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filterPrivacy="1"/>
  <bookViews>
    <workbookView xWindow="65416" yWindow="65416" windowWidth="29040" windowHeight="15840" activeTab="0"/>
  </bookViews>
  <sheets>
    <sheet name="Rekapitulace stavby" sheetId="1" r:id="rId1"/>
    <sheet name="01 - 1 NP" sheetId="2" r:id="rId2"/>
    <sheet name="02 - 2 NP" sheetId="3" r:id="rId3"/>
    <sheet name="03 - 3 NP" sheetId="4" r:id="rId4"/>
    <sheet name="04 - 4 NP" sheetId="5" r:id="rId5"/>
    <sheet name="05 - VRN" sheetId="6" r:id="rId6"/>
  </sheets>
  <definedNames>
    <definedName name="_xlnm._FilterDatabase" localSheetId="1" hidden="1">'01 - 1 NP'!$C$91:$K$662</definedName>
    <definedName name="_xlnm._FilterDatabase" localSheetId="2" hidden="1">'02 - 2 NP'!$C$90:$K$508</definedName>
    <definedName name="_xlnm._FilterDatabase" localSheetId="3" hidden="1">'03 - 3 NP'!$C$89:$K$469</definedName>
    <definedName name="_xlnm._FilterDatabase" localSheetId="4" hidden="1">'04 - 4 NP'!$C$89:$K$421</definedName>
    <definedName name="_xlnm._FilterDatabase" localSheetId="5" hidden="1">'05 - VRN'!$C$80:$K$85</definedName>
    <definedName name="_xlnm.Print_Area" localSheetId="1">'01 - 1 NP'!$C$4:$J$39,'01 - 1 NP'!$C$45:$J$73,'01 - 1 NP'!$C$79:$K$662</definedName>
    <definedName name="_xlnm.Print_Area" localSheetId="2">'02 - 2 NP'!$C$4:$J$39,'02 - 2 NP'!$C$45:$J$72,'02 - 2 NP'!$C$78:$K$508</definedName>
    <definedName name="_xlnm.Print_Area" localSheetId="3">'03 - 3 NP'!$C$4:$J$39,'03 - 3 NP'!$C$45:$J$71,'03 - 3 NP'!$C$77:$K$469</definedName>
    <definedName name="_xlnm.Print_Area" localSheetId="4">'04 - 4 NP'!$C$4:$J$39,'04 - 4 NP'!$C$45:$J$71,'04 - 4 NP'!$C$77:$K$421</definedName>
    <definedName name="_xlnm.Print_Area" localSheetId="5">'05 - VRN'!$C$4:$J$39,'05 - VRN'!$C$45:$J$62,'05 - VRN'!$C$68:$K$85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'01 - 1 NP'!$91:$91</definedName>
    <definedName name="_xlnm.Print_Titles" localSheetId="2">'02 - 2 NP'!$90:$90</definedName>
    <definedName name="_xlnm.Print_Titles" localSheetId="3">'03 - 3 NP'!$89:$89</definedName>
    <definedName name="_xlnm.Print_Titles" localSheetId="4">'04 - 4 NP'!$89:$89</definedName>
    <definedName name="_xlnm.Print_Titles" localSheetId="5">'05 - VRN'!$80:$80</definedName>
  </definedNames>
  <calcPr calcId="181029"/>
</workbook>
</file>

<file path=xl/sharedStrings.xml><?xml version="1.0" encoding="utf-8"?>
<sst xmlns="http://schemas.openxmlformats.org/spreadsheetml/2006/main" count="16752" uniqueCount="1254">
  <si>
    <t>Export Komplet</t>
  </si>
  <si>
    <t/>
  </si>
  <si>
    <t>2.0</t>
  </si>
  <si>
    <t>ZAMOK</t>
  </si>
  <si>
    <t>False</t>
  </si>
  <si>
    <t>{3178761b-79b4-44d4-a469-896381e4e71f}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</si>
  <si>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</si>
  <si>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</si>
  <si>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</si>
  <si>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</si>
  <si>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</si>
  <si>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</si>
  <si>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</si>
  <si>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</si>
  <si>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18016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</si>
  <si>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</si>
  <si>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</si>
  <si>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Domov v Podzámčí – Chlumec nad Cidlinou</t>
  </si>
  <si>
    <t>KSO:</t>
  </si>
  <si>
    <t>CC-CZ:</t>
  </si>
  <si>
    <t>Místo:</t>
  </si>
  <si>
    <t>Palackého 165, 503 51, Chlumec nad Cidlinou</t>
  </si>
  <si>
    <t>Datum:</t>
  </si>
  <si>
    <t>19. 8. 2018</t>
  </si>
  <si>
    <t>Zadavatel:</t>
  </si>
  <si>
    <t>IČ:</t>
  </si>
  <si>
    <t>70889546</t>
  </si>
  <si>
    <t>Královehradecký kraj</t>
  </si>
  <si>
    <t>DIČ:</t>
  </si>
  <si>
    <t>CZ70889546</t>
  </si>
  <si>
    <t>Uchazeč:</t>
  </si>
  <si>
    <t>Vyplň údaj</t>
  </si>
  <si>
    <t>Projektant:</t>
  </si>
  <si>
    <t>27542238</t>
  </si>
  <si>
    <t>ARCHITEP HK s.r.o.</t>
  </si>
  <si>
    <t>CZ27542238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</si>
  <si>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</si>
  <si>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</si>
  <si>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</si>
  <si>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</si>
  <si>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</si>
  <si>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</si>
  <si>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</si>
  <si>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</si>
  <si>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</si>
  <si>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</si>
  <si>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</si>
  <si>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</si>
  <si>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</si>
  <si>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</si>
  <si>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</si>
  <si>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</si>
  <si>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</si>
  <si>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</si>
  <si>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</si>
  <si>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</si>
  <si>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</si>
  <si>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</si>
  <si>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</si>
  <si>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</si>
  <si>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</si>
  <si>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</si>
  <si>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</si>
  <si>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</si>
  <si>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</si>
  <si>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</si>
  <si>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</si>
  <si>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</si>
  <si>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</si>
  <si>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</si>
  <si>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</si>
  <si>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</si>
  <si>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</si>
  <si>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</si>
  <si>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</si>
  <si>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</si>
  <si>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</si>
  <si>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</si>
  <si>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</si>
  <si>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</si>
  <si>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</si>
  <si>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1 NP</t>
  </si>
  <si>
    <t>STA</t>
  </si>
  <si>
    <t>1</t>
  </si>
  <si>
    <t>{043321e9-dba1-46b7-b361-77a3bb870681}</t>
  </si>
  <si>
    <t>2</t>
  </si>
  <si>
    <t>02</t>
  </si>
  <si>
    <t>2 NP</t>
  </si>
  <si>
    <t>{4cc64304-5090-4e1a-8790-68d38e676d47}</t>
  </si>
  <si>
    <t>03</t>
  </si>
  <si>
    <t>3 NP</t>
  </si>
  <si>
    <t>{091340fd-f65a-4e31-a9e8-fdd5f4045ae0}</t>
  </si>
  <si>
    <t>04</t>
  </si>
  <si>
    <t>4 NP</t>
  </si>
  <si>
    <t>{03e68afd-7f46-4112-9e77-28944943113b}</t>
  </si>
  <si>
    <t>05</t>
  </si>
  <si>
    <t>VRN</t>
  </si>
  <si>
    <t>{06e1305b-5f2a-4273-92bd-0804ebd85044}</t>
  </si>
  <si>
    <t>Bednění</t>
  </si>
  <si>
    <t>1,2</t>
  </si>
  <si>
    <t>Dlažba</t>
  </si>
  <si>
    <t>4,32</t>
  </si>
  <si>
    <t>KRYCÍ LIST SOUPISU PRACÍ</t>
  </si>
  <si>
    <t>Lešení</t>
  </si>
  <si>
    <t>226,74</t>
  </si>
  <si>
    <t>Mazanina</t>
  </si>
  <si>
    <t>0,36</t>
  </si>
  <si>
    <t>3</t>
  </si>
  <si>
    <t>Obklad</t>
  </si>
  <si>
    <t>1,175</t>
  </si>
  <si>
    <t>Parapet</t>
  </si>
  <si>
    <t>0,725</t>
  </si>
  <si>
    <t>Objekt:</t>
  </si>
  <si>
    <t>Špalety_vnitřní</t>
  </si>
  <si>
    <t>54,45</t>
  </si>
  <si>
    <t>01 - 1 NP</t>
  </si>
  <si>
    <t>zakryt</t>
  </si>
  <si>
    <t>128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</si>
  <si>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</si>
  <si>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</si>
  <si>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</si>
  <si>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</si>
  <si>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</si>
  <si>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</si>
  <si>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</si>
  <si>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</si>
  <si>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</si>
  <si>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</si>
  <si>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</si>
  <si>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</si>
  <si>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</si>
  <si>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</si>
  <si>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</si>
  <si>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</si>
  <si>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</si>
  <si>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</si>
  <si>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</si>
  <si>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</si>
  <si>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</si>
  <si>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</si>
  <si>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</si>
  <si>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</si>
  <si>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</si>
  <si>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</si>
  <si>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</si>
  <si>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</si>
  <si>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</si>
  <si>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</si>
  <si>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</si>
  <si>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</si>
  <si>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</si>
  <si>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</si>
  <si>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</si>
  <si>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</si>
  <si>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</si>
  <si>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611131101</t>
  </si>
  <si>
    <t>Cementový postřik vnitřních stropů nanášený celoplošně ručně</t>
  </si>
  <si>
    <t>m2</t>
  </si>
  <si>
    <t>CS ÚRS 2018 01</t>
  </si>
  <si>
    <t>4</t>
  </si>
  <si>
    <t>-1793136892</t>
  </si>
  <si>
    <t>PP</t>
  </si>
  <si>
    <t>Podkladní a spojovací vrstva vnitřních omítaných ploch cementový postřik nanášený ručně celoplošně stropů</t>
  </si>
  <si>
    <t>VV</t>
  </si>
  <si>
    <t>D.1.02 Půdorys 1.NP;D.1.03 Půdorys 2.NP;.1.04 Půdorys 3.NP;D.1.05 Půdorys 4.NP;D.1.09.2 VÝPIS OKEN</t>
  </si>
  <si>
    <t>Vnitřní špalety - nadpraží</t>
  </si>
  <si>
    <t>Okna:</t>
  </si>
  <si>
    <t>((1)*3+(1,8)*1+(1,8)*4+(1,2)*8+(0,9)*9+(0,6)*2)*0,25</t>
  </si>
  <si>
    <t>((1,8)*1)*0,25</t>
  </si>
  <si>
    <t>Dveře:</t>
  </si>
  <si>
    <t>((3)*1+(1,2)*6+(1,2)*7+(1,2)*1+(1,8)*1)*0,25</t>
  </si>
  <si>
    <t>Součet</t>
  </si>
  <si>
    <t>612131101</t>
  </si>
  <si>
    <t>Cementový postřik vnitřních stěn nanášený celoplošně ručně</t>
  </si>
  <si>
    <t>779065759</t>
  </si>
  <si>
    <t>Podkladní a spojovací vrstva vnitřních omítaných ploch cementový postřik nanášený ručně celoplošně stěn</t>
  </si>
  <si>
    <t>Vnitřní špalety - ostění</t>
  </si>
  <si>
    <t>((2,7*2)*3+(1,8*2)*1+(1,45*2)*4+(1,45*2)*8+(1,45*2)*9+(1,45*2)*2)*0,25</t>
  </si>
  <si>
    <t>((0,9*2)*1)*0,25</t>
  </si>
  <si>
    <t>((2,35*2)*1+(2,35*2)*6+(2,35*2)*7+(2,35*2)*1+(2,35*2)*1)*0,25</t>
  </si>
  <si>
    <t>612325301</t>
  </si>
  <si>
    <t>Vápenocementová hladká omítka ostění nebo nadpraží</t>
  </si>
  <si>
    <t>-1434244739</t>
  </si>
  <si>
    <t>Vápenocementová nebo vápenná omítka ostění nebo nadpraží hladká</t>
  </si>
  <si>
    <t>D.1.02 Půdorys 1.NP;D.1.03 Půdorys 2.NP;.1.04 Půdorys 3.NP;D.1.05 Půdorys 4.NP;</t>
  </si>
  <si>
    <t>Parapety</t>
  </si>
  <si>
    <t>"1N M.Č. 18"(1,45+1,45)*0,25</t>
  </si>
  <si>
    <t>612325302</t>
  </si>
  <si>
    <t>Vápenocementová štuková omítka ostění nebo nadpraží</t>
  </si>
  <si>
    <t>1639898852</t>
  </si>
  <si>
    <t>Vápenocementová nebo vápenná omítka ostění nebo nadpraží štuková</t>
  </si>
  <si>
    <t>Vnitřní špalety</t>
  </si>
  <si>
    <t>((2,7*2+1)*3+(1,8*3)*1+(1,45*2+1,8)*4+(1,45*2+1,2)*8+(1,45*2+0,9)*9+(1,45*2+0,6)*2)*0,25</t>
  </si>
  <si>
    <t>((0,9*2+1,8)*1)*0,25</t>
  </si>
  <si>
    <t>((2,35*2+3)*1+(2,35*2+1,2)*6+(2,35*2+1,2)*7+(2,35*2+1,2)*1+(2,35*2+1,8)*1)*0,25</t>
  </si>
  <si>
    <t>5</t>
  </si>
  <si>
    <t>619991001</t>
  </si>
  <si>
    <t>Zakrytí podlah fólií přilepenou lepící páskou</t>
  </si>
  <si>
    <t>1451823492</t>
  </si>
  <si>
    <t>Zakrytí vnitřních ploch před znečištěním včetně pozdějšího odkrytí podlah fólií přilepenou lepící páskou</t>
  </si>
  <si>
    <t>D.1.02 Půdorys 1.NP;D.1.03 Půdorys 2.NP;.1.04 Půdorys 3.NP;D.1.05 Půdorys 4.NP</t>
  </si>
  <si>
    <t>Plocha před výplněmi</t>
  </si>
  <si>
    <t>"VE01" 1*2*3</t>
  </si>
  <si>
    <t>"VE04" 2*2*1</t>
  </si>
  <si>
    <t>"VE05" 2*2*4</t>
  </si>
  <si>
    <t>"VE07" 1,5*2*8</t>
  </si>
  <si>
    <t>"VE08" 1*2*9</t>
  </si>
  <si>
    <t>"VE10" 1*2*2</t>
  </si>
  <si>
    <t>"VE38" 2*2*1</t>
  </si>
  <si>
    <t>"DE01" 3*2*1</t>
  </si>
  <si>
    <t>"DE11" 1,5*2*13</t>
  </si>
  <si>
    <t>"DE12" 1,5*2*1</t>
  </si>
  <si>
    <t>"DE37" 2*2*1</t>
  </si>
  <si>
    <t>619991011</t>
  </si>
  <si>
    <t>Obalení konstrukcí a prvků fólií přilepenou lepící páskou</t>
  </si>
  <si>
    <t>1818785571</t>
  </si>
  <si>
    <t>Zakrytí vnitřních ploch před znečištěním včetně pozdějšího odkrytí konstrukcí a prvků obalením fólií a přelepením páskou</t>
  </si>
  <si>
    <t>"VE01" 1*2,7*3</t>
  </si>
  <si>
    <t>"VE04" 1,8*2*1</t>
  </si>
  <si>
    <t>"VE05" 1,8*1,45*4</t>
  </si>
  <si>
    <t>"VE07" 1,2*1,45*8+2,4*0,6</t>
  </si>
  <si>
    <t>"VE08" 0,9*1,45*9</t>
  </si>
  <si>
    <t>"VE10" 0,6*1,45*2</t>
  </si>
  <si>
    <t>"VE38" 1,8*0,9*1</t>
  </si>
  <si>
    <t>"DE01" 3*2,35*1</t>
  </si>
  <si>
    <t>"DE11" 1,2*2,35*13</t>
  </si>
  <si>
    <t>"DE12" 1,2*2,35*1</t>
  </si>
  <si>
    <t>"DE37" 1,8*2,35*1</t>
  </si>
  <si>
    <t>7</t>
  </si>
  <si>
    <t>619995001</t>
  </si>
  <si>
    <t>Začištění omítek kolem oken, dveří, podlah nebo obkladů</t>
  </si>
  <si>
    <t>m</t>
  </si>
  <si>
    <t>-1085362375</t>
  </si>
  <si>
    <t>Začištění omítek (s dodáním hmot) kolem oken, dveří, podlah, obkladů apod.</t>
  </si>
  <si>
    <t>Vnější špalety:</t>
  </si>
  <si>
    <t>((2,7*2+1)*3+(1,8*3)*1+(1,45*2+1,8)*4+(1,45*2+1,2)*8+(1,45*2+0,9)*9+(1,45*2+0,6)*2)</t>
  </si>
  <si>
    <t>((0,9*2+1,8)*1*1)</t>
  </si>
  <si>
    <t>((2,35*2+3)*1+(2,35*2+1,2)*6+(2,35*2+1,2)*7+(2,35*2+1,2)*1+(2,35*2+1,8)*1)</t>
  </si>
  <si>
    <t>8</t>
  </si>
  <si>
    <t>621131101</t>
  </si>
  <si>
    <t>Cementový postřik vnějších podhledů nanášený celoplošně ručně</t>
  </si>
  <si>
    <t>-1583071709</t>
  </si>
  <si>
    <t>Podkladní a spojovací vrstva vnějších omítaných ploch cementový postřik nanášený ručně celoplošně podhledů</t>
  </si>
  <si>
    <t>9</t>
  </si>
  <si>
    <t>622131101</t>
  </si>
  <si>
    <t>Cementový postřik vnějších stěn nanášený celoplošně ručně</t>
  </si>
  <si>
    <t>-1814580685</t>
  </si>
  <si>
    <t>Podkladní a spojovací vrstva vnějších omítaných ploch cementový postřik nanášený ručně celoplošně stěn</t>
  </si>
  <si>
    <t>Vnější omítka vč. plochy parapetů</t>
  </si>
  <si>
    <t>((2,7*2+1)*3++(1,8*3)*1+(1,45*2+1,8)*4+(1,45*2+1,2)*8+(1,45*2+0,9)*9+(1,45*2+0,6)*2)*0,25</t>
  </si>
  <si>
    <t>10</t>
  </si>
  <si>
    <t>621142001</t>
  </si>
  <si>
    <t>Potažení vnějších podhledů sklovláknitým pletivem vtlačeným do tenkovrstvé hmoty</t>
  </si>
  <si>
    <t>-50535742</t>
  </si>
  <si>
    <t>Potažení vnějších ploch pletivem v ploše nebo pruzích, na plném podkladu sklovláknitým vtlačením do tmelu podhledů</t>
  </si>
  <si>
    <t>11</t>
  </si>
  <si>
    <t>622135001</t>
  </si>
  <si>
    <t>Vyrovnání podkladu vnějších stěn maltou vápenocementovou tl do 10 mm</t>
  </si>
  <si>
    <t>-103356510</t>
  </si>
  <si>
    <t>Vyrovnání nerovností podkladu vnějších omítaných ploch maltou, tloušťky do 10 mm vápenocementovou stěn</t>
  </si>
  <si>
    <t>Vnější omítka - lokální opravy do 10%</t>
  </si>
  <si>
    <t>54,45*0,1 "Přepočtené koeficientem množství</t>
  </si>
  <si>
    <t>12</t>
  </si>
  <si>
    <t>622142001</t>
  </si>
  <si>
    <t>Potažení vnějších stěn sklovláknitým pletivem vtlačeným do tenkovrstvé hmoty</t>
  </si>
  <si>
    <t>1509395816</t>
  </si>
  <si>
    <t>Potažení vnějších ploch pletivem v ploše nebo pruzích, na plném podkladu sklovláknitým vtlačením do tmelu stěn</t>
  </si>
  <si>
    <t>13</t>
  </si>
  <si>
    <t>622143004</t>
  </si>
  <si>
    <t>Montáž omítkových samolepících začišťovacích profilů (APU lišt)</t>
  </si>
  <si>
    <t>-1214142900</t>
  </si>
  <si>
    <t>Montáž omítkových profilů plastových nebo pozinkovaných, upevněných vtlačením do podkladní vrstvy nebo přibitím začišťovacích samolepících [APU lišty]</t>
  </si>
  <si>
    <t>((2,7*2+1*2)*3+(1,8*4)*1+(1,45*2+1,8*2)*4++(1,45*2+1,2*2)*8+(1,45*2+0,9*2)*9+(1,45*2+0,6*2)*2)</t>
  </si>
  <si>
    <t>((0,9*2+1,8*2)*1)</t>
  </si>
  <si>
    <t>14</t>
  </si>
  <si>
    <t>M</t>
  </si>
  <si>
    <t>590514760</t>
  </si>
  <si>
    <t>profil okenní začišťovací se sklovláknitou armovací tkaninou 9 mm/2,4 m</t>
  </si>
  <si>
    <t>1852013106</t>
  </si>
  <si>
    <t>250,5*1,05 "Přepočtené koeficientem množství</t>
  </si>
  <si>
    <t>622252002</t>
  </si>
  <si>
    <t>Montáž ostatních lišt kontaktního zateplení</t>
  </si>
  <si>
    <t>741925159</t>
  </si>
  <si>
    <t>Montáž lišt kontaktního zateplení ostatních stěnových, dilatačních apod. lepených do tmelu</t>
  </si>
  <si>
    <t>D.1.09.2 Výpis oken</t>
  </si>
  <si>
    <t>"VE01" 3*1,1</t>
  </si>
  <si>
    <t>"VE04" 1*1,9</t>
  </si>
  <si>
    <t>"VE05" 4*1,9</t>
  </si>
  <si>
    <t>"VE07" 8*1,3</t>
  </si>
  <si>
    <t>"VE08" 9*1</t>
  </si>
  <si>
    <t>"VE10" 2*0,7</t>
  </si>
  <si>
    <t>"VE38" 1*1,9</t>
  </si>
  <si>
    <t>16</t>
  </si>
  <si>
    <t>590515120</t>
  </si>
  <si>
    <t>profil parapetní se sklovláknitou armovací tkaninou PVC 2 m</t>
  </si>
  <si>
    <t>-683118507</t>
  </si>
  <si>
    <t>35,5*1,05 "Přepočtené koeficientem množství</t>
  </si>
  <si>
    <t>17</t>
  </si>
  <si>
    <t>621531011</t>
  </si>
  <si>
    <t>Tenkovrstvá silikonová zrnitá omítka tl. 1,5 mm včetně penetrace vnějších podhledů</t>
  </si>
  <si>
    <t>-1767471145</t>
  </si>
  <si>
    <t>Omítka tenkovrstvá silikonová vnějších ploch probarvená, včetně penetrace podkladu zrnitá, tloušťky 1,5 mm podhledů</t>
  </si>
  <si>
    <t>Vnější špalety - nadpraží</t>
  </si>
  <si>
    <t>18</t>
  </si>
  <si>
    <t>622531011</t>
  </si>
  <si>
    <t>Tenkovrstvá silikonová zrnitá omítka tl. 1,5 mm včetně penetrace vnějších stěn</t>
  </si>
  <si>
    <t>-564920597</t>
  </si>
  <si>
    <t>Omítka tenkovrstvá silikonová vnějších ploch probarvená, včetně penetrace podkladu zrnitá, tloušťky 1,5 mm stěn</t>
  </si>
  <si>
    <t>Vnější omítka - ostění</t>
  </si>
  <si>
    <t>19</t>
  </si>
  <si>
    <t>629991011</t>
  </si>
  <si>
    <t>Zakrytí výplní otvorů a svislých ploch fólií přilepenou lepící páskou</t>
  </si>
  <si>
    <t>70223601</t>
  </si>
  <si>
    <t>Zakrytí vnějších ploch před znečištěním včetně pozdějšího odkrytí výplní otvorů a svislých ploch fólií přilepenou lepící páskou</t>
  </si>
  <si>
    <t>20</t>
  </si>
  <si>
    <t>631311125</t>
  </si>
  <si>
    <t>Mazanina tl do 120 mm z betonu prostého bez zvýšených nároků na prostředí tř. C 20/25</t>
  </si>
  <si>
    <t>m3</t>
  </si>
  <si>
    <t>-2039319515</t>
  </si>
  <si>
    <t>Mazanina z betonu prostého bez zvýšených nároků na prostředí tl. přes 80 do 120 mm tř. C 20/25</t>
  </si>
  <si>
    <t>"DE01"3*0,5*0,12</t>
  </si>
  <si>
    <t>"DE12" 1,2*0,5*0,12</t>
  </si>
  <si>
    <t>"DE37" 1,8*0,5*0,12</t>
  </si>
  <si>
    <t>631319012</t>
  </si>
  <si>
    <t>Příplatek k mazanině tl do 120 mm za přehlazení povrchu</t>
  </si>
  <si>
    <t>1612439596</t>
  </si>
  <si>
    <t>Příplatek k cenám mazanin za úpravu povrchu mazaniny přehlazením, mazanina tl. přes 80 do 120 mm</t>
  </si>
  <si>
    <t>22</t>
  </si>
  <si>
    <t>631319196</t>
  </si>
  <si>
    <t>Příplatek k mazanině tl do 120 mm za plochu do 5 m2</t>
  </si>
  <si>
    <t>-1057170676</t>
  </si>
  <si>
    <t>Příplatek k cenám mazanin za malou plochu do 5 m2 jednotlivě mazanina tl. přes 80 do 120 mm</t>
  </si>
  <si>
    <t>23</t>
  </si>
  <si>
    <t>631351101</t>
  </si>
  <si>
    <t>Zřízení bednění rýh a hran v podlahách</t>
  </si>
  <si>
    <t>1715831049</t>
  </si>
  <si>
    <t>Bednění v podlahách rýh a hran zřízení</t>
  </si>
  <si>
    <t>"DE01"3*0,2</t>
  </si>
  <si>
    <t>"DE12" 1,2*0,2</t>
  </si>
  <si>
    <t>"DE37" 1,8*0,2</t>
  </si>
  <si>
    <t>24</t>
  </si>
  <si>
    <t>631351102</t>
  </si>
  <si>
    <t>Odstranění bednění rýh a hran v podlahách</t>
  </si>
  <si>
    <t>-1406547707</t>
  </si>
  <si>
    <t>Bednění v podlahách rýh a hran odstranění</t>
  </si>
  <si>
    <t>25</t>
  </si>
  <si>
    <t>636311111</t>
  </si>
  <si>
    <t>Kladení dlažby z betonových dlaždic 40x40cm na sucho na terče z umělé hmoty o výšce do 25 mm</t>
  </si>
  <si>
    <t>828851816</t>
  </si>
  <si>
    <t>Kladení dlažby z betonových dlaždic na sucho na terče z umělé hmoty o rozměru dlažby 40x40 cm, o výšce terče do 25 mm</t>
  </si>
  <si>
    <t>Montáž stávající dlažby, nová dlažba - předpoklad do 10%</t>
  </si>
  <si>
    <t>"1NP"1,5*0,5*13</t>
  </si>
  <si>
    <t>26</t>
  </si>
  <si>
    <t>592453200</t>
  </si>
  <si>
    <t>dlažba desková betonová hladká 40x40x4,5 cm šedá</t>
  </si>
  <si>
    <t>932202191</t>
  </si>
  <si>
    <t>Předpoklad nové dlažby - 10%</t>
  </si>
  <si>
    <t>9,75*0,1</t>
  </si>
  <si>
    <t>Ostatní konstrukce a práce, bourání</t>
  </si>
  <si>
    <t>27</t>
  </si>
  <si>
    <t>949101111</t>
  </si>
  <si>
    <t>Lešení pomocné pro objekty pozemních staveb s lešeňovou podlahou v do 1,9 m zatížení do 150 kg/m2</t>
  </si>
  <si>
    <t>-349361463</t>
  </si>
  <si>
    <t>Lešení pomocné pracovní pro objekty pozemních staveb pro zatížení do 150 kg/m2, o výšce lešeňové podlahy do 1,9 m</t>
  </si>
  <si>
    <t>"Pomocné Lešení v místech nových výplní" 50</t>
  </si>
  <si>
    <t>28</t>
  </si>
  <si>
    <t>952901111</t>
  </si>
  <si>
    <t>Vyčištění budov bytové a občanské výstavby při výšce podlaží do 4 m</t>
  </si>
  <si>
    <t>-60710584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</si>
  <si>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</si>
  <si>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"čištění v místě výměny otvorů - předpoklad 4m2/kus" 176</t>
  </si>
  <si>
    <t>"přístupové plochy (schodiště, chodby apod.)" 80</t>
  </si>
  <si>
    <t>29</t>
  </si>
  <si>
    <t>965042121</t>
  </si>
  <si>
    <t>Bourání podkladů pod dlažby nebo mazanin betonových nebo z litého asfaltu tl do 100 mm pl do 1 m2</t>
  </si>
  <si>
    <t>-1193116667</t>
  </si>
  <si>
    <t>Bourání mazanin betonových nebo z litého asfaltu tl. do 100 mm, plochy do 1 m2</t>
  </si>
  <si>
    <t>30</t>
  </si>
  <si>
    <t>965081421</t>
  </si>
  <si>
    <t>Bourání podlah z dlaždic betonových kladených na sucho na terče o výšce do 100 mm plochy do 1 m2</t>
  </si>
  <si>
    <t>163611839</t>
  </si>
  <si>
    <t>Bourání podlah z dlaždic bez podkladního lože nebo mazaniny, s jakoukoliv výplní spár betonových kladených na terče výšky do 100 mm, plochy do 1 m2</t>
  </si>
  <si>
    <t>31</t>
  </si>
  <si>
    <t>968062375</t>
  </si>
  <si>
    <t>Vybourání dřevěných rámů oken zdvojených včetně křídel pl do 2 m2</t>
  </si>
  <si>
    <t>-1101885430</t>
  </si>
  <si>
    <t>Vybourání dřevěných rámů oken s křídly, dveřních zárubní, vrat, stěn, ostění nebo obkladů rámů oken s křídly zdvojených, plochy do 2 m2</t>
  </si>
  <si>
    <t>D.1.09.2.VÝPIS OKEN</t>
  </si>
  <si>
    <t>"Okna" "VE07+VE08+VE10+VE38"8+9+2+1</t>
  </si>
  <si>
    <t>32</t>
  </si>
  <si>
    <t>968062376</t>
  </si>
  <si>
    <t>Vybourání dřevěných rámů oken zdvojených včetně křídel pl do 4 m2</t>
  </si>
  <si>
    <t>135217490</t>
  </si>
  <si>
    <t>Vybourání dřevěných rámů oken s křídly, dveřních zárubní, vrat, stěn, ostění nebo obkladů rámů oken s křídly zdvojených, plochy do 4 m2</t>
  </si>
  <si>
    <t>"OKNA VE01+VE04+VE05"3+1+4</t>
  </si>
  <si>
    <t>33</t>
  </si>
  <si>
    <t>968062456</t>
  </si>
  <si>
    <t>Vybourání dřevěných dveřních zárubní pl přes 2 m2</t>
  </si>
  <si>
    <t>-1334377417</t>
  </si>
  <si>
    <t>Vybourání dřevěných rámů oken s křídly, dveřních zárubní, vrat, stěn, ostění nebo obkladů dveřních zárubní, plochy přes 2 m2</t>
  </si>
  <si>
    <t>D.1.09.1.VÝPIS DVEŘÍ</t>
  </si>
  <si>
    <t>"Dveře"(1*3*2,35+6*1,2*2,35+7*1,2*2,35+1*1,2*2,35+1*1,8*2,35)</t>
  </si>
  <si>
    <t>34</t>
  </si>
  <si>
    <t>978013191</t>
  </si>
  <si>
    <t>Otlučení vnitřní vápenné nebo vápenocementové omítky stěn v rozsahu do 100 %</t>
  </si>
  <si>
    <t>1870330718</t>
  </si>
  <si>
    <t>Otlučení vápenných nebo vápenocementových omítek vnitřních ploch stěn s vyškrabáním spar, s očištěním zdiva, v rozsahu přes 50 do 100 %</t>
  </si>
  <si>
    <t>35</t>
  </si>
  <si>
    <t>978015321</t>
  </si>
  <si>
    <t>Otlučení vnější vápenné nebo vápenocementové vnější omítky stupně členitosti 1 a 2 rozsahu do 10%</t>
  </si>
  <si>
    <t>-599820529</t>
  </si>
  <si>
    <t>Otlučení vápenných nebo vápenocementových omítek vnějších ploch s vyškrabáním spar a s očištěním zdiva stupně členitosti 1 a 2, v rozsahu do 10 %</t>
  </si>
  <si>
    <t>Vnější omítka - lokální nesoudržnosti</t>
  </si>
  <si>
    <t>997</t>
  </si>
  <si>
    <t>Přesun sutě</t>
  </si>
  <si>
    <t>36</t>
  </si>
  <si>
    <t>997013211</t>
  </si>
  <si>
    <t>Vnitrostaveništní doprava suti a vybouraných hmot pro budovy v do 6 m ručně</t>
  </si>
  <si>
    <t>t</t>
  </si>
  <si>
    <t>1759177725</t>
  </si>
  <si>
    <t>Vnitrostaveništní doprava suti a vybouraných hmot vodorovně do 50 m svisle ručně (nošením po schodech) pro budovy a haly výšky do 6 m</t>
  </si>
  <si>
    <t>37</t>
  </si>
  <si>
    <t>997013501</t>
  </si>
  <si>
    <t>Odvoz suti a vybouraných hmot na skládku nebo meziskládku do 1 km se složením</t>
  </si>
  <si>
    <t>370360801</t>
  </si>
  <si>
    <t>Odvoz suti a vybouraných hmot na skládku nebo meziskládku se složením, na vzdálenost do 1 km</t>
  </si>
  <si>
    <t>38</t>
  </si>
  <si>
    <t>997013509</t>
  </si>
  <si>
    <t>Příplatek k odvozu suti a vybouraných hmot na skládku ZKD 1 km přes 1 km</t>
  </si>
  <si>
    <t>-405677230</t>
  </si>
  <si>
    <t>Odvoz suti a vybouraných hmot na skládku nebo meziskládku se složením, na vzdálenost Příplatek k ceně za každý další i započatý 1 km přes 1 km</t>
  </si>
  <si>
    <t>9,784*19 'Přepočtené koeficientem množství</t>
  </si>
  <si>
    <t>39</t>
  </si>
  <si>
    <t>997013814</t>
  </si>
  <si>
    <t>Poplatek za uložení stavebního odpadu z izolačních hmot na skládce (skládkovné)</t>
  </si>
  <si>
    <t>-1457050867</t>
  </si>
  <si>
    <t>Poplatek za uložení stavebního odpadu na skládce (skládkovné) z izolačních materiálů</t>
  </si>
  <si>
    <t>40</t>
  </si>
  <si>
    <t>997013831</t>
  </si>
  <si>
    <t>Poplatek za uložení stavebního směsného odpadu na skládce (skládkovné)</t>
  </si>
  <si>
    <t>1823978635</t>
  </si>
  <si>
    <t>Poplatek za uložení stavebního odpadu na skládce (skládkovné) směsného</t>
  </si>
  <si>
    <t>998</t>
  </si>
  <si>
    <t>Přesun hmot</t>
  </si>
  <si>
    <t>41</t>
  </si>
  <si>
    <t>998018001</t>
  </si>
  <si>
    <t>Přesun hmot ruční pro budovy v do 6 m</t>
  </si>
  <si>
    <t>646325379</t>
  </si>
  <si>
    <t>Přesun hmot pro budovy občanské výstavby, bydlení, výrobu a služby ruční - bez užití mechanizace vodorovná dopravní vzdálenost do 100 m pro budovy s jakoukoliv nosnou konstrukcí výšky do 6 m</t>
  </si>
  <si>
    <t>PSV</t>
  </si>
  <si>
    <t>Práce a dodávky PSV</t>
  </si>
  <si>
    <t>711</t>
  </si>
  <si>
    <t>Izolace proti vodě, vlhkosti a plynům</t>
  </si>
  <si>
    <t>42</t>
  </si>
  <si>
    <t>711199095</t>
  </si>
  <si>
    <t>Příplatek k izolacím proti zemní vlhkosti za plochu do 10 m2 natěradly za studena nebo za horka</t>
  </si>
  <si>
    <t>1042497194</t>
  </si>
  <si>
    <t>Příplatek k cenám provedení izolace proti zemní vlhkosti za plochu do 10 m2 natěradly za studena nebo za horka</t>
  </si>
  <si>
    <t>43</t>
  </si>
  <si>
    <t>711131811</t>
  </si>
  <si>
    <t>Odstranění izolace proti zemní vlhkosti vodorovné</t>
  </si>
  <si>
    <t>-2104719545</t>
  </si>
  <si>
    <t>Odstranění izolace proti zemní vlhkosti na ploše vodorovné V</t>
  </si>
  <si>
    <t>44</t>
  </si>
  <si>
    <t>R71101</t>
  </si>
  <si>
    <t>Dodávka a montáž nové hydroizolační folie PVC pod dlažbu na balkonech vč. penetrace  (prořez v ceně)</t>
  </si>
  <si>
    <t>-1629073777</t>
  </si>
  <si>
    <t>45</t>
  </si>
  <si>
    <t>998711201</t>
  </si>
  <si>
    <t>Přesun hmot procentní pro izolace proti vodě, vlhkosti a plynům v objektech v do 6 m</t>
  </si>
  <si>
    <t>%</t>
  </si>
  <si>
    <t>1148625564</t>
  </si>
  <si>
    <t>Přesun hmot pro izolace proti vodě, vlhkosti a plynům stanovený procentní sazbou (%) z ceny vodorovná dopravní vzdálenost do 50 m v objektech výšky do 6 m</t>
  </si>
  <si>
    <t>764</t>
  </si>
  <si>
    <t>Konstrukce klempířské</t>
  </si>
  <si>
    <t>46</t>
  </si>
  <si>
    <t>764002851</t>
  </si>
  <si>
    <t>Demontáž oplechování parapetů do suti</t>
  </si>
  <si>
    <t>-1032747238</t>
  </si>
  <si>
    <t>Demontáž klempířských konstrukcí oplechování parapetů do suti</t>
  </si>
  <si>
    <t>47</t>
  </si>
  <si>
    <t>764236445</t>
  </si>
  <si>
    <t>Oplechování parapetů rovných celoplošně lepené z Cu plechu rš 400 mm</t>
  </si>
  <si>
    <t>358075738</t>
  </si>
  <si>
    <t>Oplechování parapetů z měděného plechu rovných celoplošně lepených, bez rohů rš 400 mm</t>
  </si>
  <si>
    <t>48</t>
  </si>
  <si>
    <t>607941210</t>
  </si>
  <si>
    <t>koncovka PVC k parapetním deskám 600 mm</t>
  </si>
  <si>
    <t>kus</t>
  </si>
  <si>
    <t>-646367829</t>
  </si>
  <si>
    <t>koncovka PVC k parapetním dřevotřískovým deskám 600 mm</t>
  </si>
  <si>
    <t>28*2</t>
  </si>
  <si>
    <t>49</t>
  </si>
  <si>
    <t>998764201</t>
  </si>
  <si>
    <t>Přesun hmot procentní pro konstrukce klempířské v objektech v do 6 m</t>
  </si>
  <si>
    <t>-541693709</t>
  </si>
  <si>
    <t>Přesun hmot pro konstrukce klempířské stanovený procentní sazbou (%) z ceny vodorovná dopravní vzdálenost do 50 m v objektech výšky do 6 m</t>
  </si>
  <si>
    <t>766</t>
  </si>
  <si>
    <t>Konstrukce truhlářské</t>
  </si>
  <si>
    <t>50</t>
  </si>
  <si>
    <t>766441811</t>
  </si>
  <si>
    <t>Demontáž parapetních desek dřevěných nebo plastových šířky do 30 cm délky do 1,0 m</t>
  </si>
  <si>
    <t>597188145</t>
  </si>
  <si>
    <t>Demontáž parapetních desek dřevěných nebo plastových šířky do 300 mm délky do 1m</t>
  </si>
  <si>
    <t>"Okna VE08+VE10"9+2</t>
  </si>
  <si>
    <t>51</t>
  </si>
  <si>
    <t>766441821</t>
  </si>
  <si>
    <t>Demontáž parapetních desek dřevěných nebo plastových šířky do 30 cm délky přes 1,0 m</t>
  </si>
  <si>
    <t>-1386457102</t>
  </si>
  <si>
    <t>Demontáž parapetních desek dřevěných nebo plastových šířky do 300 mm délky přes 1m</t>
  </si>
  <si>
    <t>"Okna VE01+VE04+VE05+VE07+VE38 "3+1+4+8+1</t>
  </si>
  <si>
    <t>52</t>
  </si>
  <si>
    <t>766694111</t>
  </si>
  <si>
    <t>Montáž parapetních desek dřevěných nebo plastových šířky do 30 cm délky do 1,0 m</t>
  </si>
  <si>
    <t>956229696</t>
  </si>
  <si>
    <t>Montáž ostatních truhlářských konstrukcí parapetních desek dřevěných nebo plastových šířky do 300 mm, délky do 1000 mm</t>
  </si>
  <si>
    <t>"VE08+VE10" 9+2</t>
  </si>
  <si>
    <t>53</t>
  </si>
  <si>
    <t>766694112</t>
  </si>
  <si>
    <t>Montáž parapetních desek dřevěných nebo plastových šířky do 30 cm délky do 1,6 m</t>
  </si>
  <si>
    <t>-460849642</t>
  </si>
  <si>
    <t>Montáž ostatních truhlářských konstrukcí parapetních desek dřevěných nebo plastových šířky do 300 mm, délky přes 1000 do 1600 mm</t>
  </si>
  <si>
    <t>"VE01+VE02+VE07" 3+7+8</t>
  </si>
  <si>
    <t>54</t>
  </si>
  <si>
    <t>766694113</t>
  </si>
  <si>
    <t>Montáž parapetních desek dřevěných nebo plastových šířky do 30 cm délky do 2,6 m</t>
  </si>
  <si>
    <t>-325152785</t>
  </si>
  <si>
    <t>Montáž ostatních truhlářských konstrukcí parapetních desek dřevěných nebo plastových šířky do 300 mm, délky přes 1600 do 2600 mm</t>
  </si>
  <si>
    <t>"VE04+VE05+VE38+VE41"1+4+1</t>
  </si>
  <si>
    <t>55</t>
  </si>
  <si>
    <t>611444010</t>
  </si>
  <si>
    <t>parapet plastový vnitřní - komůrkový 25 x 2 x 100 cm</t>
  </si>
  <si>
    <t>-608790091</t>
  </si>
  <si>
    <t>"VE01" 3*1</t>
  </si>
  <si>
    <t>"VE04" 1*1,8</t>
  </si>
  <si>
    <t>"VE05" 4*1,8</t>
  </si>
  <si>
    <t>"VE07" 8*1,2</t>
  </si>
  <si>
    <t>"VE08" 9*0,9</t>
  </si>
  <si>
    <t>"VE10" 2*0,6</t>
  </si>
  <si>
    <t>"VE38" 1*1,8</t>
  </si>
  <si>
    <t>56</t>
  </si>
  <si>
    <t>-240859541</t>
  </si>
  <si>
    <t>57</t>
  </si>
  <si>
    <t>R766DE01</t>
  </si>
  <si>
    <t>D+M dveří DE01, včetně příslušentství, rámu a systémového osazení (vzduchotěsné utěsnění spojů a prostupů, paropropustné a neparopropustné fólie)</t>
  </si>
  <si>
    <t>601123722</t>
  </si>
  <si>
    <t>"DE01" 1</t>
  </si>
  <si>
    <t>58</t>
  </si>
  <si>
    <t>R766DE11L</t>
  </si>
  <si>
    <t>D+M dveří DE11L, včetně příslušentství, rámu a systémového osazení (vzduchotěsné utěsnění spojů a prostupů, paropropustné a neparopropustné fólie)</t>
  </si>
  <si>
    <t>-1647244424</t>
  </si>
  <si>
    <t>"DE11L" 6</t>
  </si>
  <si>
    <t>59</t>
  </si>
  <si>
    <t>R766DE11P</t>
  </si>
  <si>
    <t>D+M dveří DE11P, včetně příslušentství, rámu a systémového osazení (vzduchotěsné utěsnění spojů a prostupů, paropropustné a neparopropustné fólie)</t>
  </si>
  <si>
    <t>201609912</t>
  </si>
  <si>
    <t>"DE11P" 7</t>
  </si>
  <si>
    <t>60</t>
  </si>
  <si>
    <t>R766DE12</t>
  </si>
  <si>
    <t>D+M dveří DE12, včetně příslušentství, rámu a systémového osazení (vzduchotěsné utěsnění spojů a prostupů, paropropustné a neparopropustné fólie)</t>
  </si>
  <si>
    <t>783511997</t>
  </si>
  <si>
    <t>"DE12" 1</t>
  </si>
  <si>
    <t>61</t>
  </si>
  <si>
    <t>R766DE37</t>
  </si>
  <si>
    <t>D+M dveří DE37, včetně příslušentství, rámu a systémového osazení (vzduchotěsné utěsnění spojů a prostupů, paropropustné a neparopropustné fólie)</t>
  </si>
  <si>
    <t>1119938997</t>
  </si>
  <si>
    <t>"DE37" 1</t>
  </si>
  <si>
    <t>62</t>
  </si>
  <si>
    <t>R766VE01</t>
  </si>
  <si>
    <t>D+M oken VE01, včetně příslušentství a systémového osazení (vzduchotěsné utěsnění spojů a prostupů, paropropustné a neparopropustné fólie)</t>
  </si>
  <si>
    <t>889513142</t>
  </si>
  <si>
    <t>D.1.09.2 VÝPIS OKEN</t>
  </si>
  <si>
    <t>"VE01" 3</t>
  </si>
  <si>
    <t>63</t>
  </si>
  <si>
    <t>R766VE04</t>
  </si>
  <si>
    <t>D+M oken VE04, včetně příslušentství a systémového osazení (vzduchotěsné utěsnění spojů a prostupů, paropropustné a neparopropustné fólie)</t>
  </si>
  <si>
    <t>434593303</t>
  </si>
  <si>
    <t>"VE04" 1</t>
  </si>
  <si>
    <t>64</t>
  </si>
  <si>
    <t>R766VE05</t>
  </si>
  <si>
    <t>D+M oken VE05 popř. VE05*, včetně příslušentství a systémového osazení (vzduchotěsné utěsnění spojů a prostupů, paropropustné a neparopropustné fólie)</t>
  </si>
  <si>
    <t>-534917384</t>
  </si>
  <si>
    <t>"VE05" 4</t>
  </si>
  <si>
    <t>65</t>
  </si>
  <si>
    <t>R766VE07</t>
  </si>
  <si>
    <t>D+M oken VE07 popř. VE07*, včetně příslušentství a systémového osazení (vzduchotěsné utěsnění spojů a prostupů, paropropustné a neparopropustné fólie)</t>
  </si>
  <si>
    <t>12180606</t>
  </si>
  <si>
    <t>"VE07" 8</t>
  </si>
  <si>
    <t>66</t>
  </si>
  <si>
    <t>R766VE08</t>
  </si>
  <si>
    <t>D+M oken VE08*, včetně příslušentství a systémového osazení (vzduchotěsné utěsnění spojů a prostupů, paropropustné a neparopropustné fólie)</t>
  </si>
  <si>
    <t>1490483232</t>
  </si>
  <si>
    <t>"VE08*" 9</t>
  </si>
  <si>
    <t>67</t>
  </si>
  <si>
    <t>R766VE10</t>
  </si>
  <si>
    <t>D+M oken VE10*, včetně příslušentství a systémového osazení (vzduchotěsné utěsnění spojů a prostupů, paropropustné a neparopropustné fólie)</t>
  </si>
  <si>
    <t>-543827912</t>
  </si>
  <si>
    <t>"VE10*" 2</t>
  </si>
  <si>
    <t>68</t>
  </si>
  <si>
    <t>R766VE38</t>
  </si>
  <si>
    <t>D+M oken VE38, včetně příslušentství a systémového osazení (vzduchotěsné utěsnění spojů a prostupů, paropropustné a neparopropustné fólie)</t>
  </si>
  <si>
    <t>-470271829</t>
  </si>
  <si>
    <t>D.1.09.2 VÝPLNĚ EXTERIÉROVÉ</t>
  </si>
  <si>
    <t>"VE38" 1</t>
  </si>
  <si>
    <t>69</t>
  </si>
  <si>
    <t>998766201</t>
  </si>
  <si>
    <t>Přesun hmot procentní pro konstrukce truhlářské v objektech v do 6 m</t>
  </si>
  <si>
    <t>-1532714107</t>
  </si>
  <si>
    <t>Přesun hmot pro konstrukce truhlářské stanovený procentní sazbou (%) z ceny vodorovná dopravní vzdálenost do 50 m v objektech výšky do 6 m</t>
  </si>
  <si>
    <t>771</t>
  </si>
  <si>
    <t>Podlahy z dlaždic</t>
  </si>
  <si>
    <t>70</t>
  </si>
  <si>
    <t>771471810</t>
  </si>
  <si>
    <t>Demontáž soklíků z dlaždic keramických kladených do malty rovných</t>
  </si>
  <si>
    <t>1272846784</t>
  </si>
  <si>
    <t>"DE12" 0,6</t>
  </si>
  <si>
    <t>"DE37" 1,5</t>
  </si>
  <si>
    <t>71</t>
  </si>
  <si>
    <t>771474112</t>
  </si>
  <si>
    <t>Montáž soklíků z dlaždic keramických rovných flexibilní lepidlo v do 90 mm</t>
  </si>
  <si>
    <t>1552364180</t>
  </si>
  <si>
    <t>Montáž soklíků z dlaždic keramických lepených flexibilním lepidlem rovných výšky přes 65 do 90 mm</t>
  </si>
  <si>
    <t>72</t>
  </si>
  <si>
    <t>59761009</t>
  </si>
  <si>
    <t>sokl - podlahy (barevný) 30 x 8 x 0,8 cm I. j.</t>
  </si>
  <si>
    <t>-1229323387</t>
  </si>
  <si>
    <t>"DE01" 1/0,3</t>
  </si>
  <si>
    <t>"DE12" 0,6/0,3</t>
  </si>
  <si>
    <t>"DE37" 1,5/0,3</t>
  </si>
  <si>
    <t>10,333*1,1 "Přepočtené koeficientem množství</t>
  </si>
  <si>
    <t>73</t>
  </si>
  <si>
    <t>771574113</t>
  </si>
  <si>
    <t>Montáž podlah keramických režných hladkých lepených flexibilním lepidlem do 12 ks/m2</t>
  </si>
  <si>
    <t>-532351448</t>
  </si>
  <si>
    <t>Montáž podlah z dlaždic keramických lepených flexibilním lepidlem režných nebo glazovaných hladkých přes 9 do 12 ks/ m2</t>
  </si>
  <si>
    <t>74</t>
  </si>
  <si>
    <t>597612900</t>
  </si>
  <si>
    <t>dlaždice keramické - podlahy (barevné) 30 x 30 x 0,8 cm I. j.</t>
  </si>
  <si>
    <t>1583612478</t>
  </si>
  <si>
    <t>4,32*1,1 "Přepočtené koeficientem množství</t>
  </si>
  <si>
    <t>75</t>
  </si>
  <si>
    <t>771571810</t>
  </si>
  <si>
    <t>Demontáž podlah z dlaždic keramických kladených do malty</t>
  </si>
  <si>
    <t>-555708581</t>
  </si>
  <si>
    <t>"DE01"3,0*0,6</t>
  </si>
  <si>
    <t>"DE12" 1,5*0,6</t>
  </si>
  <si>
    <t>"DE37" 2,7*0,6</t>
  </si>
  <si>
    <t>76</t>
  </si>
  <si>
    <t>771591111</t>
  </si>
  <si>
    <t>Podlahy penetrace podkladu</t>
  </si>
  <si>
    <t>1252004575</t>
  </si>
  <si>
    <t>Podlahy - ostatní práce penetrace podkladu</t>
  </si>
  <si>
    <t>77</t>
  </si>
  <si>
    <t>771990112</t>
  </si>
  <si>
    <t>Vyrovnání podkladu samonivelační stěrkou tl 4 mm pevnosti 30 Mpa</t>
  </si>
  <si>
    <t>1880878685</t>
  </si>
  <si>
    <t>Vyrovnání podkladní vrstvy samonivelační stěrkou tl. 4 mm, min. pevnosti 30 MPa</t>
  </si>
  <si>
    <t>78</t>
  </si>
  <si>
    <t>998771201</t>
  </si>
  <si>
    <t>Přesun hmot procentní pro podlahy z dlaždic v objektech v do 6 m</t>
  </si>
  <si>
    <t>463577289</t>
  </si>
  <si>
    <t>Přesun hmot pro podlahy z dlaždic stanovený procentní sazbou (%) z ceny vodorovná dopravní vzdálenost do 50 m v objektech výšky do 6 m</t>
  </si>
  <si>
    <t>776</t>
  </si>
  <si>
    <t>Podlahy povlakové</t>
  </si>
  <si>
    <t>79</t>
  </si>
  <si>
    <t>776111311</t>
  </si>
  <si>
    <t>Vysátí podkladu povlakových podlah</t>
  </si>
  <si>
    <t>1113721366</t>
  </si>
  <si>
    <t>Příprava podkladu vysátí podlah</t>
  </si>
  <si>
    <t>"1NP"1,5*1*13</t>
  </si>
  <si>
    <t>80</t>
  </si>
  <si>
    <t>776121111</t>
  </si>
  <si>
    <t>Vodou ředitelná penetrace savého podkladu povlakových podlah ředěná v poměru 1:3</t>
  </si>
  <si>
    <t>-717398445</t>
  </si>
  <si>
    <t>Příprava podkladu penetrace vodou ředitelná na savý podklad (válečkováním) ředěná v poměru 1:3 podlah</t>
  </si>
  <si>
    <t>"1NP"1,5*0,2*13</t>
  </si>
  <si>
    <t>81</t>
  </si>
  <si>
    <t>776141112</t>
  </si>
  <si>
    <t>Vyrovnání podkladu povlakových podlah stěrkou pevnosti 20 MPa tl 5 mm</t>
  </si>
  <si>
    <t>1307560823</t>
  </si>
  <si>
    <t>Příprava podkladu vyrovnání samonivelační stěrkou podlah min.pevnosti 20 MPa, tloušťky přes 3 do 5 mm</t>
  </si>
  <si>
    <t>82</t>
  </si>
  <si>
    <t>776201812</t>
  </si>
  <si>
    <t>Demontáž lepených povlakových podlah s podložkou ručně</t>
  </si>
  <si>
    <t>-1826232668</t>
  </si>
  <si>
    <t>Demontáž povlakových podlahovin lepených ručně s podložkou</t>
  </si>
  <si>
    <t>83</t>
  </si>
  <si>
    <t>776221111</t>
  </si>
  <si>
    <t>Lepení pásů z PVC standardním lepidlem</t>
  </si>
  <si>
    <t>232800140</t>
  </si>
  <si>
    <t>Montáž podlahovin z PVC lepením standardním lepidlem z pásů standardních</t>
  </si>
  <si>
    <t>84</t>
  </si>
  <si>
    <t>R28401</t>
  </si>
  <si>
    <t>Dodávka PVC - dle stávající podlahy</t>
  </si>
  <si>
    <t>-2093571861</t>
  </si>
  <si>
    <t>3,9*1,1 "Přepočtené koeficientem množství</t>
  </si>
  <si>
    <t>85</t>
  </si>
  <si>
    <t>776223112</t>
  </si>
  <si>
    <t>Spoj povlakových podlahovin z PVC svařováním za studena</t>
  </si>
  <si>
    <t>689092712</t>
  </si>
  <si>
    <t>Montáž podlahovin z PVC spoj podlah svařováním za studena</t>
  </si>
  <si>
    <t>"1NP"(1,5+0,2+0,2)*13</t>
  </si>
  <si>
    <t>86</t>
  </si>
  <si>
    <t>776421111</t>
  </si>
  <si>
    <t>Montáž obvodových lišt lepením</t>
  </si>
  <si>
    <t>1681501842</t>
  </si>
  <si>
    <t>Montáž lišt obvodových lepených</t>
  </si>
  <si>
    <t>"1NP"1*13</t>
  </si>
  <si>
    <t>87</t>
  </si>
  <si>
    <t>284110070</t>
  </si>
  <si>
    <t>lišta speciální soklová PVC 15 x 50 mm role 50 m</t>
  </si>
  <si>
    <t>-1008800298</t>
  </si>
  <si>
    <t>13*1,02 "Přepočtené koeficientem množství</t>
  </si>
  <si>
    <t>88</t>
  </si>
  <si>
    <t>998776201</t>
  </si>
  <si>
    <t>Přesun hmot procentní pro podlahy povlakové v objektech v do 6 m</t>
  </si>
  <si>
    <t>723620274</t>
  </si>
  <si>
    <t>Přesun hmot pro podlahy povlakové stanovený procentní sazbou (%) z ceny vodorovná dopravní vzdálenost do 50 m v objektech výšky do 6 m</t>
  </si>
  <si>
    <t>781</t>
  </si>
  <si>
    <t>Dokončovací práce - obklady</t>
  </si>
  <si>
    <t>89</t>
  </si>
  <si>
    <t>781473117</t>
  </si>
  <si>
    <t>Montáž obkladů vnitřních keramických hladkých do 45 ks/m2 lepených standardním lepidlem</t>
  </si>
  <si>
    <t>1582087503</t>
  </si>
  <si>
    <t>Montáž obkladů vnitřních stěn z dlaždic keramických lepených standardním lepidlem režných nebo glazovaných hladkých přes 35 do 45 ks/m2</t>
  </si>
  <si>
    <t>"1NP-2NP - M.Č. 18"(1,45+1,45)*0,25</t>
  </si>
  <si>
    <t>Ostění</t>
  </si>
  <si>
    <t>"1NP-2NP - M.Č. 18"(0,9+0,9)*0,25</t>
  </si>
  <si>
    <t>90</t>
  </si>
  <si>
    <t>597612550</t>
  </si>
  <si>
    <t>obkladačky keramické 15 x 15 x 0,6 cm I. j.</t>
  </si>
  <si>
    <t>1741290511</t>
  </si>
  <si>
    <t>1,175*1,1 "Přepočtené koeficientem množství</t>
  </si>
  <si>
    <t>91</t>
  </si>
  <si>
    <t>781471810</t>
  </si>
  <si>
    <t>Demontáž obkladů z obkladaček keramických kladených do malty</t>
  </si>
  <si>
    <t>-1138355395</t>
  </si>
  <si>
    <t>Demontáž obkladů z dlaždic keramických kladených do malty</t>
  </si>
  <si>
    <t>92</t>
  </si>
  <si>
    <t>781479191</t>
  </si>
  <si>
    <t>Příplatek k montáži obkladů vnitřních keramických hladkých za plochu do 10 m2</t>
  </si>
  <si>
    <t>346302232</t>
  </si>
  <si>
    <t>Montáž obkladů vnitřních stěn z dlaždic keramických Příplatek k cenám za plochu do 10 m2 jednotlivě</t>
  </si>
  <si>
    <t>93</t>
  </si>
  <si>
    <t>781494111</t>
  </si>
  <si>
    <t>Plastové profily rohové lepené flexibilním lepidlem</t>
  </si>
  <si>
    <t>1579731091</t>
  </si>
  <si>
    <t>Ostatní prvky plastové profily ukončovací a dilatační lepené flexibilním lepidlem rohové</t>
  </si>
  <si>
    <t>"1NP-2NP - M.Č. 18"(1,45+1,45)</t>
  </si>
  <si>
    <t>"1NP-2NP - M.Č. 18"(0,9+0,9)</t>
  </si>
  <si>
    <t>94</t>
  </si>
  <si>
    <t>781495111</t>
  </si>
  <si>
    <t>Penetrace podkladu vnitřních obkladů</t>
  </si>
  <si>
    <t>-1489436178</t>
  </si>
  <si>
    <t>Ostatní prvky ostatní práce penetrace podkladu</t>
  </si>
  <si>
    <t>95</t>
  </si>
  <si>
    <t>998781201</t>
  </si>
  <si>
    <t>Přesun hmot procentní pro obklady keramické v objektech v do 6 m</t>
  </si>
  <si>
    <t>-1267724855</t>
  </si>
  <si>
    <t>Přesun hmot pro obklady keramické stanovený procentní sazbou (%) z ceny vodorovná dopravní vzdálenost do 50 m v objektech výšky do 6 m</t>
  </si>
  <si>
    <t>784</t>
  </si>
  <si>
    <t>Dokončovací práce - malby a tapety</t>
  </si>
  <si>
    <t>96</t>
  </si>
  <si>
    <t>784171101</t>
  </si>
  <si>
    <t>Zakrytí vnitřních podlah včetně pozdějšího odkrytí</t>
  </si>
  <si>
    <t>1957178950</t>
  </si>
  <si>
    <t>Zakrytí nemalovaných ploch (materiál ve specifikaci) včetně pozdějšího odkrytí podlah</t>
  </si>
  <si>
    <t>97</t>
  </si>
  <si>
    <t>581248440</t>
  </si>
  <si>
    <t>fólie pro malířské potřeby zakrývací,  25µ,  4 x 5 m</t>
  </si>
  <si>
    <t>-1375595645</t>
  </si>
  <si>
    <t>zakryt*1,05 "Přepočtené koeficientem množství</t>
  </si>
  <si>
    <t>98</t>
  </si>
  <si>
    <t>784181121</t>
  </si>
  <si>
    <t>Hloubková jednonásobná penetrace podkladu v místnostech výšky do 3,80 m</t>
  </si>
  <si>
    <t>215476988</t>
  </si>
  <si>
    <t>Penetrace podkladu jednonásobná hloubková v místnostech výšky do 3,80 m</t>
  </si>
  <si>
    <t>99</t>
  </si>
  <si>
    <t>784221101</t>
  </si>
  <si>
    <t>Dvojnásobné bílé malby  ze směsí za sucha dobře otěruvzdorných v místnostech do 3,80 m</t>
  </si>
  <si>
    <t>-170324168</t>
  </si>
  <si>
    <t>Malby z malířských směsí otěruvzdorných za sucha dvojnásobné, bílé za sucha otěruvzdorné dobře v místnostech výšky do 3,80 m</t>
  </si>
  <si>
    <t>APU</t>
  </si>
  <si>
    <t>243</t>
  </si>
  <si>
    <t>Izol</t>
  </si>
  <si>
    <t>9,75</t>
  </si>
  <si>
    <t>klemp</t>
  </si>
  <si>
    <t>39,4</t>
  </si>
  <si>
    <t>906,96</t>
  </si>
  <si>
    <t>Lišty</t>
  </si>
  <si>
    <t>02 - 2 NP</t>
  </si>
  <si>
    <t>povlak</t>
  </si>
  <si>
    <t>3,9</t>
  </si>
  <si>
    <t>spal_nadpr</t>
  </si>
  <si>
    <t>12,975</t>
  </si>
  <si>
    <t>52,425</t>
  </si>
  <si>
    <t>127</t>
  </si>
  <si>
    <t>zakryti2</t>
  </si>
  <si>
    <t>95,415</t>
  </si>
  <si>
    <t>1900240689</t>
  </si>
  <si>
    <t>((1)*3+(1,8)*2+(1,8)*4+(1,2)*11+(0,9)*9+(0,6)*2)*0,25</t>
  </si>
  <si>
    <t>((1,2)*6+(1,2)*7)*0,25</t>
  </si>
  <si>
    <t>-1075409873</t>
  </si>
  <si>
    <t>-692637602</t>
  </si>
  <si>
    <t>-1976040748</t>
  </si>
  <si>
    <t>((2,35*2+1)*3+(1,8*3)*2+(1,45*2+1,8)*4+(1,45*2+1,2)*11+(1,45*2+0,9)*9+(1,45*2+0,6)*2)*0,25</t>
  </si>
  <si>
    <t>((2,35*2+1,2)*6+(2,35*2+1,2)*7*1)*0,25</t>
  </si>
  <si>
    <t>1737574477</t>
  </si>
  <si>
    <t>"VE02" 1*2*3</t>
  </si>
  <si>
    <t>"VE04" 2*2*2</t>
  </si>
  <si>
    <t>"VE07" 1,5*2*11</t>
  </si>
  <si>
    <t>Zakryt_vnitr</t>
  </si>
  <si>
    <t>-943794393</t>
  </si>
  <si>
    <t>"VE02" 1*2,35*3</t>
  </si>
  <si>
    <t>"VE04" 1,8*2*2</t>
  </si>
  <si>
    <t>"VE07" 1,2*1,45*11+2,4*0,6</t>
  </si>
  <si>
    <t>978423979</t>
  </si>
  <si>
    <t>((2,35*2+1)*3+(1,8*3)*2+(1,45*2+1,8)*4+(1,45*2+1,2)*11+(1,45*2+0,9)*9+(1,45*2+0,6)*2)</t>
  </si>
  <si>
    <t>((2,35*2+1,2)*6+(2,35*2+1,2)*7)</t>
  </si>
  <si>
    <t>-498018213</t>
  </si>
  <si>
    <t>-1247354662</t>
  </si>
  <si>
    <t>-1422604678</t>
  </si>
  <si>
    <t>-39265002</t>
  </si>
  <si>
    <t>Špalety_vnitřní*0,1 "Přepočtené koeficientem množství</t>
  </si>
  <si>
    <t>-1328783615</t>
  </si>
  <si>
    <t>339070116</t>
  </si>
  <si>
    <t>((2,35*2+1)*3+(1,8*4)*2+(1,45*2+1,8*2)*4++(1,45*2+1,2*2)*11+(1,45*2+0,9*2)*9+(1,45*2+0,6*2)*2)</t>
  </si>
  <si>
    <t>953572422</t>
  </si>
  <si>
    <t>APU*1,05 "Přepočtené koeficientem množství</t>
  </si>
  <si>
    <t>18718256</t>
  </si>
  <si>
    <t>"VE02" 3*1,1</t>
  </si>
  <si>
    <t>"VE04" 2*1,9</t>
  </si>
  <si>
    <t>"VE07" 11*1,3</t>
  </si>
  <si>
    <t>-1606061402</t>
  </si>
  <si>
    <t>lišty*1,05 "Přepočtené koeficientem množství</t>
  </si>
  <si>
    <t>-1658027780</t>
  </si>
  <si>
    <t>1478557087</t>
  </si>
  <si>
    <t>((2,35*2)*3+(1,8*2)*2+(1,45*2)*4+(1,45*2)*11+(1,45*2)*9+(1,45*2)*2)*0,25</t>
  </si>
  <si>
    <t>((2,35*2)*6+(2,35*2)*7)*0,25</t>
  </si>
  <si>
    <t>-1221929198</t>
  </si>
  <si>
    <t>-1572809046</t>
  </si>
  <si>
    <t>"2NP"1,5*0,5*13</t>
  </si>
  <si>
    <t>185223910</t>
  </si>
  <si>
    <t>-2129981921</t>
  </si>
  <si>
    <t>"Pomocné Lešení v místech nových výplní" (44)*(4)</t>
  </si>
  <si>
    <t>1097796555</t>
  </si>
  <si>
    <t>"přístupové plochy (schodiště, chodby apod.)" 150</t>
  </si>
  <si>
    <t>-2142948786</t>
  </si>
  <si>
    <t>-416401750</t>
  </si>
  <si>
    <t>"Okna" "VE07+VE08+VE10"11+9+2</t>
  </si>
  <si>
    <t>755603570</t>
  </si>
  <si>
    <t>"OKNA VE02+VE04+VE05"3+2+4</t>
  </si>
  <si>
    <t>29118609</t>
  </si>
  <si>
    <t>"Dveře"(6*1,2*2,35+7*1,2*2,35)</t>
  </si>
  <si>
    <t>-1352032421</t>
  </si>
  <si>
    <t>1026436052</t>
  </si>
  <si>
    <t>997013213</t>
  </si>
  <si>
    <t>Vnitrostaveništní doprava suti a vybouraných hmot pro budovy v do 12 m ručně</t>
  </si>
  <si>
    <t>-1315085544</t>
  </si>
  <si>
    <t>Vnitrostaveništní doprava suti a vybouraných hmot vodorovně do 50 m svisle ručně (nošením po schodech) pro budovy a haly výšky přes 9 do 12 m</t>
  </si>
  <si>
    <t>-22834265</t>
  </si>
  <si>
    <t>1388185995</t>
  </si>
  <si>
    <t>7,68*19 'Přepočtené koeficientem množství</t>
  </si>
  <si>
    <t>-340090788</t>
  </si>
  <si>
    <t>1586650222</t>
  </si>
  <si>
    <t>998018002</t>
  </si>
  <si>
    <t>Přesun hmot ruční pro budovy v do 12 m</t>
  </si>
  <si>
    <t>-1079861311</t>
  </si>
  <si>
    <t>Přesun hmot pro budovy občanské výstavby, bydlení, výrobu a služby ruční - bez užití mechanizace vodorovná dopravní vzdálenost do 100 m pro budovy s jakoukoliv nosnou konstrukcí výšky přes 6 do 12 m</t>
  </si>
  <si>
    <t>-78464116</t>
  </si>
  <si>
    <t>948455561</t>
  </si>
  <si>
    <t>Dodávka a montáž nové hydroizolační folie PVC pod dlažbu na balkonech vč. penetrace (prořez v ceně)</t>
  </si>
  <si>
    <t>-1236124240</t>
  </si>
  <si>
    <t>998711202</t>
  </si>
  <si>
    <t>Přesun hmot procentní pro izolace proti vodě, vlhkosti a plynům v objektech v do 12 m</t>
  </si>
  <si>
    <t>-1521002546</t>
  </si>
  <si>
    <t>Přesun hmot pro izolace proti vodě, vlhkosti a plynům stanovený procentní sazbou (%) z ceny vodorovná dopravní vzdálenost do 50 m v objektech výšky přes 6 do 12 m</t>
  </si>
  <si>
    <t>427903810</t>
  </si>
  <si>
    <t>913539005</t>
  </si>
  <si>
    <t>1269387503</t>
  </si>
  <si>
    <t>31*2</t>
  </si>
  <si>
    <t>998764202</t>
  </si>
  <si>
    <t>Přesun hmot procentní pro konstrukce klempířské v objektech v do 12 m</t>
  </si>
  <si>
    <t>1386465950</t>
  </si>
  <si>
    <t>Přesun hmot pro konstrukce klempířské stanovený procentní sazbou (%) z ceny vodorovná dopravní vzdálenost do 50 m v objektech výšky přes 6 do 12 m</t>
  </si>
  <si>
    <t>-1316155712</t>
  </si>
  <si>
    <t>-2048391808</t>
  </si>
  <si>
    <t>"Okna VE02+VE04+VE05+VE07 "3+2+4+11</t>
  </si>
  <si>
    <t>-1531059610</t>
  </si>
  <si>
    <t>884244179</t>
  </si>
  <si>
    <t>"VE02+VE07" 3+11</t>
  </si>
  <si>
    <t>-377359963</t>
  </si>
  <si>
    <t>"VE04+VE05" 2+4</t>
  </si>
  <si>
    <t>-1309632658</t>
  </si>
  <si>
    <t>"VE02" 3*1</t>
  </si>
  <si>
    <t>"VE04" 2*1,8</t>
  </si>
  <si>
    <t>"VE07" 11*1,2</t>
  </si>
  <si>
    <t>454859638</t>
  </si>
  <si>
    <t>1066474371</t>
  </si>
  <si>
    <t>-555823701</t>
  </si>
  <si>
    <t>D+M dveří DE11P, včetně příslušentství, rámu a systémového osazení (vzduchotěsné utěsnění spojů a prostopů, paropropustné a neparopropustné fólie)</t>
  </si>
  <si>
    <t>R766VE02</t>
  </si>
  <si>
    <t>D+M oken VE02, včetně příslušentství a systémového osazení (vzduchotěsné utěsnění spojů a prostopů, paropropustné a neparopropustné fólie)</t>
  </si>
  <si>
    <t>-1820795256</t>
  </si>
  <si>
    <t>"VE02" 3</t>
  </si>
  <si>
    <t>D+M oken VE04, včetně příslušentství a systémového osazení (vzduchotěsné utěsnění spojů a prostopů, paropropustné a neparopropustné fólie)</t>
  </si>
  <si>
    <t>-977339204</t>
  </si>
  <si>
    <t>"VE04" 2</t>
  </si>
  <si>
    <t>D+M oken VE05 popř. VE05*, včetně příslušentství a systémového osazení (vzduchotěsné utěsnění spojů a prostopů, paropropustné a neparopropustné fólie)</t>
  </si>
  <si>
    <t>-21913120</t>
  </si>
  <si>
    <t>D+M oken VE07 popř. VE07*, včetně příslušentství a systémového osazení (vzduchotěsné utěsnění spojů a prostopů, paropropustné a neparopropustné fólie)</t>
  </si>
  <si>
    <t>726375299</t>
  </si>
  <si>
    <t>"VE07" 11</t>
  </si>
  <si>
    <t>D+M oken VE08*, včetně příslušentství a systémového osazení (vzduchotěsné utěsnění spojů a prostopů, paropropustné a neparopropustné fólie)</t>
  </si>
  <si>
    <t>-1770347786</t>
  </si>
  <si>
    <t>D+M oken VE10*, včetně příslušentství a systémového osazení (vzduchotěsné utěsnění spojů a prostopů, paropropustné a neparopropustné fólie)</t>
  </si>
  <si>
    <t>-479329790</t>
  </si>
  <si>
    <t>998766202</t>
  </si>
  <si>
    <t>Přesun hmot procentní pro konstrukce truhlářské v objektech v do 12 m</t>
  </si>
  <si>
    <t>1856894654</t>
  </si>
  <si>
    <t>Přesun hmot pro konstrukce truhlářské stanovený procentní sazbou (%) z ceny vodorovná dopravní vzdálenost do 50 m v objektech výšky přes 6 do 12 m</t>
  </si>
  <si>
    <t>1834812260</t>
  </si>
  <si>
    <t>"2NP"1,5*1*13</t>
  </si>
  <si>
    <t>-1510489781</t>
  </si>
  <si>
    <t>"2NP"1,5*0,2*13</t>
  </si>
  <si>
    <t>-274717921</t>
  </si>
  <si>
    <t>-819366863</t>
  </si>
  <si>
    <t>1296745228</t>
  </si>
  <si>
    <t>-449206767</t>
  </si>
  <si>
    <t>povlak*1,1 "Přepočtené koeficientem množství</t>
  </si>
  <si>
    <t>-2110932045</t>
  </si>
  <si>
    <t>"2NP"(1,5+0,2+0,2)*13</t>
  </si>
  <si>
    <t>1109733109</t>
  </si>
  <si>
    <t>"2NP"1*13</t>
  </si>
  <si>
    <t>1656383239</t>
  </si>
  <si>
    <t>998776202</t>
  </si>
  <si>
    <t>Přesun hmot procentní pro podlahy povlakové v objektech v do 12 m</t>
  </si>
  <si>
    <t>-31964758</t>
  </si>
  <si>
    <t>Přesun hmot pro podlahy povlakové stanovený procentní sazbou (%) z ceny vodorovná dopravní vzdálenost do 50 m v objektech výšky přes 6 do 12 m</t>
  </si>
  <si>
    <t>1273006230</t>
  </si>
  <si>
    <t>obkladačky keramické  15 x 15 x 0,6 cm I. j.</t>
  </si>
  <si>
    <t>-1991978310</t>
  </si>
  <si>
    <t>obklad*1,1 "Přepočtené koeficientem množství</t>
  </si>
  <si>
    <t>1403005346</t>
  </si>
  <si>
    <t>obklad_ker</t>
  </si>
  <si>
    <t>392261338</t>
  </si>
  <si>
    <t>71622546</t>
  </si>
  <si>
    <t>21853686</t>
  </si>
  <si>
    <t>998781202</t>
  </si>
  <si>
    <t>Přesun hmot procentní pro obklady keramické v objektech v do 12 m</t>
  </si>
  <si>
    <t>-469765645</t>
  </si>
  <si>
    <t>Přesun hmot pro obklady keramické stanovený procentní sazbou (%) z ceny vodorovná dopravní vzdálenost do 50 m v objektech výšky přes 6 do 12 m</t>
  </si>
  <si>
    <t>1363829916</t>
  </si>
  <si>
    <t>-2030060614</t>
  </si>
  <si>
    <t>-1312439073</t>
  </si>
  <si>
    <t>-1169550575</t>
  </si>
  <si>
    <t>1360,44</t>
  </si>
  <si>
    <t>03 - 3 NP</t>
  </si>
  <si>
    <t>54,475</t>
  </si>
  <si>
    <t>97,455</t>
  </si>
  <si>
    <t>746185367</t>
  </si>
  <si>
    <t>-796652102</t>
  </si>
  <si>
    <t>-1188600625</t>
  </si>
  <si>
    <t>((2,35*2+1)*3+(1,8*3)*2+(1,45*2+1,8)*4+(1,45*2+1,2)*13+(1,45*2+0,9)*9+(1,45*2+0,6)*2)*0,25</t>
  </si>
  <si>
    <t>-827578722</t>
  </si>
  <si>
    <t>"VE07" 1,5*2*13</t>
  </si>
  <si>
    <t>-703254527</t>
  </si>
  <si>
    <t>"VE07" 1,2*1,45*13</t>
  </si>
  <si>
    <t>2133242708</t>
  </si>
  <si>
    <t>((2,35*2+1)*3+(1,8*3)*2+(1,45*2+1,8)*4+(1,45*2+1,2)*13+(1,45*2+0,9)*9+(1,45*2+0,6)*2)</t>
  </si>
  <si>
    <t>1341022124</t>
  </si>
  <si>
    <t>-1558281659</t>
  </si>
  <si>
    <t>-35802587</t>
  </si>
  <si>
    <t>1775443004</t>
  </si>
  <si>
    <t>-484796613</t>
  </si>
  <si>
    <t>44261695</t>
  </si>
  <si>
    <t>1667615223</t>
  </si>
  <si>
    <t>-2044870029</t>
  </si>
  <si>
    <t>-135701741</t>
  </si>
  <si>
    <t>1914547417</t>
  </si>
  <si>
    <t>Lišty*1,05 "Přepočtené koeficientem množství</t>
  </si>
  <si>
    <t>141856753</t>
  </si>
  <si>
    <t>((2,35*2)*3+(1,8*2)*2+(1,45*2)*4+(1,45*2)*13+(1,45*2)*9+(1,45*2)*2)*0,25</t>
  </si>
  <si>
    <t>-2047172251</t>
  </si>
  <si>
    <t>600372676</t>
  </si>
  <si>
    <t>"3NP"1,5*0,5*13</t>
  </si>
  <si>
    <t>-772420666</t>
  </si>
  <si>
    <t>-555100697</t>
  </si>
  <si>
    <t>"Pomocné Lešení v místech nových výplní" (46)*(4)</t>
  </si>
  <si>
    <t>1647423371</t>
  </si>
  <si>
    <t>"čištění v místě výměny otvorů - předpoklad 4m2/kus" (46)*(4)</t>
  </si>
  <si>
    <t>"přístupové plochy (schodiště, chodby apod.)" 170</t>
  </si>
  <si>
    <t>-179033913</t>
  </si>
  <si>
    <t>-1067120988</t>
  </si>
  <si>
    <t>-895411939</t>
  </si>
  <si>
    <t>1383828085</t>
  </si>
  <si>
    <t>-1183200468</t>
  </si>
  <si>
    <t>-343798263</t>
  </si>
  <si>
    <t>-771918192</t>
  </si>
  <si>
    <t>-1545914832</t>
  </si>
  <si>
    <t>-1818437598</t>
  </si>
  <si>
    <t>7,693*19 'Přepočtené koeficientem množství</t>
  </si>
  <si>
    <t>-552548965</t>
  </si>
  <si>
    <t>1392260952</t>
  </si>
  <si>
    <t>-1493108448</t>
  </si>
  <si>
    <t>-1602886513</t>
  </si>
  <si>
    <t>1079430867</t>
  </si>
  <si>
    <t>-625951615</t>
  </si>
  <si>
    <t>-1621977005</t>
  </si>
  <si>
    <t>-1906342349</t>
  </si>
  <si>
    <t>"VE07" 13*1,3</t>
  </si>
  <si>
    <t>774536917</t>
  </si>
  <si>
    <t>2041717092</t>
  </si>
  <si>
    <t>33*2</t>
  </si>
  <si>
    <t>1141241852</t>
  </si>
  <si>
    <t>507032315</t>
  </si>
  <si>
    <t>890301567</t>
  </si>
  <si>
    <t>-1384891200</t>
  </si>
  <si>
    <t>1644473284</t>
  </si>
  <si>
    <t>"VE02+VE07" 3+13</t>
  </si>
  <si>
    <t>-986258110</t>
  </si>
  <si>
    <t>1233265138</t>
  </si>
  <si>
    <t>-682158072</t>
  </si>
  <si>
    <t>"VE07" 13*1,2</t>
  </si>
  <si>
    <t>1812011390</t>
  </si>
  <si>
    <t>1135169920</t>
  </si>
  <si>
    <t>D+M oken VE02, včetně příslušentství a systémového osazení (vzduchotěsné utěsnění spojů a prostupů, paropropustné a neparopropustné fólie)</t>
  </si>
  <si>
    <t>-2125498776</t>
  </si>
  <si>
    <t>-164945652</t>
  </si>
  <si>
    <t>1268629275</t>
  </si>
  <si>
    <t>D+M oken VE05 popř. VE05, včetně příslušentství a systémového osazení (vzduchotěsné utěsnění spojů a prostupů, paropropustné a neparopropustné fólie)</t>
  </si>
  <si>
    <t>-676617317</t>
  </si>
  <si>
    <t>"VE07" 13</t>
  </si>
  <si>
    <t>-1499979368</t>
  </si>
  <si>
    <t>168218294</t>
  </si>
  <si>
    <t>1816096627</t>
  </si>
  <si>
    <t>2038360560</t>
  </si>
  <si>
    <t>"3NP"1,5*1*13</t>
  </si>
  <si>
    <t>1246572012</t>
  </si>
  <si>
    <t>"3NP"1,5*0,2*13</t>
  </si>
  <si>
    <t>1464409398</t>
  </si>
  <si>
    <t>-1561135793</t>
  </si>
  <si>
    <t>137847741</t>
  </si>
  <si>
    <t>-424046534</t>
  </si>
  <si>
    <t>1644938565</t>
  </si>
  <si>
    <t>"3NP"(1,5+0,2+0,2)*13</t>
  </si>
  <si>
    <t>1276251005</t>
  </si>
  <si>
    <t>"3NP"1*13</t>
  </si>
  <si>
    <t>952422128</t>
  </si>
  <si>
    <t>-250448009</t>
  </si>
  <si>
    <t>2032513319</t>
  </si>
  <si>
    <t>1864316252</t>
  </si>
  <si>
    <t>954029547</t>
  </si>
  <si>
    <t>573948134</t>
  </si>
  <si>
    <t>227,8</t>
  </si>
  <si>
    <t>Desky</t>
  </si>
  <si>
    <t>83,64</t>
  </si>
  <si>
    <t>Lešení_1</t>
  </si>
  <si>
    <t>1965,08</t>
  </si>
  <si>
    <t>57,3</t>
  </si>
  <si>
    <t>malby</t>
  </si>
  <si>
    <t>104</t>
  </si>
  <si>
    <t>11,475</t>
  </si>
  <si>
    <t>194,2</t>
  </si>
  <si>
    <t>04 - 4 NP</t>
  </si>
  <si>
    <t>Špalety_vnitřní_1</t>
  </si>
  <si>
    <t>32,85</t>
  </si>
  <si>
    <t>76,725</t>
  </si>
  <si>
    <t xml:space="preserve">    762 - Konstrukce tesařské</t>
  </si>
  <si>
    <t xml:space="preserve">    783 - Dokončovací práce - nátěry</t>
  </si>
  <si>
    <t>-2048184825</t>
  </si>
  <si>
    <t>((1,8)*4+(1,5)*7+(1,2)*17)*0,25</t>
  </si>
  <si>
    <t>((3)*2+(1,8)*1)*0,25</t>
  </si>
  <si>
    <t>1130697770</t>
  </si>
  <si>
    <t>((1,45*2)*4+(1,5)*7+(1,45*2)*17)*0,25</t>
  </si>
  <si>
    <t>266522458</t>
  </si>
  <si>
    <t>((1,45*2+1,8)*4+(1,45*2+1,2)*17+(1*2+1,5)*7)*0,25</t>
  </si>
  <si>
    <t>((1,45*2+3)*2+(2,4*2+1,8)*1)*0,25</t>
  </si>
  <si>
    <t>-1844170123</t>
  </si>
  <si>
    <t>"VE06" 1,5*2*7</t>
  </si>
  <si>
    <t>"VE07" 1,5*2*17</t>
  </si>
  <si>
    <t>"VE39" 3*2*2</t>
  </si>
  <si>
    <t>"VE41" 2*2*1</t>
  </si>
  <si>
    <t>-1648850163</t>
  </si>
  <si>
    <t>"VE06" 1,5*1*7</t>
  </si>
  <si>
    <t>"VE07" 1,2*1,45*17+2,4*0,6</t>
  </si>
  <si>
    <t>"VE39"3*1,45*2</t>
  </si>
  <si>
    <t>"VE41" 1,8*2,4*1</t>
  </si>
  <si>
    <t>-250757574</t>
  </si>
  <si>
    <t>((1,45*2+1,8)*4+(1*2+1,5)*7+(1,45*2+1,2)*17+(1,45*2+3)*2+(2,4*2+1,8)*1)</t>
  </si>
  <si>
    <t>1136730794</t>
  </si>
  <si>
    <t>1671462848</t>
  </si>
  <si>
    <t>72613276</t>
  </si>
  <si>
    <t>1923747395</t>
  </si>
  <si>
    <t>Špalety_vnitřní_1*0,1 "Přepočtené koeficientem množství</t>
  </si>
  <si>
    <t>-1750179262</t>
  </si>
  <si>
    <t>-353448251</t>
  </si>
  <si>
    <t>(1,45*2+3*2)*2+(2,4*2+1,8*2)*1</t>
  </si>
  <si>
    <t>((1,45*2+1,8*2)*4+(1*2+1,5*2)*7+(1,45*2+1,2*2)*17+(1,45*2+0,9*2)*9+(1,45*2+0,6*2)*2)</t>
  </si>
  <si>
    <t>-249292294</t>
  </si>
  <si>
    <t>-568035711</t>
  </si>
  <si>
    <t>"VE06" 7*1,3</t>
  </si>
  <si>
    <t>"VE07" 17*1,3</t>
  </si>
  <si>
    <t>"VE39" 2*3,1</t>
  </si>
  <si>
    <t>"VE41" 1*1,9</t>
  </si>
  <si>
    <t>-1254002933</t>
  </si>
  <si>
    <t>-645261653</t>
  </si>
  <si>
    <t>705042148</t>
  </si>
  <si>
    <t>((1,45*2)*2+(2,4*2)*1)*0,25</t>
  </si>
  <si>
    <t>((1,45*2)*4+(1*2)*7+(1,45*2)*17)*0,25</t>
  </si>
  <si>
    <t>792088784</t>
  </si>
  <si>
    <t>941311112</t>
  </si>
  <si>
    <t>Montáž lešení řadového modulového lehkého zatížení do 200 kg/m2 š do 0,9 m v do 25 m</t>
  </si>
  <si>
    <t>1022606623</t>
  </si>
  <si>
    <t>Montáž lešení řadového modulového lehkého pracovního s podlahami s provozním zatížením tř. 3 do 200 kg/m2 šířky tř. SW06 přes 0,6 do 0,9 m, výšky přes 10 do 25 m</t>
  </si>
  <si>
    <t>(47,7*2+23,38*2+9)*13</t>
  </si>
  <si>
    <t>941311211</t>
  </si>
  <si>
    <t>Příplatek k lešení řadovému modulovému lehkému š 0,9 m v do 25 m za první a ZKD den použití</t>
  </si>
  <si>
    <t>829820423</t>
  </si>
  <si>
    <t>Montáž lešení řadového modulového lehkého pracovního s podlahami s provozním zatížením tř. 3 do 200 kg/m2 Příplatek za první a každý další den použití lešení k ceně -1111 nebo -1112</t>
  </si>
  <si>
    <t>941311812</t>
  </si>
  <si>
    <t>Demontáž lešení řadového modulového lehkého zatížení do 200 kg/m2 š do 0,9 m v do 25 m</t>
  </si>
  <si>
    <t>64640694</t>
  </si>
  <si>
    <t>Demontáž lešení řadového modulového lehkého pracovního s podlahami s provozním zatížením tř. 3 do 200 kg/m2 šířky SW06 přes 0,6 do 0,9 m, výšky přes 10 do 25 m</t>
  </si>
  <si>
    <t>944511111</t>
  </si>
  <si>
    <t>Montáž ochranné sítě z textilie z umělých vláken</t>
  </si>
  <si>
    <t>-1347323015</t>
  </si>
  <si>
    <t>Montáž ochranné sítě zavěšené na konstrukci lešení z textilie z umělých vláken</t>
  </si>
  <si>
    <t>944511211</t>
  </si>
  <si>
    <t>Příplatek k ochranné síti za první a ZKD den použití</t>
  </si>
  <si>
    <t>-1478423219</t>
  </si>
  <si>
    <t>Montáž ochranné sítě Příplatek za první a každý další den použití sítě k ceně -1111</t>
  </si>
  <si>
    <t>944511811</t>
  </si>
  <si>
    <t>Demontáž ochranné sítě z textilie z umělých vláken</t>
  </si>
  <si>
    <t>-854801892</t>
  </si>
  <si>
    <t>Demontáž ochranné sítě zavěšené na konstrukci lešení z textilie z umělých vláken</t>
  </si>
  <si>
    <t>1155156984</t>
  </si>
  <si>
    <t>"Pomocné Lešení_1 v místech nových výplní" 128</t>
  </si>
  <si>
    <t>-1302410013</t>
  </si>
  <si>
    <t>"čištění v místě výměny otvorů - předpoklad 4m2/kus" 128</t>
  </si>
  <si>
    <t>"přístupové plochy (schodiště, chodby apod.)" 200</t>
  </si>
  <si>
    <t>1893881559</t>
  </si>
  <si>
    <t>"Okna" "VE06+ VE07"7+17</t>
  </si>
  <si>
    <t>595691546</t>
  </si>
  <si>
    <t>"OKNA VE05+VE39+VE41"4+2+1</t>
  </si>
  <si>
    <t>1576882336</t>
  </si>
  <si>
    <t>397330356</t>
  </si>
  <si>
    <t>2128529306</t>
  </si>
  <si>
    <t>-701243125</t>
  </si>
  <si>
    <t>946743377</t>
  </si>
  <si>
    <t>3,062*19 'Přepočtené koeficientem množství</t>
  </si>
  <si>
    <t>-1940830298</t>
  </si>
  <si>
    <t>1879183475</t>
  </si>
  <si>
    <t>762</t>
  </si>
  <si>
    <t>Konstrukce tesařské</t>
  </si>
  <si>
    <t>R76201</t>
  </si>
  <si>
    <t>Demontáž cementovláknitých desek - vč. uložení pro zpětnou montáž</t>
  </si>
  <si>
    <t>246316742</t>
  </si>
  <si>
    <t>Předpoklad zpětného použití desek - 80%</t>
  </si>
  <si>
    <t>(2*1,5*1+2*1,5*1+2*1,5*1+2*1,2*1,45+2*1,2*1,45+2*1,5*1+4*2*1,2*1,45+3*2*1,8*1,45+6*2*1,2*1,45+2*1,8*1,45+3*2*1,5*1)*1</t>
  </si>
  <si>
    <t>83,64*0,8 "Přepočtené koeficientem množství</t>
  </si>
  <si>
    <t>R76202</t>
  </si>
  <si>
    <t>Demontáž cementovláknitých desek vč. liikvidace (odvoz a uložení)</t>
  </si>
  <si>
    <t>-956261404</t>
  </si>
  <si>
    <t>Předpoklad desek do suti - 20%</t>
  </si>
  <si>
    <t>83,64*0,2 "Přepočtené koeficientem množství</t>
  </si>
  <si>
    <t>R76203</t>
  </si>
  <si>
    <t>Montáž cementovláknitých desek na stávající rošt</t>
  </si>
  <si>
    <t>458231219</t>
  </si>
  <si>
    <t>591551160</t>
  </si>
  <si>
    <t>deska vláknocementová fasádní - přírodní šedá 1200 × 2500 mm tl. 6 mm</t>
  </si>
  <si>
    <t>-352842839</t>
  </si>
  <si>
    <t>83,64*0,21 "Přepočtené koeficientem množství</t>
  </si>
  <si>
    <t>998762202</t>
  </si>
  <si>
    <t>Přesun hmot procentní pro kce tesařské v objektech v do 12 m</t>
  </si>
  <si>
    <t>-1959841890</t>
  </si>
  <si>
    <t>Přesun hmot pro konstrukce tesařské stanovený procentní sazbou (%) z ceny vodorovná dopravní vzdálenost do 50 m v objektech výšky přes 6 do 12 m</t>
  </si>
  <si>
    <t>-123818170</t>
  </si>
  <si>
    <t>"VE06" 7*1,6</t>
  </si>
  <si>
    <t>-1792726586</t>
  </si>
  <si>
    <t>277136381</t>
  </si>
  <si>
    <t>283317154</t>
  </si>
  <si>
    <t>1859832674</t>
  </si>
  <si>
    <t>"Okna VE05+VE06+VE07+VE39+VE41 "4+7+17+2+1</t>
  </si>
  <si>
    <t>1524846102</t>
  </si>
  <si>
    <t>"VE06+VE07" 7+17</t>
  </si>
  <si>
    <t>1906440599</t>
  </si>
  <si>
    <t>"VE05+VE41" 4+1</t>
  </si>
  <si>
    <t>766694114</t>
  </si>
  <si>
    <t>Montáž parapetních desek dřevěných nebo plastových šířky do 30 cm délky přes 2,6 m</t>
  </si>
  <si>
    <t>378904471</t>
  </si>
  <si>
    <t>Montáž ostatních truhlářských konstrukcí parapetních desek dřevěných nebo plastových šířky do 300 mm, délky přes 2600 mm</t>
  </si>
  <si>
    <t>"VE39" 2</t>
  </si>
  <si>
    <t>1729133894</t>
  </si>
  <si>
    <t>197099042</t>
  </si>
  <si>
    <t>"VE06" 7*1,5</t>
  </si>
  <si>
    <t>"VE07" 17*1,2</t>
  </si>
  <si>
    <t>"VE39" 2*3</t>
  </si>
  <si>
    <t>"VE41" 1*1,8</t>
  </si>
  <si>
    <t>D+M oken VE05 příp. VE05*, včetně příslušentství a systémového osazení (vzduchotěsné utěsnění spojů a prostupů, paropropustné a neparopropustné fólie)</t>
  </si>
  <si>
    <t>549206528</t>
  </si>
  <si>
    <t>R766VE06</t>
  </si>
  <si>
    <t>D+M oken VE06, včetně příslušentství a systémového osazení (vzduchotěsné utěsnění spojů a prostupů, paropropustné a neparopropustné fólie)</t>
  </si>
  <si>
    <t>1402895362</t>
  </si>
  <si>
    <t>"VE06" 7</t>
  </si>
  <si>
    <t>D+M oken VE07 příp. VE07*, včetně příslušentství a systémového osazení (vzduchotěsné utěsnění spojů a prostupů, paropropustné a neparopropustné fólie)</t>
  </si>
  <si>
    <t>1904492757</t>
  </si>
  <si>
    <t>D+M oken VE07 příp VE07*, včetně příslušentství a systémového osazení (vzduchotěsné utěsnění spojů a prostupů, paropropustné a neparopropustné fólie)</t>
  </si>
  <si>
    <t>"VE07" 17</t>
  </si>
  <si>
    <t>R766VE07sv</t>
  </si>
  <si>
    <t>D+M oken VE07sv, včetně příslušentství a systémového osazení (vzduchotěsné utěsnění spojů a prostupů, paropropustné a neparopropustné fólie)</t>
  </si>
  <si>
    <t>-2133752926</t>
  </si>
  <si>
    <t>"VE07 nadsvětlík" 1</t>
  </si>
  <si>
    <t>R766VE39</t>
  </si>
  <si>
    <t>D+M oken VE39, včetně příslušentství a systémového osazení (vzduchotěsné utěsnění spojů a prostupů, paropropustné a neparopropustné fólie)</t>
  </si>
  <si>
    <t>553534334</t>
  </si>
  <si>
    <t>R766VE41</t>
  </si>
  <si>
    <t>D+M oken VE41, včetně příslušentství a systémového osazení (vzduchotěsné utěsnění spojů a prostupů, paropropustné a neparopropustné fólie)</t>
  </si>
  <si>
    <t>889022274</t>
  </si>
  <si>
    <t>"VE41" 1</t>
  </si>
  <si>
    <t>10578288</t>
  </si>
  <si>
    <t>783</t>
  </si>
  <si>
    <t>Dokončovací práce - nátěry</t>
  </si>
  <si>
    <t>783801403</t>
  </si>
  <si>
    <t>Oprášení omítek před provedením nátěru</t>
  </si>
  <si>
    <t>-873838457</t>
  </si>
  <si>
    <t>Příprava podkladu omítek před provedením nátěru oprášení</t>
  </si>
  <si>
    <t>783813111</t>
  </si>
  <si>
    <t>Penetrační syntetický nátěr hladkých povrchů z desek na bázi dřeva</t>
  </si>
  <si>
    <t>226709277</t>
  </si>
  <si>
    <t>Penetrační nátěr omítek hladkých povrchů z desek na bázi dřeva (dřevovláknitých, dřevoštěpkových, cementotřískových apod.) syntetický</t>
  </si>
  <si>
    <t>D.1.05 Půdorys 4.NP;</t>
  </si>
  <si>
    <t>783817401</t>
  </si>
  <si>
    <t>Krycí dvojnásobný syntetický nátěr hladkých betonových povrchů</t>
  </si>
  <si>
    <t>-633386407</t>
  </si>
  <si>
    <t>Krycí (ochranný ) nátěr omítek dvojnásobný hladkých betonových povrchů nebo povrchů z desek na bázi dřeva (dřevovláknitých apod.) syntetický</t>
  </si>
  <si>
    <t>-423953608</t>
  </si>
  <si>
    <t>fólie pro malířské potřeby zakrývací, PG 4021-20, 25µ,  4 x 5 m</t>
  </si>
  <si>
    <t>-191491875</t>
  </si>
  <si>
    <t>malby*1,05 "Přepočtené koeficientem množství</t>
  </si>
  <si>
    <t>273404979</t>
  </si>
  <si>
    <t>-1177340686</t>
  </si>
  <si>
    <t>05 - VRN</t>
  </si>
  <si>
    <t>VRN - Vedlejší rozpočtové náklady</t>
  </si>
  <si>
    <t xml:space="preserve">    VRN3 - Zařízení staveniště</t>
  </si>
  <si>
    <t>Vedlejší rozpočtové náklady</t>
  </si>
  <si>
    <t>VRN3</t>
  </si>
  <si>
    <t>Zařízení staveniště</t>
  </si>
  <si>
    <t>030001000</t>
  </si>
  <si>
    <t>kpl</t>
  </si>
  <si>
    <t>1024</t>
  </si>
  <si>
    <t>-1059755856</t>
  </si>
  <si>
    <t>Základní rozdělení průvodních činností a nákladů zařízení staveniště</t>
  </si>
  <si>
    <t>Lešení_1*21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</si>
</sst>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>
      <selection activeCell="AF42" sqref="AF4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65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0"/>
      <c r="AQ5" s="20"/>
      <c r="AR5" s="18"/>
      <c r="BE5" s="273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67" t="s">
        <v>17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0"/>
      <c r="AQ6" s="20"/>
      <c r="AR6" s="18"/>
      <c r="BE6" s="274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74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74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74"/>
      <c r="BS9" s="15" t="s">
        <v>6</v>
      </c>
    </row>
    <row r="10" spans="2:7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74"/>
      <c r="BS10" s="15" t="s">
        <v>6</v>
      </c>
    </row>
    <row r="11" spans="2:71" ht="18.4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74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74"/>
      <c r="BS12" s="15" t="s">
        <v>6</v>
      </c>
    </row>
    <row r="13" spans="2:71" ht="12" customHeight="1">
      <c r="B13" s="19"/>
      <c r="C13" s="20"/>
      <c r="D13" s="27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31</v>
      </c>
      <c r="AO13" s="20"/>
      <c r="AP13" s="20"/>
      <c r="AQ13" s="20"/>
      <c r="AR13" s="18"/>
      <c r="BE13" s="274"/>
      <c r="BS13" s="15" t="s">
        <v>6</v>
      </c>
    </row>
    <row r="14" spans="2:71" ht="12">
      <c r="B14" s="19"/>
      <c r="C14" s="20"/>
      <c r="D14" s="20"/>
      <c r="E14" s="268" t="s">
        <v>31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7" t="s">
        <v>28</v>
      </c>
      <c r="AL14" s="20"/>
      <c r="AM14" s="20"/>
      <c r="AN14" s="29" t="s">
        <v>31</v>
      </c>
      <c r="AO14" s="20"/>
      <c r="AP14" s="20"/>
      <c r="AQ14" s="20"/>
      <c r="AR14" s="18"/>
      <c r="BE14" s="274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74"/>
      <c r="BS15" s="15" t="s">
        <v>4</v>
      </c>
    </row>
    <row r="16" spans="2:71" ht="12" customHeight="1">
      <c r="B16" s="19"/>
      <c r="C16" s="20"/>
      <c r="D16" s="27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33</v>
      </c>
      <c r="AO16" s="20"/>
      <c r="AP16" s="20"/>
      <c r="AQ16" s="20"/>
      <c r="AR16" s="18"/>
      <c r="BE16" s="274"/>
      <c r="BS16" s="15" t="s">
        <v>4</v>
      </c>
    </row>
    <row r="17" spans="2:71" ht="18.4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35</v>
      </c>
      <c r="AO17" s="20"/>
      <c r="AP17" s="20"/>
      <c r="AQ17" s="20"/>
      <c r="AR17" s="18"/>
      <c r="BE17" s="274"/>
      <c r="BS17" s="15" t="s">
        <v>36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74"/>
      <c r="BS18" s="15" t="s">
        <v>6</v>
      </c>
    </row>
    <row r="19" spans="2:71" ht="12" customHeight="1">
      <c r="B19" s="19"/>
      <c r="C19" s="20"/>
      <c r="D19" s="27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74"/>
      <c r="BS19" s="15" t="s">
        <v>6</v>
      </c>
    </row>
    <row r="20" spans="2:71" ht="18.4" customHeight="1">
      <c r="B20" s="19"/>
      <c r="C20" s="20"/>
      <c r="D20" s="20"/>
      <c r="E20" s="25" t="s">
        <v>38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74"/>
      <c r="BS20" s="15" t="s">
        <v>36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74"/>
    </row>
    <row r="22" spans="2:57" ht="12" customHeight="1">
      <c r="B22" s="19"/>
      <c r="C22" s="20"/>
      <c r="D22" s="27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74"/>
    </row>
    <row r="23" spans="2:57" ht="45" customHeight="1">
      <c r="B23" s="19"/>
      <c r="C23" s="20"/>
      <c r="D23" s="20"/>
      <c r="E23" s="270" t="s">
        <v>40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0"/>
      <c r="AP23" s="20"/>
      <c r="AQ23" s="20"/>
      <c r="AR23" s="18"/>
      <c r="BE23" s="274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74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74"/>
    </row>
    <row r="26" spans="2:57" s="1" customFormat="1" ht="25.9" customHeight="1">
      <c r="B26" s="32"/>
      <c r="C26" s="33"/>
      <c r="D26" s="34" t="s">
        <v>41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5">
        <f>ROUND(AG54,2)</f>
        <v>0</v>
      </c>
      <c r="AL26" s="276"/>
      <c r="AM26" s="276"/>
      <c r="AN26" s="276"/>
      <c r="AO26" s="276"/>
      <c r="AP26" s="33"/>
      <c r="AQ26" s="33"/>
      <c r="AR26" s="36"/>
      <c r="BE26" s="274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74"/>
    </row>
    <row r="28" spans="2:57" s="1" customFormat="1" ht="12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71" t="s">
        <v>42</v>
      </c>
      <c r="M28" s="271"/>
      <c r="N28" s="271"/>
      <c r="O28" s="271"/>
      <c r="P28" s="271"/>
      <c r="Q28" s="33"/>
      <c r="R28" s="33"/>
      <c r="S28" s="33"/>
      <c r="T28" s="33"/>
      <c r="U28" s="33"/>
      <c r="V28" s="33"/>
      <c r="W28" s="271" t="s">
        <v>43</v>
      </c>
      <c r="X28" s="271"/>
      <c r="Y28" s="271"/>
      <c r="Z28" s="271"/>
      <c r="AA28" s="271"/>
      <c r="AB28" s="271"/>
      <c r="AC28" s="271"/>
      <c r="AD28" s="271"/>
      <c r="AE28" s="271"/>
      <c r="AF28" s="33"/>
      <c r="AG28" s="33"/>
      <c r="AH28" s="33"/>
      <c r="AI28" s="33"/>
      <c r="AJ28" s="33"/>
      <c r="AK28" s="271" t="s">
        <v>44</v>
      </c>
      <c r="AL28" s="271"/>
      <c r="AM28" s="271"/>
      <c r="AN28" s="271"/>
      <c r="AO28" s="271"/>
      <c r="AP28" s="33"/>
      <c r="AQ28" s="33"/>
      <c r="AR28" s="36"/>
      <c r="BE28" s="274"/>
    </row>
    <row r="29" spans="2:57" s="2" customFormat="1" ht="14.45" customHeight="1">
      <c r="B29" s="37"/>
      <c r="C29" s="38"/>
      <c r="D29" s="27" t="s">
        <v>45</v>
      </c>
      <c r="E29" s="38"/>
      <c r="F29" s="27" t="s">
        <v>46</v>
      </c>
      <c r="G29" s="38"/>
      <c r="H29" s="38"/>
      <c r="I29" s="38"/>
      <c r="J29" s="38"/>
      <c r="K29" s="38"/>
      <c r="L29" s="245">
        <v>0.21</v>
      </c>
      <c r="M29" s="246"/>
      <c r="N29" s="246"/>
      <c r="O29" s="246"/>
      <c r="P29" s="246"/>
      <c r="Q29" s="38"/>
      <c r="R29" s="38"/>
      <c r="S29" s="38"/>
      <c r="T29" s="38"/>
      <c r="U29" s="38"/>
      <c r="V29" s="38"/>
      <c r="W29" s="272">
        <f>ROUND(AZ54,2)</f>
        <v>0</v>
      </c>
      <c r="X29" s="246"/>
      <c r="Y29" s="246"/>
      <c r="Z29" s="246"/>
      <c r="AA29" s="246"/>
      <c r="AB29" s="246"/>
      <c r="AC29" s="246"/>
      <c r="AD29" s="246"/>
      <c r="AE29" s="246"/>
      <c r="AF29" s="38"/>
      <c r="AG29" s="38"/>
      <c r="AH29" s="38"/>
      <c r="AI29" s="38"/>
      <c r="AJ29" s="38"/>
      <c r="AK29" s="272">
        <f>ROUND(AV54,2)</f>
        <v>0</v>
      </c>
      <c r="AL29" s="246"/>
      <c r="AM29" s="246"/>
      <c r="AN29" s="246"/>
      <c r="AO29" s="246"/>
      <c r="AP29" s="38"/>
      <c r="AQ29" s="38"/>
      <c r="AR29" s="39"/>
      <c r="BE29" s="274"/>
    </row>
    <row r="30" spans="2:57" s="2" customFormat="1" ht="14.45" customHeight="1">
      <c r="B30" s="37"/>
      <c r="C30" s="38"/>
      <c r="D30" s="38"/>
      <c r="E30" s="38"/>
      <c r="F30" s="27" t="s">
        <v>47</v>
      </c>
      <c r="G30" s="38"/>
      <c r="H30" s="38"/>
      <c r="I30" s="38"/>
      <c r="J30" s="38"/>
      <c r="K30" s="38"/>
      <c r="L30" s="245">
        <v>0.15</v>
      </c>
      <c r="M30" s="246"/>
      <c r="N30" s="246"/>
      <c r="O30" s="246"/>
      <c r="P30" s="246"/>
      <c r="Q30" s="38"/>
      <c r="R30" s="38"/>
      <c r="S30" s="38"/>
      <c r="T30" s="38"/>
      <c r="U30" s="38"/>
      <c r="V30" s="38"/>
      <c r="W30" s="272">
        <f>ROUND(BA54,2)</f>
        <v>0</v>
      </c>
      <c r="X30" s="246"/>
      <c r="Y30" s="246"/>
      <c r="Z30" s="246"/>
      <c r="AA30" s="246"/>
      <c r="AB30" s="246"/>
      <c r="AC30" s="246"/>
      <c r="AD30" s="246"/>
      <c r="AE30" s="246"/>
      <c r="AF30" s="38"/>
      <c r="AG30" s="38"/>
      <c r="AH30" s="38"/>
      <c r="AI30" s="38"/>
      <c r="AJ30" s="38"/>
      <c r="AK30" s="272">
        <f>ROUND(AW54,2)</f>
        <v>0</v>
      </c>
      <c r="AL30" s="246"/>
      <c r="AM30" s="246"/>
      <c r="AN30" s="246"/>
      <c r="AO30" s="246"/>
      <c r="AP30" s="38"/>
      <c r="AQ30" s="38"/>
      <c r="AR30" s="39"/>
      <c r="BE30" s="274"/>
    </row>
    <row r="31" spans="2:57" s="2" customFormat="1" ht="14.45" customHeight="1" hidden="1">
      <c r="B31" s="37"/>
      <c r="C31" s="38"/>
      <c r="D31" s="38"/>
      <c r="E31" s="38"/>
      <c r="F31" s="27" t="s">
        <v>48</v>
      </c>
      <c r="G31" s="38"/>
      <c r="H31" s="38"/>
      <c r="I31" s="38"/>
      <c r="J31" s="38"/>
      <c r="K31" s="38"/>
      <c r="L31" s="245">
        <v>0.21</v>
      </c>
      <c r="M31" s="246"/>
      <c r="N31" s="246"/>
      <c r="O31" s="246"/>
      <c r="P31" s="246"/>
      <c r="Q31" s="38"/>
      <c r="R31" s="38"/>
      <c r="S31" s="38"/>
      <c r="T31" s="38"/>
      <c r="U31" s="38"/>
      <c r="V31" s="38"/>
      <c r="W31" s="272">
        <f>ROUND(BB54,2)</f>
        <v>0</v>
      </c>
      <c r="X31" s="246"/>
      <c r="Y31" s="246"/>
      <c r="Z31" s="246"/>
      <c r="AA31" s="246"/>
      <c r="AB31" s="246"/>
      <c r="AC31" s="246"/>
      <c r="AD31" s="246"/>
      <c r="AE31" s="246"/>
      <c r="AF31" s="38"/>
      <c r="AG31" s="38"/>
      <c r="AH31" s="38"/>
      <c r="AI31" s="38"/>
      <c r="AJ31" s="38"/>
      <c r="AK31" s="272">
        <v>0</v>
      </c>
      <c r="AL31" s="246"/>
      <c r="AM31" s="246"/>
      <c r="AN31" s="246"/>
      <c r="AO31" s="246"/>
      <c r="AP31" s="38"/>
      <c r="AQ31" s="38"/>
      <c r="AR31" s="39"/>
      <c r="BE31" s="274"/>
    </row>
    <row r="32" spans="2:57" s="2" customFormat="1" ht="14.45" customHeight="1" hidden="1">
      <c r="B32" s="37"/>
      <c r="C32" s="38"/>
      <c r="D32" s="38"/>
      <c r="E32" s="38"/>
      <c r="F32" s="27" t="s">
        <v>49</v>
      </c>
      <c r="G32" s="38"/>
      <c r="H32" s="38"/>
      <c r="I32" s="38"/>
      <c r="J32" s="38"/>
      <c r="K32" s="38"/>
      <c r="L32" s="245">
        <v>0.15</v>
      </c>
      <c r="M32" s="246"/>
      <c r="N32" s="246"/>
      <c r="O32" s="246"/>
      <c r="P32" s="246"/>
      <c r="Q32" s="38"/>
      <c r="R32" s="38"/>
      <c r="S32" s="38"/>
      <c r="T32" s="38"/>
      <c r="U32" s="38"/>
      <c r="V32" s="38"/>
      <c r="W32" s="272">
        <f>ROUND(BC54,2)</f>
        <v>0</v>
      </c>
      <c r="X32" s="246"/>
      <c r="Y32" s="246"/>
      <c r="Z32" s="246"/>
      <c r="AA32" s="246"/>
      <c r="AB32" s="246"/>
      <c r="AC32" s="246"/>
      <c r="AD32" s="246"/>
      <c r="AE32" s="246"/>
      <c r="AF32" s="38"/>
      <c r="AG32" s="38"/>
      <c r="AH32" s="38"/>
      <c r="AI32" s="38"/>
      <c r="AJ32" s="38"/>
      <c r="AK32" s="272">
        <v>0</v>
      </c>
      <c r="AL32" s="246"/>
      <c r="AM32" s="246"/>
      <c r="AN32" s="246"/>
      <c r="AO32" s="246"/>
      <c r="AP32" s="38"/>
      <c r="AQ32" s="38"/>
      <c r="AR32" s="39"/>
      <c r="BE32" s="274"/>
    </row>
    <row r="33" spans="2:57" s="2" customFormat="1" ht="14.45" customHeight="1" hidden="1">
      <c r="B33" s="37"/>
      <c r="C33" s="38"/>
      <c r="D33" s="38"/>
      <c r="E33" s="38"/>
      <c r="F33" s="27" t="s">
        <v>50</v>
      </c>
      <c r="G33" s="38"/>
      <c r="H33" s="38"/>
      <c r="I33" s="38"/>
      <c r="J33" s="38"/>
      <c r="K33" s="38"/>
      <c r="L33" s="245">
        <v>0</v>
      </c>
      <c r="M33" s="246"/>
      <c r="N33" s="246"/>
      <c r="O33" s="246"/>
      <c r="P33" s="246"/>
      <c r="Q33" s="38"/>
      <c r="R33" s="38"/>
      <c r="S33" s="38"/>
      <c r="T33" s="38"/>
      <c r="U33" s="38"/>
      <c r="V33" s="38"/>
      <c r="W33" s="272">
        <f>ROUND(BD54,2)</f>
        <v>0</v>
      </c>
      <c r="X33" s="246"/>
      <c r="Y33" s="246"/>
      <c r="Z33" s="246"/>
      <c r="AA33" s="246"/>
      <c r="AB33" s="246"/>
      <c r="AC33" s="246"/>
      <c r="AD33" s="246"/>
      <c r="AE33" s="246"/>
      <c r="AF33" s="38"/>
      <c r="AG33" s="38"/>
      <c r="AH33" s="38"/>
      <c r="AI33" s="38"/>
      <c r="AJ33" s="38"/>
      <c r="AK33" s="272">
        <v>0</v>
      </c>
      <c r="AL33" s="246"/>
      <c r="AM33" s="246"/>
      <c r="AN33" s="246"/>
      <c r="AO33" s="246"/>
      <c r="AP33" s="38"/>
      <c r="AQ33" s="38"/>
      <c r="AR33" s="39"/>
      <c r="BE33" s="274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74"/>
    </row>
    <row r="35" spans="2:44" s="1" customFormat="1" ht="25.9" customHeight="1">
      <c r="B35" s="32"/>
      <c r="C35" s="40"/>
      <c r="D35" s="41" t="s">
        <v>51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52</v>
      </c>
      <c r="U35" s="42"/>
      <c r="V35" s="42"/>
      <c r="W35" s="42"/>
      <c r="X35" s="249" t="s">
        <v>53</v>
      </c>
      <c r="Y35" s="250"/>
      <c r="Z35" s="250"/>
      <c r="AA35" s="250"/>
      <c r="AB35" s="250"/>
      <c r="AC35" s="42"/>
      <c r="AD35" s="42"/>
      <c r="AE35" s="42"/>
      <c r="AF35" s="42"/>
      <c r="AG35" s="42"/>
      <c r="AH35" s="42"/>
      <c r="AI35" s="42"/>
      <c r="AJ35" s="42"/>
      <c r="AK35" s="251">
        <f>SUM(AK26:AK33)</f>
        <v>0</v>
      </c>
      <c r="AL35" s="250"/>
      <c r="AM35" s="250"/>
      <c r="AN35" s="250"/>
      <c r="AO35" s="252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44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44" s="1" customFormat="1" ht="24.95" customHeight="1">
      <c r="B42" s="32"/>
      <c r="C42" s="21" t="s">
        <v>54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44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44" s="1" customFormat="1" ht="12" customHeight="1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18016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44" s="3" customFormat="1" ht="36.95" customHeight="1">
      <c r="B45" s="48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262" t="str">
        <f>K6</f>
        <v>Domov v Podzámčí – Chlumec nad Cidlinou</v>
      </c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50"/>
      <c r="AQ45" s="50"/>
      <c r="AR45" s="51"/>
    </row>
    <row r="46" spans="2:44" s="1" customFormat="1" ht="6.95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44" s="1" customFormat="1" ht="12" customHeight="1">
      <c r="B47" s="32"/>
      <c r="C47" s="27" t="s">
        <v>20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>Palackého 165, 503 51, Chlumec nad Cidlinou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22</v>
      </c>
      <c r="AJ47" s="33"/>
      <c r="AK47" s="33"/>
      <c r="AL47" s="33"/>
      <c r="AM47" s="264" t="str">
        <f>IF(AN8="","",AN8)</f>
        <v>19. 8. 2018</v>
      </c>
      <c r="AN47" s="264"/>
      <c r="AO47" s="33"/>
      <c r="AP47" s="33"/>
      <c r="AQ47" s="33"/>
      <c r="AR47" s="36"/>
    </row>
    <row r="48" spans="2:44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2:56" s="1" customFormat="1" ht="13.7" customHeight="1">
      <c r="B49" s="32"/>
      <c r="C49" s="27" t="s">
        <v>24</v>
      </c>
      <c r="D49" s="33"/>
      <c r="E49" s="33"/>
      <c r="F49" s="33"/>
      <c r="G49" s="33"/>
      <c r="H49" s="33"/>
      <c r="I49" s="33"/>
      <c r="J49" s="33"/>
      <c r="K49" s="33"/>
      <c r="L49" s="33" t="str">
        <f>IF(E11="","",E11)</f>
        <v>Královehradecký kraj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32</v>
      </c>
      <c r="AJ49" s="33"/>
      <c r="AK49" s="33"/>
      <c r="AL49" s="33"/>
      <c r="AM49" s="260" t="str">
        <f>IF(E17="","",E17)</f>
        <v>ARCHITEP HK s.r.o.</v>
      </c>
      <c r="AN49" s="261"/>
      <c r="AO49" s="261"/>
      <c r="AP49" s="261"/>
      <c r="AQ49" s="33"/>
      <c r="AR49" s="36"/>
      <c r="AS49" s="254" t="s">
        <v>55</v>
      </c>
      <c r="AT49" s="255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2:56" s="1" customFormat="1" ht="13.7" customHeight="1">
      <c r="B50" s="32"/>
      <c r="C50" s="27" t="s">
        <v>30</v>
      </c>
      <c r="D50" s="33"/>
      <c r="E50" s="33"/>
      <c r="F50" s="33"/>
      <c r="G50" s="33"/>
      <c r="H50" s="33"/>
      <c r="I50" s="33"/>
      <c r="J50" s="33"/>
      <c r="K50" s="33"/>
      <c r="L50" s="33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37</v>
      </c>
      <c r="AJ50" s="33"/>
      <c r="AK50" s="33"/>
      <c r="AL50" s="33"/>
      <c r="AM50" s="260" t="str">
        <f>IF(E20="","",E20)</f>
        <v xml:space="preserve"> </v>
      </c>
      <c r="AN50" s="261"/>
      <c r="AO50" s="261"/>
      <c r="AP50" s="261"/>
      <c r="AQ50" s="33"/>
      <c r="AR50" s="36"/>
      <c r="AS50" s="256"/>
      <c r="AT50" s="257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2:56" s="1" customFormat="1" ht="10.9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58"/>
      <c r="AT51" s="259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2:56" s="1" customFormat="1" ht="29.25" customHeight="1">
      <c r="B52" s="32"/>
      <c r="C52" s="238" t="s">
        <v>56</v>
      </c>
      <c r="D52" s="239"/>
      <c r="E52" s="239"/>
      <c r="F52" s="239"/>
      <c r="G52" s="239"/>
      <c r="H52" s="60"/>
      <c r="I52" s="240" t="s">
        <v>57</v>
      </c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48" t="s">
        <v>58</v>
      </c>
      <c r="AH52" s="239"/>
      <c r="AI52" s="239"/>
      <c r="AJ52" s="239"/>
      <c r="AK52" s="239"/>
      <c r="AL52" s="239"/>
      <c r="AM52" s="239"/>
      <c r="AN52" s="240" t="s">
        <v>59</v>
      </c>
      <c r="AO52" s="239"/>
      <c r="AP52" s="247"/>
      <c r="AQ52" s="61" t="s">
        <v>60</v>
      </c>
      <c r="AR52" s="36"/>
      <c r="AS52" s="62" t="s">
        <v>61</v>
      </c>
      <c r="AT52" s="63" t="s">
        <v>62</v>
      </c>
      <c r="AU52" s="63" t="s">
        <v>63</v>
      </c>
      <c r="AV52" s="63" t="s">
        <v>64</v>
      </c>
      <c r="AW52" s="63" t="s">
        <v>65</v>
      </c>
      <c r="AX52" s="63" t="s">
        <v>66</v>
      </c>
      <c r="AY52" s="63" t="s">
        <v>67</v>
      </c>
      <c r="AZ52" s="63" t="s">
        <v>68</v>
      </c>
      <c r="BA52" s="63" t="s">
        <v>69</v>
      </c>
      <c r="BB52" s="63" t="s">
        <v>70</v>
      </c>
      <c r="BC52" s="63" t="s">
        <v>71</v>
      </c>
      <c r="BD52" s="64" t="s">
        <v>72</v>
      </c>
    </row>
    <row r="53" spans="2:56" s="1" customFormat="1" ht="10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2:90" s="4" customFormat="1" ht="32.45" customHeight="1">
      <c r="B54" s="68"/>
      <c r="C54" s="69" t="s">
        <v>73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243">
        <f>ROUND(SUM(AG55:AG59),2)</f>
        <v>0</v>
      </c>
      <c r="AH54" s="243"/>
      <c r="AI54" s="243"/>
      <c r="AJ54" s="243"/>
      <c r="AK54" s="243"/>
      <c r="AL54" s="243"/>
      <c r="AM54" s="243"/>
      <c r="AN54" s="244">
        <f aca="true" t="shared" si="0" ref="AN54:AN59">SUM(AG54,AT54)</f>
        <v>0</v>
      </c>
      <c r="AO54" s="244"/>
      <c r="AP54" s="244"/>
      <c r="AQ54" s="72" t="s">
        <v>1</v>
      </c>
      <c r="AR54" s="73"/>
      <c r="AS54" s="74">
        <f>ROUND(SUM(AS55:AS59),2)</f>
        <v>0</v>
      </c>
      <c r="AT54" s="75">
        <f aca="true" t="shared" si="1" ref="AT54:AT59">ROUND(SUM(AV54:AW54),2)</f>
        <v>0</v>
      </c>
      <c r="AU54" s="76">
        <f>ROUND(SUM(AU55:AU59),5)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ROUND(SUM(AZ55:AZ59),2)</f>
        <v>0</v>
      </c>
      <c r="BA54" s="75">
        <f>ROUND(SUM(BA55:BA59),2)</f>
        <v>0</v>
      </c>
      <c r="BB54" s="75">
        <f>ROUND(SUM(BB55:BB59),2)</f>
        <v>0</v>
      </c>
      <c r="BC54" s="75">
        <f>ROUND(SUM(BC55:BC59),2)</f>
        <v>0</v>
      </c>
      <c r="BD54" s="77">
        <f>ROUND(SUM(BD55:BD59),2)</f>
        <v>0</v>
      </c>
      <c r="BS54" s="78" t="s">
        <v>74</v>
      </c>
      <c r="BT54" s="78" t="s">
        <v>75</v>
      </c>
      <c r="BU54" s="79" t="s">
        <v>76</v>
      </c>
      <c r="BV54" s="78" t="s">
        <v>77</v>
      </c>
      <c r="BW54" s="78" t="s">
        <v>5</v>
      </c>
      <c r="BX54" s="78" t="s">
        <v>78</v>
      </c>
      <c r="CL54" s="78" t="s">
        <v>1</v>
      </c>
    </row>
    <row r="55" spans="1:91" s="5" customFormat="1" ht="16.5" customHeight="1">
      <c r="A55" s="80" t="s">
        <v>79</v>
      </c>
      <c r="B55" s="81"/>
      <c r="C55" s="82"/>
      <c r="D55" s="237" t="s">
        <v>80</v>
      </c>
      <c r="E55" s="237"/>
      <c r="F55" s="237"/>
      <c r="G55" s="237"/>
      <c r="H55" s="237"/>
      <c r="I55" s="83"/>
      <c r="J55" s="237" t="s">
        <v>81</v>
      </c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41">
        <f>'01 - 1 NP'!J30</f>
        <v>0</v>
      </c>
      <c r="AH55" s="242"/>
      <c r="AI55" s="242"/>
      <c r="AJ55" s="242"/>
      <c r="AK55" s="242"/>
      <c r="AL55" s="242"/>
      <c r="AM55" s="242"/>
      <c r="AN55" s="241">
        <f t="shared" si="0"/>
        <v>0</v>
      </c>
      <c r="AO55" s="242"/>
      <c r="AP55" s="242"/>
      <c r="AQ55" s="84" t="s">
        <v>82</v>
      </c>
      <c r="AR55" s="85"/>
      <c r="AS55" s="86">
        <v>0</v>
      </c>
      <c r="AT55" s="87">
        <f t="shared" si="1"/>
        <v>0</v>
      </c>
      <c r="AU55" s="88">
        <f>'01 - 1 NP'!P92</f>
        <v>0</v>
      </c>
      <c r="AV55" s="87">
        <f>'01 - 1 NP'!J33</f>
        <v>0</v>
      </c>
      <c r="AW55" s="87">
        <f>'01 - 1 NP'!J34</f>
        <v>0</v>
      </c>
      <c r="AX55" s="87">
        <f>'01 - 1 NP'!J35</f>
        <v>0</v>
      </c>
      <c r="AY55" s="87">
        <f>'01 - 1 NP'!J36</f>
        <v>0</v>
      </c>
      <c r="AZ55" s="87">
        <f>'01 - 1 NP'!F33</f>
        <v>0</v>
      </c>
      <c r="BA55" s="87">
        <f>'01 - 1 NP'!F34</f>
        <v>0</v>
      </c>
      <c r="BB55" s="87">
        <f>'01 - 1 NP'!F35</f>
        <v>0</v>
      </c>
      <c r="BC55" s="87">
        <f>'01 - 1 NP'!F36</f>
        <v>0</v>
      </c>
      <c r="BD55" s="89">
        <f>'01 - 1 NP'!F37</f>
        <v>0</v>
      </c>
      <c r="BT55" s="90" t="s">
        <v>83</v>
      </c>
      <c r="BV55" s="90" t="s">
        <v>77</v>
      </c>
      <c r="BW55" s="90" t="s">
        <v>84</v>
      </c>
      <c r="BX55" s="90" t="s">
        <v>5</v>
      </c>
      <c r="CL55" s="90" t="s">
        <v>1</v>
      </c>
      <c r="CM55" s="90" t="s">
        <v>85</v>
      </c>
    </row>
    <row r="56" spans="1:91" s="5" customFormat="1" ht="16.5" customHeight="1">
      <c r="A56" s="80" t="s">
        <v>79</v>
      </c>
      <c r="B56" s="81"/>
      <c r="C56" s="82"/>
      <c r="D56" s="237" t="s">
        <v>86</v>
      </c>
      <c r="E56" s="237"/>
      <c r="F56" s="237"/>
      <c r="G56" s="237"/>
      <c r="H56" s="237"/>
      <c r="I56" s="83"/>
      <c r="J56" s="237" t="s">
        <v>87</v>
      </c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41">
        <f>'02 - 2 NP'!J30</f>
        <v>0</v>
      </c>
      <c r="AH56" s="242"/>
      <c r="AI56" s="242"/>
      <c r="AJ56" s="242"/>
      <c r="AK56" s="242"/>
      <c r="AL56" s="242"/>
      <c r="AM56" s="242"/>
      <c r="AN56" s="241">
        <f t="shared" si="0"/>
        <v>0</v>
      </c>
      <c r="AO56" s="242"/>
      <c r="AP56" s="242"/>
      <c r="AQ56" s="84" t="s">
        <v>82</v>
      </c>
      <c r="AR56" s="85"/>
      <c r="AS56" s="86">
        <v>0</v>
      </c>
      <c r="AT56" s="87">
        <f t="shared" si="1"/>
        <v>0</v>
      </c>
      <c r="AU56" s="88">
        <f>'02 - 2 NP'!P91</f>
        <v>0</v>
      </c>
      <c r="AV56" s="87">
        <f>'02 - 2 NP'!J33</f>
        <v>0</v>
      </c>
      <c r="AW56" s="87">
        <f>'02 - 2 NP'!J34</f>
        <v>0</v>
      </c>
      <c r="AX56" s="87">
        <f>'02 - 2 NP'!J35</f>
        <v>0</v>
      </c>
      <c r="AY56" s="87">
        <f>'02 - 2 NP'!J36</f>
        <v>0</v>
      </c>
      <c r="AZ56" s="87">
        <f>'02 - 2 NP'!F33</f>
        <v>0</v>
      </c>
      <c r="BA56" s="87">
        <f>'02 - 2 NP'!F34</f>
        <v>0</v>
      </c>
      <c r="BB56" s="87">
        <f>'02 - 2 NP'!F35</f>
        <v>0</v>
      </c>
      <c r="BC56" s="87">
        <f>'02 - 2 NP'!F36</f>
        <v>0</v>
      </c>
      <c r="BD56" s="89">
        <f>'02 - 2 NP'!F37</f>
        <v>0</v>
      </c>
      <c r="BT56" s="90" t="s">
        <v>83</v>
      </c>
      <c r="BV56" s="90" t="s">
        <v>77</v>
      </c>
      <c r="BW56" s="90" t="s">
        <v>88</v>
      </c>
      <c r="BX56" s="90" t="s">
        <v>5</v>
      </c>
      <c r="CL56" s="90" t="s">
        <v>1</v>
      </c>
      <c r="CM56" s="90" t="s">
        <v>85</v>
      </c>
    </row>
    <row r="57" spans="1:91" s="5" customFormat="1" ht="16.5" customHeight="1">
      <c r="A57" s="80" t="s">
        <v>79</v>
      </c>
      <c r="B57" s="81"/>
      <c r="C57" s="82"/>
      <c r="D57" s="237" t="s">
        <v>89</v>
      </c>
      <c r="E57" s="237"/>
      <c r="F57" s="237"/>
      <c r="G57" s="237"/>
      <c r="H57" s="237"/>
      <c r="I57" s="83"/>
      <c r="J57" s="237" t="s">
        <v>90</v>
      </c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41">
        <f>'03 - 3 NP'!J30</f>
        <v>0</v>
      </c>
      <c r="AH57" s="242"/>
      <c r="AI57" s="242"/>
      <c r="AJ57" s="242"/>
      <c r="AK57" s="242"/>
      <c r="AL57" s="242"/>
      <c r="AM57" s="242"/>
      <c r="AN57" s="241">
        <f t="shared" si="0"/>
        <v>0</v>
      </c>
      <c r="AO57" s="242"/>
      <c r="AP57" s="242"/>
      <c r="AQ57" s="84" t="s">
        <v>82</v>
      </c>
      <c r="AR57" s="85"/>
      <c r="AS57" s="86">
        <v>0</v>
      </c>
      <c r="AT57" s="87">
        <f t="shared" si="1"/>
        <v>0</v>
      </c>
      <c r="AU57" s="88">
        <f>'03 - 3 NP'!P90</f>
        <v>0</v>
      </c>
      <c r="AV57" s="87">
        <f>'03 - 3 NP'!J33</f>
        <v>0</v>
      </c>
      <c r="AW57" s="87">
        <f>'03 - 3 NP'!J34</f>
        <v>0</v>
      </c>
      <c r="AX57" s="87">
        <f>'03 - 3 NP'!J35</f>
        <v>0</v>
      </c>
      <c r="AY57" s="87">
        <f>'03 - 3 NP'!J36</f>
        <v>0</v>
      </c>
      <c r="AZ57" s="87">
        <f>'03 - 3 NP'!F33</f>
        <v>0</v>
      </c>
      <c r="BA57" s="87">
        <f>'03 - 3 NP'!F34</f>
        <v>0</v>
      </c>
      <c r="BB57" s="87">
        <f>'03 - 3 NP'!F35</f>
        <v>0</v>
      </c>
      <c r="BC57" s="87">
        <f>'03 - 3 NP'!F36</f>
        <v>0</v>
      </c>
      <c r="BD57" s="89">
        <f>'03 - 3 NP'!F37</f>
        <v>0</v>
      </c>
      <c r="BT57" s="90" t="s">
        <v>83</v>
      </c>
      <c r="BV57" s="90" t="s">
        <v>77</v>
      </c>
      <c r="BW57" s="90" t="s">
        <v>91</v>
      </c>
      <c r="BX57" s="90" t="s">
        <v>5</v>
      </c>
      <c r="CL57" s="90" t="s">
        <v>1</v>
      </c>
      <c r="CM57" s="90" t="s">
        <v>85</v>
      </c>
    </row>
    <row r="58" spans="1:91" s="5" customFormat="1" ht="16.5" customHeight="1">
      <c r="A58" s="80" t="s">
        <v>79</v>
      </c>
      <c r="B58" s="81"/>
      <c r="C58" s="82"/>
      <c r="D58" s="237" t="s">
        <v>92</v>
      </c>
      <c r="E58" s="237"/>
      <c r="F58" s="237"/>
      <c r="G58" s="237"/>
      <c r="H58" s="237"/>
      <c r="I58" s="83"/>
      <c r="J58" s="237" t="s">
        <v>93</v>
      </c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41">
        <f>'04 - 4 NP'!J30</f>
        <v>0</v>
      </c>
      <c r="AH58" s="242"/>
      <c r="AI58" s="242"/>
      <c r="AJ58" s="242"/>
      <c r="AK58" s="242"/>
      <c r="AL58" s="242"/>
      <c r="AM58" s="242"/>
      <c r="AN58" s="241">
        <f t="shared" si="0"/>
        <v>0</v>
      </c>
      <c r="AO58" s="242"/>
      <c r="AP58" s="242"/>
      <c r="AQ58" s="84" t="s">
        <v>82</v>
      </c>
      <c r="AR58" s="85"/>
      <c r="AS58" s="86">
        <v>0</v>
      </c>
      <c r="AT58" s="87">
        <f t="shared" si="1"/>
        <v>0</v>
      </c>
      <c r="AU58" s="88">
        <f>'04 - 4 NP'!P90</f>
        <v>0</v>
      </c>
      <c r="AV58" s="87">
        <f>'04 - 4 NP'!J33</f>
        <v>0</v>
      </c>
      <c r="AW58" s="87">
        <f>'04 - 4 NP'!J34</f>
        <v>0</v>
      </c>
      <c r="AX58" s="87">
        <f>'04 - 4 NP'!J35</f>
        <v>0</v>
      </c>
      <c r="AY58" s="87">
        <f>'04 - 4 NP'!J36</f>
        <v>0</v>
      </c>
      <c r="AZ58" s="87">
        <f>'04 - 4 NP'!F33</f>
        <v>0</v>
      </c>
      <c r="BA58" s="87">
        <f>'04 - 4 NP'!F34</f>
        <v>0</v>
      </c>
      <c r="BB58" s="87">
        <f>'04 - 4 NP'!F35</f>
        <v>0</v>
      </c>
      <c r="BC58" s="87">
        <f>'04 - 4 NP'!F36</f>
        <v>0</v>
      </c>
      <c r="BD58" s="89">
        <f>'04 - 4 NP'!F37</f>
        <v>0</v>
      </c>
      <c r="BT58" s="90" t="s">
        <v>83</v>
      </c>
      <c r="BV58" s="90" t="s">
        <v>77</v>
      </c>
      <c r="BW58" s="90" t="s">
        <v>94</v>
      </c>
      <c r="BX58" s="90" t="s">
        <v>5</v>
      </c>
      <c r="CL58" s="90" t="s">
        <v>1</v>
      </c>
      <c r="CM58" s="90" t="s">
        <v>85</v>
      </c>
    </row>
    <row r="59" spans="1:91" s="5" customFormat="1" ht="16.5" customHeight="1">
      <c r="A59" s="80" t="s">
        <v>79</v>
      </c>
      <c r="B59" s="81"/>
      <c r="C59" s="82"/>
      <c r="D59" s="237" t="s">
        <v>95</v>
      </c>
      <c r="E59" s="237"/>
      <c r="F59" s="237"/>
      <c r="G59" s="237"/>
      <c r="H59" s="237"/>
      <c r="I59" s="83"/>
      <c r="J59" s="237" t="s">
        <v>96</v>
      </c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41">
        <f>'05 - VRN'!J30</f>
        <v>0</v>
      </c>
      <c r="AH59" s="242"/>
      <c r="AI59" s="242"/>
      <c r="AJ59" s="242"/>
      <c r="AK59" s="242"/>
      <c r="AL59" s="242"/>
      <c r="AM59" s="242"/>
      <c r="AN59" s="241">
        <f t="shared" si="0"/>
        <v>0</v>
      </c>
      <c r="AO59" s="242"/>
      <c r="AP59" s="242"/>
      <c r="AQ59" s="84" t="s">
        <v>82</v>
      </c>
      <c r="AR59" s="85"/>
      <c r="AS59" s="91">
        <v>0</v>
      </c>
      <c r="AT59" s="92">
        <f t="shared" si="1"/>
        <v>0</v>
      </c>
      <c r="AU59" s="93">
        <f>'05 - VRN'!P81</f>
        <v>0</v>
      </c>
      <c r="AV59" s="92">
        <f>'05 - VRN'!J33</f>
        <v>0</v>
      </c>
      <c r="AW59" s="92">
        <f>'05 - VRN'!J34</f>
        <v>0</v>
      </c>
      <c r="AX59" s="92">
        <f>'05 - VRN'!J35</f>
        <v>0</v>
      </c>
      <c r="AY59" s="92">
        <f>'05 - VRN'!J36</f>
        <v>0</v>
      </c>
      <c r="AZ59" s="92">
        <f>'05 - VRN'!F33</f>
        <v>0</v>
      </c>
      <c r="BA59" s="92">
        <f>'05 - VRN'!F34</f>
        <v>0</v>
      </c>
      <c r="BB59" s="92">
        <f>'05 - VRN'!F35</f>
        <v>0</v>
      </c>
      <c r="BC59" s="92">
        <f>'05 - VRN'!F36</f>
        <v>0</v>
      </c>
      <c r="BD59" s="94">
        <f>'05 - VRN'!F37</f>
        <v>0</v>
      </c>
      <c r="BT59" s="90" t="s">
        <v>83</v>
      </c>
      <c r="BV59" s="90" t="s">
        <v>77</v>
      </c>
      <c r="BW59" s="90" t="s">
        <v>97</v>
      </c>
      <c r="BX59" s="90" t="s">
        <v>5</v>
      </c>
      <c r="CL59" s="90" t="s">
        <v>1</v>
      </c>
      <c r="CM59" s="90" t="s">
        <v>85</v>
      </c>
    </row>
    <row r="60" spans="2:44" s="1" customFormat="1" ht="30" customHeight="1"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6"/>
    </row>
    <row r="61" spans="2:44" s="1" customFormat="1" ht="6.95" customHeight="1"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36"/>
    </row>
  </sheetData>
  <sheetProtection password="C462" sheet="1" objects="1" scenarios="1" formatColumns="0" formatRows="0"/>
  <mergeCells count="58">
    <mergeCell ref="AK26:AO26"/>
    <mergeCell ref="W29:AE29"/>
    <mergeCell ref="AK29:AO29"/>
    <mergeCell ref="W30:AE30"/>
    <mergeCell ref="AK30:AO30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K31:AO31"/>
    <mergeCell ref="W32:AE32"/>
    <mergeCell ref="AK32:AO32"/>
    <mergeCell ref="W33:AE33"/>
    <mergeCell ref="AK33:AO33"/>
    <mergeCell ref="AN58:AP58"/>
    <mergeCell ref="AG58:AM58"/>
    <mergeCell ref="AN59:AP59"/>
    <mergeCell ref="AG59:AM59"/>
    <mergeCell ref="AG54:AM54"/>
    <mergeCell ref="AN54:AP54"/>
    <mergeCell ref="AN55:AP55"/>
    <mergeCell ref="AG55:AM55"/>
    <mergeCell ref="AN56:AP56"/>
    <mergeCell ref="AG56:AM56"/>
    <mergeCell ref="AN57:AP57"/>
    <mergeCell ref="AG57:AM57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</mergeCells>
  <hyperlinks>
    <hyperlink ref="A55" location="'01 - 1 NP'!C2" display="/"/>
    <hyperlink ref="A56" location="'02 - 2 NP'!C2" display="/"/>
    <hyperlink ref="A57" location="'03 - 3 NP'!C2" display="/"/>
    <hyperlink ref="A58" location="'04 - 4 NP'!C2" display="/"/>
    <hyperlink ref="A59" location="'05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5" t="s">
        <v>84</v>
      </c>
      <c r="AZ2" s="96" t="s">
        <v>98</v>
      </c>
      <c r="BA2" s="96" t="s">
        <v>1</v>
      </c>
      <c r="BB2" s="96" t="s">
        <v>1</v>
      </c>
      <c r="BC2" s="96" t="s">
        <v>99</v>
      </c>
      <c r="BD2" s="96" t="s">
        <v>85</v>
      </c>
    </row>
    <row r="3" spans="2:56" ht="6.95" customHeight="1">
      <c r="B3" s="97"/>
      <c r="C3" s="98"/>
      <c r="D3" s="98"/>
      <c r="E3" s="98"/>
      <c r="F3" s="98"/>
      <c r="G3" s="98"/>
      <c r="H3" s="98"/>
      <c r="I3" s="99"/>
      <c r="J3" s="98"/>
      <c r="K3" s="98"/>
      <c r="L3" s="18"/>
      <c r="AT3" s="15" t="s">
        <v>85</v>
      </c>
      <c r="AZ3" s="96" t="s">
        <v>100</v>
      </c>
      <c r="BA3" s="96" t="s">
        <v>1</v>
      </c>
      <c r="BB3" s="96" t="s">
        <v>1</v>
      </c>
      <c r="BC3" s="96" t="s">
        <v>101</v>
      </c>
      <c r="BD3" s="96" t="s">
        <v>85</v>
      </c>
    </row>
    <row r="4" spans="2:56" ht="24.95" customHeight="1">
      <c r="B4" s="18"/>
      <c r="D4" s="100" t="s">
        <v>102</v>
      </c>
      <c r="L4" s="18"/>
      <c r="M4" s="22" t="s">
        <v>10</v>
      </c>
      <c r="AT4" s="15" t="s">
        <v>4</v>
      </c>
      <c r="AZ4" s="96" t="s">
        <v>103</v>
      </c>
      <c r="BA4" s="96" t="s">
        <v>1</v>
      </c>
      <c r="BB4" s="96" t="s">
        <v>1</v>
      </c>
      <c r="BC4" s="96" t="s">
        <v>104</v>
      </c>
      <c r="BD4" s="96" t="s">
        <v>85</v>
      </c>
    </row>
    <row r="5" spans="2:56" ht="6.95" customHeight="1">
      <c r="B5" s="18"/>
      <c r="L5" s="18"/>
      <c r="AZ5" s="96" t="s">
        <v>105</v>
      </c>
      <c r="BA5" s="96" t="s">
        <v>1</v>
      </c>
      <c r="BB5" s="96" t="s">
        <v>1</v>
      </c>
      <c r="BC5" s="96" t="s">
        <v>106</v>
      </c>
      <c r="BD5" s="96" t="s">
        <v>107</v>
      </c>
    </row>
    <row r="6" spans="2:56" ht="12" customHeight="1">
      <c r="B6" s="18"/>
      <c r="D6" s="101" t="s">
        <v>16</v>
      </c>
      <c r="L6" s="18"/>
      <c r="AZ6" s="96" t="s">
        <v>108</v>
      </c>
      <c r="BA6" s="96" t="s">
        <v>1</v>
      </c>
      <c r="BB6" s="96" t="s">
        <v>1</v>
      </c>
      <c r="BC6" s="96" t="s">
        <v>109</v>
      </c>
      <c r="BD6" s="96" t="s">
        <v>85</v>
      </c>
    </row>
    <row r="7" spans="2:56" ht="16.5" customHeight="1">
      <c r="B7" s="18"/>
      <c r="E7" s="279" t="str">
        <f>'Rekapitulace stavby'!K6</f>
        <v>Domov v Podzámčí – Chlumec nad Cidlinou</v>
      </c>
      <c r="F7" s="280"/>
      <c r="G7" s="280"/>
      <c r="H7" s="280"/>
      <c r="L7" s="18"/>
      <c r="AZ7" s="96" t="s">
        <v>110</v>
      </c>
      <c r="BA7" s="96" t="s">
        <v>1</v>
      </c>
      <c r="BB7" s="96" t="s">
        <v>1</v>
      </c>
      <c r="BC7" s="96" t="s">
        <v>111</v>
      </c>
      <c r="BD7" s="96" t="s">
        <v>85</v>
      </c>
    </row>
    <row r="8" spans="2:56" s="1" customFormat="1" ht="12" customHeight="1">
      <c r="B8" s="36"/>
      <c r="D8" s="101" t="s">
        <v>112</v>
      </c>
      <c r="I8" s="102"/>
      <c r="L8" s="36"/>
      <c r="AZ8" s="96" t="s">
        <v>113</v>
      </c>
      <c r="BA8" s="96" t="s">
        <v>1</v>
      </c>
      <c r="BB8" s="96" t="s">
        <v>1</v>
      </c>
      <c r="BC8" s="96" t="s">
        <v>114</v>
      </c>
      <c r="BD8" s="96" t="s">
        <v>85</v>
      </c>
    </row>
    <row r="9" spans="2:56" s="1" customFormat="1" ht="36.95" customHeight="1">
      <c r="B9" s="36"/>
      <c r="E9" s="281" t="s">
        <v>115</v>
      </c>
      <c r="F9" s="282"/>
      <c r="G9" s="282"/>
      <c r="H9" s="282"/>
      <c r="I9" s="102"/>
      <c r="L9" s="36"/>
      <c r="AZ9" s="96" t="s">
        <v>116</v>
      </c>
      <c r="BA9" s="96" t="s">
        <v>1</v>
      </c>
      <c r="BB9" s="96" t="s">
        <v>1</v>
      </c>
      <c r="BC9" s="96" t="s">
        <v>117</v>
      </c>
      <c r="BD9" s="96" t="s">
        <v>85</v>
      </c>
    </row>
    <row r="10" spans="2:12" s="1" customFormat="1" ht="12">
      <c r="B10" s="36"/>
      <c r="I10" s="102"/>
      <c r="L10" s="36"/>
    </row>
    <row r="11" spans="2:12" s="1" customFormat="1" ht="12" customHeight="1">
      <c r="B11" s="36"/>
      <c r="D11" s="101" t="s">
        <v>18</v>
      </c>
      <c r="F11" s="15" t="s">
        <v>1</v>
      </c>
      <c r="I11" s="103" t="s">
        <v>19</v>
      </c>
      <c r="J11" s="15" t="s">
        <v>1</v>
      </c>
      <c r="L11" s="36"/>
    </row>
    <row r="12" spans="2:12" s="1" customFormat="1" ht="12" customHeight="1">
      <c r="B12" s="36"/>
      <c r="D12" s="101" t="s">
        <v>20</v>
      </c>
      <c r="F12" s="15" t="s">
        <v>21</v>
      </c>
      <c r="I12" s="103" t="s">
        <v>22</v>
      </c>
      <c r="J12" s="104" t="str">
        <f>'Rekapitulace stavby'!AN8</f>
        <v>19. 8. 2018</v>
      </c>
      <c r="L12" s="36"/>
    </row>
    <row r="13" spans="2:12" s="1" customFormat="1" ht="10.9" customHeight="1">
      <c r="B13" s="36"/>
      <c r="I13" s="102"/>
      <c r="L13" s="36"/>
    </row>
    <row r="14" spans="2:12" s="1" customFormat="1" ht="12" customHeight="1">
      <c r="B14" s="36"/>
      <c r="D14" s="101" t="s">
        <v>24</v>
      </c>
      <c r="I14" s="103" t="s">
        <v>25</v>
      </c>
      <c r="J14" s="15" t="s">
        <v>26</v>
      </c>
      <c r="L14" s="36"/>
    </row>
    <row r="15" spans="2:12" s="1" customFormat="1" ht="18" customHeight="1">
      <c r="B15" s="36"/>
      <c r="E15" s="15" t="s">
        <v>27</v>
      </c>
      <c r="I15" s="103" t="s">
        <v>28</v>
      </c>
      <c r="J15" s="15" t="s">
        <v>29</v>
      </c>
      <c r="L15" s="36"/>
    </row>
    <row r="16" spans="2:12" s="1" customFormat="1" ht="6.95" customHeight="1">
      <c r="B16" s="36"/>
      <c r="I16" s="102"/>
      <c r="L16" s="36"/>
    </row>
    <row r="17" spans="2:12" s="1" customFormat="1" ht="12" customHeight="1">
      <c r="B17" s="36"/>
      <c r="D17" s="101" t="s">
        <v>30</v>
      </c>
      <c r="I17" s="103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3" t="str">
        <f>'Rekapitulace stavby'!E14</f>
        <v>Vyplň údaj</v>
      </c>
      <c r="F18" s="284"/>
      <c r="G18" s="284"/>
      <c r="H18" s="284"/>
      <c r="I18" s="103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2"/>
      <c r="L19" s="36"/>
    </row>
    <row r="20" spans="2:12" s="1" customFormat="1" ht="12" customHeight="1">
      <c r="B20" s="36"/>
      <c r="D20" s="101" t="s">
        <v>32</v>
      </c>
      <c r="I20" s="103" t="s">
        <v>25</v>
      </c>
      <c r="J20" s="15" t="s">
        <v>33</v>
      </c>
      <c r="L20" s="36"/>
    </row>
    <row r="21" spans="2:12" s="1" customFormat="1" ht="18" customHeight="1">
      <c r="B21" s="36"/>
      <c r="E21" s="15" t="s">
        <v>34</v>
      </c>
      <c r="I21" s="103" t="s">
        <v>28</v>
      </c>
      <c r="J21" s="15" t="s">
        <v>35</v>
      </c>
      <c r="L21" s="36"/>
    </row>
    <row r="22" spans="2:12" s="1" customFormat="1" ht="6.95" customHeight="1">
      <c r="B22" s="36"/>
      <c r="I22" s="102"/>
      <c r="L22" s="36"/>
    </row>
    <row r="23" spans="2:12" s="1" customFormat="1" ht="12" customHeight="1">
      <c r="B23" s="36"/>
      <c r="D23" s="101" t="s">
        <v>37</v>
      </c>
      <c r="I23" s="103" t="s">
        <v>25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3" t="s">
        <v>28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2"/>
      <c r="L25" s="36"/>
    </row>
    <row r="26" spans="2:12" s="1" customFormat="1" ht="12" customHeight="1">
      <c r="B26" s="36"/>
      <c r="D26" s="101" t="s">
        <v>39</v>
      </c>
      <c r="I26" s="102"/>
      <c r="L26" s="36"/>
    </row>
    <row r="27" spans="2:12" s="6" customFormat="1" ht="16.5" customHeight="1">
      <c r="B27" s="105"/>
      <c r="E27" s="285" t="s">
        <v>1</v>
      </c>
      <c r="F27" s="285"/>
      <c r="G27" s="285"/>
      <c r="H27" s="285"/>
      <c r="I27" s="106"/>
      <c r="L27" s="105"/>
    </row>
    <row r="28" spans="2:12" s="1" customFormat="1" ht="6.95" customHeight="1">
      <c r="B28" s="36"/>
      <c r="I28" s="102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7"/>
      <c r="J29" s="54"/>
      <c r="K29" s="54"/>
      <c r="L29" s="36"/>
    </row>
    <row r="30" spans="2:12" s="1" customFormat="1" ht="25.35" customHeight="1">
      <c r="B30" s="36"/>
      <c r="D30" s="108" t="s">
        <v>41</v>
      </c>
      <c r="I30" s="102"/>
      <c r="J30" s="109">
        <f>ROUND(J92,2)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7"/>
      <c r="J31" s="54"/>
      <c r="K31" s="54"/>
      <c r="L31" s="36"/>
    </row>
    <row r="32" spans="2:12" s="1" customFormat="1" ht="14.45" customHeight="1">
      <c r="B32" s="36"/>
      <c r="F32" s="110" t="s">
        <v>43</v>
      </c>
      <c r="I32" s="111" t="s">
        <v>42</v>
      </c>
      <c r="J32" s="110" t="s">
        <v>44</v>
      </c>
      <c r="L32" s="36"/>
    </row>
    <row r="33" spans="2:12" s="1" customFormat="1" ht="14.45" customHeight="1">
      <c r="B33" s="36"/>
      <c r="D33" s="101" t="s">
        <v>45</v>
      </c>
      <c r="E33" s="101" t="s">
        <v>46</v>
      </c>
      <c r="F33" s="112">
        <f>ROUND((SUM(BE92:BE662)),2)</f>
        <v>0</v>
      </c>
      <c r="I33" s="113">
        <v>0.21</v>
      </c>
      <c r="J33" s="112">
        <f>ROUND(((SUM(BE92:BE662))*I33),2)</f>
        <v>0</v>
      </c>
      <c r="L33" s="36"/>
    </row>
    <row r="34" spans="2:12" s="1" customFormat="1" ht="14.45" customHeight="1">
      <c r="B34" s="36"/>
      <c r="E34" s="101" t="s">
        <v>47</v>
      </c>
      <c r="F34" s="112">
        <f>ROUND((SUM(BF92:BF662)),2)</f>
        <v>0</v>
      </c>
      <c r="I34" s="113">
        <v>0.15</v>
      </c>
      <c r="J34" s="112">
        <f>ROUND(((SUM(BF92:BF662))*I34),2)</f>
        <v>0</v>
      </c>
      <c r="L34" s="36"/>
    </row>
    <row r="35" spans="2:12" s="1" customFormat="1" ht="14.45" customHeight="1" hidden="1">
      <c r="B35" s="36"/>
      <c r="E35" s="101" t="s">
        <v>48</v>
      </c>
      <c r="F35" s="112">
        <f>ROUND((SUM(BG92:BG662)),2)</f>
        <v>0</v>
      </c>
      <c r="I35" s="113">
        <v>0.21</v>
      </c>
      <c r="J35" s="112">
        <f>0</f>
        <v>0</v>
      </c>
      <c r="L35" s="36"/>
    </row>
    <row r="36" spans="2:12" s="1" customFormat="1" ht="14.45" customHeight="1" hidden="1">
      <c r="B36" s="36"/>
      <c r="E36" s="101" t="s">
        <v>49</v>
      </c>
      <c r="F36" s="112">
        <f>ROUND((SUM(BH92:BH662)),2)</f>
        <v>0</v>
      </c>
      <c r="I36" s="113">
        <v>0.15</v>
      </c>
      <c r="J36" s="112">
        <f>0</f>
        <v>0</v>
      </c>
      <c r="L36" s="36"/>
    </row>
    <row r="37" spans="2:12" s="1" customFormat="1" ht="14.45" customHeight="1" hidden="1">
      <c r="B37" s="36"/>
      <c r="E37" s="101" t="s">
        <v>50</v>
      </c>
      <c r="F37" s="112">
        <f>ROUND((SUM(BI92:BI662)),2)</f>
        <v>0</v>
      </c>
      <c r="I37" s="113">
        <v>0</v>
      </c>
      <c r="J37" s="112">
        <f>0</f>
        <v>0</v>
      </c>
      <c r="L37" s="36"/>
    </row>
    <row r="38" spans="2:12" s="1" customFormat="1" ht="6.95" customHeight="1">
      <c r="B38" s="36"/>
      <c r="I38" s="102"/>
      <c r="L38" s="36"/>
    </row>
    <row r="39" spans="2:12" s="1" customFormat="1" ht="25.35" customHeight="1">
      <c r="B39" s="36"/>
      <c r="C39" s="114"/>
      <c r="D39" s="115" t="s">
        <v>51</v>
      </c>
      <c r="E39" s="116"/>
      <c r="F39" s="116"/>
      <c r="G39" s="117" t="s">
        <v>52</v>
      </c>
      <c r="H39" s="118" t="s">
        <v>53</v>
      </c>
      <c r="I39" s="119"/>
      <c r="J39" s="120">
        <f>SUM(J30:J37)</f>
        <v>0</v>
      </c>
      <c r="K39" s="121"/>
      <c r="L39" s="36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6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6"/>
    </row>
    <row r="45" spans="2:12" s="1" customFormat="1" ht="24.95" customHeight="1">
      <c r="B45" s="32"/>
      <c r="C45" s="21" t="s">
        <v>118</v>
      </c>
      <c r="D45" s="33"/>
      <c r="E45" s="33"/>
      <c r="F45" s="33"/>
      <c r="G45" s="33"/>
      <c r="H45" s="33"/>
      <c r="I45" s="102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2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2"/>
      <c r="J47" s="33"/>
      <c r="K47" s="33"/>
      <c r="L47" s="36"/>
    </row>
    <row r="48" spans="2:12" s="1" customFormat="1" ht="16.5" customHeight="1">
      <c r="B48" s="32"/>
      <c r="C48" s="33"/>
      <c r="D48" s="33"/>
      <c r="E48" s="277" t="str">
        <f>E7</f>
        <v>Domov v Podzámčí – Chlumec nad Cidlinou</v>
      </c>
      <c r="F48" s="278"/>
      <c r="G48" s="278"/>
      <c r="H48" s="278"/>
      <c r="I48" s="102"/>
      <c r="J48" s="33"/>
      <c r="K48" s="33"/>
      <c r="L48" s="36"/>
    </row>
    <row r="49" spans="2:12" s="1" customFormat="1" ht="12" customHeight="1">
      <c r="B49" s="32"/>
      <c r="C49" s="27" t="s">
        <v>112</v>
      </c>
      <c r="D49" s="33"/>
      <c r="E49" s="33"/>
      <c r="F49" s="33"/>
      <c r="G49" s="33"/>
      <c r="H49" s="33"/>
      <c r="I49" s="102"/>
      <c r="J49" s="33"/>
      <c r="K49" s="33"/>
      <c r="L49" s="36"/>
    </row>
    <row r="50" spans="2:12" s="1" customFormat="1" ht="16.5" customHeight="1">
      <c r="B50" s="32"/>
      <c r="C50" s="33"/>
      <c r="D50" s="33"/>
      <c r="E50" s="262" t="str">
        <f>E9</f>
        <v>01 - 1 NP</v>
      </c>
      <c r="F50" s="261"/>
      <c r="G50" s="261"/>
      <c r="H50" s="261"/>
      <c r="I50" s="102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2"/>
      <c r="J51" s="33"/>
      <c r="K51" s="33"/>
      <c r="L51" s="36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>Palackého 165, 503 51, Chlumec nad Cidlinou</v>
      </c>
      <c r="G52" s="33"/>
      <c r="H52" s="33"/>
      <c r="I52" s="103" t="s">
        <v>22</v>
      </c>
      <c r="J52" s="53" t="str">
        <f>IF(J12="","",J12)</f>
        <v>19. 8. 2018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2"/>
      <c r="J53" s="33"/>
      <c r="K53" s="33"/>
      <c r="L53" s="36"/>
    </row>
    <row r="54" spans="2:12" s="1" customFormat="1" ht="13.7" customHeight="1">
      <c r="B54" s="32"/>
      <c r="C54" s="27" t="s">
        <v>24</v>
      </c>
      <c r="D54" s="33"/>
      <c r="E54" s="33"/>
      <c r="F54" s="25" t="str">
        <f>E15</f>
        <v>Královehradecký kraj</v>
      </c>
      <c r="G54" s="33"/>
      <c r="H54" s="33"/>
      <c r="I54" s="103" t="s">
        <v>32</v>
      </c>
      <c r="J54" s="30" t="str">
        <f>E21</f>
        <v>ARCHITEP HK s.r.o.</v>
      </c>
      <c r="K54" s="33"/>
      <c r="L54" s="36"/>
    </row>
    <row r="55" spans="2:12" s="1" customFormat="1" ht="13.7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3" t="s">
        <v>37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2"/>
      <c r="J56" s="33"/>
      <c r="K56" s="33"/>
      <c r="L56" s="36"/>
    </row>
    <row r="57" spans="2:12" s="1" customFormat="1" ht="29.25" customHeight="1">
      <c r="B57" s="32"/>
      <c r="C57" s="128" t="s">
        <v>119</v>
      </c>
      <c r="D57" s="129"/>
      <c r="E57" s="129"/>
      <c r="F57" s="129"/>
      <c r="G57" s="129"/>
      <c r="H57" s="129"/>
      <c r="I57" s="130"/>
      <c r="J57" s="131" t="s">
        <v>120</v>
      </c>
      <c r="K57" s="129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2"/>
      <c r="J58" s="33"/>
      <c r="K58" s="33"/>
      <c r="L58" s="36"/>
    </row>
    <row r="59" spans="2:47" s="1" customFormat="1" ht="22.9" customHeight="1">
      <c r="B59" s="32"/>
      <c r="C59" s="132" t="s">
        <v>121</v>
      </c>
      <c r="D59" s="33"/>
      <c r="E59" s="33"/>
      <c r="F59" s="33"/>
      <c r="G59" s="33"/>
      <c r="H59" s="33"/>
      <c r="I59" s="102"/>
      <c r="J59" s="71">
        <f>J92</f>
        <v>0</v>
      </c>
      <c r="K59" s="33"/>
      <c r="L59" s="36"/>
      <c r="AU59" s="15" t="s">
        <v>122</v>
      </c>
    </row>
    <row r="60" spans="2:12" s="7" customFormat="1" ht="24.95" customHeight="1">
      <c r="B60" s="133"/>
      <c r="C60" s="134"/>
      <c r="D60" s="135" t="s">
        <v>123</v>
      </c>
      <c r="E60" s="136"/>
      <c r="F60" s="136"/>
      <c r="G60" s="136"/>
      <c r="H60" s="136"/>
      <c r="I60" s="137"/>
      <c r="J60" s="138">
        <f>J93</f>
        <v>0</v>
      </c>
      <c r="K60" s="134"/>
      <c r="L60" s="139"/>
    </row>
    <row r="61" spans="2:12" s="8" customFormat="1" ht="19.9" customHeight="1">
      <c r="B61" s="140"/>
      <c r="C61" s="141"/>
      <c r="D61" s="142" t="s">
        <v>124</v>
      </c>
      <c r="E61" s="143"/>
      <c r="F61" s="143"/>
      <c r="G61" s="143"/>
      <c r="H61" s="143"/>
      <c r="I61" s="144"/>
      <c r="J61" s="145">
        <f>J94</f>
        <v>0</v>
      </c>
      <c r="K61" s="141"/>
      <c r="L61" s="146"/>
    </row>
    <row r="62" spans="2:12" s="8" customFormat="1" ht="19.9" customHeight="1">
      <c r="B62" s="140"/>
      <c r="C62" s="141"/>
      <c r="D62" s="142" t="s">
        <v>125</v>
      </c>
      <c r="E62" s="143"/>
      <c r="F62" s="143"/>
      <c r="G62" s="143"/>
      <c r="H62" s="143"/>
      <c r="I62" s="144"/>
      <c r="J62" s="145">
        <f>J319</f>
        <v>0</v>
      </c>
      <c r="K62" s="141"/>
      <c r="L62" s="146"/>
    </row>
    <row r="63" spans="2:12" s="8" customFormat="1" ht="19.9" customHeight="1">
      <c r="B63" s="140"/>
      <c r="C63" s="141"/>
      <c r="D63" s="142" t="s">
        <v>126</v>
      </c>
      <c r="E63" s="143"/>
      <c r="F63" s="143"/>
      <c r="G63" s="143"/>
      <c r="H63" s="143"/>
      <c r="I63" s="144"/>
      <c r="J63" s="145">
        <f>J371</f>
        <v>0</v>
      </c>
      <c r="K63" s="141"/>
      <c r="L63" s="146"/>
    </row>
    <row r="64" spans="2:12" s="8" customFormat="1" ht="19.9" customHeight="1">
      <c r="B64" s="140"/>
      <c r="C64" s="141"/>
      <c r="D64" s="142" t="s">
        <v>127</v>
      </c>
      <c r="E64" s="143"/>
      <c r="F64" s="143"/>
      <c r="G64" s="143"/>
      <c r="H64" s="143"/>
      <c r="I64" s="144"/>
      <c r="J64" s="145">
        <f>J383</f>
        <v>0</v>
      </c>
      <c r="K64" s="141"/>
      <c r="L64" s="146"/>
    </row>
    <row r="65" spans="2:12" s="7" customFormat="1" ht="24.95" customHeight="1">
      <c r="B65" s="133"/>
      <c r="C65" s="134"/>
      <c r="D65" s="135" t="s">
        <v>128</v>
      </c>
      <c r="E65" s="136"/>
      <c r="F65" s="136"/>
      <c r="G65" s="136"/>
      <c r="H65" s="136"/>
      <c r="I65" s="137"/>
      <c r="J65" s="138">
        <f>J386</f>
        <v>0</v>
      </c>
      <c r="K65" s="134"/>
      <c r="L65" s="139"/>
    </row>
    <row r="66" spans="2:12" s="8" customFormat="1" ht="19.9" customHeight="1">
      <c r="B66" s="140"/>
      <c r="C66" s="141"/>
      <c r="D66" s="142" t="s">
        <v>129</v>
      </c>
      <c r="E66" s="143"/>
      <c r="F66" s="143"/>
      <c r="G66" s="143"/>
      <c r="H66" s="143"/>
      <c r="I66" s="144"/>
      <c r="J66" s="145">
        <f>J387</f>
        <v>0</v>
      </c>
      <c r="K66" s="141"/>
      <c r="L66" s="146"/>
    </row>
    <row r="67" spans="2:12" s="8" customFormat="1" ht="19.9" customHeight="1">
      <c r="B67" s="140"/>
      <c r="C67" s="141"/>
      <c r="D67" s="142" t="s">
        <v>130</v>
      </c>
      <c r="E67" s="143"/>
      <c r="F67" s="143"/>
      <c r="G67" s="143"/>
      <c r="H67" s="143"/>
      <c r="I67" s="144"/>
      <c r="J67" s="145">
        <f>J405</f>
        <v>0</v>
      </c>
      <c r="K67" s="141"/>
      <c r="L67" s="146"/>
    </row>
    <row r="68" spans="2:12" s="8" customFormat="1" ht="19.9" customHeight="1">
      <c r="B68" s="140"/>
      <c r="C68" s="141"/>
      <c r="D68" s="142" t="s">
        <v>131</v>
      </c>
      <c r="E68" s="143"/>
      <c r="F68" s="143"/>
      <c r="G68" s="143"/>
      <c r="H68" s="143"/>
      <c r="I68" s="144"/>
      <c r="J68" s="145">
        <f>J433</f>
        <v>0</v>
      </c>
      <c r="K68" s="141"/>
      <c r="L68" s="146"/>
    </row>
    <row r="69" spans="2:12" s="8" customFormat="1" ht="19.9" customHeight="1">
      <c r="B69" s="140"/>
      <c r="C69" s="141"/>
      <c r="D69" s="142" t="s">
        <v>132</v>
      </c>
      <c r="E69" s="143"/>
      <c r="F69" s="143"/>
      <c r="G69" s="143"/>
      <c r="H69" s="143"/>
      <c r="I69" s="144"/>
      <c r="J69" s="145">
        <f>J514</f>
        <v>0</v>
      </c>
      <c r="K69" s="141"/>
      <c r="L69" s="146"/>
    </row>
    <row r="70" spans="2:12" s="8" customFormat="1" ht="19.9" customHeight="1">
      <c r="B70" s="140"/>
      <c r="C70" s="141"/>
      <c r="D70" s="142" t="s">
        <v>133</v>
      </c>
      <c r="E70" s="143"/>
      <c r="F70" s="143"/>
      <c r="G70" s="143"/>
      <c r="H70" s="143"/>
      <c r="I70" s="144"/>
      <c r="J70" s="145">
        <f>J559</f>
        <v>0</v>
      </c>
      <c r="K70" s="141"/>
      <c r="L70" s="146"/>
    </row>
    <row r="71" spans="2:12" s="8" customFormat="1" ht="19.9" customHeight="1">
      <c r="B71" s="140"/>
      <c r="C71" s="141"/>
      <c r="D71" s="142" t="s">
        <v>134</v>
      </c>
      <c r="E71" s="143"/>
      <c r="F71" s="143"/>
      <c r="G71" s="143"/>
      <c r="H71" s="143"/>
      <c r="I71" s="144"/>
      <c r="J71" s="145">
        <f>J603</f>
        <v>0</v>
      </c>
      <c r="K71" s="141"/>
      <c r="L71" s="146"/>
    </row>
    <row r="72" spans="2:12" s="8" customFormat="1" ht="19.9" customHeight="1">
      <c r="B72" s="140"/>
      <c r="C72" s="141"/>
      <c r="D72" s="142" t="s">
        <v>135</v>
      </c>
      <c r="E72" s="143"/>
      <c r="F72" s="143"/>
      <c r="G72" s="143"/>
      <c r="H72" s="143"/>
      <c r="I72" s="144"/>
      <c r="J72" s="145">
        <f>J635</f>
        <v>0</v>
      </c>
      <c r="K72" s="141"/>
      <c r="L72" s="146"/>
    </row>
    <row r="73" spans="2:12" s="1" customFormat="1" ht="21.75" customHeight="1">
      <c r="B73" s="32"/>
      <c r="C73" s="33"/>
      <c r="D73" s="33"/>
      <c r="E73" s="33"/>
      <c r="F73" s="33"/>
      <c r="G73" s="33"/>
      <c r="H73" s="33"/>
      <c r="I73" s="102"/>
      <c r="J73" s="33"/>
      <c r="K73" s="33"/>
      <c r="L73" s="36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124"/>
      <c r="J74" s="45"/>
      <c r="K74" s="45"/>
      <c r="L74" s="36"/>
    </row>
    <row r="78" spans="2:12" s="1" customFormat="1" ht="6.95" customHeight="1">
      <c r="B78" s="46"/>
      <c r="C78" s="47"/>
      <c r="D78" s="47"/>
      <c r="E78" s="47"/>
      <c r="F78" s="47"/>
      <c r="G78" s="47"/>
      <c r="H78" s="47"/>
      <c r="I78" s="127"/>
      <c r="J78" s="47"/>
      <c r="K78" s="47"/>
      <c r="L78" s="36"/>
    </row>
    <row r="79" spans="2:12" s="1" customFormat="1" ht="24.95" customHeight="1">
      <c r="B79" s="32"/>
      <c r="C79" s="21" t="s">
        <v>136</v>
      </c>
      <c r="D79" s="33"/>
      <c r="E79" s="33"/>
      <c r="F79" s="33"/>
      <c r="G79" s="33"/>
      <c r="H79" s="33"/>
      <c r="I79" s="102"/>
      <c r="J79" s="33"/>
      <c r="K79" s="33"/>
      <c r="L79" s="36"/>
    </row>
    <row r="80" spans="2:12" s="1" customFormat="1" ht="6.95" customHeight="1">
      <c r="B80" s="32"/>
      <c r="C80" s="33"/>
      <c r="D80" s="33"/>
      <c r="E80" s="33"/>
      <c r="F80" s="33"/>
      <c r="G80" s="33"/>
      <c r="H80" s="33"/>
      <c r="I80" s="102"/>
      <c r="J80" s="33"/>
      <c r="K80" s="33"/>
      <c r="L80" s="36"/>
    </row>
    <row r="81" spans="2:12" s="1" customFormat="1" ht="12" customHeight="1">
      <c r="B81" s="32"/>
      <c r="C81" s="27" t="s">
        <v>16</v>
      </c>
      <c r="D81" s="33"/>
      <c r="E81" s="33"/>
      <c r="F81" s="33"/>
      <c r="G81" s="33"/>
      <c r="H81" s="33"/>
      <c r="I81" s="102"/>
      <c r="J81" s="33"/>
      <c r="K81" s="33"/>
      <c r="L81" s="36"/>
    </row>
    <row r="82" spans="2:12" s="1" customFormat="1" ht="16.5" customHeight="1">
      <c r="B82" s="32"/>
      <c r="C82" s="33"/>
      <c r="D82" s="33"/>
      <c r="E82" s="277" t="str">
        <f>E7</f>
        <v>Domov v Podzámčí – Chlumec nad Cidlinou</v>
      </c>
      <c r="F82" s="278"/>
      <c r="G82" s="278"/>
      <c r="H82" s="278"/>
      <c r="I82" s="102"/>
      <c r="J82" s="33"/>
      <c r="K82" s="33"/>
      <c r="L82" s="36"/>
    </row>
    <row r="83" spans="2:12" s="1" customFormat="1" ht="12" customHeight="1">
      <c r="B83" s="32"/>
      <c r="C83" s="27" t="s">
        <v>112</v>
      </c>
      <c r="D83" s="33"/>
      <c r="E83" s="33"/>
      <c r="F83" s="33"/>
      <c r="G83" s="33"/>
      <c r="H83" s="33"/>
      <c r="I83" s="102"/>
      <c r="J83" s="33"/>
      <c r="K83" s="33"/>
      <c r="L83" s="36"/>
    </row>
    <row r="84" spans="2:12" s="1" customFormat="1" ht="16.5" customHeight="1">
      <c r="B84" s="32"/>
      <c r="C84" s="33"/>
      <c r="D84" s="33"/>
      <c r="E84" s="262" t="str">
        <f>E9</f>
        <v>01 - 1 NP</v>
      </c>
      <c r="F84" s="261"/>
      <c r="G84" s="261"/>
      <c r="H84" s="261"/>
      <c r="I84" s="102"/>
      <c r="J84" s="33"/>
      <c r="K84" s="33"/>
      <c r="L84" s="36"/>
    </row>
    <row r="85" spans="2:12" s="1" customFormat="1" ht="6.95" customHeight="1">
      <c r="B85" s="32"/>
      <c r="C85" s="33"/>
      <c r="D85" s="33"/>
      <c r="E85" s="33"/>
      <c r="F85" s="33"/>
      <c r="G85" s="33"/>
      <c r="H85" s="33"/>
      <c r="I85" s="102"/>
      <c r="J85" s="33"/>
      <c r="K85" s="33"/>
      <c r="L85" s="36"/>
    </row>
    <row r="86" spans="2:12" s="1" customFormat="1" ht="12" customHeight="1">
      <c r="B86" s="32"/>
      <c r="C86" s="27" t="s">
        <v>20</v>
      </c>
      <c r="D86" s="33"/>
      <c r="E86" s="33"/>
      <c r="F86" s="25" t="str">
        <f>F12</f>
        <v>Palackého 165, 503 51, Chlumec nad Cidlinou</v>
      </c>
      <c r="G86" s="33"/>
      <c r="H86" s="33"/>
      <c r="I86" s="103" t="s">
        <v>22</v>
      </c>
      <c r="J86" s="53" t="str">
        <f>IF(J12="","",J12)</f>
        <v>19. 8. 2018</v>
      </c>
      <c r="K86" s="33"/>
      <c r="L86" s="36"/>
    </row>
    <row r="87" spans="2:12" s="1" customFormat="1" ht="6.95" customHeight="1">
      <c r="B87" s="32"/>
      <c r="C87" s="33"/>
      <c r="D87" s="33"/>
      <c r="E87" s="33"/>
      <c r="F87" s="33"/>
      <c r="G87" s="33"/>
      <c r="H87" s="33"/>
      <c r="I87" s="102"/>
      <c r="J87" s="33"/>
      <c r="K87" s="33"/>
      <c r="L87" s="36"/>
    </row>
    <row r="88" spans="2:12" s="1" customFormat="1" ht="13.7" customHeight="1">
      <c r="B88" s="32"/>
      <c r="C88" s="27" t="s">
        <v>24</v>
      </c>
      <c r="D88" s="33"/>
      <c r="E88" s="33"/>
      <c r="F88" s="25" t="str">
        <f>E15</f>
        <v>Královehradecký kraj</v>
      </c>
      <c r="G88" s="33"/>
      <c r="H88" s="33"/>
      <c r="I88" s="103" t="s">
        <v>32</v>
      </c>
      <c r="J88" s="30" t="str">
        <f>E21</f>
        <v>ARCHITEP HK s.r.o.</v>
      </c>
      <c r="K88" s="33"/>
      <c r="L88" s="36"/>
    </row>
    <row r="89" spans="2:12" s="1" customFormat="1" ht="13.7" customHeight="1">
      <c r="B89" s="32"/>
      <c r="C89" s="27" t="s">
        <v>30</v>
      </c>
      <c r="D89" s="33"/>
      <c r="E89" s="33"/>
      <c r="F89" s="25" t="str">
        <f>IF(E18="","",E18)</f>
        <v>Vyplň údaj</v>
      </c>
      <c r="G89" s="33"/>
      <c r="H89" s="33"/>
      <c r="I89" s="103" t="s">
        <v>37</v>
      </c>
      <c r="J89" s="30" t="str">
        <f>E24</f>
        <v xml:space="preserve"> </v>
      </c>
      <c r="K89" s="33"/>
      <c r="L89" s="36"/>
    </row>
    <row r="90" spans="2:12" s="1" customFormat="1" ht="10.35" customHeight="1">
      <c r="B90" s="32"/>
      <c r="C90" s="33"/>
      <c r="D90" s="33"/>
      <c r="E90" s="33"/>
      <c r="F90" s="33"/>
      <c r="G90" s="33"/>
      <c r="H90" s="33"/>
      <c r="I90" s="102"/>
      <c r="J90" s="33"/>
      <c r="K90" s="33"/>
      <c r="L90" s="36"/>
    </row>
    <row r="91" spans="2:20" s="9" customFormat="1" ht="29.25" customHeight="1">
      <c r="B91" s="147"/>
      <c r="C91" s="148" t="s">
        <v>137</v>
      </c>
      <c r="D91" s="149" t="s">
        <v>60</v>
      </c>
      <c r="E91" s="149" t="s">
        <v>56</v>
      </c>
      <c r="F91" s="149" t="s">
        <v>57</v>
      </c>
      <c r="G91" s="149" t="s">
        <v>138</v>
      </c>
      <c r="H91" s="149" t="s">
        <v>139</v>
      </c>
      <c r="I91" s="150" t="s">
        <v>140</v>
      </c>
      <c r="J91" s="149" t="s">
        <v>120</v>
      </c>
      <c r="K91" s="151" t="s">
        <v>141</v>
      </c>
      <c r="L91" s="152"/>
      <c r="M91" s="62" t="s">
        <v>1</v>
      </c>
      <c r="N91" s="63" t="s">
        <v>45</v>
      </c>
      <c r="O91" s="63" t="s">
        <v>142</v>
      </c>
      <c r="P91" s="63" t="s">
        <v>143</v>
      </c>
      <c r="Q91" s="63" t="s">
        <v>144</v>
      </c>
      <c r="R91" s="63" t="s">
        <v>145</v>
      </c>
      <c r="S91" s="63" t="s">
        <v>146</v>
      </c>
      <c r="T91" s="64" t="s">
        <v>147</v>
      </c>
    </row>
    <row r="92" spans="2:63" s="1" customFormat="1" ht="22.9" customHeight="1">
      <c r="B92" s="32"/>
      <c r="C92" s="69" t="s">
        <v>148</v>
      </c>
      <c r="D92" s="33"/>
      <c r="E92" s="33"/>
      <c r="F92" s="33"/>
      <c r="G92" s="33"/>
      <c r="H92" s="33"/>
      <c r="I92" s="102"/>
      <c r="J92" s="153">
        <f>BK92</f>
        <v>0</v>
      </c>
      <c r="K92" s="33"/>
      <c r="L92" s="36"/>
      <c r="M92" s="65"/>
      <c r="N92" s="66"/>
      <c r="O92" s="66"/>
      <c r="P92" s="154">
        <f>P93+P386</f>
        <v>0</v>
      </c>
      <c r="Q92" s="66"/>
      <c r="R92" s="154">
        <f>R93+R386</f>
        <v>5.1356318100000005</v>
      </c>
      <c r="S92" s="66"/>
      <c r="T92" s="155">
        <f>T93+T386</f>
        <v>9.7840559</v>
      </c>
      <c r="AT92" s="15" t="s">
        <v>74</v>
      </c>
      <c r="AU92" s="15" t="s">
        <v>122</v>
      </c>
      <c r="BK92" s="156">
        <f>BK93+BK386</f>
        <v>0</v>
      </c>
    </row>
    <row r="93" spans="2:63" s="10" customFormat="1" ht="25.9" customHeight="1">
      <c r="B93" s="157"/>
      <c r="C93" s="158"/>
      <c r="D93" s="159" t="s">
        <v>74</v>
      </c>
      <c r="E93" s="160" t="s">
        <v>149</v>
      </c>
      <c r="F93" s="160" t="s">
        <v>150</v>
      </c>
      <c r="G93" s="158"/>
      <c r="H93" s="158"/>
      <c r="I93" s="161"/>
      <c r="J93" s="162">
        <f>BK93</f>
        <v>0</v>
      </c>
      <c r="K93" s="158"/>
      <c r="L93" s="163"/>
      <c r="M93" s="164"/>
      <c r="N93" s="165"/>
      <c r="O93" s="165"/>
      <c r="P93" s="166">
        <f>P94+P319+P371+P383</f>
        <v>0</v>
      </c>
      <c r="Q93" s="165"/>
      <c r="R93" s="166">
        <f>R94+R319+R371+R383</f>
        <v>4.731070750000001</v>
      </c>
      <c r="S93" s="165"/>
      <c r="T93" s="167">
        <f>T94+T319+T371+T383</f>
        <v>9.06462</v>
      </c>
      <c r="AR93" s="168" t="s">
        <v>83</v>
      </c>
      <c r="AT93" s="169" t="s">
        <v>74</v>
      </c>
      <c r="AU93" s="169" t="s">
        <v>75</v>
      </c>
      <c r="AY93" s="168" t="s">
        <v>151</v>
      </c>
      <c r="BK93" s="170">
        <f>BK94+BK319+BK371+BK383</f>
        <v>0</v>
      </c>
    </row>
    <row r="94" spans="2:63" s="10" customFormat="1" ht="22.9" customHeight="1">
      <c r="B94" s="157"/>
      <c r="C94" s="158"/>
      <c r="D94" s="159" t="s">
        <v>74</v>
      </c>
      <c r="E94" s="171" t="s">
        <v>152</v>
      </c>
      <c r="F94" s="171" t="s">
        <v>153</v>
      </c>
      <c r="G94" s="158"/>
      <c r="H94" s="158"/>
      <c r="I94" s="161"/>
      <c r="J94" s="172">
        <f>BK94</f>
        <v>0</v>
      </c>
      <c r="K94" s="158"/>
      <c r="L94" s="163"/>
      <c r="M94" s="164"/>
      <c r="N94" s="165"/>
      <c r="O94" s="165"/>
      <c r="P94" s="166">
        <f>SUM(P95:P318)</f>
        <v>0</v>
      </c>
      <c r="Q94" s="165"/>
      <c r="R94" s="166">
        <f>SUM(R95:R318)</f>
        <v>4.71433075</v>
      </c>
      <c r="S94" s="165"/>
      <c r="T94" s="167">
        <f>SUM(T95:T318)</f>
        <v>0</v>
      </c>
      <c r="AR94" s="168" t="s">
        <v>83</v>
      </c>
      <c r="AT94" s="169" t="s">
        <v>74</v>
      </c>
      <c r="AU94" s="169" t="s">
        <v>83</v>
      </c>
      <c r="AY94" s="168" t="s">
        <v>151</v>
      </c>
      <c r="BK94" s="170">
        <f>SUM(BK95:BK318)</f>
        <v>0</v>
      </c>
    </row>
    <row r="95" spans="2:65" s="1" customFormat="1" ht="16.5" customHeight="1">
      <c r="B95" s="32"/>
      <c r="C95" s="173" t="s">
        <v>83</v>
      </c>
      <c r="D95" s="173" t="s">
        <v>154</v>
      </c>
      <c r="E95" s="174" t="s">
        <v>155</v>
      </c>
      <c r="F95" s="175" t="s">
        <v>156</v>
      </c>
      <c r="G95" s="176" t="s">
        <v>157</v>
      </c>
      <c r="H95" s="177">
        <v>13.575</v>
      </c>
      <c r="I95" s="178"/>
      <c r="J95" s="179">
        <f>ROUND(I95*H95,2)</f>
        <v>0</v>
      </c>
      <c r="K95" s="175" t="s">
        <v>158</v>
      </c>
      <c r="L95" s="36"/>
      <c r="M95" s="180" t="s">
        <v>1</v>
      </c>
      <c r="N95" s="181" t="s">
        <v>46</v>
      </c>
      <c r="O95" s="58"/>
      <c r="P95" s="182">
        <f>O95*H95</f>
        <v>0</v>
      </c>
      <c r="Q95" s="182">
        <v>0.00735</v>
      </c>
      <c r="R95" s="182">
        <f>Q95*H95</f>
        <v>0.09977625</v>
      </c>
      <c r="S95" s="182">
        <v>0</v>
      </c>
      <c r="T95" s="183">
        <f>S95*H95</f>
        <v>0</v>
      </c>
      <c r="AR95" s="15" t="s">
        <v>159</v>
      </c>
      <c r="AT95" s="15" t="s">
        <v>154</v>
      </c>
      <c r="AU95" s="15" t="s">
        <v>85</v>
      </c>
      <c r="AY95" s="15" t="s">
        <v>151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5" t="s">
        <v>83</v>
      </c>
      <c r="BK95" s="184">
        <f>ROUND(I95*H95,2)</f>
        <v>0</v>
      </c>
      <c r="BL95" s="15" t="s">
        <v>159</v>
      </c>
      <c r="BM95" s="15" t="s">
        <v>160</v>
      </c>
    </row>
    <row r="96" spans="2:47" s="1" customFormat="1" ht="12">
      <c r="B96" s="32"/>
      <c r="C96" s="33"/>
      <c r="D96" s="185" t="s">
        <v>161</v>
      </c>
      <c r="E96" s="33"/>
      <c r="F96" s="186" t="s">
        <v>162</v>
      </c>
      <c r="G96" s="33"/>
      <c r="H96" s="33"/>
      <c r="I96" s="102"/>
      <c r="J96" s="33"/>
      <c r="K96" s="33"/>
      <c r="L96" s="36"/>
      <c r="M96" s="187"/>
      <c r="N96" s="58"/>
      <c r="O96" s="58"/>
      <c r="P96" s="58"/>
      <c r="Q96" s="58"/>
      <c r="R96" s="58"/>
      <c r="S96" s="58"/>
      <c r="T96" s="59"/>
      <c r="AT96" s="15" t="s">
        <v>161</v>
      </c>
      <c r="AU96" s="15" t="s">
        <v>85</v>
      </c>
    </row>
    <row r="97" spans="2:51" s="11" customFormat="1" ht="12">
      <c r="B97" s="188"/>
      <c r="C97" s="189"/>
      <c r="D97" s="185" t="s">
        <v>163</v>
      </c>
      <c r="E97" s="190" t="s">
        <v>1</v>
      </c>
      <c r="F97" s="191" t="s">
        <v>164</v>
      </c>
      <c r="G97" s="189"/>
      <c r="H97" s="190" t="s">
        <v>1</v>
      </c>
      <c r="I97" s="192"/>
      <c r="J97" s="189"/>
      <c r="K97" s="189"/>
      <c r="L97" s="193"/>
      <c r="M97" s="194"/>
      <c r="N97" s="195"/>
      <c r="O97" s="195"/>
      <c r="P97" s="195"/>
      <c r="Q97" s="195"/>
      <c r="R97" s="195"/>
      <c r="S97" s="195"/>
      <c r="T97" s="196"/>
      <c r="AT97" s="197" t="s">
        <v>163</v>
      </c>
      <c r="AU97" s="197" t="s">
        <v>85</v>
      </c>
      <c r="AV97" s="11" t="s">
        <v>83</v>
      </c>
      <c r="AW97" s="11" t="s">
        <v>36</v>
      </c>
      <c r="AX97" s="11" t="s">
        <v>75</v>
      </c>
      <c r="AY97" s="197" t="s">
        <v>151</v>
      </c>
    </row>
    <row r="98" spans="2:51" s="11" customFormat="1" ht="12">
      <c r="B98" s="188"/>
      <c r="C98" s="189"/>
      <c r="D98" s="185" t="s">
        <v>163</v>
      </c>
      <c r="E98" s="190" t="s">
        <v>1</v>
      </c>
      <c r="F98" s="191" t="s">
        <v>165</v>
      </c>
      <c r="G98" s="189"/>
      <c r="H98" s="190" t="s">
        <v>1</v>
      </c>
      <c r="I98" s="192"/>
      <c r="J98" s="189"/>
      <c r="K98" s="189"/>
      <c r="L98" s="193"/>
      <c r="M98" s="194"/>
      <c r="N98" s="195"/>
      <c r="O98" s="195"/>
      <c r="P98" s="195"/>
      <c r="Q98" s="195"/>
      <c r="R98" s="195"/>
      <c r="S98" s="195"/>
      <c r="T98" s="196"/>
      <c r="AT98" s="197" t="s">
        <v>163</v>
      </c>
      <c r="AU98" s="197" t="s">
        <v>85</v>
      </c>
      <c r="AV98" s="11" t="s">
        <v>83</v>
      </c>
      <c r="AW98" s="11" t="s">
        <v>36</v>
      </c>
      <c r="AX98" s="11" t="s">
        <v>75</v>
      </c>
      <c r="AY98" s="197" t="s">
        <v>151</v>
      </c>
    </row>
    <row r="99" spans="2:51" s="11" customFormat="1" ht="12">
      <c r="B99" s="188"/>
      <c r="C99" s="189"/>
      <c r="D99" s="185" t="s">
        <v>163</v>
      </c>
      <c r="E99" s="190" t="s">
        <v>1</v>
      </c>
      <c r="F99" s="191" t="s">
        <v>166</v>
      </c>
      <c r="G99" s="189"/>
      <c r="H99" s="190" t="s">
        <v>1</v>
      </c>
      <c r="I99" s="192"/>
      <c r="J99" s="189"/>
      <c r="K99" s="189"/>
      <c r="L99" s="193"/>
      <c r="M99" s="194"/>
      <c r="N99" s="195"/>
      <c r="O99" s="195"/>
      <c r="P99" s="195"/>
      <c r="Q99" s="195"/>
      <c r="R99" s="195"/>
      <c r="S99" s="195"/>
      <c r="T99" s="196"/>
      <c r="AT99" s="197" t="s">
        <v>163</v>
      </c>
      <c r="AU99" s="197" t="s">
        <v>85</v>
      </c>
      <c r="AV99" s="11" t="s">
        <v>83</v>
      </c>
      <c r="AW99" s="11" t="s">
        <v>36</v>
      </c>
      <c r="AX99" s="11" t="s">
        <v>75</v>
      </c>
      <c r="AY99" s="197" t="s">
        <v>151</v>
      </c>
    </row>
    <row r="100" spans="2:51" s="12" customFormat="1" ht="12">
      <c r="B100" s="198"/>
      <c r="C100" s="199"/>
      <c r="D100" s="185" t="s">
        <v>163</v>
      </c>
      <c r="E100" s="200" t="s">
        <v>1</v>
      </c>
      <c r="F100" s="201" t="s">
        <v>167</v>
      </c>
      <c r="G100" s="199"/>
      <c r="H100" s="202">
        <v>7.725</v>
      </c>
      <c r="I100" s="203"/>
      <c r="J100" s="199"/>
      <c r="K100" s="199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163</v>
      </c>
      <c r="AU100" s="208" t="s">
        <v>85</v>
      </c>
      <c r="AV100" s="12" t="s">
        <v>85</v>
      </c>
      <c r="AW100" s="12" t="s">
        <v>36</v>
      </c>
      <c r="AX100" s="12" t="s">
        <v>75</v>
      </c>
      <c r="AY100" s="208" t="s">
        <v>151</v>
      </c>
    </row>
    <row r="101" spans="2:51" s="12" customFormat="1" ht="12">
      <c r="B101" s="198"/>
      <c r="C101" s="199"/>
      <c r="D101" s="185" t="s">
        <v>163</v>
      </c>
      <c r="E101" s="200" t="s">
        <v>1</v>
      </c>
      <c r="F101" s="201" t="s">
        <v>168</v>
      </c>
      <c r="G101" s="199"/>
      <c r="H101" s="202">
        <v>0.45</v>
      </c>
      <c r="I101" s="203"/>
      <c r="J101" s="199"/>
      <c r="K101" s="199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163</v>
      </c>
      <c r="AU101" s="208" t="s">
        <v>85</v>
      </c>
      <c r="AV101" s="12" t="s">
        <v>85</v>
      </c>
      <c r="AW101" s="12" t="s">
        <v>36</v>
      </c>
      <c r="AX101" s="12" t="s">
        <v>75</v>
      </c>
      <c r="AY101" s="208" t="s">
        <v>151</v>
      </c>
    </row>
    <row r="102" spans="2:51" s="11" customFormat="1" ht="12">
      <c r="B102" s="188"/>
      <c r="C102" s="189"/>
      <c r="D102" s="185" t="s">
        <v>163</v>
      </c>
      <c r="E102" s="190" t="s">
        <v>1</v>
      </c>
      <c r="F102" s="191" t="s">
        <v>169</v>
      </c>
      <c r="G102" s="189"/>
      <c r="H102" s="190" t="s">
        <v>1</v>
      </c>
      <c r="I102" s="192"/>
      <c r="J102" s="189"/>
      <c r="K102" s="189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163</v>
      </c>
      <c r="AU102" s="197" t="s">
        <v>85</v>
      </c>
      <c r="AV102" s="11" t="s">
        <v>83</v>
      </c>
      <c r="AW102" s="11" t="s">
        <v>36</v>
      </c>
      <c r="AX102" s="11" t="s">
        <v>75</v>
      </c>
      <c r="AY102" s="197" t="s">
        <v>151</v>
      </c>
    </row>
    <row r="103" spans="2:51" s="12" customFormat="1" ht="12">
      <c r="B103" s="198"/>
      <c r="C103" s="199"/>
      <c r="D103" s="185" t="s">
        <v>163</v>
      </c>
      <c r="E103" s="200" t="s">
        <v>1</v>
      </c>
      <c r="F103" s="201" t="s">
        <v>170</v>
      </c>
      <c r="G103" s="199"/>
      <c r="H103" s="202">
        <v>5.4</v>
      </c>
      <c r="I103" s="203"/>
      <c r="J103" s="199"/>
      <c r="K103" s="199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163</v>
      </c>
      <c r="AU103" s="208" t="s">
        <v>85</v>
      </c>
      <c r="AV103" s="12" t="s">
        <v>85</v>
      </c>
      <c r="AW103" s="12" t="s">
        <v>36</v>
      </c>
      <c r="AX103" s="12" t="s">
        <v>75</v>
      </c>
      <c r="AY103" s="208" t="s">
        <v>151</v>
      </c>
    </row>
    <row r="104" spans="2:51" s="13" customFormat="1" ht="12">
      <c r="B104" s="209"/>
      <c r="C104" s="210"/>
      <c r="D104" s="185" t="s">
        <v>163</v>
      </c>
      <c r="E104" s="211" t="s">
        <v>1</v>
      </c>
      <c r="F104" s="212" t="s">
        <v>171</v>
      </c>
      <c r="G104" s="210"/>
      <c r="H104" s="213">
        <v>13.575</v>
      </c>
      <c r="I104" s="214"/>
      <c r="J104" s="210"/>
      <c r="K104" s="210"/>
      <c r="L104" s="215"/>
      <c r="M104" s="216"/>
      <c r="N104" s="217"/>
      <c r="O104" s="217"/>
      <c r="P104" s="217"/>
      <c r="Q104" s="217"/>
      <c r="R104" s="217"/>
      <c r="S104" s="217"/>
      <c r="T104" s="218"/>
      <c r="AT104" s="219" t="s">
        <v>163</v>
      </c>
      <c r="AU104" s="219" t="s">
        <v>85</v>
      </c>
      <c r="AV104" s="13" t="s">
        <v>159</v>
      </c>
      <c r="AW104" s="13" t="s">
        <v>36</v>
      </c>
      <c r="AX104" s="13" t="s">
        <v>83</v>
      </c>
      <c r="AY104" s="219" t="s">
        <v>151</v>
      </c>
    </row>
    <row r="105" spans="2:65" s="1" customFormat="1" ht="16.5" customHeight="1">
      <c r="B105" s="32"/>
      <c r="C105" s="173" t="s">
        <v>85</v>
      </c>
      <c r="D105" s="173" t="s">
        <v>154</v>
      </c>
      <c r="E105" s="174" t="s">
        <v>172</v>
      </c>
      <c r="F105" s="175" t="s">
        <v>173</v>
      </c>
      <c r="G105" s="176" t="s">
        <v>157</v>
      </c>
      <c r="H105" s="177">
        <v>41.6</v>
      </c>
      <c r="I105" s="178"/>
      <c r="J105" s="179">
        <f>ROUND(I105*H105,2)</f>
        <v>0</v>
      </c>
      <c r="K105" s="175" t="s">
        <v>158</v>
      </c>
      <c r="L105" s="36"/>
      <c r="M105" s="180" t="s">
        <v>1</v>
      </c>
      <c r="N105" s="181" t="s">
        <v>46</v>
      </c>
      <c r="O105" s="58"/>
      <c r="P105" s="182">
        <f>O105*H105</f>
        <v>0</v>
      </c>
      <c r="Q105" s="182">
        <v>0.00735</v>
      </c>
      <c r="R105" s="182">
        <f>Q105*H105</f>
        <v>0.30576</v>
      </c>
      <c r="S105" s="182">
        <v>0</v>
      </c>
      <c r="T105" s="183">
        <f>S105*H105</f>
        <v>0</v>
      </c>
      <c r="AR105" s="15" t="s">
        <v>159</v>
      </c>
      <c r="AT105" s="15" t="s">
        <v>154</v>
      </c>
      <c r="AU105" s="15" t="s">
        <v>85</v>
      </c>
      <c r="AY105" s="15" t="s">
        <v>151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5" t="s">
        <v>83</v>
      </c>
      <c r="BK105" s="184">
        <f>ROUND(I105*H105,2)</f>
        <v>0</v>
      </c>
      <c r="BL105" s="15" t="s">
        <v>159</v>
      </c>
      <c r="BM105" s="15" t="s">
        <v>174</v>
      </c>
    </row>
    <row r="106" spans="2:47" s="1" customFormat="1" ht="12">
      <c r="B106" s="32"/>
      <c r="C106" s="33"/>
      <c r="D106" s="185" t="s">
        <v>161</v>
      </c>
      <c r="E106" s="33"/>
      <c r="F106" s="186" t="s">
        <v>175</v>
      </c>
      <c r="G106" s="33"/>
      <c r="H106" s="33"/>
      <c r="I106" s="102"/>
      <c r="J106" s="33"/>
      <c r="K106" s="33"/>
      <c r="L106" s="36"/>
      <c r="M106" s="187"/>
      <c r="N106" s="58"/>
      <c r="O106" s="58"/>
      <c r="P106" s="58"/>
      <c r="Q106" s="58"/>
      <c r="R106" s="58"/>
      <c r="S106" s="58"/>
      <c r="T106" s="59"/>
      <c r="AT106" s="15" t="s">
        <v>161</v>
      </c>
      <c r="AU106" s="15" t="s">
        <v>85</v>
      </c>
    </row>
    <row r="107" spans="2:51" s="11" customFormat="1" ht="12">
      <c r="B107" s="188"/>
      <c r="C107" s="189"/>
      <c r="D107" s="185" t="s">
        <v>163</v>
      </c>
      <c r="E107" s="190" t="s">
        <v>1</v>
      </c>
      <c r="F107" s="191" t="s">
        <v>164</v>
      </c>
      <c r="G107" s="189"/>
      <c r="H107" s="190" t="s">
        <v>1</v>
      </c>
      <c r="I107" s="192"/>
      <c r="J107" s="189"/>
      <c r="K107" s="189"/>
      <c r="L107" s="193"/>
      <c r="M107" s="194"/>
      <c r="N107" s="195"/>
      <c r="O107" s="195"/>
      <c r="P107" s="195"/>
      <c r="Q107" s="195"/>
      <c r="R107" s="195"/>
      <c r="S107" s="195"/>
      <c r="T107" s="196"/>
      <c r="AT107" s="197" t="s">
        <v>163</v>
      </c>
      <c r="AU107" s="197" t="s">
        <v>85</v>
      </c>
      <c r="AV107" s="11" t="s">
        <v>83</v>
      </c>
      <c r="AW107" s="11" t="s">
        <v>36</v>
      </c>
      <c r="AX107" s="11" t="s">
        <v>75</v>
      </c>
      <c r="AY107" s="197" t="s">
        <v>151</v>
      </c>
    </row>
    <row r="108" spans="2:51" s="11" customFormat="1" ht="12">
      <c r="B108" s="188"/>
      <c r="C108" s="189"/>
      <c r="D108" s="185" t="s">
        <v>163</v>
      </c>
      <c r="E108" s="190" t="s">
        <v>1</v>
      </c>
      <c r="F108" s="191" t="s">
        <v>176</v>
      </c>
      <c r="G108" s="189"/>
      <c r="H108" s="190" t="s">
        <v>1</v>
      </c>
      <c r="I108" s="192"/>
      <c r="J108" s="189"/>
      <c r="K108" s="189"/>
      <c r="L108" s="193"/>
      <c r="M108" s="194"/>
      <c r="N108" s="195"/>
      <c r="O108" s="195"/>
      <c r="P108" s="195"/>
      <c r="Q108" s="195"/>
      <c r="R108" s="195"/>
      <c r="S108" s="195"/>
      <c r="T108" s="196"/>
      <c r="AT108" s="197" t="s">
        <v>163</v>
      </c>
      <c r="AU108" s="197" t="s">
        <v>85</v>
      </c>
      <c r="AV108" s="11" t="s">
        <v>83</v>
      </c>
      <c r="AW108" s="11" t="s">
        <v>36</v>
      </c>
      <c r="AX108" s="11" t="s">
        <v>75</v>
      </c>
      <c r="AY108" s="197" t="s">
        <v>151</v>
      </c>
    </row>
    <row r="109" spans="2:51" s="11" customFormat="1" ht="12">
      <c r="B109" s="188"/>
      <c r="C109" s="189"/>
      <c r="D109" s="185" t="s">
        <v>163</v>
      </c>
      <c r="E109" s="190" t="s">
        <v>1</v>
      </c>
      <c r="F109" s="191" t="s">
        <v>166</v>
      </c>
      <c r="G109" s="189"/>
      <c r="H109" s="190" t="s">
        <v>1</v>
      </c>
      <c r="I109" s="192"/>
      <c r="J109" s="189"/>
      <c r="K109" s="189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163</v>
      </c>
      <c r="AU109" s="197" t="s">
        <v>85</v>
      </c>
      <c r="AV109" s="11" t="s">
        <v>83</v>
      </c>
      <c r="AW109" s="11" t="s">
        <v>36</v>
      </c>
      <c r="AX109" s="11" t="s">
        <v>75</v>
      </c>
      <c r="AY109" s="197" t="s">
        <v>151</v>
      </c>
    </row>
    <row r="110" spans="2:51" s="12" customFormat="1" ht="12">
      <c r="B110" s="198"/>
      <c r="C110" s="199"/>
      <c r="D110" s="185" t="s">
        <v>163</v>
      </c>
      <c r="E110" s="200" t="s">
        <v>1</v>
      </c>
      <c r="F110" s="201" t="s">
        <v>177</v>
      </c>
      <c r="G110" s="199"/>
      <c r="H110" s="202">
        <v>21.625</v>
      </c>
      <c r="I110" s="203"/>
      <c r="J110" s="199"/>
      <c r="K110" s="199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163</v>
      </c>
      <c r="AU110" s="208" t="s">
        <v>85</v>
      </c>
      <c r="AV110" s="12" t="s">
        <v>85</v>
      </c>
      <c r="AW110" s="12" t="s">
        <v>36</v>
      </c>
      <c r="AX110" s="12" t="s">
        <v>75</v>
      </c>
      <c r="AY110" s="208" t="s">
        <v>151</v>
      </c>
    </row>
    <row r="111" spans="2:51" s="12" customFormat="1" ht="12">
      <c r="B111" s="198"/>
      <c r="C111" s="199"/>
      <c r="D111" s="185" t="s">
        <v>163</v>
      </c>
      <c r="E111" s="200" t="s">
        <v>1</v>
      </c>
      <c r="F111" s="201" t="s">
        <v>178</v>
      </c>
      <c r="G111" s="199"/>
      <c r="H111" s="202">
        <v>0.45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163</v>
      </c>
      <c r="AU111" s="208" t="s">
        <v>85</v>
      </c>
      <c r="AV111" s="12" t="s">
        <v>85</v>
      </c>
      <c r="AW111" s="12" t="s">
        <v>36</v>
      </c>
      <c r="AX111" s="12" t="s">
        <v>75</v>
      </c>
      <c r="AY111" s="208" t="s">
        <v>151</v>
      </c>
    </row>
    <row r="112" spans="2:51" s="11" customFormat="1" ht="12">
      <c r="B112" s="188"/>
      <c r="C112" s="189"/>
      <c r="D112" s="185" t="s">
        <v>163</v>
      </c>
      <c r="E112" s="190" t="s">
        <v>1</v>
      </c>
      <c r="F112" s="191" t="s">
        <v>169</v>
      </c>
      <c r="G112" s="189"/>
      <c r="H112" s="190" t="s">
        <v>1</v>
      </c>
      <c r="I112" s="192"/>
      <c r="J112" s="189"/>
      <c r="K112" s="189"/>
      <c r="L112" s="193"/>
      <c r="M112" s="194"/>
      <c r="N112" s="195"/>
      <c r="O112" s="195"/>
      <c r="P112" s="195"/>
      <c r="Q112" s="195"/>
      <c r="R112" s="195"/>
      <c r="S112" s="195"/>
      <c r="T112" s="196"/>
      <c r="AT112" s="197" t="s">
        <v>163</v>
      </c>
      <c r="AU112" s="197" t="s">
        <v>85</v>
      </c>
      <c r="AV112" s="11" t="s">
        <v>83</v>
      </c>
      <c r="AW112" s="11" t="s">
        <v>36</v>
      </c>
      <c r="AX112" s="11" t="s">
        <v>75</v>
      </c>
      <c r="AY112" s="197" t="s">
        <v>151</v>
      </c>
    </row>
    <row r="113" spans="2:51" s="12" customFormat="1" ht="12">
      <c r="B113" s="198"/>
      <c r="C113" s="199"/>
      <c r="D113" s="185" t="s">
        <v>163</v>
      </c>
      <c r="E113" s="200" t="s">
        <v>1</v>
      </c>
      <c r="F113" s="201" t="s">
        <v>179</v>
      </c>
      <c r="G113" s="199"/>
      <c r="H113" s="202">
        <v>18.8</v>
      </c>
      <c r="I113" s="203"/>
      <c r="J113" s="199"/>
      <c r="K113" s="199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163</v>
      </c>
      <c r="AU113" s="208" t="s">
        <v>85</v>
      </c>
      <c r="AV113" s="12" t="s">
        <v>85</v>
      </c>
      <c r="AW113" s="12" t="s">
        <v>36</v>
      </c>
      <c r="AX113" s="12" t="s">
        <v>75</v>
      </c>
      <c r="AY113" s="208" t="s">
        <v>151</v>
      </c>
    </row>
    <row r="114" spans="2:51" s="12" customFormat="1" ht="12">
      <c r="B114" s="198"/>
      <c r="C114" s="199"/>
      <c r="D114" s="185" t="s">
        <v>163</v>
      </c>
      <c r="E114" s="200" t="s">
        <v>1</v>
      </c>
      <c r="F114" s="201" t="s">
        <v>110</v>
      </c>
      <c r="G114" s="199"/>
      <c r="H114" s="202">
        <v>0.725</v>
      </c>
      <c r="I114" s="203"/>
      <c r="J114" s="199"/>
      <c r="K114" s="199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163</v>
      </c>
      <c r="AU114" s="208" t="s">
        <v>85</v>
      </c>
      <c r="AV114" s="12" t="s">
        <v>85</v>
      </c>
      <c r="AW114" s="12" t="s">
        <v>36</v>
      </c>
      <c r="AX114" s="12" t="s">
        <v>75</v>
      </c>
      <c r="AY114" s="208" t="s">
        <v>151</v>
      </c>
    </row>
    <row r="115" spans="2:51" s="13" customFormat="1" ht="12">
      <c r="B115" s="209"/>
      <c r="C115" s="210"/>
      <c r="D115" s="185" t="s">
        <v>163</v>
      </c>
      <c r="E115" s="211" t="s">
        <v>1</v>
      </c>
      <c r="F115" s="212" t="s">
        <v>171</v>
      </c>
      <c r="G115" s="210"/>
      <c r="H115" s="213">
        <v>41.6</v>
      </c>
      <c r="I115" s="214"/>
      <c r="J115" s="210"/>
      <c r="K115" s="210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163</v>
      </c>
      <c r="AU115" s="219" t="s">
        <v>85</v>
      </c>
      <c r="AV115" s="13" t="s">
        <v>159</v>
      </c>
      <c r="AW115" s="13" t="s">
        <v>36</v>
      </c>
      <c r="AX115" s="13" t="s">
        <v>83</v>
      </c>
      <c r="AY115" s="219" t="s">
        <v>151</v>
      </c>
    </row>
    <row r="116" spans="2:65" s="1" customFormat="1" ht="16.5" customHeight="1">
      <c r="B116" s="32"/>
      <c r="C116" s="173" t="s">
        <v>107</v>
      </c>
      <c r="D116" s="173" t="s">
        <v>154</v>
      </c>
      <c r="E116" s="174" t="s">
        <v>180</v>
      </c>
      <c r="F116" s="175" t="s">
        <v>181</v>
      </c>
      <c r="G116" s="176" t="s">
        <v>157</v>
      </c>
      <c r="H116" s="177">
        <v>0.725</v>
      </c>
      <c r="I116" s="178"/>
      <c r="J116" s="179">
        <f>ROUND(I116*H116,2)</f>
        <v>0</v>
      </c>
      <c r="K116" s="175" t="s">
        <v>158</v>
      </c>
      <c r="L116" s="36"/>
      <c r="M116" s="180" t="s">
        <v>1</v>
      </c>
      <c r="N116" s="181" t="s">
        <v>46</v>
      </c>
      <c r="O116" s="58"/>
      <c r="P116" s="182">
        <f>O116*H116</f>
        <v>0</v>
      </c>
      <c r="Q116" s="182">
        <v>0.03045</v>
      </c>
      <c r="R116" s="182">
        <f>Q116*H116</f>
        <v>0.02207625</v>
      </c>
      <c r="S116" s="182">
        <v>0</v>
      </c>
      <c r="T116" s="183">
        <f>S116*H116</f>
        <v>0</v>
      </c>
      <c r="AR116" s="15" t="s">
        <v>159</v>
      </c>
      <c r="AT116" s="15" t="s">
        <v>154</v>
      </c>
      <c r="AU116" s="15" t="s">
        <v>85</v>
      </c>
      <c r="AY116" s="15" t="s">
        <v>151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15" t="s">
        <v>83</v>
      </c>
      <c r="BK116" s="184">
        <f>ROUND(I116*H116,2)</f>
        <v>0</v>
      </c>
      <c r="BL116" s="15" t="s">
        <v>159</v>
      </c>
      <c r="BM116" s="15" t="s">
        <v>182</v>
      </c>
    </row>
    <row r="117" spans="2:47" s="1" customFormat="1" ht="12">
      <c r="B117" s="32"/>
      <c r="C117" s="33"/>
      <c r="D117" s="185" t="s">
        <v>161</v>
      </c>
      <c r="E117" s="33"/>
      <c r="F117" s="186" t="s">
        <v>183</v>
      </c>
      <c r="G117" s="33"/>
      <c r="H117" s="33"/>
      <c r="I117" s="102"/>
      <c r="J117" s="33"/>
      <c r="K117" s="33"/>
      <c r="L117" s="36"/>
      <c r="M117" s="187"/>
      <c r="N117" s="58"/>
      <c r="O117" s="58"/>
      <c r="P117" s="58"/>
      <c r="Q117" s="58"/>
      <c r="R117" s="58"/>
      <c r="S117" s="58"/>
      <c r="T117" s="59"/>
      <c r="AT117" s="15" t="s">
        <v>161</v>
      </c>
      <c r="AU117" s="15" t="s">
        <v>85</v>
      </c>
    </row>
    <row r="118" spans="2:51" s="11" customFormat="1" ht="12">
      <c r="B118" s="188"/>
      <c r="C118" s="189"/>
      <c r="D118" s="185" t="s">
        <v>163</v>
      </c>
      <c r="E118" s="190" t="s">
        <v>1</v>
      </c>
      <c r="F118" s="191" t="s">
        <v>184</v>
      </c>
      <c r="G118" s="189"/>
      <c r="H118" s="190" t="s">
        <v>1</v>
      </c>
      <c r="I118" s="192"/>
      <c r="J118" s="189"/>
      <c r="K118" s="189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163</v>
      </c>
      <c r="AU118" s="197" t="s">
        <v>85</v>
      </c>
      <c r="AV118" s="11" t="s">
        <v>83</v>
      </c>
      <c r="AW118" s="11" t="s">
        <v>36</v>
      </c>
      <c r="AX118" s="11" t="s">
        <v>75</v>
      </c>
      <c r="AY118" s="197" t="s">
        <v>151</v>
      </c>
    </row>
    <row r="119" spans="2:51" s="11" customFormat="1" ht="12">
      <c r="B119" s="188"/>
      <c r="C119" s="189"/>
      <c r="D119" s="185" t="s">
        <v>163</v>
      </c>
      <c r="E119" s="190" t="s">
        <v>1</v>
      </c>
      <c r="F119" s="191" t="s">
        <v>185</v>
      </c>
      <c r="G119" s="189"/>
      <c r="H119" s="190" t="s">
        <v>1</v>
      </c>
      <c r="I119" s="192"/>
      <c r="J119" s="189"/>
      <c r="K119" s="189"/>
      <c r="L119" s="193"/>
      <c r="M119" s="194"/>
      <c r="N119" s="195"/>
      <c r="O119" s="195"/>
      <c r="P119" s="195"/>
      <c r="Q119" s="195"/>
      <c r="R119" s="195"/>
      <c r="S119" s="195"/>
      <c r="T119" s="196"/>
      <c r="AT119" s="197" t="s">
        <v>163</v>
      </c>
      <c r="AU119" s="197" t="s">
        <v>85</v>
      </c>
      <c r="AV119" s="11" t="s">
        <v>83</v>
      </c>
      <c r="AW119" s="11" t="s">
        <v>36</v>
      </c>
      <c r="AX119" s="11" t="s">
        <v>75</v>
      </c>
      <c r="AY119" s="197" t="s">
        <v>151</v>
      </c>
    </row>
    <row r="120" spans="2:51" s="12" customFormat="1" ht="12">
      <c r="B120" s="198"/>
      <c r="C120" s="199"/>
      <c r="D120" s="185" t="s">
        <v>163</v>
      </c>
      <c r="E120" s="200" t="s">
        <v>1</v>
      </c>
      <c r="F120" s="201" t="s">
        <v>186</v>
      </c>
      <c r="G120" s="199"/>
      <c r="H120" s="202">
        <v>0.725</v>
      </c>
      <c r="I120" s="203"/>
      <c r="J120" s="199"/>
      <c r="K120" s="199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163</v>
      </c>
      <c r="AU120" s="208" t="s">
        <v>85</v>
      </c>
      <c r="AV120" s="12" t="s">
        <v>85</v>
      </c>
      <c r="AW120" s="12" t="s">
        <v>36</v>
      </c>
      <c r="AX120" s="12" t="s">
        <v>75</v>
      </c>
      <c r="AY120" s="208" t="s">
        <v>151</v>
      </c>
    </row>
    <row r="121" spans="2:51" s="13" customFormat="1" ht="12">
      <c r="B121" s="209"/>
      <c r="C121" s="210"/>
      <c r="D121" s="185" t="s">
        <v>163</v>
      </c>
      <c r="E121" s="211" t="s">
        <v>110</v>
      </c>
      <c r="F121" s="212" t="s">
        <v>171</v>
      </c>
      <c r="G121" s="210"/>
      <c r="H121" s="213">
        <v>0.725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163</v>
      </c>
      <c r="AU121" s="219" t="s">
        <v>85</v>
      </c>
      <c r="AV121" s="13" t="s">
        <v>159</v>
      </c>
      <c r="AW121" s="13" t="s">
        <v>36</v>
      </c>
      <c r="AX121" s="13" t="s">
        <v>83</v>
      </c>
      <c r="AY121" s="219" t="s">
        <v>151</v>
      </c>
    </row>
    <row r="122" spans="2:65" s="1" customFormat="1" ht="16.5" customHeight="1">
      <c r="B122" s="32"/>
      <c r="C122" s="173" t="s">
        <v>159</v>
      </c>
      <c r="D122" s="173" t="s">
        <v>154</v>
      </c>
      <c r="E122" s="174" t="s">
        <v>187</v>
      </c>
      <c r="F122" s="175" t="s">
        <v>188</v>
      </c>
      <c r="G122" s="176" t="s">
        <v>157</v>
      </c>
      <c r="H122" s="177">
        <v>54.45</v>
      </c>
      <c r="I122" s="178"/>
      <c r="J122" s="179">
        <f>ROUND(I122*H122,2)</f>
        <v>0</v>
      </c>
      <c r="K122" s="175" t="s">
        <v>158</v>
      </c>
      <c r="L122" s="36"/>
      <c r="M122" s="180" t="s">
        <v>1</v>
      </c>
      <c r="N122" s="181" t="s">
        <v>46</v>
      </c>
      <c r="O122" s="58"/>
      <c r="P122" s="182">
        <f>O122*H122</f>
        <v>0</v>
      </c>
      <c r="Q122" s="182">
        <v>0.03358</v>
      </c>
      <c r="R122" s="182">
        <f>Q122*H122</f>
        <v>1.828431</v>
      </c>
      <c r="S122" s="182">
        <v>0</v>
      </c>
      <c r="T122" s="183">
        <f>S122*H122</f>
        <v>0</v>
      </c>
      <c r="AR122" s="15" t="s">
        <v>159</v>
      </c>
      <c r="AT122" s="15" t="s">
        <v>154</v>
      </c>
      <c r="AU122" s="15" t="s">
        <v>85</v>
      </c>
      <c r="AY122" s="15" t="s">
        <v>151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5" t="s">
        <v>83</v>
      </c>
      <c r="BK122" s="184">
        <f>ROUND(I122*H122,2)</f>
        <v>0</v>
      </c>
      <c r="BL122" s="15" t="s">
        <v>159</v>
      </c>
      <c r="BM122" s="15" t="s">
        <v>189</v>
      </c>
    </row>
    <row r="123" spans="2:47" s="1" customFormat="1" ht="12">
      <c r="B123" s="32"/>
      <c r="C123" s="33"/>
      <c r="D123" s="185" t="s">
        <v>161</v>
      </c>
      <c r="E123" s="33"/>
      <c r="F123" s="186" t="s">
        <v>190</v>
      </c>
      <c r="G123" s="33"/>
      <c r="H123" s="33"/>
      <c r="I123" s="102"/>
      <c r="J123" s="33"/>
      <c r="K123" s="33"/>
      <c r="L123" s="36"/>
      <c r="M123" s="187"/>
      <c r="N123" s="58"/>
      <c r="O123" s="58"/>
      <c r="P123" s="58"/>
      <c r="Q123" s="58"/>
      <c r="R123" s="58"/>
      <c r="S123" s="58"/>
      <c r="T123" s="59"/>
      <c r="AT123" s="15" t="s">
        <v>161</v>
      </c>
      <c r="AU123" s="15" t="s">
        <v>85</v>
      </c>
    </row>
    <row r="124" spans="2:51" s="11" customFormat="1" ht="12">
      <c r="B124" s="188"/>
      <c r="C124" s="189"/>
      <c r="D124" s="185" t="s">
        <v>163</v>
      </c>
      <c r="E124" s="190" t="s">
        <v>1</v>
      </c>
      <c r="F124" s="191" t="s">
        <v>164</v>
      </c>
      <c r="G124" s="189"/>
      <c r="H124" s="190" t="s">
        <v>1</v>
      </c>
      <c r="I124" s="192"/>
      <c r="J124" s="189"/>
      <c r="K124" s="189"/>
      <c r="L124" s="193"/>
      <c r="M124" s="194"/>
      <c r="N124" s="195"/>
      <c r="O124" s="195"/>
      <c r="P124" s="195"/>
      <c r="Q124" s="195"/>
      <c r="R124" s="195"/>
      <c r="S124" s="195"/>
      <c r="T124" s="196"/>
      <c r="AT124" s="197" t="s">
        <v>163</v>
      </c>
      <c r="AU124" s="197" t="s">
        <v>85</v>
      </c>
      <c r="AV124" s="11" t="s">
        <v>83</v>
      </c>
      <c r="AW124" s="11" t="s">
        <v>36</v>
      </c>
      <c r="AX124" s="11" t="s">
        <v>75</v>
      </c>
      <c r="AY124" s="197" t="s">
        <v>151</v>
      </c>
    </row>
    <row r="125" spans="2:51" s="11" customFormat="1" ht="12">
      <c r="B125" s="188"/>
      <c r="C125" s="189"/>
      <c r="D125" s="185" t="s">
        <v>163</v>
      </c>
      <c r="E125" s="190" t="s">
        <v>1</v>
      </c>
      <c r="F125" s="191" t="s">
        <v>191</v>
      </c>
      <c r="G125" s="189"/>
      <c r="H125" s="190" t="s">
        <v>1</v>
      </c>
      <c r="I125" s="192"/>
      <c r="J125" s="189"/>
      <c r="K125" s="189"/>
      <c r="L125" s="193"/>
      <c r="M125" s="194"/>
      <c r="N125" s="195"/>
      <c r="O125" s="195"/>
      <c r="P125" s="195"/>
      <c r="Q125" s="195"/>
      <c r="R125" s="195"/>
      <c r="S125" s="195"/>
      <c r="T125" s="196"/>
      <c r="AT125" s="197" t="s">
        <v>163</v>
      </c>
      <c r="AU125" s="197" t="s">
        <v>85</v>
      </c>
      <c r="AV125" s="11" t="s">
        <v>83</v>
      </c>
      <c r="AW125" s="11" t="s">
        <v>36</v>
      </c>
      <c r="AX125" s="11" t="s">
        <v>75</v>
      </c>
      <c r="AY125" s="197" t="s">
        <v>151</v>
      </c>
    </row>
    <row r="126" spans="2:51" s="11" customFormat="1" ht="12">
      <c r="B126" s="188"/>
      <c r="C126" s="189"/>
      <c r="D126" s="185" t="s">
        <v>163</v>
      </c>
      <c r="E126" s="190" t="s">
        <v>1</v>
      </c>
      <c r="F126" s="191" t="s">
        <v>166</v>
      </c>
      <c r="G126" s="189"/>
      <c r="H126" s="190" t="s">
        <v>1</v>
      </c>
      <c r="I126" s="192"/>
      <c r="J126" s="189"/>
      <c r="K126" s="189"/>
      <c r="L126" s="193"/>
      <c r="M126" s="194"/>
      <c r="N126" s="195"/>
      <c r="O126" s="195"/>
      <c r="P126" s="195"/>
      <c r="Q126" s="195"/>
      <c r="R126" s="195"/>
      <c r="S126" s="195"/>
      <c r="T126" s="196"/>
      <c r="AT126" s="197" t="s">
        <v>163</v>
      </c>
      <c r="AU126" s="197" t="s">
        <v>85</v>
      </c>
      <c r="AV126" s="11" t="s">
        <v>83</v>
      </c>
      <c r="AW126" s="11" t="s">
        <v>36</v>
      </c>
      <c r="AX126" s="11" t="s">
        <v>75</v>
      </c>
      <c r="AY126" s="197" t="s">
        <v>151</v>
      </c>
    </row>
    <row r="127" spans="2:51" s="12" customFormat="1" ht="12">
      <c r="B127" s="198"/>
      <c r="C127" s="199"/>
      <c r="D127" s="185" t="s">
        <v>163</v>
      </c>
      <c r="E127" s="200" t="s">
        <v>1</v>
      </c>
      <c r="F127" s="201" t="s">
        <v>192</v>
      </c>
      <c r="G127" s="199"/>
      <c r="H127" s="202">
        <v>29.35</v>
      </c>
      <c r="I127" s="203"/>
      <c r="J127" s="199"/>
      <c r="K127" s="199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163</v>
      </c>
      <c r="AU127" s="208" t="s">
        <v>85</v>
      </c>
      <c r="AV127" s="12" t="s">
        <v>85</v>
      </c>
      <c r="AW127" s="12" t="s">
        <v>36</v>
      </c>
      <c r="AX127" s="12" t="s">
        <v>75</v>
      </c>
      <c r="AY127" s="208" t="s">
        <v>151</v>
      </c>
    </row>
    <row r="128" spans="2:51" s="12" customFormat="1" ht="12">
      <c r="B128" s="198"/>
      <c r="C128" s="199"/>
      <c r="D128" s="185" t="s">
        <v>163</v>
      </c>
      <c r="E128" s="200" t="s">
        <v>1</v>
      </c>
      <c r="F128" s="201" t="s">
        <v>193</v>
      </c>
      <c r="G128" s="199"/>
      <c r="H128" s="202">
        <v>0.9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163</v>
      </c>
      <c r="AU128" s="208" t="s">
        <v>85</v>
      </c>
      <c r="AV128" s="12" t="s">
        <v>85</v>
      </c>
      <c r="AW128" s="12" t="s">
        <v>36</v>
      </c>
      <c r="AX128" s="12" t="s">
        <v>75</v>
      </c>
      <c r="AY128" s="208" t="s">
        <v>151</v>
      </c>
    </row>
    <row r="129" spans="2:51" s="11" customFormat="1" ht="12">
      <c r="B129" s="188"/>
      <c r="C129" s="189"/>
      <c r="D129" s="185" t="s">
        <v>163</v>
      </c>
      <c r="E129" s="190" t="s">
        <v>1</v>
      </c>
      <c r="F129" s="191" t="s">
        <v>169</v>
      </c>
      <c r="G129" s="189"/>
      <c r="H129" s="190" t="s">
        <v>1</v>
      </c>
      <c r="I129" s="192"/>
      <c r="J129" s="189"/>
      <c r="K129" s="189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163</v>
      </c>
      <c r="AU129" s="197" t="s">
        <v>85</v>
      </c>
      <c r="AV129" s="11" t="s">
        <v>83</v>
      </c>
      <c r="AW129" s="11" t="s">
        <v>36</v>
      </c>
      <c r="AX129" s="11" t="s">
        <v>75</v>
      </c>
      <c r="AY129" s="197" t="s">
        <v>151</v>
      </c>
    </row>
    <row r="130" spans="2:51" s="12" customFormat="1" ht="12">
      <c r="B130" s="198"/>
      <c r="C130" s="199"/>
      <c r="D130" s="185" t="s">
        <v>163</v>
      </c>
      <c r="E130" s="200" t="s">
        <v>1</v>
      </c>
      <c r="F130" s="201" t="s">
        <v>194</v>
      </c>
      <c r="G130" s="199"/>
      <c r="H130" s="202">
        <v>24.2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163</v>
      </c>
      <c r="AU130" s="208" t="s">
        <v>85</v>
      </c>
      <c r="AV130" s="12" t="s">
        <v>85</v>
      </c>
      <c r="AW130" s="12" t="s">
        <v>36</v>
      </c>
      <c r="AX130" s="12" t="s">
        <v>75</v>
      </c>
      <c r="AY130" s="208" t="s">
        <v>151</v>
      </c>
    </row>
    <row r="131" spans="2:51" s="13" customFormat="1" ht="12">
      <c r="B131" s="209"/>
      <c r="C131" s="210"/>
      <c r="D131" s="185" t="s">
        <v>163</v>
      </c>
      <c r="E131" s="211" t="s">
        <v>113</v>
      </c>
      <c r="F131" s="212" t="s">
        <v>171</v>
      </c>
      <c r="G131" s="210"/>
      <c r="H131" s="213">
        <v>54.45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163</v>
      </c>
      <c r="AU131" s="219" t="s">
        <v>85</v>
      </c>
      <c r="AV131" s="13" t="s">
        <v>159</v>
      </c>
      <c r="AW131" s="13" t="s">
        <v>36</v>
      </c>
      <c r="AX131" s="13" t="s">
        <v>83</v>
      </c>
      <c r="AY131" s="219" t="s">
        <v>151</v>
      </c>
    </row>
    <row r="132" spans="2:65" s="1" customFormat="1" ht="16.5" customHeight="1">
      <c r="B132" s="32"/>
      <c r="C132" s="173" t="s">
        <v>195</v>
      </c>
      <c r="D132" s="173" t="s">
        <v>154</v>
      </c>
      <c r="E132" s="174" t="s">
        <v>196</v>
      </c>
      <c r="F132" s="175" t="s">
        <v>197</v>
      </c>
      <c r="G132" s="176" t="s">
        <v>157</v>
      </c>
      <c r="H132" s="177">
        <v>128</v>
      </c>
      <c r="I132" s="178"/>
      <c r="J132" s="179">
        <f>ROUND(I132*H132,2)</f>
        <v>0</v>
      </c>
      <c r="K132" s="175" t="s">
        <v>158</v>
      </c>
      <c r="L132" s="36"/>
      <c r="M132" s="180" t="s">
        <v>1</v>
      </c>
      <c r="N132" s="181" t="s">
        <v>46</v>
      </c>
      <c r="O132" s="58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15" t="s">
        <v>159</v>
      </c>
      <c r="AT132" s="15" t="s">
        <v>154</v>
      </c>
      <c r="AU132" s="15" t="s">
        <v>85</v>
      </c>
      <c r="AY132" s="15" t="s">
        <v>151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5" t="s">
        <v>83</v>
      </c>
      <c r="BK132" s="184">
        <f>ROUND(I132*H132,2)</f>
        <v>0</v>
      </c>
      <c r="BL132" s="15" t="s">
        <v>159</v>
      </c>
      <c r="BM132" s="15" t="s">
        <v>198</v>
      </c>
    </row>
    <row r="133" spans="2:47" s="1" customFormat="1" ht="12">
      <c r="B133" s="32"/>
      <c r="C133" s="33"/>
      <c r="D133" s="185" t="s">
        <v>161</v>
      </c>
      <c r="E133" s="33"/>
      <c r="F133" s="186" t="s">
        <v>199</v>
      </c>
      <c r="G133" s="33"/>
      <c r="H133" s="33"/>
      <c r="I133" s="102"/>
      <c r="J133" s="33"/>
      <c r="K133" s="33"/>
      <c r="L133" s="36"/>
      <c r="M133" s="187"/>
      <c r="N133" s="58"/>
      <c r="O133" s="58"/>
      <c r="P133" s="58"/>
      <c r="Q133" s="58"/>
      <c r="R133" s="58"/>
      <c r="S133" s="58"/>
      <c r="T133" s="59"/>
      <c r="AT133" s="15" t="s">
        <v>161</v>
      </c>
      <c r="AU133" s="15" t="s">
        <v>85</v>
      </c>
    </row>
    <row r="134" spans="2:51" s="11" customFormat="1" ht="12">
      <c r="B134" s="188"/>
      <c r="C134" s="189"/>
      <c r="D134" s="185" t="s">
        <v>163</v>
      </c>
      <c r="E134" s="190" t="s">
        <v>1</v>
      </c>
      <c r="F134" s="191" t="s">
        <v>200</v>
      </c>
      <c r="G134" s="189"/>
      <c r="H134" s="190" t="s">
        <v>1</v>
      </c>
      <c r="I134" s="192"/>
      <c r="J134" s="189"/>
      <c r="K134" s="189"/>
      <c r="L134" s="193"/>
      <c r="M134" s="194"/>
      <c r="N134" s="195"/>
      <c r="O134" s="195"/>
      <c r="P134" s="195"/>
      <c r="Q134" s="195"/>
      <c r="R134" s="195"/>
      <c r="S134" s="195"/>
      <c r="T134" s="196"/>
      <c r="AT134" s="197" t="s">
        <v>163</v>
      </c>
      <c r="AU134" s="197" t="s">
        <v>85</v>
      </c>
      <c r="AV134" s="11" t="s">
        <v>83</v>
      </c>
      <c r="AW134" s="11" t="s">
        <v>36</v>
      </c>
      <c r="AX134" s="11" t="s">
        <v>75</v>
      </c>
      <c r="AY134" s="197" t="s">
        <v>151</v>
      </c>
    </row>
    <row r="135" spans="2:51" s="11" customFormat="1" ht="12">
      <c r="B135" s="188"/>
      <c r="C135" s="189"/>
      <c r="D135" s="185" t="s">
        <v>163</v>
      </c>
      <c r="E135" s="190" t="s">
        <v>1</v>
      </c>
      <c r="F135" s="191" t="s">
        <v>201</v>
      </c>
      <c r="G135" s="189"/>
      <c r="H135" s="190" t="s">
        <v>1</v>
      </c>
      <c r="I135" s="192"/>
      <c r="J135" s="189"/>
      <c r="K135" s="189"/>
      <c r="L135" s="193"/>
      <c r="M135" s="194"/>
      <c r="N135" s="195"/>
      <c r="O135" s="195"/>
      <c r="P135" s="195"/>
      <c r="Q135" s="195"/>
      <c r="R135" s="195"/>
      <c r="S135" s="195"/>
      <c r="T135" s="196"/>
      <c r="AT135" s="197" t="s">
        <v>163</v>
      </c>
      <c r="AU135" s="197" t="s">
        <v>85</v>
      </c>
      <c r="AV135" s="11" t="s">
        <v>83</v>
      </c>
      <c r="AW135" s="11" t="s">
        <v>36</v>
      </c>
      <c r="AX135" s="11" t="s">
        <v>75</v>
      </c>
      <c r="AY135" s="197" t="s">
        <v>151</v>
      </c>
    </row>
    <row r="136" spans="2:51" s="12" customFormat="1" ht="12">
      <c r="B136" s="198"/>
      <c r="C136" s="199"/>
      <c r="D136" s="185" t="s">
        <v>163</v>
      </c>
      <c r="E136" s="200" t="s">
        <v>1</v>
      </c>
      <c r="F136" s="201" t="s">
        <v>202</v>
      </c>
      <c r="G136" s="199"/>
      <c r="H136" s="202">
        <v>6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163</v>
      </c>
      <c r="AU136" s="208" t="s">
        <v>85</v>
      </c>
      <c r="AV136" s="12" t="s">
        <v>85</v>
      </c>
      <c r="AW136" s="12" t="s">
        <v>36</v>
      </c>
      <c r="AX136" s="12" t="s">
        <v>75</v>
      </c>
      <c r="AY136" s="208" t="s">
        <v>151</v>
      </c>
    </row>
    <row r="137" spans="2:51" s="12" customFormat="1" ht="12">
      <c r="B137" s="198"/>
      <c r="C137" s="199"/>
      <c r="D137" s="185" t="s">
        <v>163</v>
      </c>
      <c r="E137" s="200" t="s">
        <v>1</v>
      </c>
      <c r="F137" s="201" t="s">
        <v>203</v>
      </c>
      <c r="G137" s="199"/>
      <c r="H137" s="202">
        <v>4</v>
      </c>
      <c r="I137" s="203"/>
      <c r="J137" s="199"/>
      <c r="K137" s="199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163</v>
      </c>
      <c r="AU137" s="208" t="s">
        <v>85</v>
      </c>
      <c r="AV137" s="12" t="s">
        <v>85</v>
      </c>
      <c r="AW137" s="12" t="s">
        <v>36</v>
      </c>
      <c r="AX137" s="12" t="s">
        <v>75</v>
      </c>
      <c r="AY137" s="208" t="s">
        <v>151</v>
      </c>
    </row>
    <row r="138" spans="2:51" s="12" customFormat="1" ht="12">
      <c r="B138" s="198"/>
      <c r="C138" s="199"/>
      <c r="D138" s="185" t="s">
        <v>163</v>
      </c>
      <c r="E138" s="200" t="s">
        <v>1</v>
      </c>
      <c r="F138" s="201" t="s">
        <v>204</v>
      </c>
      <c r="G138" s="199"/>
      <c r="H138" s="202">
        <v>16</v>
      </c>
      <c r="I138" s="203"/>
      <c r="J138" s="199"/>
      <c r="K138" s="199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163</v>
      </c>
      <c r="AU138" s="208" t="s">
        <v>85</v>
      </c>
      <c r="AV138" s="12" t="s">
        <v>85</v>
      </c>
      <c r="AW138" s="12" t="s">
        <v>36</v>
      </c>
      <c r="AX138" s="12" t="s">
        <v>75</v>
      </c>
      <c r="AY138" s="208" t="s">
        <v>151</v>
      </c>
    </row>
    <row r="139" spans="2:51" s="12" customFormat="1" ht="12">
      <c r="B139" s="198"/>
      <c r="C139" s="199"/>
      <c r="D139" s="185" t="s">
        <v>163</v>
      </c>
      <c r="E139" s="200" t="s">
        <v>1</v>
      </c>
      <c r="F139" s="201" t="s">
        <v>205</v>
      </c>
      <c r="G139" s="199"/>
      <c r="H139" s="202">
        <v>24</v>
      </c>
      <c r="I139" s="203"/>
      <c r="J139" s="199"/>
      <c r="K139" s="199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163</v>
      </c>
      <c r="AU139" s="208" t="s">
        <v>85</v>
      </c>
      <c r="AV139" s="12" t="s">
        <v>85</v>
      </c>
      <c r="AW139" s="12" t="s">
        <v>36</v>
      </c>
      <c r="AX139" s="12" t="s">
        <v>75</v>
      </c>
      <c r="AY139" s="208" t="s">
        <v>151</v>
      </c>
    </row>
    <row r="140" spans="2:51" s="12" customFormat="1" ht="12">
      <c r="B140" s="198"/>
      <c r="C140" s="199"/>
      <c r="D140" s="185" t="s">
        <v>163</v>
      </c>
      <c r="E140" s="200" t="s">
        <v>1</v>
      </c>
      <c r="F140" s="201" t="s">
        <v>206</v>
      </c>
      <c r="G140" s="199"/>
      <c r="H140" s="202">
        <v>18</v>
      </c>
      <c r="I140" s="203"/>
      <c r="J140" s="199"/>
      <c r="K140" s="199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163</v>
      </c>
      <c r="AU140" s="208" t="s">
        <v>85</v>
      </c>
      <c r="AV140" s="12" t="s">
        <v>85</v>
      </c>
      <c r="AW140" s="12" t="s">
        <v>36</v>
      </c>
      <c r="AX140" s="12" t="s">
        <v>75</v>
      </c>
      <c r="AY140" s="208" t="s">
        <v>151</v>
      </c>
    </row>
    <row r="141" spans="2:51" s="12" customFormat="1" ht="12">
      <c r="B141" s="198"/>
      <c r="C141" s="199"/>
      <c r="D141" s="185" t="s">
        <v>163</v>
      </c>
      <c r="E141" s="200" t="s">
        <v>1</v>
      </c>
      <c r="F141" s="201" t="s">
        <v>207</v>
      </c>
      <c r="G141" s="199"/>
      <c r="H141" s="202">
        <v>4</v>
      </c>
      <c r="I141" s="203"/>
      <c r="J141" s="199"/>
      <c r="K141" s="199"/>
      <c r="L141" s="204"/>
      <c r="M141" s="205"/>
      <c r="N141" s="206"/>
      <c r="O141" s="206"/>
      <c r="P141" s="206"/>
      <c r="Q141" s="206"/>
      <c r="R141" s="206"/>
      <c r="S141" s="206"/>
      <c r="T141" s="207"/>
      <c r="AT141" s="208" t="s">
        <v>163</v>
      </c>
      <c r="AU141" s="208" t="s">
        <v>85</v>
      </c>
      <c r="AV141" s="12" t="s">
        <v>85</v>
      </c>
      <c r="AW141" s="12" t="s">
        <v>36</v>
      </c>
      <c r="AX141" s="12" t="s">
        <v>75</v>
      </c>
      <c r="AY141" s="208" t="s">
        <v>151</v>
      </c>
    </row>
    <row r="142" spans="2:51" s="12" customFormat="1" ht="12">
      <c r="B142" s="198"/>
      <c r="C142" s="199"/>
      <c r="D142" s="185" t="s">
        <v>163</v>
      </c>
      <c r="E142" s="200" t="s">
        <v>1</v>
      </c>
      <c r="F142" s="201" t="s">
        <v>208</v>
      </c>
      <c r="G142" s="199"/>
      <c r="H142" s="202">
        <v>4</v>
      </c>
      <c r="I142" s="203"/>
      <c r="J142" s="199"/>
      <c r="K142" s="199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163</v>
      </c>
      <c r="AU142" s="208" t="s">
        <v>85</v>
      </c>
      <c r="AV142" s="12" t="s">
        <v>85</v>
      </c>
      <c r="AW142" s="12" t="s">
        <v>36</v>
      </c>
      <c r="AX142" s="12" t="s">
        <v>75</v>
      </c>
      <c r="AY142" s="208" t="s">
        <v>151</v>
      </c>
    </row>
    <row r="143" spans="2:51" s="12" customFormat="1" ht="12">
      <c r="B143" s="198"/>
      <c r="C143" s="199"/>
      <c r="D143" s="185" t="s">
        <v>163</v>
      </c>
      <c r="E143" s="200" t="s">
        <v>1</v>
      </c>
      <c r="F143" s="201" t="s">
        <v>209</v>
      </c>
      <c r="G143" s="199"/>
      <c r="H143" s="202">
        <v>6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163</v>
      </c>
      <c r="AU143" s="208" t="s">
        <v>85</v>
      </c>
      <c r="AV143" s="12" t="s">
        <v>85</v>
      </c>
      <c r="AW143" s="12" t="s">
        <v>36</v>
      </c>
      <c r="AX143" s="12" t="s">
        <v>75</v>
      </c>
      <c r="AY143" s="208" t="s">
        <v>151</v>
      </c>
    </row>
    <row r="144" spans="2:51" s="12" customFormat="1" ht="12">
      <c r="B144" s="198"/>
      <c r="C144" s="199"/>
      <c r="D144" s="185" t="s">
        <v>163</v>
      </c>
      <c r="E144" s="200" t="s">
        <v>1</v>
      </c>
      <c r="F144" s="201" t="s">
        <v>210</v>
      </c>
      <c r="G144" s="199"/>
      <c r="H144" s="202">
        <v>39</v>
      </c>
      <c r="I144" s="203"/>
      <c r="J144" s="199"/>
      <c r="K144" s="199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163</v>
      </c>
      <c r="AU144" s="208" t="s">
        <v>85</v>
      </c>
      <c r="AV144" s="12" t="s">
        <v>85</v>
      </c>
      <c r="AW144" s="12" t="s">
        <v>36</v>
      </c>
      <c r="AX144" s="12" t="s">
        <v>75</v>
      </c>
      <c r="AY144" s="208" t="s">
        <v>151</v>
      </c>
    </row>
    <row r="145" spans="2:51" s="12" customFormat="1" ht="12">
      <c r="B145" s="198"/>
      <c r="C145" s="199"/>
      <c r="D145" s="185" t="s">
        <v>163</v>
      </c>
      <c r="E145" s="200" t="s">
        <v>1</v>
      </c>
      <c r="F145" s="201" t="s">
        <v>211</v>
      </c>
      <c r="G145" s="199"/>
      <c r="H145" s="202">
        <v>3</v>
      </c>
      <c r="I145" s="203"/>
      <c r="J145" s="199"/>
      <c r="K145" s="199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163</v>
      </c>
      <c r="AU145" s="208" t="s">
        <v>85</v>
      </c>
      <c r="AV145" s="12" t="s">
        <v>85</v>
      </c>
      <c r="AW145" s="12" t="s">
        <v>36</v>
      </c>
      <c r="AX145" s="12" t="s">
        <v>75</v>
      </c>
      <c r="AY145" s="208" t="s">
        <v>151</v>
      </c>
    </row>
    <row r="146" spans="2:51" s="12" customFormat="1" ht="12">
      <c r="B146" s="198"/>
      <c r="C146" s="199"/>
      <c r="D146" s="185" t="s">
        <v>163</v>
      </c>
      <c r="E146" s="200" t="s">
        <v>1</v>
      </c>
      <c r="F146" s="201" t="s">
        <v>212</v>
      </c>
      <c r="G146" s="199"/>
      <c r="H146" s="202">
        <v>4</v>
      </c>
      <c r="I146" s="203"/>
      <c r="J146" s="199"/>
      <c r="K146" s="199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163</v>
      </c>
      <c r="AU146" s="208" t="s">
        <v>85</v>
      </c>
      <c r="AV146" s="12" t="s">
        <v>85</v>
      </c>
      <c r="AW146" s="12" t="s">
        <v>36</v>
      </c>
      <c r="AX146" s="12" t="s">
        <v>75</v>
      </c>
      <c r="AY146" s="208" t="s">
        <v>151</v>
      </c>
    </row>
    <row r="147" spans="2:51" s="13" customFormat="1" ht="12">
      <c r="B147" s="209"/>
      <c r="C147" s="210"/>
      <c r="D147" s="185" t="s">
        <v>163</v>
      </c>
      <c r="E147" s="211" t="s">
        <v>1</v>
      </c>
      <c r="F147" s="212" t="s">
        <v>171</v>
      </c>
      <c r="G147" s="210"/>
      <c r="H147" s="213">
        <v>128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163</v>
      </c>
      <c r="AU147" s="219" t="s">
        <v>85</v>
      </c>
      <c r="AV147" s="13" t="s">
        <v>159</v>
      </c>
      <c r="AW147" s="13" t="s">
        <v>36</v>
      </c>
      <c r="AX147" s="13" t="s">
        <v>83</v>
      </c>
      <c r="AY147" s="219" t="s">
        <v>151</v>
      </c>
    </row>
    <row r="148" spans="2:65" s="1" customFormat="1" ht="16.5" customHeight="1">
      <c r="B148" s="32"/>
      <c r="C148" s="173" t="s">
        <v>152</v>
      </c>
      <c r="D148" s="173" t="s">
        <v>154</v>
      </c>
      <c r="E148" s="174" t="s">
        <v>213</v>
      </c>
      <c r="F148" s="175" t="s">
        <v>214</v>
      </c>
      <c r="G148" s="176" t="s">
        <v>157</v>
      </c>
      <c r="H148" s="177">
        <v>103.365</v>
      </c>
      <c r="I148" s="178"/>
      <c r="J148" s="179">
        <f>ROUND(I148*H148,2)</f>
        <v>0</v>
      </c>
      <c r="K148" s="175" t="s">
        <v>158</v>
      </c>
      <c r="L148" s="36"/>
      <c r="M148" s="180" t="s">
        <v>1</v>
      </c>
      <c r="N148" s="181" t="s">
        <v>46</v>
      </c>
      <c r="O148" s="58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AR148" s="15" t="s">
        <v>159</v>
      </c>
      <c r="AT148" s="15" t="s">
        <v>154</v>
      </c>
      <c r="AU148" s="15" t="s">
        <v>85</v>
      </c>
      <c r="AY148" s="15" t="s">
        <v>151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5" t="s">
        <v>83</v>
      </c>
      <c r="BK148" s="184">
        <f>ROUND(I148*H148,2)</f>
        <v>0</v>
      </c>
      <c r="BL148" s="15" t="s">
        <v>159</v>
      </c>
      <c r="BM148" s="15" t="s">
        <v>215</v>
      </c>
    </row>
    <row r="149" spans="2:47" s="1" customFormat="1" ht="12">
      <c r="B149" s="32"/>
      <c r="C149" s="33"/>
      <c r="D149" s="185" t="s">
        <v>161</v>
      </c>
      <c r="E149" s="33"/>
      <c r="F149" s="186" t="s">
        <v>216</v>
      </c>
      <c r="G149" s="33"/>
      <c r="H149" s="33"/>
      <c r="I149" s="102"/>
      <c r="J149" s="33"/>
      <c r="K149" s="33"/>
      <c r="L149" s="36"/>
      <c r="M149" s="187"/>
      <c r="N149" s="58"/>
      <c r="O149" s="58"/>
      <c r="P149" s="58"/>
      <c r="Q149" s="58"/>
      <c r="R149" s="58"/>
      <c r="S149" s="58"/>
      <c r="T149" s="59"/>
      <c r="AT149" s="15" t="s">
        <v>161</v>
      </c>
      <c r="AU149" s="15" t="s">
        <v>85</v>
      </c>
    </row>
    <row r="150" spans="2:51" s="11" customFormat="1" ht="12">
      <c r="B150" s="188"/>
      <c r="C150" s="189"/>
      <c r="D150" s="185" t="s">
        <v>163</v>
      </c>
      <c r="E150" s="190" t="s">
        <v>1</v>
      </c>
      <c r="F150" s="191" t="s">
        <v>200</v>
      </c>
      <c r="G150" s="189"/>
      <c r="H150" s="190" t="s">
        <v>1</v>
      </c>
      <c r="I150" s="192"/>
      <c r="J150" s="189"/>
      <c r="K150" s="189"/>
      <c r="L150" s="193"/>
      <c r="M150" s="194"/>
      <c r="N150" s="195"/>
      <c r="O150" s="195"/>
      <c r="P150" s="195"/>
      <c r="Q150" s="195"/>
      <c r="R150" s="195"/>
      <c r="S150" s="195"/>
      <c r="T150" s="196"/>
      <c r="AT150" s="197" t="s">
        <v>163</v>
      </c>
      <c r="AU150" s="197" t="s">
        <v>85</v>
      </c>
      <c r="AV150" s="11" t="s">
        <v>83</v>
      </c>
      <c r="AW150" s="11" t="s">
        <v>36</v>
      </c>
      <c r="AX150" s="11" t="s">
        <v>75</v>
      </c>
      <c r="AY150" s="197" t="s">
        <v>151</v>
      </c>
    </row>
    <row r="151" spans="2:51" s="12" customFormat="1" ht="12">
      <c r="B151" s="198"/>
      <c r="C151" s="199"/>
      <c r="D151" s="185" t="s">
        <v>163</v>
      </c>
      <c r="E151" s="200" t="s">
        <v>1</v>
      </c>
      <c r="F151" s="201" t="s">
        <v>217</v>
      </c>
      <c r="G151" s="199"/>
      <c r="H151" s="202">
        <v>8.1</v>
      </c>
      <c r="I151" s="203"/>
      <c r="J151" s="199"/>
      <c r="K151" s="199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163</v>
      </c>
      <c r="AU151" s="208" t="s">
        <v>85</v>
      </c>
      <c r="AV151" s="12" t="s">
        <v>85</v>
      </c>
      <c r="AW151" s="12" t="s">
        <v>36</v>
      </c>
      <c r="AX151" s="12" t="s">
        <v>75</v>
      </c>
      <c r="AY151" s="208" t="s">
        <v>151</v>
      </c>
    </row>
    <row r="152" spans="2:51" s="12" customFormat="1" ht="12">
      <c r="B152" s="198"/>
      <c r="C152" s="199"/>
      <c r="D152" s="185" t="s">
        <v>163</v>
      </c>
      <c r="E152" s="200" t="s">
        <v>1</v>
      </c>
      <c r="F152" s="201" t="s">
        <v>218</v>
      </c>
      <c r="G152" s="199"/>
      <c r="H152" s="202">
        <v>3.6</v>
      </c>
      <c r="I152" s="203"/>
      <c r="J152" s="199"/>
      <c r="K152" s="199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163</v>
      </c>
      <c r="AU152" s="208" t="s">
        <v>85</v>
      </c>
      <c r="AV152" s="12" t="s">
        <v>85</v>
      </c>
      <c r="AW152" s="12" t="s">
        <v>36</v>
      </c>
      <c r="AX152" s="12" t="s">
        <v>75</v>
      </c>
      <c r="AY152" s="208" t="s">
        <v>151</v>
      </c>
    </row>
    <row r="153" spans="2:51" s="12" customFormat="1" ht="12">
      <c r="B153" s="198"/>
      <c r="C153" s="199"/>
      <c r="D153" s="185" t="s">
        <v>163</v>
      </c>
      <c r="E153" s="200" t="s">
        <v>1</v>
      </c>
      <c r="F153" s="201" t="s">
        <v>219</v>
      </c>
      <c r="G153" s="199"/>
      <c r="H153" s="202">
        <v>10.44</v>
      </c>
      <c r="I153" s="203"/>
      <c r="J153" s="199"/>
      <c r="K153" s="199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163</v>
      </c>
      <c r="AU153" s="208" t="s">
        <v>85</v>
      </c>
      <c r="AV153" s="12" t="s">
        <v>85</v>
      </c>
      <c r="AW153" s="12" t="s">
        <v>36</v>
      </c>
      <c r="AX153" s="12" t="s">
        <v>75</v>
      </c>
      <c r="AY153" s="208" t="s">
        <v>151</v>
      </c>
    </row>
    <row r="154" spans="2:51" s="12" customFormat="1" ht="12">
      <c r="B154" s="198"/>
      <c r="C154" s="199"/>
      <c r="D154" s="185" t="s">
        <v>163</v>
      </c>
      <c r="E154" s="200" t="s">
        <v>1</v>
      </c>
      <c r="F154" s="201" t="s">
        <v>220</v>
      </c>
      <c r="G154" s="199"/>
      <c r="H154" s="202">
        <v>15.36</v>
      </c>
      <c r="I154" s="203"/>
      <c r="J154" s="199"/>
      <c r="K154" s="199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163</v>
      </c>
      <c r="AU154" s="208" t="s">
        <v>85</v>
      </c>
      <c r="AV154" s="12" t="s">
        <v>85</v>
      </c>
      <c r="AW154" s="12" t="s">
        <v>36</v>
      </c>
      <c r="AX154" s="12" t="s">
        <v>75</v>
      </c>
      <c r="AY154" s="208" t="s">
        <v>151</v>
      </c>
    </row>
    <row r="155" spans="2:51" s="12" customFormat="1" ht="12">
      <c r="B155" s="198"/>
      <c r="C155" s="199"/>
      <c r="D155" s="185" t="s">
        <v>163</v>
      </c>
      <c r="E155" s="200" t="s">
        <v>1</v>
      </c>
      <c r="F155" s="201" t="s">
        <v>221</v>
      </c>
      <c r="G155" s="199"/>
      <c r="H155" s="202">
        <v>11.745</v>
      </c>
      <c r="I155" s="203"/>
      <c r="J155" s="199"/>
      <c r="K155" s="199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163</v>
      </c>
      <c r="AU155" s="208" t="s">
        <v>85</v>
      </c>
      <c r="AV155" s="12" t="s">
        <v>85</v>
      </c>
      <c r="AW155" s="12" t="s">
        <v>36</v>
      </c>
      <c r="AX155" s="12" t="s">
        <v>75</v>
      </c>
      <c r="AY155" s="208" t="s">
        <v>151</v>
      </c>
    </row>
    <row r="156" spans="2:51" s="12" customFormat="1" ht="12">
      <c r="B156" s="198"/>
      <c r="C156" s="199"/>
      <c r="D156" s="185" t="s">
        <v>163</v>
      </c>
      <c r="E156" s="200" t="s">
        <v>1</v>
      </c>
      <c r="F156" s="201" t="s">
        <v>222</v>
      </c>
      <c r="G156" s="199"/>
      <c r="H156" s="202">
        <v>1.74</v>
      </c>
      <c r="I156" s="203"/>
      <c r="J156" s="199"/>
      <c r="K156" s="199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163</v>
      </c>
      <c r="AU156" s="208" t="s">
        <v>85</v>
      </c>
      <c r="AV156" s="12" t="s">
        <v>85</v>
      </c>
      <c r="AW156" s="12" t="s">
        <v>36</v>
      </c>
      <c r="AX156" s="12" t="s">
        <v>75</v>
      </c>
      <c r="AY156" s="208" t="s">
        <v>151</v>
      </c>
    </row>
    <row r="157" spans="2:51" s="12" customFormat="1" ht="12">
      <c r="B157" s="198"/>
      <c r="C157" s="199"/>
      <c r="D157" s="185" t="s">
        <v>163</v>
      </c>
      <c r="E157" s="200" t="s">
        <v>1</v>
      </c>
      <c r="F157" s="201" t="s">
        <v>223</v>
      </c>
      <c r="G157" s="199"/>
      <c r="H157" s="202">
        <v>1.62</v>
      </c>
      <c r="I157" s="203"/>
      <c r="J157" s="199"/>
      <c r="K157" s="199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163</v>
      </c>
      <c r="AU157" s="208" t="s">
        <v>85</v>
      </c>
      <c r="AV157" s="12" t="s">
        <v>85</v>
      </c>
      <c r="AW157" s="12" t="s">
        <v>36</v>
      </c>
      <c r="AX157" s="12" t="s">
        <v>75</v>
      </c>
      <c r="AY157" s="208" t="s">
        <v>151</v>
      </c>
    </row>
    <row r="158" spans="2:51" s="12" customFormat="1" ht="12">
      <c r="B158" s="198"/>
      <c r="C158" s="199"/>
      <c r="D158" s="185" t="s">
        <v>163</v>
      </c>
      <c r="E158" s="200" t="s">
        <v>1</v>
      </c>
      <c r="F158" s="201" t="s">
        <v>224</v>
      </c>
      <c r="G158" s="199"/>
      <c r="H158" s="202">
        <v>7.05</v>
      </c>
      <c r="I158" s="203"/>
      <c r="J158" s="199"/>
      <c r="K158" s="199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163</v>
      </c>
      <c r="AU158" s="208" t="s">
        <v>85</v>
      </c>
      <c r="AV158" s="12" t="s">
        <v>85</v>
      </c>
      <c r="AW158" s="12" t="s">
        <v>36</v>
      </c>
      <c r="AX158" s="12" t="s">
        <v>75</v>
      </c>
      <c r="AY158" s="208" t="s">
        <v>151</v>
      </c>
    </row>
    <row r="159" spans="2:51" s="12" customFormat="1" ht="12">
      <c r="B159" s="198"/>
      <c r="C159" s="199"/>
      <c r="D159" s="185" t="s">
        <v>163</v>
      </c>
      <c r="E159" s="200" t="s">
        <v>1</v>
      </c>
      <c r="F159" s="201" t="s">
        <v>225</v>
      </c>
      <c r="G159" s="199"/>
      <c r="H159" s="202">
        <v>36.66</v>
      </c>
      <c r="I159" s="203"/>
      <c r="J159" s="199"/>
      <c r="K159" s="199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163</v>
      </c>
      <c r="AU159" s="208" t="s">
        <v>85</v>
      </c>
      <c r="AV159" s="12" t="s">
        <v>85</v>
      </c>
      <c r="AW159" s="12" t="s">
        <v>36</v>
      </c>
      <c r="AX159" s="12" t="s">
        <v>75</v>
      </c>
      <c r="AY159" s="208" t="s">
        <v>151</v>
      </c>
    </row>
    <row r="160" spans="2:51" s="12" customFormat="1" ht="12">
      <c r="B160" s="198"/>
      <c r="C160" s="199"/>
      <c r="D160" s="185" t="s">
        <v>163</v>
      </c>
      <c r="E160" s="200" t="s">
        <v>1</v>
      </c>
      <c r="F160" s="201" t="s">
        <v>226</v>
      </c>
      <c r="G160" s="199"/>
      <c r="H160" s="202">
        <v>2.82</v>
      </c>
      <c r="I160" s="203"/>
      <c r="J160" s="199"/>
      <c r="K160" s="199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163</v>
      </c>
      <c r="AU160" s="208" t="s">
        <v>85</v>
      </c>
      <c r="AV160" s="12" t="s">
        <v>85</v>
      </c>
      <c r="AW160" s="12" t="s">
        <v>36</v>
      </c>
      <c r="AX160" s="12" t="s">
        <v>75</v>
      </c>
      <c r="AY160" s="208" t="s">
        <v>151</v>
      </c>
    </row>
    <row r="161" spans="2:51" s="12" customFormat="1" ht="12">
      <c r="B161" s="198"/>
      <c r="C161" s="199"/>
      <c r="D161" s="185" t="s">
        <v>163</v>
      </c>
      <c r="E161" s="200" t="s">
        <v>1</v>
      </c>
      <c r="F161" s="201" t="s">
        <v>227</v>
      </c>
      <c r="G161" s="199"/>
      <c r="H161" s="202">
        <v>4.23</v>
      </c>
      <c r="I161" s="203"/>
      <c r="J161" s="199"/>
      <c r="K161" s="199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163</v>
      </c>
      <c r="AU161" s="208" t="s">
        <v>85</v>
      </c>
      <c r="AV161" s="12" t="s">
        <v>85</v>
      </c>
      <c r="AW161" s="12" t="s">
        <v>36</v>
      </c>
      <c r="AX161" s="12" t="s">
        <v>75</v>
      </c>
      <c r="AY161" s="208" t="s">
        <v>151</v>
      </c>
    </row>
    <row r="162" spans="2:51" s="13" customFormat="1" ht="12">
      <c r="B162" s="209"/>
      <c r="C162" s="210"/>
      <c r="D162" s="185" t="s">
        <v>163</v>
      </c>
      <c r="E162" s="211" t="s">
        <v>1</v>
      </c>
      <c r="F162" s="212" t="s">
        <v>171</v>
      </c>
      <c r="G162" s="210"/>
      <c r="H162" s="213">
        <v>103.365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163</v>
      </c>
      <c r="AU162" s="219" t="s">
        <v>85</v>
      </c>
      <c r="AV162" s="13" t="s">
        <v>159</v>
      </c>
      <c r="AW162" s="13" t="s">
        <v>36</v>
      </c>
      <c r="AX162" s="13" t="s">
        <v>83</v>
      </c>
      <c r="AY162" s="219" t="s">
        <v>151</v>
      </c>
    </row>
    <row r="163" spans="2:65" s="1" customFormat="1" ht="16.5" customHeight="1">
      <c r="B163" s="32"/>
      <c r="C163" s="173" t="s">
        <v>228</v>
      </c>
      <c r="D163" s="173" t="s">
        <v>154</v>
      </c>
      <c r="E163" s="174" t="s">
        <v>229</v>
      </c>
      <c r="F163" s="175" t="s">
        <v>230</v>
      </c>
      <c r="G163" s="176" t="s">
        <v>231</v>
      </c>
      <c r="H163" s="177">
        <v>217.8</v>
      </c>
      <c r="I163" s="178"/>
      <c r="J163" s="179">
        <f>ROUND(I163*H163,2)</f>
        <v>0</v>
      </c>
      <c r="K163" s="175" t="s">
        <v>158</v>
      </c>
      <c r="L163" s="36"/>
      <c r="M163" s="180" t="s">
        <v>1</v>
      </c>
      <c r="N163" s="181" t="s">
        <v>46</v>
      </c>
      <c r="O163" s="58"/>
      <c r="P163" s="182">
        <f>O163*H163</f>
        <v>0</v>
      </c>
      <c r="Q163" s="182">
        <v>0.0015</v>
      </c>
      <c r="R163" s="182">
        <f>Q163*H163</f>
        <v>0.32670000000000005</v>
      </c>
      <c r="S163" s="182">
        <v>0</v>
      </c>
      <c r="T163" s="183">
        <f>S163*H163</f>
        <v>0</v>
      </c>
      <c r="AR163" s="15" t="s">
        <v>159</v>
      </c>
      <c r="AT163" s="15" t="s">
        <v>154</v>
      </c>
      <c r="AU163" s="15" t="s">
        <v>85</v>
      </c>
      <c r="AY163" s="15" t="s">
        <v>151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5" t="s">
        <v>83</v>
      </c>
      <c r="BK163" s="184">
        <f>ROUND(I163*H163,2)</f>
        <v>0</v>
      </c>
      <c r="BL163" s="15" t="s">
        <v>159</v>
      </c>
      <c r="BM163" s="15" t="s">
        <v>232</v>
      </c>
    </row>
    <row r="164" spans="2:47" s="1" customFormat="1" ht="12">
      <c r="B164" s="32"/>
      <c r="C164" s="33"/>
      <c r="D164" s="185" t="s">
        <v>161</v>
      </c>
      <c r="E164" s="33"/>
      <c r="F164" s="186" t="s">
        <v>233</v>
      </c>
      <c r="G164" s="33"/>
      <c r="H164" s="33"/>
      <c r="I164" s="102"/>
      <c r="J164" s="33"/>
      <c r="K164" s="33"/>
      <c r="L164" s="36"/>
      <c r="M164" s="187"/>
      <c r="N164" s="58"/>
      <c r="O164" s="58"/>
      <c r="P164" s="58"/>
      <c r="Q164" s="58"/>
      <c r="R164" s="58"/>
      <c r="S164" s="58"/>
      <c r="T164" s="59"/>
      <c r="AT164" s="15" t="s">
        <v>161</v>
      </c>
      <c r="AU164" s="15" t="s">
        <v>85</v>
      </c>
    </row>
    <row r="165" spans="2:51" s="11" customFormat="1" ht="12">
      <c r="B165" s="188"/>
      <c r="C165" s="189"/>
      <c r="D165" s="185" t="s">
        <v>163</v>
      </c>
      <c r="E165" s="190" t="s">
        <v>1</v>
      </c>
      <c r="F165" s="191" t="s">
        <v>164</v>
      </c>
      <c r="G165" s="189"/>
      <c r="H165" s="190" t="s">
        <v>1</v>
      </c>
      <c r="I165" s="192"/>
      <c r="J165" s="189"/>
      <c r="K165" s="189"/>
      <c r="L165" s="193"/>
      <c r="M165" s="194"/>
      <c r="N165" s="195"/>
      <c r="O165" s="195"/>
      <c r="P165" s="195"/>
      <c r="Q165" s="195"/>
      <c r="R165" s="195"/>
      <c r="S165" s="195"/>
      <c r="T165" s="196"/>
      <c r="AT165" s="197" t="s">
        <v>163</v>
      </c>
      <c r="AU165" s="197" t="s">
        <v>85</v>
      </c>
      <c r="AV165" s="11" t="s">
        <v>83</v>
      </c>
      <c r="AW165" s="11" t="s">
        <v>36</v>
      </c>
      <c r="AX165" s="11" t="s">
        <v>75</v>
      </c>
      <c r="AY165" s="197" t="s">
        <v>151</v>
      </c>
    </row>
    <row r="166" spans="2:51" s="11" customFormat="1" ht="12">
      <c r="B166" s="188"/>
      <c r="C166" s="189"/>
      <c r="D166" s="185" t="s">
        <v>163</v>
      </c>
      <c r="E166" s="190" t="s">
        <v>1</v>
      </c>
      <c r="F166" s="191" t="s">
        <v>234</v>
      </c>
      <c r="G166" s="189"/>
      <c r="H166" s="190" t="s">
        <v>1</v>
      </c>
      <c r="I166" s="192"/>
      <c r="J166" s="189"/>
      <c r="K166" s="189"/>
      <c r="L166" s="193"/>
      <c r="M166" s="194"/>
      <c r="N166" s="195"/>
      <c r="O166" s="195"/>
      <c r="P166" s="195"/>
      <c r="Q166" s="195"/>
      <c r="R166" s="195"/>
      <c r="S166" s="195"/>
      <c r="T166" s="196"/>
      <c r="AT166" s="197" t="s">
        <v>163</v>
      </c>
      <c r="AU166" s="197" t="s">
        <v>85</v>
      </c>
      <c r="AV166" s="11" t="s">
        <v>83</v>
      </c>
      <c r="AW166" s="11" t="s">
        <v>36</v>
      </c>
      <c r="AX166" s="11" t="s">
        <v>75</v>
      </c>
      <c r="AY166" s="197" t="s">
        <v>151</v>
      </c>
    </row>
    <row r="167" spans="2:51" s="11" customFormat="1" ht="12">
      <c r="B167" s="188"/>
      <c r="C167" s="189"/>
      <c r="D167" s="185" t="s">
        <v>163</v>
      </c>
      <c r="E167" s="190" t="s">
        <v>1</v>
      </c>
      <c r="F167" s="191" t="s">
        <v>166</v>
      </c>
      <c r="G167" s="189"/>
      <c r="H167" s="190" t="s">
        <v>1</v>
      </c>
      <c r="I167" s="192"/>
      <c r="J167" s="189"/>
      <c r="K167" s="189"/>
      <c r="L167" s="193"/>
      <c r="M167" s="194"/>
      <c r="N167" s="195"/>
      <c r="O167" s="195"/>
      <c r="P167" s="195"/>
      <c r="Q167" s="195"/>
      <c r="R167" s="195"/>
      <c r="S167" s="195"/>
      <c r="T167" s="196"/>
      <c r="AT167" s="197" t="s">
        <v>163</v>
      </c>
      <c r="AU167" s="197" t="s">
        <v>85</v>
      </c>
      <c r="AV167" s="11" t="s">
        <v>83</v>
      </c>
      <c r="AW167" s="11" t="s">
        <v>36</v>
      </c>
      <c r="AX167" s="11" t="s">
        <v>75</v>
      </c>
      <c r="AY167" s="197" t="s">
        <v>151</v>
      </c>
    </row>
    <row r="168" spans="2:51" s="12" customFormat="1" ht="12">
      <c r="B168" s="198"/>
      <c r="C168" s="199"/>
      <c r="D168" s="185" t="s">
        <v>163</v>
      </c>
      <c r="E168" s="200" t="s">
        <v>1</v>
      </c>
      <c r="F168" s="201" t="s">
        <v>235</v>
      </c>
      <c r="G168" s="199"/>
      <c r="H168" s="202">
        <v>117.4</v>
      </c>
      <c r="I168" s="203"/>
      <c r="J168" s="199"/>
      <c r="K168" s="199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163</v>
      </c>
      <c r="AU168" s="208" t="s">
        <v>85</v>
      </c>
      <c r="AV168" s="12" t="s">
        <v>85</v>
      </c>
      <c r="AW168" s="12" t="s">
        <v>36</v>
      </c>
      <c r="AX168" s="12" t="s">
        <v>75</v>
      </c>
      <c r="AY168" s="208" t="s">
        <v>151</v>
      </c>
    </row>
    <row r="169" spans="2:51" s="12" customFormat="1" ht="12">
      <c r="B169" s="198"/>
      <c r="C169" s="199"/>
      <c r="D169" s="185" t="s">
        <v>163</v>
      </c>
      <c r="E169" s="200" t="s">
        <v>1</v>
      </c>
      <c r="F169" s="201" t="s">
        <v>236</v>
      </c>
      <c r="G169" s="199"/>
      <c r="H169" s="202">
        <v>3.6</v>
      </c>
      <c r="I169" s="203"/>
      <c r="J169" s="199"/>
      <c r="K169" s="199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163</v>
      </c>
      <c r="AU169" s="208" t="s">
        <v>85</v>
      </c>
      <c r="AV169" s="12" t="s">
        <v>85</v>
      </c>
      <c r="AW169" s="12" t="s">
        <v>36</v>
      </c>
      <c r="AX169" s="12" t="s">
        <v>75</v>
      </c>
      <c r="AY169" s="208" t="s">
        <v>151</v>
      </c>
    </row>
    <row r="170" spans="2:51" s="11" customFormat="1" ht="12">
      <c r="B170" s="188"/>
      <c r="C170" s="189"/>
      <c r="D170" s="185" t="s">
        <v>163</v>
      </c>
      <c r="E170" s="190" t="s">
        <v>1</v>
      </c>
      <c r="F170" s="191" t="s">
        <v>169</v>
      </c>
      <c r="G170" s="189"/>
      <c r="H170" s="190" t="s">
        <v>1</v>
      </c>
      <c r="I170" s="192"/>
      <c r="J170" s="189"/>
      <c r="K170" s="189"/>
      <c r="L170" s="193"/>
      <c r="M170" s="194"/>
      <c r="N170" s="195"/>
      <c r="O170" s="195"/>
      <c r="P170" s="195"/>
      <c r="Q170" s="195"/>
      <c r="R170" s="195"/>
      <c r="S170" s="195"/>
      <c r="T170" s="196"/>
      <c r="AT170" s="197" t="s">
        <v>163</v>
      </c>
      <c r="AU170" s="197" t="s">
        <v>85</v>
      </c>
      <c r="AV170" s="11" t="s">
        <v>83</v>
      </c>
      <c r="AW170" s="11" t="s">
        <v>36</v>
      </c>
      <c r="AX170" s="11" t="s">
        <v>75</v>
      </c>
      <c r="AY170" s="197" t="s">
        <v>151</v>
      </c>
    </row>
    <row r="171" spans="2:51" s="12" customFormat="1" ht="12">
      <c r="B171" s="198"/>
      <c r="C171" s="199"/>
      <c r="D171" s="185" t="s">
        <v>163</v>
      </c>
      <c r="E171" s="200" t="s">
        <v>1</v>
      </c>
      <c r="F171" s="201" t="s">
        <v>237</v>
      </c>
      <c r="G171" s="199"/>
      <c r="H171" s="202">
        <v>96.8</v>
      </c>
      <c r="I171" s="203"/>
      <c r="J171" s="199"/>
      <c r="K171" s="199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163</v>
      </c>
      <c r="AU171" s="208" t="s">
        <v>85</v>
      </c>
      <c r="AV171" s="12" t="s">
        <v>85</v>
      </c>
      <c r="AW171" s="12" t="s">
        <v>36</v>
      </c>
      <c r="AX171" s="12" t="s">
        <v>75</v>
      </c>
      <c r="AY171" s="208" t="s">
        <v>151</v>
      </c>
    </row>
    <row r="172" spans="2:51" s="13" customFormat="1" ht="12">
      <c r="B172" s="209"/>
      <c r="C172" s="210"/>
      <c r="D172" s="185" t="s">
        <v>163</v>
      </c>
      <c r="E172" s="211" t="s">
        <v>1</v>
      </c>
      <c r="F172" s="212" t="s">
        <v>171</v>
      </c>
      <c r="G172" s="210"/>
      <c r="H172" s="213">
        <v>217.8</v>
      </c>
      <c r="I172" s="214"/>
      <c r="J172" s="210"/>
      <c r="K172" s="210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163</v>
      </c>
      <c r="AU172" s="219" t="s">
        <v>85</v>
      </c>
      <c r="AV172" s="13" t="s">
        <v>159</v>
      </c>
      <c r="AW172" s="13" t="s">
        <v>36</v>
      </c>
      <c r="AX172" s="13" t="s">
        <v>83</v>
      </c>
      <c r="AY172" s="219" t="s">
        <v>151</v>
      </c>
    </row>
    <row r="173" spans="2:65" s="1" customFormat="1" ht="16.5" customHeight="1">
      <c r="B173" s="32"/>
      <c r="C173" s="173" t="s">
        <v>238</v>
      </c>
      <c r="D173" s="173" t="s">
        <v>154</v>
      </c>
      <c r="E173" s="174" t="s">
        <v>239</v>
      </c>
      <c r="F173" s="175" t="s">
        <v>240</v>
      </c>
      <c r="G173" s="176" t="s">
        <v>157</v>
      </c>
      <c r="H173" s="177">
        <v>13.575</v>
      </c>
      <c r="I173" s="178"/>
      <c r="J173" s="179">
        <f>ROUND(I173*H173,2)</f>
        <v>0</v>
      </c>
      <c r="K173" s="175" t="s">
        <v>158</v>
      </c>
      <c r="L173" s="36"/>
      <c r="M173" s="180" t="s">
        <v>1</v>
      </c>
      <c r="N173" s="181" t="s">
        <v>46</v>
      </c>
      <c r="O173" s="58"/>
      <c r="P173" s="182">
        <f>O173*H173</f>
        <v>0</v>
      </c>
      <c r="Q173" s="182">
        <v>0.00735</v>
      </c>
      <c r="R173" s="182">
        <f>Q173*H173</f>
        <v>0.09977625</v>
      </c>
      <c r="S173" s="182">
        <v>0</v>
      </c>
      <c r="T173" s="183">
        <f>S173*H173</f>
        <v>0</v>
      </c>
      <c r="AR173" s="15" t="s">
        <v>159</v>
      </c>
      <c r="AT173" s="15" t="s">
        <v>154</v>
      </c>
      <c r="AU173" s="15" t="s">
        <v>85</v>
      </c>
      <c r="AY173" s="15" t="s">
        <v>151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5" t="s">
        <v>83</v>
      </c>
      <c r="BK173" s="184">
        <f>ROUND(I173*H173,2)</f>
        <v>0</v>
      </c>
      <c r="BL173" s="15" t="s">
        <v>159</v>
      </c>
      <c r="BM173" s="15" t="s">
        <v>241</v>
      </c>
    </row>
    <row r="174" spans="2:47" s="1" customFormat="1" ht="12">
      <c r="B174" s="32"/>
      <c r="C174" s="33"/>
      <c r="D174" s="185" t="s">
        <v>161</v>
      </c>
      <c r="E174" s="33"/>
      <c r="F174" s="186" t="s">
        <v>242</v>
      </c>
      <c r="G174" s="33"/>
      <c r="H174" s="33"/>
      <c r="I174" s="102"/>
      <c r="J174" s="33"/>
      <c r="K174" s="33"/>
      <c r="L174" s="36"/>
      <c r="M174" s="187"/>
      <c r="N174" s="58"/>
      <c r="O174" s="58"/>
      <c r="P174" s="58"/>
      <c r="Q174" s="58"/>
      <c r="R174" s="58"/>
      <c r="S174" s="58"/>
      <c r="T174" s="59"/>
      <c r="AT174" s="15" t="s">
        <v>161</v>
      </c>
      <c r="AU174" s="15" t="s">
        <v>85</v>
      </c>
    </row>
    <row r="175" spans="2:51" s="11" customFormat="1" ht="12">
      <c r="B175" s="188"/>
      <c r="C175" s="189"/>
      <c r="D175" s="185" t="s">
        <v>163</v>
      </c>
      <c r="E175" s="190" t="s">
        <v>1</v>
      </c>
      <c r="F175" s="191" t="s">
        <v>164</v>
      </c>
      <c r="G175" s="189"/>
      <c r="H175" s="190" t="s">
        <v>1</v>
      </c>
      <c r="I175" s="192"/>
      <c r="J175" s="189"/>
      <c r="K175" s="189"/>
      <c r="L175" s="193"/>
      <c r="M175" s="194"/>
      <c r="N175" s="195"/>
      <c r="O175" s="195"/>
      <c r="P175" s="195"/>
      <c r="Q175" s="195"/>
      <c r="R175" s="195"/>
      <c r="S175" s="195"/>
      <c r="T175" s="196"/>
      <c r="AT175" s="197" t="s">
        <v>163</v>
      </c>
      <c r="AU175" s="197" t="s">
        <v>85</v>
      </c>
      <c r="AV175" s="11" t="s">
        <v>83</v>
      </c>
      <c r="AW175" s="11" t="s">
        <v>36</v>
      </c>
      <c r="AX175" s="11" t="s">
        <v>75</v>
      </c>
      <c r="AY175" s="197" t="s">
        <v>151</v>
      </c>
    </row>
    <row r="176" spans="2:51" s="11" customFormat="1" ht="12">
      <c r="B176" s="188"/>
      <c r="C176" s="189"/>
      <c r="D176" s="185" t="s">
        <v>163</v>
      </c>
      <c r="E176" s="190" t="s">
        <v>1</v>
      </c>
      <c r="F176" s="191" t="s">
        <v>165</v>
      </c>
      <c r="G176" s="189"/>
      <c r="H176" s="190" t="s">
        <v>1</v>
      </c>
      <c r="I176" s="192"/>
      <c r="J176" s="189"/>
      <c r="K176" s="189"/>
      <c r="L176" s="193"/>
      <c r="M176" s="194"/>
      <c r="N176" s="195"/>
      <c r="O176" s="195"/>
      <c r="P176" s="195"/>
      <c r="Q176" s="195"/>
      <c r="R176" s="195"/>
      <c r="S176" s="195"/>
      <c r="T176" s="196"/>
      <c r="AT176" s="197" t="s">
        <v>163</v>
      </c>
      <c r="AU176" s="197" t="s">
        <v>85</v>
      </c>
      <c r="AV176" s="11" t="s">
        <v>83</v>
      </c>
      <c r="AW176" s="11" t="s">
        <v>36</v>
      </c>
      <c r="AX176" s="11" t="s">
        <v>75</v>
      </c>
      <c r="AY176" s="197" t="s">
        <v>151</v>
      </c>
    </row>
    <row r="177" spans="2:51" s="11" customFormat="1" ht="12">
      <c r="B177" s="188"/>
      <c r="C177" s="189"/>
      <c r="D177" s="185" t="s">
        <v>163</v>
      </c>
      <c r="E177" s="190" t="s">
        <v>1</v>
      </c>
      <c r="F177" s="191" t="s">
        <v>166</v>
      </c>
      <c r="G177" s="189"/>
      <c r="H177" s="190" t="s">
        <v>1</v>
      </c>
      <c r="I177" s="192"/>
      <c r="J177" s="189"/>
      <c r="K177" s="189"/>
      <c r="L177" s="193"/>
      <c r="M177" s="194"/>
      <c r="N177" s="195"/>
      <c r="O177" s="195"/>
      <c r="P177" s="195"/>
      <c r="Q177" s="195"/>
      <c r="R177" s="195"/>
      <c r="S177" s="195"/>
      <c r="T177" s="196"/>
      <c r="AT177" s="197" t="s">
        <v>163</v>
      </c>
      <c r="AU177" s="197" t="s">
        <v>85</v>
      </c>
      <c r="AV177" s="11" t="s">
        <v>83</v>
      </c>
      <c r="AW177" s="11" t="s">
        <v>36</v>
      </c>
      <c r="AX177" s="11" t="s">
        <v>75</v>
      </c>
      <c r="AY177" s="197" t="s">
        <v>151</v>
      </c>
    </row>
    <row r="178" spans="2:51" s="12" customFormat="1" ht="12">
      <c r="B178" s="198"/>
      <c r="C178" s="199"/>
      <c r="D178" s="185" t="s">
        <v>163</v>
      </c>
      <c r="E178" s="200" t="s">
        <v>1</v>
      </c>
      <c r="F178" s="201" t="s">
        <v>167</v>
      </c>
      <c r="G178" s="199"/>
      <c r="H178" s="202">
        <v>7.725</v>
      </c>
      <c r="I178" s="203"/>
      <c r="J178" s="199"/>
      <c r="K178" s="199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163</v>
      </c>
      <c r="AU178" s="208" t="s">
        <v>85</v>
      </c>
      <c r="AV178" s="12" t="s">
        <v>85</v>
      </c>
      <c r="AW178" s="12" t="s">
        <v>36</v>
      </c>
      <c r="AX178" s="12" t="s">
        <v>75</v>
      </c>
      <c r="AY178" s="208" t="s">
        <v>151</v>
      </c>
    </row>
    <row r="179" spans="2:51" s="12" customFormat="1" ht="12">
      <c r="B179" s="198"/>
      <c r="C179" s="199"/>
      <c r="D179" s="185" t="s">
        <v>163</v>
      </c>
      <c r="E179" s="200" t="s">
        <v>1</v>
      </c>
      <c r="F179" s="201" t="s">
        <v>168</v>
      </c>
      <c r="G179" s="199"/>
      <c r="H179" s="202">
        <v>0.45</v>
      </c>
      <c r="I179" s="203"/>
      <c r="J179" s="199"/>
      <c r="K179" s="199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163</v>
      </c>
      <c r="AU179" s="208" t="s">
        <v>85</v>
      </c>
      <c r="AV179" s="12" t="s">
        <v>85</v>
      </c>
      <c r="AW179" s="12" t="s">
        <v>36</v>
      </c>
      <c r="AX179" s="12" t="s">
        <v>75</v>
      </c>
      <c r="AY179" s="208" t="s">
        <v>151</v>
      </c>
    </row>
    <row r="180" spans="2:51" s="11" customFormat="1" ht="12">
      <c r="B180" s="188"/>
      <c r="C180" s="189"/>
      <c r="D180" s="185" t="s">
        <v>163</v>
      </c>
      <c r="E180" s="190" t="s">
        <v>1</v>
      </c>
      <c r="F180" s="191" t="s">
        <v>169</v>
      </c>
      <c r="G180" s="189"/>
      <c r="H180" s="190" t="s">
        <v>1</v>
      </c>
      <c r="I180" s="192"/>
      <c r="J180" s="189"/>
      <c r="K180" s="189"/>
      <c r="L180" s="193"/>
      <c r="M180" s="194"/>
      <c r="N180" s="195"/>
      <c r="O180" s="195"/>
      <c r="P180" s="195"/>
      <c r="Q180" s="195"/>
      <c r="R180" s="195"/>
      <c r="S180" s="195"/>
      <c r="T180" s="196"/>
      <c r="AT180" s="197" t="s">
        <v>163</v>
      </c>
      <c r="AU180" s="197" t="s">
        <v>85</v>
      </c>
      <c r="AV180" s="11" t="s">
        <v>83</v>
      </c>
      <c r="AW180" s="11" t="s">
        <v>36</v>
      </c>
      <c r="AX180" s="11" t="s">
        <v>75</v>
      </c>
      <c r="AY180" s="197" t="s">
        <v>151</v>
      </c>
    </row>
    <row r="181" spans="2:51" s="12" customFormat="1" ht="12">
      <c r="B181" s="198"/>
      <c r="C181" s="199"/>
      <c r="D181" s="185" t="s">
        <v>163</v>
      </c>
      <c r="E181" s="200" t="s">
        <v>1</v>
      </c>
      <c r="F181" s="201" t="s">
        <v>170</v>
      </c>
      <c r="G181" s="199"/>
      <c r="H181" s="202">
        <v>5.4</v>
      </c>
      <c r="I181" s="203"/>
      <c r="J181" s="199"/>
      <c r="K181" s="199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163</v>
      </c>
      <c r="AU181" s="208" t="s">
        <v>85</v>
      </c>
      <c r="AV181" s="12" t="s">
        <v>85</v>
      </c>
      <c r="AW181" s="12" t="s">
        <v>36</v>
      </c>
      <c r="AX181" s="12" t="s">
        <v>75</v>
      </c>
      <c r="AY181" s="208" t="s">
        <v>151</v>
      </c>
    </row>
    <row r="182" spans="2:51" s="13" customFormat="1" ht="12">
      <c r="B182" s="209"/>
      <c r="C182" s="210"/>
      <c r="D182" s="185" t="s">
        <v>163</v>
      </c>
      <c r="E182" s="211" t="s">
        <v>1</v>
      </c>
      <c r="F182" s="212" t="s">
        <v>171</v>
      </c>
      <c r="G182" s="210"/>
      <c r="H182" s="213">
        <v>13.575</v>
      </c>
      <c r="I182" s="214"/>
      <c r="J182" s="210"/>
      <c r="K182" s="210"/>
      <c r="L182" s="215"/>
      <c r="M182" s="216"/>
      <c r="N182" s="217"/>
      <c r="O182" s="217"/>
      <c r="P182" s="217"/>
      <c r="Q182" s="217"/>
      <c r="R182" s="217"/>
      <c r="S182" s="217"/>
      <c r="T182" s="218"/>
      <c r="AT182" s="219" t="s">
        <v>163</v>
      </c>
      <c r="AU182" s="219" t="s">
        <v>85</v>
      </c>
      <c r="AV182" s="13" t="s">
        <v>159</v>
      </c>
      <c r="AW182" s="13" t="s">
        <v>36</v>
      </c>
      <c r="AX182" s="13" t="s">
        <v>83</v>
      </c>
      <c r="AY182" s="219" t="s">
        <v>151</v>
      </c>
    </row>
    <row r="183" spans="2:65" s="1" customFormat="1" ht="16.5" customHeight="1">
      <c r="B183" s="32"/>
      <c r="C183" s="173" t="s">
        <v>243</v>
      </c>
      <c r="D183" s="173" t="s">
        <v>154</v>
      </c>
      <c r="E183" s="174" t="s">
        <v>244</v>
      </c>
      <c r="F183" s="175" t="s">
        <v>245</v>
      </c>
      <c r="G183" s="176" t="s">
        <v>157</v>
      </c>
      <c r="H183" s="177">
        <v>54.45</v>
      </c>
      <c r="I183" s="178"/>
      <c r="J183" s="179">
        <f>ROUND(I183*H183,2)</f>
        <v>0</v>
      </c>
      <c r="K183" s="175" t="s">
        <v>158</v>
      </c>
      <c r="L183" s="36"/>
      <c r="M183" s="180" t="s">
        <v>1</v>
      </c>
      <c r="N183" s="181" t="s">
        <v>46</v>
      </c>
      <c r="O183" s="58"/>
      <c r="P183" s="182">
        <f>O183*H183</f>
        <v>0</v>
      </c>
      <c r="Q183" s="182">
        <v>0.00735</v>
      </c>
      <c r="R183" s="182">
        <f>Q183*H183</f>
        <v>0.4002075</v>
      </c>
      <c r="S183" s="182">
        <v>0</v>
      </c>
      <c r="T183" s="183">
        <f>S183*H183</f>
        <v>0</v>
      </c>
      <c r="AR183" s="15" t="s">
        <v>159</v>
      </c>
      <c r="AT183" s="15" t="s">
        <v>154</v>
      </c>
      <c r="AU183" s="15" t="s">
        <v>85</v>
      </c>
      <c r="AY183" s="15" t="s">
        <v>151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5" t="s">
        <v>83</v>
      </c>
      <c r="BK183" s="184">
        <f>ROUND(I183*H183,2)</f>
        <v>0</v>
      </c>
      <c r="BL183" s="15" t="s">
        <v>159</v>
      </c>
      <c r="BM183" s="15" t="s">
        <v>246</v>
      </c>
    </row>
    <row r="184" spans="2:47" s="1" customFormat="1" ht="12">
      <c r="B184" s="32"/>
      <c r="C184" s="33"/>
      <c r="D184" s="185" t="s">
        <v>161</v>
      </c>
      <c r="E184" s="33"/>
      <c r="F184" s="186" t="s">
        <v>247</v>
      </c>
      <c r="G184" s="33"/>
      <c r="H184" s="33"/>
      <c r="I184" s="102"/>
      <c r="J184" s="33"/>
      <c r="K184" s="33"/>
      <c r="L184" s="36"/>
      <c r="M184" s="187"/>
      <c r="N184" s="58"/>
      <c r="O184" s="58"/>
      <c r="P184" s="58"/>
      <c r="Q184" s="58"/>
      <c r="R184" s="58"/>
      <c r="S184" s="58"/>
      <c r="T184" s="59"/>
      <c r="AT184" s="15" t="s">
        <v>161</v>
      </c>
      <c r="AU184" s="15" t="s">
        <v>85</v>
      </c>
    </row>
    <row r="185" spans="2:51" s="11" customFormat="1" ht="12">
      <c r="B185" s="188"/>
      <c r="C185" s="189"/>
      <c r="D185" s="185" t="s">
        <v>163</v>
      </c>
      <c r="E185" s="190" t="s">
        <v>1</v>
      </c>
      <c r="F185" s="191" t="s">
        <v>164</v>
      </c>
      <c r="G185" s="189"/>
      <c r="H185" s="190" t="s">
        <v>1</v>
      </c>
      <c r="I185" s="192"/>
      <c r="J185" s="189"/>
      <c r="K185" s="189"/>
      <c r="L185" s="193"/>
      <c r="M185" s="194"/>
      <c r="N185" s="195"/>
      <c r="O185" s="195"/>
      <c r="P185" s="195"/>
      <c r="Q185" s="195"/>
      <c r="R185" s="195"/>
      <c r="S185" s="195"/>
      <c r="T185" s="196"/>
      <c r="AT185" s="197" t="s">
        <v>163</v>
      </c>
      <c r="AU185" s="197" t="s">
        <v>85</v>
      </c>
      <c r="AV185" s="11" t="s">
        <v>83</v>
      </c>
      <c r="AW185" s="11" t="s">
        <v>36</v>
      </c>
      <c r="AX185" s="11" t="s">
        <v>75</v>
      </c>
      <c r="AY185" s="197" t="s">
        <v>151</v>
      </c>
    </row>
    <row r="186" spans="2:51" s="11" customFormat="1" ht="12">
      <c r="B186" s="188"/>
      <c r="C186" s="189"/>
      <c r="D186" s="185" t="s">
        <v>163</v>
      </c>
      <c r="E186" s="190" t="s">
        <v>1</v>
      </c>
      <c r="F186" s="191" t="s">
        <v>248</v>
      </c>
      <c r="G186" s="189"/>
      <c r="H186" s="190" t="s">
        <v>1</v>
      </c>
      <c r="I186" s="192"/>
      <c r="J186" s="189"/>
      <c r="K186" s="189"/>
      <c r="L186" s="193"/>
      <c r="M186" s="194"/>
      <c r="N186" s="195"/>
      <c r="O186" s="195"/>
      <c r="P186" s="195"/>
      <c r="Q186" s="195"/>
      <c r="R186" s="195"/>
      <c r="S186" s="195"/>
      <c r="T186" s="196"/>
      <c r="AT186" s="197" t="s">
        <v>163</v>
      </c>
      <c r="AU186" s="197" t="s">
        <v>85</v>
      </c>
      <c r="AV186" s="11" t="s">
        <v>83</v>
      </c>
      <c r="AW186" s="11" t="s">
        <v>36</v>
      </c>
      <c r="AX186" s="11" t="s">
        <v>75</v>
      </c>
      <c r="AY186" s="197" t="s">
        <v>151</v>
      </c>
    </row>
    <row r="187" spans="2:51" s="11" customFormat="1" ht="12">
      <c r="B187" s="188"/>
      <c r="C187" s="189"/>
      <c r="D187" s="185" t="s">
        <v>163</v>
      </c>
      <c r="E187" s="190" t="s">
        <v>1</v>
      </c>
      <c r="F187" s="191" t="s">
        <v>166</v>
      </c>
      <c r="G187" s="189"/>
      <c r="H187" s="190" t="s">
        <v>1</v>
      </c>
      <c r="I187" s="192"/>
      <c r="J187" s="189"/>
      <c r="K187" s="189"/>
      <c r="L187" s="193"/>
      <c r="M187" s="194"/>
      <c r="N187" s="195"/>
      <c r="O187" s="195"/>
      <c r="P187" s="195"/>
      <c r="Q187" s="195"/>
      <c r="R187" s="195"/>
      <c r="S187" s="195"/>
      <c r="T187" s="196"/>
      <c r="AT187" s="197" t="s">
        <v>163</v>
      </c>
      <c r="AU187" s="197" t="s">
        <v>85</v>
      </c>
      <c r="AV187" s="11" t="s">
        <v>83</v>
      </c>
      <c r="AW187" s="11" t="s">
        <v>36</v>
      </c>
      <c r="AX187" s="11" t="s">
        <v>75</v>
      </c>
      <c r="AY187" s="197" t="s">
        <v>151</v>
      </c>
    </row>
    <row r="188" spans="2:51" s="12" customFormat="1" ht="12">
      <c r="B188" s="198"/>
      <c r="C188" s="199"/>
      <c r="D188" s="185" t="s">
        <v>163</v>
      </c>
      <c r="E188" s="200" t="s">
        <v>1</v>
      </c>
      <c r="F188" s="201" t="s">
        <v>249</v>
      </c>
      <c r="G188" s="199"/>
      <c r="H188" s="202">
        <v>29.35</v>
      </c>
      <c r="I188" s="203"/>
      <c r="J188" s="199"/>
      <c r="K188" s="199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163</v>
      </c>
      <c r="AU188" s="208" t="s">
        <v>85</v>
      </c>
      <c r="AV188" s="12" t="s">
        <v>85</v>
      </c>
      <c r="AW188" s="12" t="s">
        <v>36</v>
      </c>
      <c r="AX188" s="12" t="s">
        <v>75</v>
      </c>
      <c r="AY188" s="208" t="s">
        <v>151</v>
      </c>
    </row>
    <row r="189" spans="2:51" s="12" customFormat="1" ht="12">
      <c r="B189" s="198"/>
      <c r="C189" s="199"/>
      <c r="D189" s="185" t="s">
        <v>163</v>
      </c>
      <c r="E189" s="200" t="s">
        <v>1</v>
      </c>
      <c r="F189" s="201" t="s">
        <v>193</v>
      </c>
      <c r="G189" s="199"/>
      <c r="H189" s="202">
        <v>0.9</v>
      </c>
      <c r="I189" s="203"/>
      <c r="J189" s="199"/>
      <c r="K189" s="199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163</v>
      </c>
      <c r="AU189" s="208" t="s">
        <v>85</v>
      </c>
      <c r="AV189" s="12" t="s">
        <v>85</v>
      </c>
      <c r="AW189" s="12" t="s">
        <v>36</v>
      </c>
      <c r="AX189" s="12" t="s">
        <v>75</v>
      </c>
      <c r="AY189" s="208" t="s">
        <v>151</v>
      </c>
    </row>
    <row r="190" spans="2:51" s="11" customFormat="1" ht="12">
      <c r="B190" s="188"/>
      <c r="C190" s="189"/>
      <c r="D190" s="185" t="s">
        <v>163</v>
      </c>
      <c r="E190" s="190" t="s">
        <v>1</v>
      </c>
      <c r="F190" s="191" t="s">
        <v>169</v>
      </c>
      <c r="G190" s="189"/>
      <c r="H190" s="190" t="s">
        <v>1</v>
      </c>
      <c r="I190" s="192"/>
      <c r="J190" s="189"/>
      <c r="K190" s="189"/>
      <c r="L190" s="193"/>
      <c r="M190" s="194"/>
      <c r="N190" s="195"/>
      <c r="O190" s="195"/>
      <c r="P190" s="195"/>
      <c r="Q190" s="195"/>
      <c r="R190" s="195"/>
      <c r="S190" s="195"/>
      <c r="T190" s="196"/>
      <c r="AT190" s="197" t="s">
        <v>163</v>
      </c>
      <c r="AU190" s="197" t="s">
        <v>85</v>
      </c>
      <c r="AV190" s="11" t="s">
        <v>83</v>
      </c>
      <c r="AW190" s="11" t="s">
        <v>36</v>
      </c>
      <c r="AX190" s="11" t="s">
        <v>75</v>
      </c>
      <c r="AY190" s="197" t="s">
        <v>151</v>
      </c>
    </row>
    <row r="191" spans="2:51" s="12" customFormat="1" ht="12">
      <c r="B191" s="198"/>
      <c r="C191" s="199"/>
      <c r="D191" s="185" t="s">
        <v>163</v>
      </c>
      <c r="E191" s="200" t="s">
        <v>1</v>
      </c>
      <c r="F191" s="201" t="s">
        <v>194</v>
      </c>
      <c r="G191" s="199"/>
      <c r="H191" s="202">
        <v>24.2</v>
      </c>
      <c r="I191" s="203"/>
      <c r="J191" s="199"/>
      <c r="K191" s="199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163</v>
      </c>
      <c r="AU191" s="208" t="s">
        <v>85</v>
      </c>
      <c r="AV191" s="12" t="s">
        <v>85</v>
      </c>
      <c r="AW191" s="12" t="s">
        <v>36</v>
      </c>
      <c r="AX191" s="12" t="s">
        <v>75</v>
      </c>
      <c r="AY191" s="208" t="s">
        <v>151</v>
      </c>
    </row>
    <row r="192" spans="2:51" s="13" customFormat="1" ht="12">
      <c r="B192" s="209"/>
      <c r="C192" s="210"/>
      <c r="D192" s="185" t="s">
        <v>163</v>
      </c>
      <c r="E192" s="211" t="s">
        <v>1</v>
      </c>
      <c r="F192" s="212" t="s">
        <v>171</v>
      </c>
      <c r="G192" s="210"/>
      <c r="H192" s="213">
        <v>54.45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163</v>
      </c>
      <c r="AU192" s="219" t="s">
        <v>85</v>
      </c>
      <c r="AV192" s="13" t="s">
        <v>159</v>
      </c>
      <c r="AW192" s="13" t="s">
        <v>36</v>
      </c>
      <c r="AX192" s="13" t="s">
        <v>83</v>
      </c>
      <c r="AY192" s="219" t="s">
        <v>151</v>
      </c>
    </row>
    <row r="193" spans="2:65" s="1" customFormat="1" ht="16.5" customHeight="1">
      <c r="B193" s="32"/>
      <c r="C193" s="173" t="s">
        <v>250</v>
      </c>
      <c r="D193" s="173" t="s">
        <v>154</v>
      </c>
      <c r="E193" s="174" t="s">
        <v>251</v>
      </c>
      <c r="F193" s="175" t="s">
        <v>252</v>
      </c>
      <c r="G193" s="176" t="s">
        <v>157</v>
      </c>
      <c r="H193" s="177">
        <v>13.575</v>
      </c>
      <c r="I193" s="178"/>
      <c r="J193" s="179">
        <f>ROUND(I193*H193,2)</f>
        <v>0</v>
      </c>
      <c r="K193" s="175" t="s">
        <v>158</v>
      </c>
      <c r="L193" s="36"/>
      <c r="M193" s="180" t="s">
        <v>1</v>
      </c>
      <c r="N193" s="181" t="s">
        <v>46</v>
      </c>
      <c r="O193" s="58"/>
      <c r="P193" s="182">
        <f>O193*H193</f>
        <v>0</v>
      </c>
      <c r="Q193" s="182">
        <v>0.00438</v>
      </c>
      <c r="R193" s="182">
        <f>Q193*H193</f>
        <v>0.0594585</v>
      </c>
      <c r="S193" s="182">
        <v>0</v>
      </c>
      <c r="T193" s="183">
        <f>S193*H193</f>
        <v>0</v>
      </c>
      <c r="AR193" s="15" t="s">
        <v>159</v>
      </c>
      <c r="AT193" s="15" t="s">
        <v>154</v>
      </c>
      <c r="AU193" s="15" t="s">
        <v>85</v>
      </c>
      <c r="AY193" s="15" t="s">
        <v>151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15" t="s">
        <v>83</v>
      </c>
      <c r="BK193" s="184">
        <f>ROUND(I193*H193,2)</f>
        <v>0</v>
      </c>
      <c r="BL193" s="15" t="s">
        <v>159</v>
      </c>
      <c r="BM193" s="15" t="s">
        <v>253</v>
      </c>
    </row>
    <row r="194" spans="2:47" s="1" customFormat="1" ht="12">
      <c r="B194" s="32"/>
      <c r="C194" s="33"/>
      <c r="D194" s="185" t="s">
        <v>161</v>
      </c>
      <c r="E194" s="33"/>
      <c r="F194" s="186" t="s">
        <v>254</v>
      </c>
      <c r="G194" s="33"/>
      <c r="H194" s="33"/>
      <c r="I194" s="102"/>
      <c r="J194" s="33"/>
      <c r="K194" s="33"/>
      <c r="L194" s="36"/>
      <c r="M194" s="187"/>
      <c r="N194" s="58"/>
      <c r="O194" s="58"/>
      <c r="P194" s="58"/>
      <c r="Q194" s="58"/>
      <c r="R194" s="58"/>
      <c r="S194" s="58"/>
      <c r="T194" s="59"/>
      <c r="AT194" s="15" t="s">
        <v>161</v>
      </c>
      <c r="AU194" s="15" t="s">
        <v>85</v>
      </c>
    </row>
    <row r="195" spans="2:51" s="11" customFormat="1" ht="12">
      <c r="B195" s="188"/>
      <c r="C195" s="189"/>
      <c r="D195" s="185" t="s">
        <v>163</v>
      </c>
      <c r="E195" s="190" t="s">
        <v>1</v>
      </c>
      <c r="F195" s="191" t="s">
        <v>164</v>
      </c>
      <c r="G195" s="189"/>
      <c r="H195" s="190" t="s">
        <v>1</v>
      </c>
      <c r="I195" s="192"/>
      <c r="J195" s="189"/>
      <c r="K195" s="189"/>
      <c r="L195" s="193"/>
      <c r="M195" s="194"/>
      <c r="N195" s="195"/>
      <c r="O195" s="195"/>
      <c r="P195" s="195"/>
      <c r="Q195" s="195"/>
      <c r="R195" s="195"/>
      <c r="S195" s="195"/>
      <c r="T195" s="196"/>
      <c r="AT195" s="197" t="s">
        <v>163</v>
      </c>
      <c r="AU195" s="197" t="s">
        <v>85</v>
      </c>
      <c r="AV195" s="11" t="s">
        <v>83</v>
      </c>
      <c r="AW195" s="11" t="s">
        <v>36</v>
      </c>
      <c r="AX195" s="11" t="s">
        <v>75</v>
      </c>
      <c r="AY195" s="197" t="s">
        <v>151</v>
      </c>
    </row>
    <row r="196" spans="2:51" s="11" customFormat="1" ht="12">
      <c r="B196" s="188"/>
      <c r="C196" s="189"/>
      <c r="D196" s="185" t="s">
        <v>163</v>
      </c>
      <c r="E196" s="190" t="s">
        <v>1</v>
      </c>
      <c r="F196" s="191" t="s">
        <v>165</v>
      </c>
      <c r="G196" s="189"/>
      <c r="H196" s="190" t="s">
        <v>1</v>
      </c>
      <c r="I196" s="192"/>
      <c r="J196" s="189"/>
      <c r="K196" s="189"/>
      <c r="L196" s="193"/>
      <c r="M196" s="194"/>
      <c r="N196" s="195"/>
      <c r="O196" s="195"/>
      <c r="P196" s="195"/>
      <c r="Q196" s="195"/>
      <c r="R196" s="195"/>
      <c r="S196" s="195"/>
      <c r="T196" s="196"/>
      <c r="AT196" s="197" t="s">
        <v>163</v>
      </c>
      <c r="AU196" s="197" t="s">
        <v>85</v>
      </c>
      <c r="AV196" s="11" t="s">
        <v>83</v>
      </c>
      <c r="AW196" s="11" t="s">
        <v>36</v>
      </c>
      <c r="AX196" s="11" t="s">
        <v>75</v>
      </c>
      <c r="AY196" s="197" t="s">
        <v>151</v>
      </c>
    </row>
    <row r="197" spans="2:51" s="11" customFormat="1" ht="12">
      <c r="B197" s="188"/>
      <c r="C197" s="189"/>
      <c r="D197" s="185" t="s">
        <v>163</v>
      </c>
      <c r="E197" s="190" t="s">
        <v>1</v>
      </c>
      <c r="F197" s="191" t="s">
        <v>166</v>
      </c>
      <c r="G197" s="189"/>
      <c r="H197" s="190" t="s">
        <v>1</v>
      </c>
      <c r="I197" s="192"/>
      <c r="J197" s="189"/>
      <c r="K197" s="189"/>
      <c r="L197" s="193"/>
      <c r="M197" s="194"/>
      <c r="N197" s="195"/>
      <c r="O197" s="195"/>
      <c r="P197" s="195"/>
      <c r="Q197" s="195"/>
      <c r="R197" s="195"/>
      <c r="S197" s="195"/>
      <c r="T197" s="196"/>
      <c r="AT197" s="197" t="s">
        <v>163</v>
      </c>
      <c r="AU197" s="197" t="s">
        <v>85</v>
      </c>
      <c r="AV197" s="11" t="s">
        <v>83</v>
      </c>
      <c r="AW197" s="11" t="s">
        <v>36</v>
      </c>
      <c r="AX197" s="11" t="s">
        <v>75</v>
      </c>
      <c r="AY197" s="197" t="s">
        <v>151</v>
      </c>
    </row>
    <row r="198" spans="2:51" s="12" customFormat="1" ht="12">
      <c r="B198" s="198"/>
      <c r="C198" s="199"/>
      <c r="D198" s="185" t="s">
        <v>163</v>
      </c>
      <c r="E198" s="200" t="s">
        <v>1</v>
      </c>
      <c r="F198" s="201" t="s">
        <v>167</v>
      </c>
      <c r="G198" s="199"/>
      <c r="H198" s="202">
        <v>7.725</v>
      </c>
      <c r="I198" s="203"/>
      <c r="J198" s="199"/>
      <c r="K198" s="199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163</v>
      </c>
      <c r="AU198" s="208" t="s">
        <v>85</v>
      </c>
      <c r="AV198" s="12" t="s">
        <v>85</v>
      </c>
      <c r="AW198" s="12" t="s">
        <v>36</v>
      </c>
      <c r="AX198" s="12" t="s">
        <v>75</v>
      </c>
      <c r="AY198" s="208" t="s">
        <v>151</v>
      </c>
    </row>
    <row r="199" spans="2:51" s="12" customFormat="1" ht="12">
      <c r="B199" s="198"/>
      <c r="C199" s="199"/>
      <c r="D199" s="185" t="s">
        <v>163</v>
      </c>
      <c r="E199" s="200" t="s">
        <v>1</v>
      </c>
      <c r="F199" s="201" t="s">
        <v>168</v>
      </c>
      <c r="G199" s="199"/>
      <c r="H199" s="202">
        <v>0.45</v>
      </c>
      <c r="I199" s="203"/>
      <c r="J199" s="199"/>
      <c r="K199" s="199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163</v>
      </c>
      <c r="AU199" s="208" t="s">
        <v>85</v>
      </c>
      <c r="AV199" s="12" t="s">
        <v>85</v>
      </c>
      <c r="AW199" s="12" t="s">
        <v>36</v>
      </c>
      <c r="AX199" s="12" t="s">
        <v>75</v>
      </c>
      <c r="AY199" s="208" t="s">
        <v>151</v>
      </c>
    </row>
    <row r="200" spans="2:51" s="11" customFormat="1" ht="12">
      <c r="B200" s="188"/>
      <c r="C200" s="189"/>
      <c r="D200" s="185" t="s">
        <v>163</v>
      </c>
      <c r="E200" s="190" t="s">
        <v>1</v>
      </c>
      <c r="F200" s="191" t="s">
        <v>169</v>
      </c>
      <c r="G200" s="189"/>
      <c r="H200" s="190" t="s">
        <v>1</v>
      </c>
      <c r="I200" s="192"/>
      <c r="J200" s="189"/>
      <c r="K200" s="189"/>
      <c r="L200" s="193"/>
      <c r="M200" s="194"/>
      <c r="N200" s="195"/>
      <c r="O200" s="195"/>
      <c r="P200" s="195"/>
      <c r="Q200" s="195"/>
      <c r="R200" s="195"/>
      <c r="S200" s="195"/>
      <c r="T200" s="196"/>
      <c r="AT200" s="197" t="s">
        <v>163</v>
      </c>
      <c r="AU200" s="197" t="s">
        <v>85</v>
      </c>
      <c r="AV200" s="11" t="s">
        <v>83</v>
      </c>
      <c r="AW200" s="11" t="s">
        <v>36</v>
      </c>
      <c r="AX200" s="11" t="s">
        <v>75</v>
      </c>
      <c r="AY200" s="197" t="s">
        <v>151</v>
      </c>
    </row>
    <row r="201" spans="2:51" s="12" customFormat="1" ht="12">
      <c r="B201" s="198"/>
      <c r="C201" s="199"/>
      <c r="D201" s="185" t="s">
        <v>163</v>
      </c>
      <c r="E201" s="200" t="s">
        <v>1</v>
      </c>
      <c r="F201" s="201" t="s">
        <v>170</v>
      </c>
      <c r="G201" s="199"/>
      <c r="H201" s="202">
        <v>5.4</v>
      </c>
      <c r="I201" s="203"/>
      <c r="J201" s="199"/>
      <c r="K201" s="199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163</v>
      </c>
      <c r="AU201" s="208" t="s">
        <v>85</v>
      </c>
      <c r="AV201" s="12" t="s">
        <v>85</v>
      </c>
      <c r="AW201" s="12" t="s">
        <v>36</v>
      </c>
      <c r="AX201" s="12" t="s">
        <v>75</v>
      </c>
      <c r="AY201" s="208" t="s">
        <v>151</v>
      </c>
    </row>
    <row r="202" spans="2:51" s="13" customFormat="1" ht="12">
      <c r="B202" s="209"/>
      <c r="C202" s="210"/>
      <c r="D202" s="185" t="s">
        <v>163</v>
      </c>
      <c r="E202" s="211" t="s">
        <v>1</v>
      </c>
      <c r="F202" s="212" t="s">
        <v>171</v>
      </c>
      <c r="G202" s="210"/>
      <c r="H202" s="213">
        <v>13.575</v>
      </c>
      <c r="I202" s="214"/>
      <c r="J202" s="210"/>
      <c r="K202" s="210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163</v>
      </c>
      <c r="AU202" s="219" t="s">
        <v>85</v>
      </c>
      <c r="AV202" s="13" t="s">
        <v>159</v>
      </c>
      <c r="AW202" s="13" t="s">
        <v>36</v>
      </c>
      <c r="AX202" s="13" t="s">
        <v>83</v>
      </c>
      <c r="AY202" s="219" t="s">
        <v>151</v>
      </c>
    </row>
    <row r="203" spans="2:65" s="1" customFormat="1" ht="16.5" customHeight="1">
      <c r="B203" s="32"/>
      <c r="C203" s="173" t="s">
        <v>255</v>
      </c>
      <c r="D203" s="173" t="s">
        <v>154</v>
      </c>
      <c r="E203" s="174" t="s">
        <v>256</v>
      </c>
      <c r="F203" s="175" t="s">
        <v>257</v>
      </c>
      <c r="G203" s="176" t="s">
        <v>157</v>
      </c>
      <c r="H203" s="177">
        <v>5.445</v>
      </c>
      <c r="I203" s="178"/>
      <c r="J203" s="179">
        <f>ROUND(I203*H203,2)</f>
        <v>0</v>
      </c>
      <c r="K203" s="175" t="s">
        <v>158</v>
      </c>
      <c r="L203" s="36"/>
      <c r="M203" s="180" t="s">
        <v>1</v>
      </c>
      <c r="N203" s="181" t="s">
        <v>46</v>
      </c>
      <c r="O203" s="58"/>
      <c r="P203" s="182">
        <f>O203*H203</f>
        <v>0</v>
      </c>
      <c r="Q203" s="182">
        <v>0.02048</v>
      </c>
      <c r="R203" s="182">
        <f>Q203*H203</f>
        <v>0.11151360000000002</v>
      </c>
      <c r="S203" s="182">
        <v>0</v>
      </c>
      <c r="T203" s="183">
        <f>S203*H203</f>
        <v>0</v>
      </c>
      <c r="AR203" s="15" t="s">
        <v>159</v>
      </c>
      <c r="AT203" s="15" t="s">
        <v>154</v>
      </c>
      <c r="AU203" s="15" t="s">
        <v>85</v>
      </c>
      <c r="AY203" s="15" t="s">
        <v>151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15" t="s">
        <v>83</v>
      </c>
      <c r="BK203" s="184">
        <f>ROUND(I203*H203,2)</f>
        <v>0</v>
      </c>
      <c r="BL203" s="15" t="s">
        <v>159</v>
      </c>
      <c r="BM203" s="15" t="s">
        <v>258</v>
      </c>
    </row>
    <row r="204" spans="2:47" s="1" customFormat="1" ht="12">
      <c r="B204" s="32"/>
      <c r="C204" s="33"/>
      <c r="D204" s="185" t="s">
        <v>161</v>
      </c>
      <c r="E204" s="33"/>
      <c r="F204" s="186" t="s">
        <v>259</v>
      </c>
      <c r="G204" s="33"/>
      <c r="H204" s="33"/>
      <c r="I204" s="102"/>
      <c r="J204" s="33"/>
      <c r="K204" s="33"/>
      <c r="L204" s="36"/>
      <c r="M204" s="187"/>
      <c r="N204" s="58"/>
      <c r="O204" s="58"/>
      <c r="P204" s="58"/>
      <c r="Q204" s="58"/>
      <c r="R204" s="58"/>
      <c r="S204" s="58"/>
      <c r="T204" s="59"/>
      <c r="AT204" s="15" t="s">
        <v>161</v>
      </c>
      <c r="AU204" s="15" t="s">
        <v>85</v>
      </c>
    </row>
    <row r="205" spans="2:51" s="11" customFormat="1" ht="12">
      <c r="B205" s="188"/>
      <c r="C205" s="189"/>
      <c r="D205" s="185" t="s">
        <v>163</v>
      </c>
      <c r="E205" s="190" t="s">
        <v>1</v>
      </c>
      <c r="F205" s="191" t="s">
        <v>164</v>
      </c>
      <c r="G205" s="189"/>
      <c r="H205" s="190" t="s">
        <v>1</v>
      </c>
      <c r="I205" s="192"/>
      <c r="J205" s="189"/>
      <c r="K205" s="189"/>
      <c r="L205" s="193"/>
      <c r="M205" s="194"/>
      <c r="N205" s="195"/>
      <c r="O205" s="195"/>
      <c r="P205" s="195"/>
      <c r="Q205" s="195"/>
      <c r="R205" s="195"/>
      <c r="S205" s="195"/>
      <c r="T205" s="196"/>
      <c r="AT205" s="197" t="s">
        <v>163</v>
      </c>
      <c r="AU205" s="197" t="s">
        <v>85</v>
      </c>
      <c r="AV205" s="11" t="s">
        <v>83</v>
      </c>
      <c r="AW205" s="11" t="s">
        <v>36</v>
      </c>
      <c r="AX205" s="11" t="s">
        <v>75</v>
      </c>
      <c r="AY205" s="197" t="s">
        <v>151</v>
      </c>
    </row>
    <row r="206" spans="2:51" s="11" customFormat="1" ht="12">
      <c r="B206" s="188"/>
      <c r="C206" s="189"/>
      <c r="D206" s="185" t="s">
        <v>163</v>
      </c>
      <c r="E206" s="190" t="s">
        <v>1</v>
      </c>
      <c r="F206" s="191" t="s">
        <v>260</v>
      </c>
      <c r="G206" s="189"/>
      <c r="H206" s="190" t="s">
        <v>1</v>
      </c>
      <c r="I206" s="192"/>
      <c r="J206" s="189"/>
      <c r="K206" s="189"/>
      <c r="L206" s="193"/>
      <c r="M206" s="194"/>
      <c r="N206" s="195"/>
      <c r="O206" s="195"/>
      <c r="P206" s="195"/>
      <c r="Q206" s="195"/>
      <c r="R206" s="195"/>
      <c r="S206" s="195"/>
      <c r="T206" s="196"/>
      <c r="AT206" s="197" t="s">
        <v>163</v>
      </c>
      <c r="AU206" s="197" t="s">
        <v>85</v>
      </c>
      <c r="AV206" s="11" t="s">
        <v>83</v>
      </c>
      <c r="AW206" s="11" t="s">
        <v>36</v>
      </c>
      <c r="AX206" s="11" t="s">
        <v>75</v>
      </c>
      <c r="AY206" s="197" t="s">
        <v>151</v>
      </c>
    </row>
    <row r="207" spans="2:51" s="11" customFormat="1" ht="12">
      <c r="B207" s="188"/>
      <c r="C207" s="189"/>
      <c r="D207" s="185" t="s">
        <v>163</v>
      </c>
      <c r="E207" s="190" t="s">
        <v>1</v>
      </c>
      <c r="F207" s="191" t="s">
        <v>166</v>
      </c>
      <c r="G207" s="189"/>
      <c r="H207" s="190" t="s">
        <v>1</v>
      </c>
      <c r="I207" s="192"/>
      <c r="J207" s="189"/>
      <c r="K207" s="189"/>
      <c r="L207" s="193"/>
      <c r="M207" s="194"/>
      <c r="N207" s="195"/>
      <c r="O207" s="195"/>
      <c r="P207" s="195"/>
      <c r="Q207" s="195"/>
      <c r="R207" s="195"/>
      <c r="S207" s="195"/>
      <c r="T207" s="196"/>
      <c r="AT207" s="197" t="s">
        <v>163</v>
      </c>
      <c r="AU207" s="197" t="s">
        <v>85</v>
      </c>
      <c r="AV207" s="11" t="s">
        <v>83</v>
      </c>
      <c r="AW207" s="11" t="s">
        <v>36</v>
      </c>
      <c r="AX207" s="11" t="s">
        <v>75</v>
      </c>
      <c r="AY207" s="197" t="s">
        <v>151</v>
      </c>
    </row>
    <row r="208" spans="2:51" s="12" customFormat="1" ht="12">
      <c r="B208" s="198"/>
      <c r="C208" s="199"/>
      <c r="D208" s="185" t="s">
        <v>163</v>
      </c>
      <c r="E208" s="200" t="s">
        <v>1</v>
      </c>
      <c r="F208" s="201" t="s">
        <v>249</v>
      </c>
      <c r="G208" s="199"/>
      <c r="H208" s="202">
        <v>29.35</v>
      </c>
      <c r="I208" s="203"/>
      <c r="J208" s="199"/>
      <c r="K208" s="199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163</v>
      </c>
      <c r="AU208" s="208" t="s">
        <v>85</v>
      </c>
      <c r="AV208" s="12" t="s">
        <v>85</v>
      </c>
      <c r="AW208" s="12" t="s">
        <v>36</v>
      </c>
      <c r="AX208" s="12" t="s">
        <v>75</v>
      </c>
      <c r="AY208" s="208" t="s">
        <v>151</v>
      </c>
    </row>
    <row r="209" spans="2:51" s="12" customFormat="1" ht="12">
      <c r="B209" s="198"/>
      <c r="C209" s="199"/>
      <c r="D209" s="185" t="s">
        <v>163</v>
      </c>
      <c r="E209" s="200" t="s">
        <v>1</v>
      </c>
      <c r="F209" s="201" t="s">
        <v>193</v>
      </c>
      <c r="G209" s="199"/>
      <c r="H209" s="202">
        <v>0.9</v>
      </c>
      <c r="I209" s="203"/>
      <c r="J209" s="199"/>
      <c r="K209" s="199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163</v>
      </c>
      <c r="AU209" s="208" t="s">
        <v>85</v>
      </c>
      <c r="AV209" s="12" t="s">
        <v>85</v>
      </c>
      <c r="AW209" s="12" t="s">
        <v>36</v>
      </c>
      <c r="AX209" s="12" t="s">
        <v>75</v>
      </c>
      <c r="AY209" s="208" t="s">
        <v>151</v>
      </c>
    </row>
    <row r="210" spans="2:51" s="11" customFormat="1" ht="12">
      <c r="B210" s="188"/>
      <c r="C210" s="189"/>
      <c r="D210" s="185" t="s">
        <v>163</v>
      </c>
      <c r="E210" s="190" t="s">
        <v>1</v>
      </c>
      <c r="F210" s="191" t="s">
        <v>169</v>
      </c>
      <c r="G210" s="189"/>
      <c r="H210" s="190" t="s">
        <v>1</v>
      </c>
      <c r="I210" s="192"/>
      <c r="J210" s="189"/>
      <c r="K210" s="189"/>
      <c r="L210" s="193"/>
      <c r="M210" s="194"/>
      <c r="N210" s="195"/>
      <c r="O210" s="195"/>
      <c r="P210" s="195"/>
      <c r="Q210" s="195"/>
      <c r="R210" s="195"/>
      <c r="S210" s="195"/>
      <c r="T210" s="196"/>
      <c r="AT210" s="197" t="s">
        <v>163</v>
      </c>
      <c r="AU210" s="197" t="s">
        <v>85</v>
      </c>
      <c r="AV210" s="11" t="s">
        <v>83</v>
      </c>
      <c r="AW210" s="11" t="s">
        <v>36</v>
      </c>
      <c r="AX210" s="11" t="s">
        <v>75</v>
      </c>
      <c r="AY210" s="197" t="s">
        <v>151</v>
      </c>
    </row>
    <row r="211" spans="2:51" s="12" customFormat="1" ht="12">
      <c r="B211" s="198"/>
      <c r="C211" s="199"/>
      <c r="D211" s="185" t="s">
        <v>163</v>
      </c>
      <c r="E211" s="200" t="s">
        <v>1</v>
      </c>
      <c r="F211" s="201" t="s">
        <v>194</v>
      </c>
      <c r="G211" s="199"/>
      <c r="H211" s="202">
        <v>24.2</v>
      </c>
      <c r="I211" s="203"/>
      <c r="J211" s="199"/>
      <c r="K211" s="199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163</v>
      </c>
      <c r="AU211" s="208" t="s">
        <v>85</v>
      </c>
      <c r="AV211" s="12" t="s">
        <v>85</v>
      </c>
      <c r="AW211" s="12" t="s">
        <v>36</v>
      </c>
      <c r="AX211" s="12" t="s">
        <v>75</v>
      </c>
      <c r="AY211" s="208" t="s">
        <v>151</v>
      </c>
    </row>
    <row r="212" spans="2:51" s="13" customFormat="1" ht="12">
      <c r="B212" s="209"/>
      <c r="C212" s="210"/>
      <c r="D212" s="185" t="s">
        <v>163</v>
      </c>
      <c r="E212" s="211" t="s">
        <v>1</v>
      </c>
      <c r="F212" s="212" t="s">
        <v>171</v>
      </c>
      <c r="G212" s="210"/>
      <c r="H212" s="213">
        <v>54.45</v>
      </c>
      <c r="I212" s="214"/>
      <c r="J212" s="210"/>
      <c r="K212" s="210"/>
      <c r="L212" s="215"/>
      <c r="M212" s="216"/>
      <c r="N212" s="217"/>
      <c r="O212" s="217"/>
      <c r="P212" s="217"/>
      <c r="Q212" s="217"/>
      <c r="R212" s="217"/>
      <c r="S212" s="217"/>
      <c r="T212" s="218"/>
      <c r="AT212" s="219" t="s">
        <v>163</v>
      </c>
      <c r="AU212" s="219" t="s">
        <v>85</v>
      </c>
      <c r="AV212" s="13" t="s">
        <v>159</v>
      </c>
      <c r="AW212" s="13" t="s">
        <v>36</v>
      </c>
      <c r="AX212" s="13" t="s">
        <v>75</v>
      </c>
      <c r="AY212" s="219" t="s">
        <v>151</v>
      </c>
    </row>
    <row r="213" spans="2:51" s="12" customFormat="1" ht="12">
      <c r="B213" s="198"/>
      <c r="C213" s="199"/>
      <c r="D213" s="185" t="s">
        <v>163</v>
      </c>
      <c r="E213" s="200" t="s">
        <v>1</v>
      </c>
      <c r="F213" s="201" t="s">
        <v>261</v>
      </c>
      <c r="G213" s="199"/>
      <c r="H213" s="202">
        <v>5.445</v>
      </c>
      <c r="I213" s="203"/>
      <c r="J213" s="199"/>
      <c r="K213" s="199"/>
      <c r="L213" s="204"/>
      <c r="M213" s="205"/>
      <c r="N213" s="206"/>
      <c r="O213" s="206"/>
      <c r="P213" s="206"/>
      <c r="Q213" s="206"/>
      <c r="R213" s="206"/>
      <c r="S213" s="206"/>
      <c r="T213" s="207"/>
      <c r="AT213" s="208" t="s">
        <v>163</v>
      </c>
      <c r="AU213" s="208" t="s">
        <v>85</v>
      </c>
      <c r="AV213" s="12" t="s">
        <v>85</v>
      </c>
      <c r="AW213" s="12" t="s">
        <v>36</v>
      </c>
      <c r="AX213" s="12" t="s">
        <v>83</v>
      </c>
      <c r="AY213" s="208" t="s">
        <v>151</v>
      </c>
    </row>
    <row r="214" spans="2:65" s="1" customFormat="1" ht="16.5" customHeight="1">
      <c r="B214" s="32"/>
      <c r="C214" s="173" t="s">
        <v>262</v>
      </c>
      <c r="D214" s="173" t="s">
        <v>154</v>
      </c>
      <c r="E214" s="174" t="s">
        <v>263</v>
      </c>
      <c r="F214" s="175" t="s">
        <v>264</v>
      </c>
      <c r="G214" s="176" t="s">
        <v>157</v>
      </c>
      <c r="H214" s="177">
        <v>54.45</v>
      </c>
      <c r="I214" s="178"/>
      <c r="J214" s="179">
        <f>ROUND(I214*H214,2)</f>
        <v>0</v>
      </c>
      <c r="K214" s="175" t="s">
        <v>158</v>
      </c>
      <c r="L214" s="36"/>
      <c r="M214" s="180" t="s">
        <v>1</v>
      </c>
      <c r="N214" s="181" t="s">
        <v>46</v>
      </c>
      <c r="O214" s="58"/>
      <c r="P214" s="182">
        <f>O214*H214</f>
        <v>0</v>
      </c>
      <c r="Q214" s="182">
        <v>0.00438</v>
      </c>
      <c r="R214" s="182">
        <f>Q214*H214</f>
        <v>0.23849100000000004</v>
      </c>
      <c r="S214" s="182">
        <v>0</v>
      </c>
      <c r="T214" s="183">
        <f>S214*H214</f>
        <v>0</v>
      </c>
      <c r="AR214" s="15" t="s">
        <v>159</v>
      </c>
      <c r="AT214" s="15" t="s">
        <v>154</v>
      </c>
      <c r="AU214" s="15" t="s">
        <v>85</v>
      </c>
      <c r="AY214" s="15" t="s">
        <v>151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5" t="s">
        <v>83</v>
      </c>
      <c r="BK214" s="184">
        <f>ROUND(I214*H214,2)</f>
        <v>0</v>
      </c>
      <c r="BL214" s="15" t="s">
        <v>159</v>
      </c>
      <c r="BM214" s="15" t="s">
        <v>265</v>
      </c>
    </row>
    <row r="215" spans="2:47" s="1" customFormat="1" ht="12">
      <c r="B215" s="32"/>
      <c r="C215" s="33"/>
      <c r="D215" s="185" t="s">
        <v>161</v>
      </c>
      <c r="E215" s="33"/>
      <c r="F215" s="186" t="s">
        <v>266</v>
      </c>
      <c r="G215" s="33"/>
      <c r="H215" s="33"/>
      <c r="I215" s="102"/>
      <c r="J215" s="33"/>
      <c r="K215" s="33"/>
      <c r="L215" s="36"/>
      <c r="M215" s="187"/>
      <c r="N215" s="58"/>
      <c r="O215" s="58"/>
      <c r="P215" s="58"/>
      <c r="Q215" s="58"/>
      <c r="R215" s="58"/>
      <c r="S215" s="58"/>
      <c r="T215" s="59"/>
      <c r="AT215" s="15" t="s">
        <v>161</v>
      </c>
      <c r="AU215" s="15" t="s">
        <v>85</v>
      </c>
    </row>
    <row r="216" spans="2:51" s="11" customFormat="1" ht="12">
      <c r="B216" s="188"/>
      <c r="C216" s="189"/>
      <c r="D216" s="185" t="s">
        <v>163</v>
      </c>
      <c r="E216" s="190" t="s">
        <v>1</v>
      </c>
      <c r="F216" s="191" t="s">
        <v>164</v>
      </c>
      <c r="G216" s="189"/>
      <c r="H216" s="190" t="s">
        <v>1</v>
      </c>
      <c r="I216" s="192"/>
      <c r="J216" s="189"/>
      <c r="K216" s="189"/>
      <c r="L216" s="193"/>
      <c r="M216" s="194"/>
      <c r="N216" s="195"/>
      <c r="O216" s="195"/>
      <c r="P216" s="195"/>
      <c r="Q216" s="195"/>
      <c r="R216" s="195"/>
      <c r="S216" s="195"/>
      <c r="T216" s="196"/>
      <c r="AT216" s="197" t="s">
        <v>163</v>
      </c>
      <c r="AU216" s="197" t="s">
        <v>85</v>
      </c>
      <c r="AV216" s="11" t="s">
        <v>83</v>
      </c>
      <c r="AW216" s="11" t="s">
        <v>36</v>
      </c>
      <c r="AX216" s="11" t="s">
        <v>75</v>
      </c>
      <c r="AY216" s="197" t="s">
        <v>151</v>
      </c>
    </row>
    <row r="217" spans="2:51" s="11" customFormat="1" ht="12">
      <c r="B217" s="188"/>
      <c r="C217" s="189"/>
      <c r="D217" s="185" t="s">
        <v>163</v>
      </c>
      <c r="E217" s="190" t="s">
        <v>1</v>
      </c>
      <c r="F217" s="191" t="s">
        <v>248</v>
      </c>
      <c r="G217" s="189"/>
      <c r="H217" s="190" t="s">
        <v>1</v>
      </c>
      <c r="I217" s="192"/>
      <c r="J217" s="189"/>
      <c r="K217" s="189"/>
      <c r="L217" s="193"/>
      <c r="M217" s="194"/>
      <c r="N217" s="195"/>
      <c r="O217" s="195"/>
      <c r="P217" s="195"/>
      <c r="Q217" s="195"/>
      <c r="R217" s="195"/>
      <c r="S217" s="195"/>
      <c r="T217" s="196"/>
      <c r="AT217" s="197" t="s">
        <v>163</v>
      </c>
      <c r="AU217" s="197" t="s">
        <v>85</v>
      </c>
      <c r="AV217" s="11" t="s">
        <v>83</v>
      </c>
      <c r="AW217" s="11" t="s">
        <v>36</v>
      </c>
      <c r="AX217" s="11" t="s">
        <v>75</v>
      </c>
      <c r="AY217" s="197" t="s">
        <v>151</v>
      </c>
    </row>
    <row r="218" spans="2:51" s="11" customFormat="1" ht="12">
      <c r="B218" s="188"/>
      <c r="C218" s="189"/>
      <c r="D218" s="185" t="s">
        <v>163</v>
      </c>
      <c r="E218" s="190" t="s">
        <v>1</v>
      </c>
      <c r="F218" s="191" t="s">
        <v>166</v>
      </c>
      <c r="G218" s="189"/>
      <c r="H218" s="190" t="s">
        <v>1</v>
      </c>
      <c r="I218" s="192"/>
      <c r="J218" s="189"/>
      <c r="K218" s="189"/>
      <c r="L218" s="193"/>
      <c r="M218" s="194"/>
      <c r="N218" s="195"/>
      <c r="O218" s="195"/>
      <c r="P218" s="195"/>
      <c r="Q218" s="195"/>
      <c r="R218" s="195"/>
      <c r="S218" s="195"/>
      <c r="T218" s="196"/>
      <c r="AT218" s="197" t="s">
        <v>163</v>
      </c>
      <c r="AU218" s="197" t="s">
        <v>85</v>
      </c>
      <c r="AV218" s="11" t="s">
        <v>83</v>
      </c>
      <c r="AW218" s="11" t="s">
        <v>36</v>
      </c>
      <c r="AX218" s="11" t="s">
        <v>75</v>
      </c>
      <c r="AY218" s="197" t="s">
        <v>151</v>
      </c>
    </row>
    <row r="219" spans="2:51" s="12" customFormat="1" ht="12">
      <c r="B219" s="198"/>
      <c r="C219" s="199"/>
      <c r="D219" s="185" t="s">
        <v>163</v>
      </c>
      <c r="E219" s="200" t="s">
        <v>1</v>
      </c>
      <c r="F219" s="201" t="s">
        <v>249</v>
      </c>
      <c r="G219" s="199"/>
      <c r="H219" s="202">
        <v>29.35</v>
      </c>
      <c r="I219" s="203"/>
      <c r="J219" s="199"/>
      <c r="K219" s="199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163</v>
      </c>
      <c r="AU219" s="208" t="s">
        <v>85</v>
      </c>
      <c r="AV219" s="12" t="s">
        <v>85</v>
      </c>
      <c r="AW219" s="12" t="s">
        <v>36</v>
      </c>
      <c r="AX219" s="12" t="s">
        <v>75</v>
      </c>
      <c r="AY219" s="208" t="s">
        <v>151</v>
      </c>
    </row>
    <row r="220" spans="2:51" s="12" customFormat="1" ht="12">
      <c r="B220" s="198"/>
      <c r="C220" s="199"/>
      <c r="D220" s="185" t="s">
        <v>163</v>
      </c>
      <c r="E220" s="200" t="s">
        <v>1</v>
      </c>
      <c r="F220" s="201" t="s">
        <v>193</v>
      </c>
      <c r="G220" s="199"/>
      <c r="H220" s="202">
        <v>0.9</v>
      </c>
      <c r="I220" s="203"/>
      <c r="J220" s="199"/>
      <c r="K220" s="199"/>
      <c r="L220" s="204"/>
      <c r="M220" s="205"/>
      <c r="N220" s="206"/>
      <c r="O220" s="206"/>
      <c r="P220" s="206"/>
      <c r="Q220" s="206"/>
      <c r="R220" s="206"/>
      <c r="S220" s="206"/>
      <c r="T220" s="207"/>
      <c r="AT220" s="208" t="s">
        <v>163</v>
      </c>
      <c r="AU220" s="208" t="s">
        <v>85</v>
      </c>
      <c r="AV220" s="12" t="s">
        <v>85</v>
      </c>
      <c r="AW220" s="12" t="s">
        <v>36</v>
      </c>
      <c r="AX220" s="12" t="s">
        <v>75</v>
      </c>
      <c r="AY220" s="208" t="s">
        <v>151</v>
      </c>
    </row>
    <row r="221" spans="2:51" s="11" customFormat="1" ht="12">
      <c r="B221" s="188"/>
      <c r="C221" s="189"/>
      <c r="D221" s="185" t="s">
        <v>163</v>
      </c>
      <c r="E221" s="190" t="s">
        <v>1</v>
      </c>
      <c r="F221" s="191" t="s">
        <v>169</v>
      </c>
      <c r="G221" s="189"/>
      <c r="H221" s="190" t="s">
        <v>1</v>
      </c>
      <c r="I221" s="192"/>
      <c r="J221" s="189"/>
      <c r="K221" s="189"/>
      <c r="L221" s="193"/>
      <c r="M221" s="194"/>
      <c r="N221" s="195"/>
      <c r="O221" s="195"/>
      <c r="P221" s="195"/>
      <c r="Q221" s="195"/>
      <c r="R221" s="195"/>
      <c r="S221" s="195"/>
      <c r="T221" s="196"/>
      <c r="AT221" s="197" t="s">
        <v>163</v>
      </c>
      <c r="AU221" s="197" t="s">
        <v>85</v>
      </c>
      <c r="AV221" s="11" t="s">
        <v>83</v>
      </c>
      <c r="AW221" s="11" t="s">
        <v>36</v>
      </c>
      <c r="AX221" s="11" t="s">
        <v>75</v>
      </c>
      <c r="AY221" s="197" t="s">
        <v>151</v>
      </c>
    </row>
    <row r="222" spans="2:51" s="12" customFormat="1" ht="12">
      <c r="B222" s="198"/>
      <c r="C222" s="199"/>
      <c r="D222" s="185" t="s">
        <v>163</v>
      </c>
      <c r="E222" s="200" t="s">
        <v>1</v>
      </c>
      <c r="F222" s="201" t="s">
        <v>194</v>
      </c>
      <c r="G222" s="199"/>
      <c r="H222" s="202">
        <v>24.2</v>
      </c>
      <c r="I222" s="203"/>
      <c r="J222" s="199"/>
      <c r="K222" s="199"/>
      <c r="L222" s="204"/>
      <c r="M222" s="205"/>
      <c r="N222" s="206"/>
      <c r="O222" s="206"/>
      <c r="P222" s="206"/>
      <c r="Q222" s="206"/>
      <c r="R222" s="206"/>
      <c r="S222" s="206"/>
      <c r="T222" s="207"/>
      <c r="AT222" s="208" t="s">
        <v>163</v>
      </c>
      <c r="AU222" s="208" t="s">
        <v>85</v>
      </c>
      <c r="AV222" s="12" t="s">
        <v>85</v>
      </c>
      <c r="AW222" s="12" t="s">
        <v>36</v>
      </c>
      <c r="AX222" s="12" t="s">
        <v>75</v>
      </c>
      <c r="AY222" s="208" t="s">
        <v>151</v>
      </c>
    </row>
    <row r="223" spans="2:51" s="13" customFormat="1" ht="12">
      <c r="B223" s="209"/>
      <c r="C223" s="210"/>
      <c r="D223" s="185" t="s">
        <v>163</v>
      </c>
      <c r="E223" s="211" t="s">
        <v>1</v>
      </c>
      <c r="F223" s="212" t="s">
        <v>171</v>
      </c>
      <c r="G223" s="210"/>
      <c r="H223" s="213">
        <v>54.45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163</v>
      </c>
      <c r="AU223" s="219" t="s">
        <v>85</v>
      </c>
      <c r="AV223" s="13" t="s">
        <v>159</v>
      </c>
      <c r="AW223" s="13" t="s">
        <v>36</v>
      </c>
      <c r="AX223" s="13" t="s">
        <v>83</v>
      </c>
      <c r="AY223" s="219" t="s">
        <v>151</v>
      </c>
    </row>
    <row r="224" spans="2:65" s="1" customFormat="1" ht="16.5" customHeight="1">
      <c r="B224" s="32"/>
      <c r="C224" s="173" t="s">
        <v>267</v>
      </c>
      <c r="D224" s="173" t="s">
        <v>154</v>
      </c>
      <c r="E224" s="174" t="s">
        <v>268</v>
      </c>
      <c r="F224" s="175" t="s">
        <v>269</v>
      </c>
      <c r="G224" s="176" t="s">
        <v>231</v>
      </c>
      <c r="H224" s="177">
        <v>250.5</v>
      </c>
      <c r="I224" s="178"/>
      <c r="J224" s="179">
        <f>ROUND(I224*H224,2)</f>
        <v>0</v>
      </c>
      <c r="K224" s="175" t="s">
        <v>158</v>
      </c>
      <c r="L224" s="36"/>
      <c r="M224" s="180" t="s">
        <v>1</v>
      </c>
      <c r="N224" s="181" t="s">
        <v>46</v>
      </c>
      <c r="O224" s="58"/>
      <c r="P224" s="182">
        <f>O224*H224</f>
        <v>0</v>
      </c>
      <c r="Q224" s="182">
        <v>0</v>
      </c>
      <c r="R224" s="182">
        <f>Q224*H224</f>
        <v>0</v>
      </c>
      <c r="S224" s="182">
        <v>0</v>
      </c>
      <c r="T224" s="183">
        <f>S224*H224</f>
        <v>0</v>
      </c>
      <c r="AR224" s="15" t="s">
        <v>159</v>
      </c>
      <c r="AT224" s="15" t="s">
        <v>154</v>
      </c>
      <c r="AU224" s="15" t="s">
        <v>85</v>
      </c>
      <c r="AY224" s="15" t="s">
        <v>151</v>
      </c>
      <c r="BE224" s="184">
        <f>IF(N224="základní",J224,0)</f>
        <v>0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15" t="s">
        <v>83</v>
      </c>
      <c r="BK224" s="184">
        <f>ROUND(I224*H224,2)</f>
        <v>0</v>
      </c>
      <c r="BL224" s="15" t="s">
        <v>159</v>
      </c>
      <c r="BM224" s="15" t="s">
        <v>270</v>
      </c>
    </row>
    <row r="225" spans="2:47" s="1" customFormat="1" ht="19.5">
      <c r="B225" s="32"/>
      <c r="C225" s="33"/>
      <c r="D225" s="185" t="s">
        <v>161</v>
      </c>
      <c r="E225" s="33"/>
      <c r="F225" s="186" t="s">
        <v>271</v>
      </c>
      <c r="G225" s="33"/>
      <c r="H225" s="33"/>
      <c r="I225" s="102"/>
      <c r="J225" s="33"/>
      <c r="K225" s="33"/>
      <c r="L225" s="36"/>
      <c r="M225" s="187"/>
      <c r="N225" s="58"/>
      <c r="O225" s="58"/>
      <c r="P225" s="58"/>
      <c r="Q225" s="58"/>
      <c r="R225" s="58"/>
      <c r="S225" s="58"/>
      <c r="T225" s="59"/>
      <c r="AT225" s="15" t="s">
        <v>161</v>
      </c>
      <c r="AU225" s="15" t="s">
        <v>85</v>
      </c>
    </row>
    <row r="226" spans="2:51" s="11" customFormat="1" ht="12">
      <c r="B226" s="188"/>
      <c r="C226" s="189"/>
      <c r="D226" s="185" t="s">
        <v>163</v>
      </c>
      <c r="E226" s="190" t="s">
        <v>1</v>
      </c>
      <c r="F226" s="191" t="s">
        <v>164</v>
      </c>
      <c r="G226" s="189"/>
      <c r="H226" s="190" t="s">
        <v>1</v>
      </c>
      <c r="I226" s="192"/>
      <c r="J226" s="189"/>
      <c r="K226" s="189"/>
      <c r="L226" s="193"/>
      <c r="M226" s="194"/>
      <c r="N226" s="195"/>
      <c r="O226" s="195"/>
      <c r="P226" s="195"/>
      <c r="Q226" s="195"/>
      <c r="R226" s="195"/>
      <c r="S226" s="195"/>
      <c r="T226" s="196"/>
      <c r="AT226" s="197" t="s">
        <v>163</v>
      </c>
      <c r="AU226" s="197" t="s">
        <v>85</v>
      </c>
      <c r="AV226" s="11" t="s">
        <v>83</v>
      </c>
      <c r="AW226" s="11" t="s">
        <v>36</v>
      </c>
      <c r="AX226" s="11" t="s">
        <v>75</v>
      </c>
      <c r="AY226" s="197" t="s">
        <v>151</v>
      </c>
    </row>
    <row r="227" spans="2:51" s="11" customFormat="1" ht="12">
      <c r="B227" s="188"/>
      <c r="C227" s="189"/>
      <c r="D227" s="185" t="s">
        <v>163</v>
      </c>
      <c r="E227" s="190" t="s">
        <v>1</v>
      </c>
      <c r="F227" s="191" t="s">
        <v>234</v>
      </c>
      <c r="G227" s="189"/>
      <c r="H227" s="190" t="s">
        <v>1</v>
      </c>
      <c r="I227" s="192"/>
      <c r="J227" s="189"/>
      <c r="K227" s="189"/>
      <c r="L227" s="193"/>
      <c r="M227" s="194"/>
      <c r="N227" s="195"/>
      <c r="O227" s="195"/>
      <c r="P227" s="195"/>
      <c r="Q227" s="195"/>
      <c r="R227" s="195"/>
      <c r="S227" s="195"/>
      <c r="T227" s="196"/>
      <c r="AT227" s="197" t="s">
        <v>163</v>
      </c>
      <c r="AU227" s="197" t="s">
        <v>85</v>
      </c>
      <c r="AV227" s="11" t="s">
        <v>83</v>
      </c>
      <c r="AW227" s="11" t="s">
        <v>36</v>
      </c>
      <c r="AX227" s="11" t="s">
        <v>75</v>
      </c>
      <c r="AY227" s="197" t="s">
        <v>151</v>
      </c>
    </row>
    <row r="228" spans="2:51" s="11" customFormat="1" ht="12">
      <c r="B228" s="188"/>
      <c r="C228" s="189"/>
      <c r="D228" s="185" t="s">
        <v>163</v>
      </c>
      <c r="E228" s="190" t="s">
        <v>1</v>
      </c>
      <c r="F228" s="191" t="s">
        <v>166</v>
      </c>
      <c r="G228" s="189"/>
      <c r="H228" s="190" t="s">
        <v>1</v>
      </c>
      <c r="I228" s="192"/>
      <c r="J228" s="189"/>
      <c r="K228" s="189"/>
      <c r="L228" s="193"/>
      <c r="M228" s="194"/>
      <c r="N228" s="195"/>
      <c r="O228" s="195"/>
      <c r="P228" s="195"/>
      <c r="Q228" s="195"/>
      <c r="R228" s="195"/>
      <c r="S228" s="195"/>
      <c r="T228" s="196"/>
      <c r="AT228" s="197" t="s">
        <v>163</v>
      </c>
      <c r="AU228" s="197" t="s">
        <v>85</v>
      </c>
      <c r="AV228" s="11" t="s">
        <v>83</v>
      </c>
      <c r="AW228" s="11" t="s">
        <v>36</v>
      </c>
      <c r="AX228" s="11" t="s">
        <v>75</v>
      </c>
      <c r="AY228" s="197" t="s">
        <v>151</v>
      </c>
    </row>
    <row r="229" spans="2:51" s="12" customFormat="1" ht="12">
      <c r="B229" s="198"/>
      <c r="C229" s="199"/>
      <c r="D229" s="185" t="s">
        <v>163</v>
      </c>
      <c r="E229" s="200" t="s">
        <v>1</v>
      </c>
      <c r="F229" s="201" t="s">
        <v>272</v>
      </c>
      <c r="G229" s="199"/>
      <c r="H229" s="202">
        <v>148.3</v>
      </c>
      <c r="I229" s="203"/>
      <c r="J229" s="199"/>
      <c r="K229" s="199"/>
      <c r="L229" s="204"/>
      <c r="M229" s="205"/>
      <c r="N229" s="206"/>
      <c r="O229" s="206"/>
      <c r="P229" s="206"/>
      <c r="Q229" s="206"/>
      <c r="R229" s="206"/>
      <c r="S229" s="206"/>
      <c r="T229" s="207"/>
      <c r="AT229" s="208" t="s">
        <v>163</v>
      </c>
      <c r="AU229" s="208" t="s">
        <v>85</v>
      </c>
      <c r="AV229" s="12" t="s">
        <v>85</v>
      </c>
      <c r="AW229" s="12" t="s">
        <v>36</v>
      </c>
      <c r="AX229" s="12" t="s">
        <v>75</v>
      </c>
      <c r="AY229" s="208" t="s">
        <v>151</v>
      </c>
    </row>
    <row r="230" spans="2:51" s="12" customFormat="1" ht="12">
      <c r="B230" s="198"/>
      <c r="C230" s="199"/>
      <c r="D230" s="185" t="s">
        <v>163</v>
      </c>
      <c r="E230" s="200" t="s">
        <v>1</v>
      </c>
      <c r="F230" s="201" t="s">
        <v>273</v>
      </c>
      <c r="G230" s="199"/>
      <c r="H230" s="202">
        <v>5.4</v>
      </c>
      <c r="I230" s="203"/>
      <c r="J230" s="199"/>
      <c r="K230" s="199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163</v>
      </c>
      <c r="AU230" s="208" t="s">
        <v>85</v>
      </c>
      <c r="AV230" s="12" t="s">
        <v>85</v>
      </c>
      <c r="AW230" s="12" t="s">
        <v>36</v>
      </c>
      <c r="AX230" s="12" t="s">
        <v>75</v>
      </c>
      <c r="AY230" s="208" t="s">
        <v>151</v>
      </c>
    </row>
    <row r="231" spans="2:51" s="11" customFormat="1" ht="12">
      <c r="B231" s="188"/>
      <c r="C231" s="189"/>
      <c r="D231" s="185" t="s">
        <v>163</v>
      </c>
      <c r="E231" s="190" t="s">
        <v>1</v>
      </c>
      <c r="F231" s="191" t="s">
        <v>169</v>
      </c>
      <c r="G231" s="189"/>
      <c r="H231" s="190" t="s">
        <v>1</v>
      </c>
      <c r="I231" s="192"/>
      <c r="J231" s="189"/>
      <c r="K231" s="189"/>
      <c r="L231" s="193"/>
      <c r="M231" s="194"/>
      <c r="N231" s="195"/>
      <c r="O231" s="195"/>
      <c r="P231" s="195"/>
      <c r="Q231" s="195"/>
      <c r="R231" s="195"/>
      <c r="S231" s="195"/>
      <c r="T231" s="196"/>
      <c r="AT231" s="197" t="s">
        <v>163</v>
      </c>
      <c r="AU231" s="197" t="s">
        <v>85</v>
      </c>
      <c r="AV231" s="11" t="s">
        <v>83</v>
      </c>
      <c r="AW231" s="11" t="s">
        <v>36</v>
      </c>
      <c r="AX231" s="11" t="s">
        <v>75</v>
      </c>
      <c r="AY231" s="197" t="s">
        <v>151</v>
      </c>
    </row>
    <row r="232" spans="2:51" s="12" customFormat="1" ht="12">
      <c r="B232" s="198"/>
      <c r="C232" s="199"/>
      <c r="D232" s="185" t="s">
        <v>163</v>
      </c>
      <c r="E232" s="200" t="s">
        <v>1</v>
      </c>
      <c r="F232" s="201" t="s">
        <v>237</v>
      </c>
      <c r="G232" s="199"/>
      <c r="H232" s="202">
        <v>96.8</v>
      </c>
      <c r="I232" s="203"/>
      <c r="J232" s="199"/>
      <c r="K232" s="199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163</v>
      </c>
      <c r="AU232" s="208" t="s">
        <v>85</v>
      </c>
      <c r="AV232" s="12" t="s">
        <v>85</v>
      </c>
      <c r="AW232" s="12" t="s">
        <v>36</v>
      </c>
      <c r="AX232" s="12" t="s">
        <v>75</v>
      </c>
      <c r="AY232" s="208" t="s">
        <v>151</v>
      </c>
    </row>
    <row r="233" spans="2:51" s="13" customFormat="1" ht="12">
      <c r="B233" s="209"/>
      <c r="C233" s="210"/>
      <c r="D233" s="185" t="s">
        <v>163</v>
      </c>
      <c r="E233" s="211" t="s">
        <v>1</v>
      </c>
      <c r="F233" s="212" t="s">
        <v>171</v>
      </c>
      <c r="G233" s="210"/>
      <c r="H233" s="213">
        <v>250.5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163</v>
      </c>
      <c r="AU233" s="219" t="s">
        <v>85</v>
      </c>
      <c r="AV233" s="13" t="s">
        <v>159</v>
      </c>
      <c r="AW233" s="13" t="s">
        <v>36</v>
      </c>
      <c r="AX233" s="13" t="s">
        <v>83</v>
      </c>
      <c r="AY233" s="219" t="s">
        <v>151</v>
      </c>
    </row>
    <row r="234" spans="2:65" s="1" customFormat="1" ht="16.5" customHeight="1">
      <c r="B234" s="32"/>
      <c r="C234" s="220" t="s">
        <v>274</v>
      </c>
      <c r="D234" s="220" t="s">
        <v>275</v>
      </c>
      <c r="E234" s="221" t="s">
        <v>276</v>
      </c>
      <c r="F234" s="222" t="s">
        <v>277</v>
      </c>
      <c r="G234" s="223" t="s">
        <v>231</v>
      </c>
      <c r="H234" s="224">
        <v>263.025</v>
      </c>
      <c r="I234" s="225"/>
      <c r="J234" s="226">
        <f>ROUND(I234*H234,2)</f>
        <v>0</v>
      </c>
      <c r="K234" s="222" t="s">
        <v>158</v>
      </c>
      <c r="L234" s="227"/>
      <c r="M234" s="228" t="s">
        <v>1</v>
      </c>
      <c r="N234" s="229" t="s">
        <v>46</v>
      </c>
      <c r="O234" s="58"/>
      <c r="P234" s="182">
        <f>O234*H234</f>
        <v>0</v>
      </c>
      <c r="Q234" s="182">
        <v>4E-05</v>
      </c>
      <c r="R234" s="182">
        <f>Q234*H234</f>
        <v>0.010520999999999999</v>
      </c>
      <c r="S234" s="182">
        <v>0</v>
      </c>
      <c r="T234" s="183">
        <f>S234*H234</f>
        <v>0</v>
      </c>
      <c r="AR234" s="15" t="s">
        <v>238</v>
      </c>
      <c r="AT234" s="15" t="s">
        <v>275</v>
      </c>
      <c r="AU234" s="15" t="s">
        <v>85</v>
      </c>
      <c r="AY234" s="15" t="s">
        <v>151</v>
      </c>
      <c r="BE234" s="184">
        <f>IF(N234="základní",J234,0)</f>
        <v>0</v>
      </c>
      <c r="BF234" s="184">
        <f>IF(N234="snížená",J234,0)</f>
        <v>0</v>
      </c>
      <c r="BG234" s="184">
        <f>IF(N234="zákl. přenesená",J234,0)</f>
        <v>0</v>
      </c>
      <c r="BH234" s="184">
        <f>IF(N234="sníž. přenesená",J234,0)</f>
        <v>0</v>
      </c>
      <c r="BI234" s="184">
        <f>IF(N234="nulová",J234,0)</f>
        <v>0</v>
      </c>
      <c r="BJ234" s="15" t="s">
        <v>83</v>
      </c>
      <c r="BK234" s="184">
        <f>ROUND(I234*H234,2)</f>
        <v>0</v>
      </c>
      <c r="BL234" s="15" t="s">
        <v>159</v>
      </c>
      <c r="BM234" s="15" t="s">
        <v>278</v>
      </c>
    </row>
    <row r="235" spans="2:47" s="1" customFormat="1" ht="12">
      <c r="B235" s="32"/>
      <c r="C235" s="33"/>
      <c r="D235" s="185" t="s">
        <v>161</v>
      </c>
      <c r="E235" s="33"/>
      <c r="F235" s="186" t="s">
        <v>277</v>
      </c>
      <c r="G235" s="33"/>
      <c r="H235" s="33"/>
      <c r="I235" s="102"/>
      <c r="J235" s="33"/>
      <c r="K235" s="33"/>
      <c r="L235" s="36"/>
      <c r="M235" s="187"/>
      <c r="N235" s="58"/>
      <c r="O235" s="58"/>
      <c r="P235" s="58"/>
      <c r="Q235" s="58"/>
      <c r="R235" s="58"/>
      <c r="S235" s="58"/>
      <c r="T235" s="59"/>
      <c r="AT235" s="15" t="s">
        <v>161</v>
      </c>
      <c r="AU235" s="15" t="s">
        <v>85</v>
      </c>
    </row>
    <row r="236" spans="2:51" s="12" customFormat="1" ht="12">
      <c r="B236" s="198"/>
      <c r="C236" s="199"/>
      <c r="D236" s="185" t="s">
        <v>163</v>
      </c>
      <c r="E236" s="200" t="s">
        <v>1</v>
      </c>
      <c r="F236" s="201" t="s">
        <v>279</v>
      </c>
      <c r="G236" s="199"/>
      <c r="H236" s="202">
        <v>263.025</v>
      </c>
      <c r="I236" s="203"/>
      <c r="J236" s="199"/>
      <c r="K236" s="199"/>
      <c r="L236" s="204"/>
      <c r="M236" s="205"/>
      <c r="N236" s="206"/>
      <c r="O236" s="206"/>
      <c r="P236" s="206"/>
      <c r="Q236" s="206"/>
      <c r="R236" s="206"/>
      <c r="S236" s="206"/>
      <c r="T236" s="207"/>
      <c r="AT236" s="208" t="s">
        <v>163</v>
      </c>
      <c r="AU236" s="208" t="s">
        <v>85</v>
      </c>
      <c r="AV236" s="12" t="s">
        <v>85</v>
      </c>
      <c r="AW236" s="12" t="s">
        <v>36</v>
      </c>
      <c r="AX236" s="12" t="s">
        <v>83</v>
      </c>
      <c r="AY236" s="208" t="s">
        <v>151</v>
      </c>
    </row>
    <row r="237" spans="2:65" s="1" customFormat="1" ht="16.5" customHeight="1">
      <c r="B237" s="32"/>
      <c r="C237" s="173" t="s">
        <v>8</v>
      </c>
      <c r="D237" s="173" t="s">
        <v>154</v>
      </c>
      <c r="E237" s="174" t="s">
        <v>280</v>
      </c>
      <c r="F237" s="175" t="s">
        <v>281</v>
      </c>
      <c r="G237" s="176" t="s">
        <v>231</v>
      </c>
      <c r="H237" s="177">
        <v>35.5</v>
      </c>
      <c r="I237" s="178"/>
      <c r="J237" s="179">
        <f>ROUND(I237*H237,2)</f>
        <v>0</v>
      </c>
      <c r="K237" s="175" t="s">
        <v>158</v>
      </c>
      <c r="L237" s="36"/>
      <c r="M237" s="180" t="s">
        <v>1</v>
      </c>
      <c r="N237" s="181" t="s">
        <v>46</v>
      </c>
      <c r="O237" s="58"/>
      <c r="P237" s="182">
        <f>O237*H237</f>
        <v>0</v>
      </c>
      <c r="Q237" s="182">
        <v>0.00025</v>
      </c>
      <c r="R237" s="182">
        <f>Q237*H237</f>
        <v>0.008875000000000001</v>
      </c>
      <c r="S237" s="182">
        <v>0</v>
      </c>
      <c r="T237" s="183">
        <f>S237*H237</f>
        <v>0</v>
      </c>
      <c r="AR237" s="15" t="s">
        <v>159</v>
      </c>
      <c r="AT237" s="15" t="s">
        <v>154</v>
      </c>
      <c r="AU237" s="15" t="s">
        <v>85</v>
      </c>
      <c r="AY237" s="15" t="s">
        <v>151</v>
      </c>
      <c r="BE237" s="184">
        <f>IF(N237="základní",J237,0)</f>
        <v>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15" t="s">
        <v>83</v>
      </c>
      <c r="BK237" s="184">
        <f>ROUND(I237*H237,2)</f>
        <v>0</v>
      </c>
      <c r="BL237" s="15" t="s">
        <v>159</v>
      </c>
      <c r="BM237" s="15" t="s">
        <v>282</v>
      </c>
    </row>
    <row r="238" spans="2:47" s="1" customFormat="1" ht="12">
      <c r="B238" s="32"/>
      <c r="C238" s="33"/>
      <c r="D238" s="185" t="s">
        <v>161</v>
      </c>
      <c r="E238" s="33"/>
      <c r="F238" s="186" t="s">
        <v>283</v>
      </c>
      <c r="G238" s="33"/>
      <c r="H238" s="33"/>
      <c r="I238" s="102"/>
      <c r="J238" s="33"/>
      <c r="K238" s="33"/>
      <c r="L238" s="36"/>
      <c r="M238" s="187"/>
      <c r="N238" s="58"/>
      <c r="O238" s="58"/>
      <c r="P238" s="58"/>
      <c r="Q238" s="58"/>
      <c r="R238" s="58"/>
      <c r="S238" s="58"/>
      <c r="T238" s="59"/>
      <c r="AT238" s="15" t="s">
        <v>161</v>
      </c>
      <c r="AU238" s="15" t="s">
        <v>85</v>
      </c>
    </row>
    <row r="239" spans="2:51" s="11" customFormat="1" ht="12">
      <c r="B239" s="188"/>
      <c r="C239" s="189"/>
      <c r="D239" s="185" t="s">
        <v>163</v>
      </c>
      <c r="E239" s="190" t="s">
        <v>1</v>
      </c>
      <c r="F239" s="191" t="s">
        <v>284</v>
      </c>
      <c r="G239" s="189"/>
      <c r="H239" s="190" t="s">
        <v>1</v>
      </c>
      <c r="I239" s="192"/>
      <c r="J239" s="189"/>
      <c r="K239" s="189"/>
      <c r="L239" s="193"/>
      <c r="M239" s="194"/>
      <c r="N239" s="195"/>
      <c r="O239" s="195"/>
      <c r="P239" s="195"/>
      <c r="Q239" s="195"/>
      <c r="R239" s="195"/>
      <c r="S239" s="195"/>
      <c r="T239" s="196"/>
      <c r="AT239" s="197" t="s">
        <v>163</v>
      </c>
      <c r="AU239" s="197" t="s">
        <v>85</v>
      </c>
      <c r="AV239" s="11" t="s">
        <v>83</v>
      </c>
      <c r="AW239" s="11" t="s">
        <v>36</v>
      </c>
      <c r="AX239" s="11" t="s">
        <v>75</v>
      </c>
      <c r="AY239" s="197" t="s">
        <v>151</v>
      </c>
    </row>
    <row r="240" spans="2:51" s="12" customFormat="1" ht="12">
      <c r="B240" s="198"/>
      <c r="C240" s="199"/>
      <c r="D240" s="185" t="s">
        <v>163</v>
      </c>
      <c r="E240" s="200" t="s">
        <v>1</v>
      </c>
      <c r="F240" s="201" t="s">
        <v>285</v>
      </c>
      <c r="G240" s="199"/>
      <c r="H240" s="202">
        <v>3.3</v>
      </c>
      <c r="I240" s="203"/>
      <c r="J240" s="199"/>
      <c r="K240" s="199"/>
      <c r="L240" s="204"/>
      <c r="M240" s="205"/>
      <c r="N240" s="206"/>
      <c r="O240" s="206"/>
      <c r="P240" s="206"/>
      <c r="Q240" s="206"/>
      <c r="R240" s="206"/>
      <c r="S240" s="206"/>
      <c r="T240" s="207"/>
      <c r="AT240" s="208" t="s">
        <v>163</v>
      </c>
      <c r="AU240" s="208" t="s">
        <v>85</v>
      </c>
      <c r="AV240" s="12" t="s">
        <v>85</v>
      </c>
      <c r="AW240" s="12" t="s">
        <v>36</v>
      </c>
      <c r="AX240" s="12" t="s">
        <v>75</v>
      </c>
      <c r="AY240" s="208" t="s">
        <v>151</v>
      </c>
    </row>
    <row r="241" spans="2:51" s="12" customFormat="1" ht="12">
      <c r="B241" s="198"/>
      <c r="C241" s="199"/>
      <c r="D241" s="185" t="s">
        <v>163</v>
      </c>
      <c r="E241" s="200" t="s">
        <v>1</v>
      </c>
      <c r="F241" s="201" t="s">
        <v>286</v>
      </c>
      <c r="G241" s="199"/>
      <c r="H241" s="202">
        <v>1.9</v>
      </c>
      <c r="I241" s="203"/>
      <c r="J241" s="199"/>
      <c r="K241" s="199"/>
      <c r="L241" s="204"/>
      <c r="M241" s="205"/>
      <c r="N241" s="206"/>
      <c r="O241" s="206"/>
      <c r="P241" s="206"/>
      <c r="Q241" s="206"/>
      <c r="R241" s="206"/>
      <c r="S241" s="206"/>
      <c r="T241" s="207"/>
      <c r="AT241" s="208" t="s">
        <v>163</v>
      </c>
      <c r="AU241" s="208" t="s">
        <v>85</v>
      </c>
      <c r="AV241" s="12" t="s">
        <v>85</v>
      </c>
      <c r="AW241" s="12" t="s">
        <v>36</v>
      </c>
      <c r="AX241" s="12" t="s">
        <v>75</v>
      </c>
      <c r="AY241" s="208" t="s">
        <v>151</v>
      </c>
    </row>
    <row r="242" spans="2:51" s="12" customFormat="1" ht="12">
      <c r="B242" s="198"/>
      <c r="C242" s="199"/>
      <c r="D242" s="185" t="s">
        <v>163</v>
      </c>
      <c r="E242" s="200" t="s">
        <v>1</v>
      </c>
      <c r="F242" s="201" t="s">
        <v>287</v>
      </c>
      <c r="G242" s="199"/>
      <c r="H242" s="202">
        <v>7.6</v>
      </c>
      <c r="I242" s="203"/>
      <c r="J242" s="199"/>
      <c r="K242" s="199"/>
      <c r="L242" s="204"/>
      <c r="M242" s="205"/>
      <c r="N242" s="206"/>
      <c r="O242" s="206"/>
      <c r="P242" s="206"/>
      <c r="Q242" s="206"/>
      <c r="R242" s="206"/>
      <c r="S242" s="206"/>
      <c r="T242" s="207"/>
      <c r="AT242" s="208" t="s">
        <v>163</v>
      </c>
      <c r="AU242" s="208" t="s">
        <v>85</v>
      </c>
      <c r="AV242" s="12" t="s">
        <v>85</v>
      </c>
      <c r="AW242" s="12" t="s">
        <v>36</v>
      </c>
      <c r="AX242" s="12" t="s">
        <v>75</v>
      </c>
      <c r="AY242" s="208" t="s">
        <v>151</v>
      </c>
    </row>
    <row r="243" spans="2:51" s="12" customFormat="1" ht="12">
      <c r="B243" s="198"/>
      <c r="C243" s="199"/>
      <c r="D243" s="185" t="s">
        <v>163</v>
      </c>
      <c r="E243" s="200" t="s">
        <v>1</v>
      </c>
      <c r="F243" s="201" t="s">
        <v>288</v>
      </c>
      <c r="G243" s="199"/>
      <c r="H243" s="202">
        <v>10.4</v>
      </c>
      <c r="I243" s="203"/>
      <c r="J243" s="199"/>
      <c r="K243" s="199"/>
      <c r="L243" s="204"/>
      <c r="M243" s="205"/>
      <c r="N243" s="206"/>
      <c r="O243" s="206"/>
      <c r="P243" s="206"/>
      <c r="Q243" s="206"/>
      <c r="R243" s="206"/>
      <c r="S243" s="206"/>
      <c r="T243" s="207"/>
      <c r="AT243" s="208" t="s">
        <v>163</v>
      </c>
      <c r="AU243" s="208" t="s">
        <v>85</v>
      </c>
      <c r="AV243" s="12" t="s">
        <v>85</v>
      </c>
      <c r="AW243" s="12" t="s">
        <v>36</v>
      </c>
      <c r="AX243" s="12" t="s">
        <v>75</v>
      </c>
      <c r="AY243" s="208" t="s">
        <v>151</v>
      </c>
    </row>
    <row r="244" spans="2:51" s="12" customFormat="1" ht="12">
      <c r="B244" s="198"/>
      <c r="C244" s="199"/>
      <c r="D244" s="185" t="s">
        <v>163</v>
      </c>
      <c r="E244" s="200" t="s">
        <v>1</v>
      </c>
      <c r="F244" s="201" t="s">
        <v>289</v>
      </c>
      <c r="G244" s="199"/>
      <c r="H244" s="202">
        <v>9</v>
      </c>
      <c r="I244" s="203"/>
      <c r="J244" s="199"/>
      <c r="K244" s="199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163</v>
      </c>
      <c r="AU244" s="208" t="s">
        <v>85</v>
      </c>
      <c r="AV244" s="12" t="s">
        <v>85</v>
      </c>
      <c r="AW244" s="12" t="s">
        <v>36</v>
      </c>
      <c r="AX244" s="12" t="s">
        <v>75</v>
      </c>
      <c r="AY244" s="208" t="s">
        <v>151</v>
      </c>
    </row>
    <row r="245" spans="2:51" s="12" customFormat="1" ht="12">
      <c r="B245" s="198"/>
      <c r="C245" s="199"/>
      <c r="D245" s="185" t="s">
        <v>163</v>
      </c>
      <c r="E245" s="200" t="s">
        <v>1</v>
      </c>
      <c r="F245" s="201" t="s">
        <v>290</v>
      </c>
      <c r="G245" s="199"/>
      <c r="H245" s="202">
        <v>1.4</v>
      </c>
      <c r="I245" s="203"/>
      <c r="J245" s="199"/>
      <c r="K245" s="199"/>
      <c r="L245" s="204"/>
      <c r="M245" s="205"/>
      <c r="N245" s="206"/>
      <c r="O245" s="206"/>
      <c r="P245" s="206"/>
      <c r="Q245" s="206"/>
      <c r="R245" s="206"/>
      <c r="S245" s="206"/>
      <c r="T245" s="207"/>
      <c r="AT245" s="208" t="s">
        <v>163</v>
      </c>
      <c r="AU245" s="208" t="s">
        <v>85</v>
      </c>
      <c r="AV245" s="12" t="s">
        <v>85</v>
      </c>
      <c r="AW245" s="12" t="s">
        <v>36</v>
      </c>
      <c r="AX245" s="12" t="s">
        <v>75</v>
      </c>
      <c r="AY245" s="208" t="s">
        <v>151</v>
      </c>
    </row>
    <row r="246" spans="2:51" s="12" customFormat="1" ht="12">
      <c r="B246" s="198"/>
      <c r="C246" s="199"/>
      <c r="D246" s="185" t="s">
        <v>163</v>
      </c>
      <c r="E246" s="200" t="s">
        <v>1</v>
      </c>
      <c r="F246" s="201" t="s">
        <v>291</v>
      </c>
      <c r="G246" s="199"/>
      <c r="H246" s="202">
        <v>1.9</v>
      </c>
      <c r="I246" s="203"/>
      <c r="J246" s="199"/>
      <c r="K246" s="199"/>
      <c r="L246" s="204"/>
      <c r="M246" s="205"/>
      <c r="N246" s="206"/>
      <c r="O246" s="206"/>
      <c r="P246" s="206"/>
      <c r="Q246" s="206"/>
      <c r="R246" s="206"/>
      <c r="S246" s="206"/>
      <c r="T246" s="207"/>
      <c r="AT246" s="208" t="s">
        <v>163</v>
      </c>
      <c r="AU246" s="208" t="s">
        <v>85</v>
      </c>
      <c r="AV246" s="12" t="s">
        <v>85</v>
      </c>
      <c r="AW246" s="12" t="s">
        <v>36</v>
      </c>
      <c r="AX246" s="12" t="s">
        <v>75</v>
      </c>
      <c r="AY246" s="208" t="s">
        <v>151</v>
      </c>
    </row>
    <row r="247" spans="2:51" s="13" customFormat="1" ht="12">
      <c r="B247" s="209"/>
      <c r="C247" s="210"/>
      <c r="D247" s="185" t="s">
        <v>163</v>
      </c>
      <c r="E247" s="211" t="s">
        <v>1</v>
      </c>
      <c r="F247" s="212" t="s">
        <v>171</v>
      </c>
      <c r="G247" s="210"/>
      <c r="H247" s="213">
        <v>35.5</v>
      </c>
      <c r="I247" s="214"/>
      <c r="J247" s="210"/>
      <c r="K247" s="210"/>
      <c r="L247" s="215"/>
      <c r="M247" s="216"/>
      <c r="N247" s="217"/>
      <c r="O247" s="217"/>
      <c r="P247" s="217"/>
      <c r="Q247" s="217"/>
      <c r="R247" s="217"/>
      <c r="S247" s="217"/>
      <c r="T247" s="218"/>
      <c r="AT247" s="219" t="s">
        <v>163</v>
      </c>
      <c r="AU247" s="219" t="s">
        <v>85</v>
      </c>
      <c r="AV247" s="13" t="s">
        <v>159</v>
      </c>
      <c r="AW247" s="13" t="s">
        <v>36</v>
      </c>
      <c r="AX247" s="13" t="s">
        <v>83</v>
      </c>
      <c r="AY247" s="219" t="s">
        <v>151</v>
      </c>
    </row>
    <row r="248" spans="2:65" s="1" customFormat="1" ht="16.5" customHeight="1">
      <c r="B248" s="32"/>
      <c r="C248" s="220" t="s">
        <v>292</v>
      </c>
      <c r="D248" s="220" t="s">
        <v>275</v>
      </c>
      <c r="E248" s="221" t="s">
        <v>293</v>
      </c>
      <c r="F248" s="222" t="s">
        <v>294</v>
      </c>
      <c r="G248" s="223" t="s">
        <v>231</v>
      </c>
      <c r="H248" s="224">
        <v>37.275</v>
      </c>
      <c r="I248" s="225"/>
      <c r="J248" s="226">
        <f>ROUND(I248*H248,2)</f>
        <v>0</v>
      </c>
      <c r="K248" s="222" t="s">
        <v>158</v>
      </c>
      <c r="L248" s="227"/>
      <c r="M248" s="228" t="s">
        <v>1</v>
      </c>
      <c r="N248" s="229" t="s">
        <v>46</v>
      </c>
      <c r="O248" s="58"/>
      <c r="P248" s="182">
        <f>O248*H248</f>
        <v>0</v>
      </c>
      <c r="Q248" s="182">
        <v>0.0002</v>
      </c>
      <c r="R248" s="182">
        <f>Q248*H248</f>
        <v>0.007455</v>
      </c>
      <c r="S248" s="182">
        <v>0</v>
      </c>
      <c r="T248" s="183">
        <f>S248*H248</f>
        <v>0</v>
      </c>
      <c r="AR248" s="15" t="s">
        <v>238</v>
      </c>
      <c r="AT248" s="15" t="s">
        <v>275</v>
      </c>
      <c r="AU248" s="15" t="s">
        <v>85</v>
      </c>
      <c r="AY248" s="15" t="s">
        <v>151</v>
      </c>
      <c r="BE248" s="184">
        <f>IF(N248="základní",J248,0)</f>
        <v>0</v>
      </c>
      <c r="BF248" s="184">
        <f>IF(N248="snížená",J248,0)</f>
        <v>0</v>
      </c>
      <c r="BG248" s="184">
        <f>IF(N248="zákl. přenesená",J248,0)</f>
        <v>0</v>
      </c>
      <c r="BH248" s="184">
        <f>IF(N248="sníž. přenesená",J248,0)</f>
        <v>0</v>
      </c>
      <c r="BI248" s="184">
        <f>IF(N248="nulová",J248,0)</f>
        <v>0</v>
      </c>
      <c r="BJ248" s="15" t="s">
        <v>83</v>
      </c>
      <c r="BK248" s="184">
        <f>ROUND(I248*H248,2)</f>
        <v>0</v>
      </c>
      <c r="BL248" s="15" t="s">
        <v>159</v>
      </c>
      <c r="BM248" s="15" t="s">
        <v>295</v>
      </c>
    </row>
    <row r="249" spans="2:47" s="1" customFormat="1" ht="12">
      <c r="B249" s="32"/>
      <c r="C249" s="33"/>
      <c r="D249" s="185" t="s">
        <v>161</v>
      </c>
      <c r="E249" s="33"/>
      <c r="F249" s="186" t="s">
        <v>294</v>
      </c>
      <c r="G249" s="33"/>
      <c r="H249" s="33"/>
      <c r="I249" s="102"/>
      <c r="J249" s="33"/>
      <c r="K249" s="33"/>
      <c r="L249" s="36"/>
      <c r="M249" s="187"/>
      <c r="N249" s="58"/>
      <c r="O249" s="58"/>
      <c r="P249" s="58"/>
      <c r="Q249" s="58"/>
      <c r="R249" s="58"/>
      <c r="S249" s="58"/>
      <c r="T249" s="59"/>
      <c r="AT249" s="15" t="s">
        <v>161</v>
      </c>
      <c r="AU249" s="15" t="s">
        <v>85</v>
      </c>
    </row>
    <row r="250" spans="2:51" s="12" customFormat="1" ht="12">
      <c r="B250" s="198"/>
      <c r="C250" s="199"/>
      <c r="D250" s="185" t="s">
        <v>163</v>
      </c>
      <c r="E250" s="200" t="s">
        <v>1</v>
      </c>
      <c r="F250" s="201" t="s">
        <v>296</v>
      </c>
      <c r="G250" s="199"/>
      <c r="H250" s="202">
        <v>37.275</v>
      </c>
      <c r="I250" s="203"/>
      <c r="J250" s="199"/>
      <c r="K250" s="199"/>
      <c r="L250" s="204"/>
      <c r="M250" s="205"/>
      <c r="N250" s="206"/>
      <c r="O250" s="206"/>
      <c r="P250" s="206"/>
      <c r="Q250" s="206"/>
      <c r="R250" s="206"/>
      <c r="S250" s="206"/>
      <c r="T250" s="207"/>
      <c r="AT250" s="208" t="s">
        <v>163</v>
      </c>
      <c r="AU250" s="208" t="s">
        <v>85</v>
      </c>
      <c r="AV250" s="12" t="s">
        <v>85</v>
      </c>
      <c r="AW250" s="12" t="s">
        <v>36</v>
      </c>
      <c r="AX250" s="12" t="s">
        <v>83</v>
      </c>
      <c r="AY250" s="208" t="s">
        <v>151</v>
      </c>
    </row>
    <row r="251" spans="2:65" s="1" customFormat="1" ht="16.5" customHeight="1">
      <c r="B251" s="32"/>
      <c r="C251" s="173" t="s">
        <v>297</v>
      </c>
      <c r="D251" s="173" t="s">
        <v>154</v>
      </c>
      <c r="E251" s="174" t="s">
        <v>298</v>
      </c>
      <c r="F251" s="175" t="s">
        <v>299</v>
      </c>
      <c r="G251" s="176" t="s">
        <v>157</v>
      </c>
      <c r="H251" s="177">
        <v>13.575</v>
      </c>
      <c r="I251" s="178"/>
      <c r="J251" s="179">
        <f>ROUND(I251*H251,2)</f>
        <v>0</v>
      </c>
      <c r="K251" s="175" t="s">
        <v>158</v>
      </c>
      <c r="L251" s="36"/>
      <c r="M251" s="180" t="s">
        <v>1</v>
      </c>
      <c r="N251" s="181" t="s">
        <v>46</v>
      </c>
      <c r="O251" s="58"/>
      <c r="P251" s="182">
        <f>O251*H251</f>
        <v>0</v>
      </c>
      <c r="Q251" s="182">
        <v>0.00268</v>
      </c>
      <c r="R251" s="182">
        <f>Q251*H251</f>
        <v>0.036381</v>
      </c>
      <c r="S251" s="182">
        <v>0</v>
      </c>
      <c r="T251" s="183">
        <f>S251*H251</f>
        <v>0</v>
      </c>
      <c r="AR251" s="15" t="s">
        <v>159</v>
      </c>
      <c r="AT251" s="15" t="s">
        <v>154</v>
      </c>
      <c r="AU251" s="15" t="s">
        <v>85</v>
      </c>
      <c r="AY251" s="15" t="s">
        <v>151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15" t="s">
        <v>83</v>
      </c>
      <c r="BK251" s="184">
        <f>ROUND(I251*H251,2)</f>
        <v>0</v>
      </c>
      <c r="BL251" s="15" t="s">
        <v>159</v>
      </c>
      <c r="BM251" s="15" t="s">
        <v>300</v>
      </c>
    </row>
    <row r="252" spans="2:47" s="1" customFormat="1" ht="12">
      <c r="B252" s="32"/>
      <c r="C252" s="33"/>
      <c r="D252" s="185" t="s">
        <v>161</v>
      </c>
      <c r="E252" s="33"/>
      <c r="F252" s="186" t="s">
        <v>301</v>
      </c>
      <c r="G252" s="33"/>
      <c r="H252" s="33"/>
      <c r="I252" s="102"/>
      <c r="J252" s="33"/>
      <c r="K252" s="33"/>
      <c r="L252" s="36"/>
      <c r="M252" s="187"/>
      <c r="N252" s="58"/>
      <c r="O252" s="58"/>
      <c r="P252" s="58"/>
      <c r="Q252" s="58"/>
      <c r="R252" s="58"/>
      <c r="S252" s="58"/>
      <c r="T252" s="59"/>
      <c r="AT252" s="15" t="s">
        <v>161</v>
      </c>
      <c r="AU252" s="15" t="s">
        <v>85</v>
      </c>
    </row>
    <row r="253" spans="2:51" s="11" customFormat="1" ht="12">
      <c r="B253" s="188"/>
      <c r="C253" s="189"/>
      <c r="D253" s="185" t="s">
        <v>163</v>
      </c>
      <c r="E253" s="190" t="s">
        <v>1</v>
      </c>
      <c r="F253" s="191" t="s">
        <v>164</v>
      </c>
      <c r="G253" s="189"/>
      <c r="H253" s="190" t="s">
        <v>1</v>
      </c>
      <c r="I253" s="192"/>
      <c r="J253" s="189"/>
      <c r="K253" s="189"/>
      <c r="L253" s="193"/>
      <c r="M253" s="194"/>
      <c r="N253" s="195"/>
      <c r="O253" s="195"/>
      <c r="P253" s="195"/>
      <c r="Q253" s="195"/>
      <c r="R253" s="195"/>
      <c r="S253" s="195"/>
      <c r="T253" s="196"/>
      <c r="AT253" s="197" t="s">
        <v>163</v>
      </c>
      <c r="AU253" s="197" t="s">
        <v>85</v>
      </c>
      <c r="AV253" s="11" t="s">
        <v>83</v>
      </c>
      <c r="AW253" s="11" t="s">
        <v>36</v>
      </c>
      <c r="AX253" s="11" t="s">
        <v>75</v>
      </c>
      <c r="AY253" s="197" t="s">
        <v>151</v>
      </c>
    </row>
    <row r="254" spans="2:51" s="11" customFormat="1" ht="12">
      <c r="B254" s="188"/>
      <c r="C254" s="189"/>
      <c r="D254" s="185" t="s">
        <v>163</v>
      </c>
      <c r="E254" s="190" t="s">
        <v>1</v>
      </c>
      <c r="F254" s="191" t="s">
        <v>302</v>
      </c>
      <c r="G254" s="189"/>
      <c r="H254" s="190" t="s">
        <v>1</v>
      </c>
      <c r="I254" s="192"/>
      <c r="J254" s="189"/>
      <c r="K254" s="189"/>
      <c r="L254" s="193"/>
      <c r="M254" s="194"/>
      <c r="N254" s="195"/>
      <c r="O254" s="195"/>
      <c r="P254" s="195"/>
      <c r="Q254" s="195"/>
      <c r="R254" s="195"/>
      <c r="S254" s="195"/>
      <c r="T254" s="196"/>
      <c r="AT254" s="197" t="s">
        <v>163</v>
      </c>
      <c r="AU254" s="197" t="s">
        <v>85</v>
      </c>
      <c r="AV254" s="11" t="s">
        <v>83</v>
      </c>
      <c r="AW254" s="11" t="s">
        <v>36</v>
      </c>
      <c r="AX254" s="11" t="s">
        <v>75</v>
      </c>
      <c r="AY254" s="197" t="s">
        <v>151</v>
      </c>
    </row>
    <row r="255" spans="2:51" s="11" customFormat="1" ht="12">
      <c r="B255" s="188"/>
      <c r="C255" s="189"/>
      <c r="D255" s="185" t="s">
        <v>163</v>
      </c>
      <c r="E255" s="190" t="s">
        <v>1</v>
      </c>
      <c r="F255" s="191" t="s">
        <v>166</v>
      </c>
      <c r="G255" s="189"/>
      <c r="H255" s="190" t="s">
        <v>1</v>
      </c>
      <c r="I255" s="192"/>
      <c r="J255" s="189"/>
      <c r="K255" s="189"/>
      <c r="L255" s="193"/>
      <c r="M255" s="194"/>
      <c r="N255" s="195"/>
      <c r="O255" s="195"/>
      <c r="P255" s="195"/>
      <c r="Q255" s="195"/>
      <c r="R255" s="195"/>
      <c r="S255" s="195"/>
      <c r="T255" s="196"/>
      <c r="AT255" s="197" t="s">
        <v>163</v>
      </c>
      <c r="AU255" s="197" t="s">
        <v>85</v>
      </c>
      <c r="AV255" s="11" t="s">
        <v>83</v>
      </c>
      <c r="AW255" s="11" t="s">
        <v>36</v>
      </c>
      <c r="AX255" s="11" t="s">
        <v>75</v>
      </c>
      <c r="AY255" s="197" t="s">
        <v>151</v>
      </c>
    </row>
    <row r="256" spans="2:51" s="12" customFormat="1" ht="12">
      <c r="B256" s="198"/>
      <c r="C256" s="199"/>
      <c r="D256" s="185" t="s">
        <v>163</v>
      </c>
      <c r="E256" s="200" t="s">
        <v>1</v>
      </c>
      <c r="F256" s="201" t="s">
        <v>167</v>
      </c>
      <c r="G256" s="199"/>
      <c r="H256" s="202">
        <v>7.725</v>
      </c>
      <c r="I256" s="203"/>
      <c r="J256" s="199"/>
      <c r="K256" s="199"/>
      <c r="L256" s="204"/>
      <c r="M256" s="205"/>
      <c r="N256" s="206"/>
      <c r="O256" s="206"/>
      <c r="P256" s="206"/>
      <c r="Q256" s="206"/>
      <c r="R256" s="206"/>
      <c r="S256" s="206"/>
      <c r="T256" s="207"/>
      <c r="AT256" s="208" t="s">
        <v>163</v>
      </c>
      <c r="AU256" s="208" t="s">
        <v>85</v>
      </c>
      <c r="AV256" s="12" t="s">
        <v>85</v>
      </c>
      <c r="AW256" s="12" t="s">
        <v>36</v>
      </c>
      <c r="AX256" s="12" t="s">
        <v>75</v>
      </c>
      <c r="AY256" s="208" t="s">
        <v>151</v>
      </c>
    </row>
    <row r="257" spans="2:51" s="12" customFormat="1" ht="12">
      <c r="B257" s="198"/>
      <c r="C257" s="199"/>
      <c r="D257" s="185" t="s">
        <v>163</v>
      </c>
      <c r="E257" s="200" t="s">
        <v>1</v>
      </c>
      <c r="F257" s="201" t="s">
        <v>168</v>
      </c>
      <c r="G257" s="199"/>
      <c r="H257" s="202">
        <v>0.45</v>
      </c>
      <c r="I257" s="203"/>
      <c r="J257" s="199"/>
      <c r="K257" s="199"/>
      <c r="L257" s="204"/>
      <c r="M257" s="205"/>
      <c r="N257" s="206"/>
      <c r="O257" s="206"/>
      <c r="P257" s="206"/>
      <c r="Q257" s="206"/>
      <c r="R257" s="206"/>
      <c r="S257" s="206"/>
      <c r="T257" s="207"/>
      <c r="AT257" s="208" t="s">
        <v>163</v>
      </c>
      <c r="AU257" s="208" t="s">
        <v>85</v>
      </c>
      <c r="AV257" s="12" t="s">
        <v>85</v>
      </c>
      <c r="AW257" s="12" t="s">
        <v>36</v>
      </c>
      <c r="AX257" s="12" t="s">
        <v>75</v>
      </c>
      <c r="AY257" s="208" t="s">
        <v>151</v>
      </c>
    </row>
    <row r="258" spans="2:51" s="11" customFormat="1" ht="12">
      <c r="B258" s="188"/>
      <c r="C258" s="189"/>
      <c r="D258" s="185" t="s">
        <v>163</v>
      </c>
      <c r="E258" s="190" t="s">
        <v>1</v>
      </c>
      <c r="F258" s="191" t="s">
        <v>169</v>
      </c>
      <c r="G258" s="189"/>
      <c r="H258" s="190" t="s">
        <v>1</v>
      </c>
      <c r="I258" s="192"/>
      <c r="J258" s="189"/>
      <c r="K258" s="189"/>
      <c r="L258" s="193"/>
      <c r="M258" s="194"/>
      <c r="N258" s="195"/>
      <c r="O258" s="195"/>
      <c r="P258" s="195"/>
      <c r="Q258" s="195"/>
      <c r="R258" s="195"/>
      <c r="S258" s="195"/>
      <c r="T258" s="196"/>
      <c r="AT258" s="197" t="s">
        <v>163</v>
      </c>
      <c r="AU258" s="197" t="s">
        <v>85</v>
      </c>
      <c r="AV258" s="11" t="s">
        <v>83</v>
      </c>
      <c r="AW258" s="11" t="s">
        <v>36</v>
      </c>
      <c r="AX258" s="11" t="s">
        <v>75</v>
      </c>
      <c r="AY258" s="197" t="s">
        <v>151</v>
      </c>
    </row>
    <row r="259" spans="2:51" s="12" customFormat="1" ht="12">
      <c r="B259" s="198"/>
      <c r="C259" s="199"/>
      <c r="D259" s="185" t="s">
        <v>163</v>
      </c>
      <c r="E259" s="200" t="s">
        <v>1</v>
      </c>
      <c r="F259" s="201" t="s">
        <v>170</v>
      </c>
      <c r="G259" s="199"/>
      <c r="H259" s="202">
        <v>5.4</v>
      </c>
      <c r="I259" s="203"/>
      <c r="J259" s="199"/>
      <c r="K259" s="199"/>
      <c r="L259" s="204"/>
      <c r="M259" s="205"/>
      <c r="N259" s="206"/>
      <c r="O259" s="206"/>
      <c r="P259" s="206"/>
      <c r="Q259" s="206"/>
      <c r="R259" s="206"/>
      <c r="S259" s="206"/>
      <c r="T259" s="207"/>
      <c r="AT259" s="208" t="s">
        <v>163</v>
      </c>
      <c r="AU259" s="208" t="s">
        <v>85</v>
      </c>
      <c r="AV259" s="12" t="s">
        <v>85</v>
      </c>
      <c r="AW259" s="12" t="s">
        <v>36</v>
      </c>
      <c r="AX259" s="12" t="s">
        <v>75</v>
      </c>
      <c r="AY259" s="208" t="s">
        <v>151</v>
      </c>
    </row>
    <row r="260" spans="2:51" s="13" customFormat="1" ht="12">
      <c r="B260" s="209"/>
      <c r="C260" s="210"/>
      <c r="D260" s="185" t="s">
        <v>163</v>
      </c>
      <c r="E260" s="211" t="s">
        <v>1</v>
      </c>
      <c r="F260" s="212" t="s">
        <v>171</v>
      </c>
      <c r="G260" s="210"/>
      <c r="H260" s="213">
        <v>13.575</v>
      </c>
      <c r="I260" s="214"/>
      <c r="J260" s="210"/>
      <c r="K260" s="210"/>
      <c r="L260" s="215"/>
      <c r="M260" s="216"/>
      <c r="N260" s="217"/>
      <c r="O260" s="217"/>
      <c r="P260" s="217"/>
      <c r="Q260" s="217"/>
      <c r="R260" s="217"/>
      <c r="S260" s="217"/>
      <c r="T260" s="218"/>
      <c r="AT260" s="219" t="s">
        <v>163</v>
      </c>
      <c r="AU260" s="219" t="s">
        <v>85</v>
      </c>
      <c r="AV260" s="13" t="s">
        <v>159</v>
      </c>
      <c r="AW260" s="13" t="s">
        <v>36</v>
      </c>
      <c r="AX260" s="13" t="s">
        <v>83</v>
      </c>
      <c r="AY260" s="219" t="s">
        <v>151</v>
      </c>
    </row>
    <row r="261" spans="2:65" s="1" customFormat="1" ht="16.5" customHeight="1">
      <c r="B261" s="32"/>
      <c r="C261" s="173" t="s">
        <v>303</v>
      </c>
      <c r="D261" s="173" t="s">
        <v>154</v>
      </c>
      <c r="E261" s="174" t="s">
        <v>304</v>
      </c>
      <c r="F261" s="175" t="s">
        <v>305</v>
      </c>
      <c r="G261" s="176" t="s">
        <v>157</v>
      </c>
      <c r="H261" s="177">
        <v>40.875</v>
      </c>
      <c r="I261" s="178"/>
      <c r="J261" s="179">
        <f>ROUND(I261*H261,2)</f>
        <v>0</v>
      </c>
      <c r="K261" s="175" t="s">
        <v>158</v>
      </c>
      <c r="L261" s="36"/>
      <c r="M261" s="180" t="s">
        <v>1</v>
      </c>
      <c r="N261" s="181" t="s">
        <v>46</v>
      </c>
      <c r="O261" s="58"/>
      <c r="P261" s="182">
        <f>O261*H261</f>
        <v>0</v>
      </c>
      <c r="Q261" s="182">
        <v>0.00268</v>
      </c>
      <c r="R261" s="182">
        <f>Q261*H261</f>
        <v>0.109545</v>
      </c>
      <c r="S261" s="182">
        <v>0</v>
      </c>
      <c r="T261" s="183">
        <f>S261*H261</f>
        <v>0</v>
      </c>
      <c r="AR261" s="15" t="s">
        <v>159</v>
      </c>
      <c r="AT261" s="15" t="s">
        <v>154</v>
      </c>
      <c r="AU261" s="15" t="s">
        <v>85</v>
      </c>
      <c r="AY261" s="15" t="s">
        <v>151</v>
      </c>
      <c r="BE261" s="184">
        <f>IF(N261="základní",J261,0)</f>
        <v>0</v>
      </c>
      <c r="BF261" s="184">
        <f>IF(N261="snížená",J261,0)</f>
        <v>0</v>
      </c>
      <c r="BG261" s="184">
        <f>IF(N261="zákl. přenesená",J261,0)</f>
        <v>0</v>
      </c>
      <c r="BH261" s="184">
        <f>IF(N261="sníž. přenesená",J261,0)</f>
        <v>0</v>
      </c>
      <c r="BI261" s="184">
        <f>IF(N261="nulová",J261,0)</f>
        <v>0</v>
      </c>
      <c r="BJ261" s="15" t="s">
        <v>83</v>
      </c>
      <c r="BK261" s="184">
        <f>ROUND(I261*H261,2)</f>
        <v>0</v>
      </c>
      <c r="BL261" s="15" t="s">
        <v>159</v>
      </c>
      <c r="BM261" s="15" t="s">
        <v>306</v>
      </c>
    </row>
    <row r="262" spans="2:47" s="1" customFormat="1" ht="12">
      <c r="B262" s="32"/>
      <c r="C262" s="33"/>
      <c r="D262" s="185" t="s">
        <v>161</v>
      </c>
      <c r="E262" s="33"/>
      <c r="F262" s="186" t="s">
        <v>307</v>
      </c>
      <c r="G262" s="33"/>
      <c r="H262" s="33"/>
      <c r="I262" s="102"/>
      <c r="J262" s="33"/>
      <c r="K262" s="33"/>
      <c r="L262" s="36"/>
      <c r="M262" s="187"/>
      <c r="N262" s="58"/>
      <c r="O262" s="58"/>
      <c r="P262" s="58"/>
      <c r="Q262" s="58"/>
      <c r="R262" s="58"/>
      <c r="S262" s="58"/>
      <c r="T262" s="59"/>
      <c r="AT262" s="15" t="s">
        <v>161</v>
      </c>
      <c r="AU262" s="15" t="s">
        <v>85</v>
      </c>
    </row>
    <row r="263" spans="2:51" s="11" customFormat="1" ht="12">
      <c r="B263" s="188"/>
      <c r="C263" s="189"/>
      <c r="D263" s="185" t="s">
        <v>163</v>
      </c>
      <c r="E263" s="190" t="s">
        <v>1</v>
      </c>
      <c r="F263" s="191" t="s">
        <v>164</v>
      </c>
      <c r="G263" s="189"/>
      <c r="H263" s="190" t="s">
        <v>1</v>
      </c>
      <c r="I263" s="192"/>
      <c r="J263" s="189"/>
      <c r="K263" s="189"/>
      <c r="L263" s="193"/>
      <c r="M263" s="194"/>
      <c r="N263" s="195"/>
      <c r="O263" s="195"/>
      <c r="P263" s="195"/>
      <c r="Q263" s="195"/>
      <c r="R263" s="195"/>
      <c r="S263" s="195"/>
      <c r="T263" s="196"/>
      <c r="AT263" s="197" t="s">
        <v>163</v>
      </c>
      <c r="AU263" s="197" t="s">
        <v>85</v>
      </c>
      <c r="AV263" s="11" t="s">
        <v>83</v>
      </c>
      <c r="AW263" s="11" t="s">
        <v>36</v>
      </c>
      <c r="AX263" s="11" t="s">
        <v>75</v>
      </c>
      <c r="AY263" s="197" t="s">
        <v>151</v>
      </c>
    </row>
    <row r="264" spans="2:51" s="11" customFormat="1" ht="12">
      <c r="B264" s="188"/>
      <c r="C264" s="189"/>
      <c r="D264" s="185" t="s">
        <v>163</v>
      </c>
      <c r="E264" s="190" t="s">
        <v>1</v>
      </c>
      <c r="F264" s="191" t="s">
        <v>308</v>
      </c>
      <c r="G264" s="189"/>
      <c r="H264" s="190" t="s">
        <v>1</v>
      </c>
      <c r="I264" s="192"/>
      <c r="J264" s="189"/>
      <c r="K264" s="189"/>
      <c r="L264" s="193"/>
      <c r="M264" s="194"/>
      <c r="N264" s="195"/>
      <c r="O264" s="195"/>
      <c r="P264" s="195"/>
      <c r="Q264" s="195"/>
      <c r="R264" s="195"/>
      <c r="S264" s="195"/>
      <c r="T264" s="196"/>
      <c r="AT264" s="197" t="s">
        <v>163</v>
      </c>
      <c r="AU264" s="197" t="s">
        <v>85</v>
      </c>
      <c r="AV264" s="11" t="s">
        <v>83</v>
      </c>
      <c r="AW264" s="11" t="s">
        <v>36</v>
      </c>
      <c r="AX264" s="11" t="s">
        <v>75</v>
      </c>
      <c r="AY264" s="197" t="s">
        <v>151</v>
      </c>
    </row>
    <row r="265" spans="2:51" s="11" customFormat="1" ht="12">
      <c r="B265" s="188"/>
      <c r="C265" s="189"/>
      <c r="D265" s="185" t="s">
        <v>163</v>
      </c>
      <c r="E265" s="190" t="s">
        <v>1</v>
      </c>
      <c r="F265" s="191" t="s">
        <v>166</v>
      </c>
      <c r="G265" s="189"/>
      <c r="H265" s="190" t="s">
        <v>1</v>
      </c>
      <c r="I265" s="192"/>
      <c r="J265" s="189"/>
      <c r="K265" s="189"/>
      <c r="L265" s="193"/>
      <c r="M265" s="194"/>
      <c r="N265" s="195"/>
      <c r="O265" s="195"/>
      <c r="P265" s="195"/>
      <c r="Q265" s="195"/>
      <c r="R265" s="195"/>
      <c r="S265" s="195"/>
      <c r="T265" s="196"/>
      <c r="AT265" s="197" t="s">
        <v>163</v>
      </c>
      <c r="AU265" s="197" t="s">
        <v>85</v>
      </c>
      <c r="AV265" s="11" t="s">
        <v>83</v>
      </c>
      <c r="AW265" s="11" t="s">
        <v>36</v>
      </c>
      <c r="AX265" s="11" t="s">
        <v>75</v>
      </c>
      <c r="AY265" s="197" t="s">
        <v>151</v>
      </c>
    </row>
    <row r="266" spans="2:51" s="12" customFormat="1" ht="12">
      <c r="B266" s="198"/>
      <c r="C266" s="199"/>
      <c r="D266" s="185" t="s">
        <v>163</v>
      </c>
      <c r="E266" s="200" t="s">
        <v>1</v>
      </c>
      <c r="F266" s="201" t="s">
        <v>177</v>
      </c>
      <c r="G266" s="199"/>
      <c r="H266" s="202">
        <v>21.625</v>
      </c>
      <c r="I266" s="203"/>
      <c r="J266" s="199"/>
      <c r="K266" s="199"/>
      <c r="L266" s="204"/>
      <c r="M266" s="205"/>
      <c r="N266" s="206"/>
      <c r="O266" s="206"/>
      <c r="P266" s="206"/>
      <c r="Q266" s="206"/>
      <c r="R266" s="206"/>
      <c r="S266" s="206"/>
      <c r="T266" s="207"/>
      <c r="AT266" s="208" t="s">
        <v>163</v>
      </c>
      <c r="AU266" s="208" t="s">
        <v>85</v>
      </c>
      <c r="AV266" s="12" t="s">
        <v>85</v>
      </c>
      <c r="AW266" s="12" t="s">
        <v>36</v>
      </c>
      <c r="AX266" s="12" t="s">
        <v>75</v>
      </c>
      <c r="AY266" s="208" t="s">
        <v>151</v>
      </c>
    </row>
    <row r="267" spans="2:51" s="12" customFormat="1" ht="12">
      <c r="B267" s="198"/>
      <c r="C267" s="199"/>
      <c r="D267" s="185" t="s">
        <v>163</v>
      </c>
      <c r="E267" s="200" t="s">
        <v>1</v>
      </c>
      <c r="F267" s="201" t="s">
        <v>178</v>
      </c>
      <c r="G267" s="199"/>
      <c r="H267" s="202">
        <v>0.45</v>
      </c>
      <c r="I267" s="203"/>
      <c r="J267" s="199"/>
      <c r="K267" s="199"/>
      <c r="L267" s="204"/>
      <c r="M267" s="205"/>
      <c r="N267" s="206"/>
      <c r="O267" s="206"/>
      <c r="P267" s="206"/>
      <c r="Q267" s="206"/>
      <c r="R267" s="206"/>
      <c r="S267" s="206"/>
      <c r="T267" s="207"/>
      <c r="AT267" s="208" t="s">
        <v>163</v>
      </c>
      <c r="AU267" s="208" t="s">
        <v>85</v>
      </c>
      <c r="AV267" s="12" t="s">
        <v>85</v>
      </c>
      <c r="AW267" s="12" t="s">
        <v>36</v>
      </c>
      <c r="AX267" s="12" t="s">
        <v>75</v>
      </c>
      <c r="AY267" s="208" t="s">
        <v>151</v>
      </c>
    </row>
    <row r="268" spans="2:51" s="11" customFormat="1" ht="12">
      <c r="B268" s="188"/>
      <c r="C268" s="189"/>
      <c r="D268" s="185" t="s">
        <v>163</v>
      </c>
      <c r="E268" s="190" t="s">
        <v>1</v>
      </c>
      <c r="F268" s="191" t="s">
        <v>169</v>
      </c>
      <c r="G268" s="189"/>
      <c r="H268" s="190" t="s">
        <v>1</v>
      </c>
      <c r="I268" s="192"/>
      <c r="J268" s="189"/>
      <c r="K268" s="189"/>
      <c r="L268" s="193"/>
      <c r="M268" s="194"/>
      <c r="N268" s="195"/>
      <c r="O268" s="195"/>
      <c r="P268" s="195"/>
      <c r="Q268" s="195"/>
      <c r="R268" s="195"/>
      <c r="S268" s="195"/>
      <c r="T268" s="196"/>
      <c r="AT268" s="197" t="s">
        <v>163</v>
      </c>
      <c r="AU268" s="197" t="s">
        <v>85</v>
      </c>
      <c r="AV268" s="11" t="s">
        <v>83</v>
      </c>
      <c r="AW268" s="11" t="s">
        <v>36</v>
      </c>
      <c r="AX268" s="11" t="s">
        <v>75</v>
      </c>
      <c r="AY268" s="197" t="s">
        <v>151</v>
      </c>
    </row>
    <row r="269" spans="2:51" s="12" customFormat="1" ht="12">
      <c r="B269" s="198"/>
      <c r="C269" s="199"/>
      <c r="D269" s="185" t="s">
        <v>163</v>
      </c>
      <c r="E269" s="200" t="s">
        <v>1</v>
      </c>
      <c r="F269" s="201" t="s">
        <v>179</v>
      </c>
      <c r="G269" s="199"/>
      <c r="H269" s="202">
        <v>18.8</v>
      </c>
      <c r="I269" s="203"/>
      <c r="J269" s="199"/>
      <c r="K269" s="199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163</v>
      </c>
      <c r="AU269" s="208" t="s">
        <v>85</v>
      </c>
      <c r="AV269" s="12" t="s">
        <v>85</v>
      </c>
      <c r="AW269" s="12" t="s">
        <v>36</v>
      </c>
      <c r="AX269" s="12" t="s">
        <v>75</v>
      </c>
      <c r="AY269" s="208" t="s">
        <v>151</v>
      </c>
    </row>
    <row r="270" spans="2:51" s="13" customFormat="1" ht="12">
      <c r="B270" s="209"/>
      <c r="C270" s="210"/>
      <c r="D270" s="185" t="s">
        <v>163</v>
      </c>
      <c r="E270" s="211" t="s">
        <v>1</v>
      </c>
      <c r="F270" s="212" t="s">
        <v>171</v>
      </c>
      <c r="G270" s="210"/>
      <c r="H270" s="213">
        <v>40.875</v>
      </c>
      <c r="I270" s="214"/>
      <c r="J270" s="210"/>
      <c r="K270" s="210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163</v>
      </c>
      <c r="AU270" s="219" t="s">
        <v>85</v>
      </c>
      <c r="AV270" s="13" t="s">
        <v>159</v>
      </c>
      <c r="AW270" s="13" t="s">
        <v>36</v>
      </c>
      <c r="AX270" s="13" t="s">
        <v>83</v>
      </c>
      <c r="AY270" s="219" t="s">
        <v>151</v>
      </c>
    </row>
    <row r="271" spans="2:65" s="1" customFormat="1" ht="16.5" customHeight="1">
      <c r="B271" s="32"/>
      <c r="C271" s="173" t="s">
        <v>309</v>
      </c>
      <c r="D271" s="173" t="s">
        <v>154</v>
      </c>
      <c r="E271" s="174" t="s">
        <v>310</v>
      </c>
      <c r="F271" s="175" t="s">
        <v>311</v>
      </c>
      <c r="G271" s="176" t="s">
        <v>157</v>
      </c>
      <c r="H271" s="177">
        <v>103.365</v>
      </c>
      <c r="I271" s="178"/>
      <c r="J271" s="179">
        <f>ROUND(I271*H271,2)</f>
        <v>0</v>
      </c>
      <c r="K271" s="175" t="s">
        <v>158</v>
      </c>
      <c r="L271" s="36"/>
      <c r="M271" s="180" t="s">
        <v>1</v>
      </c>
      <c r="N271" s="181" t="s">
        <v>46</v>
      </c>
      <c r="O271" s="58"/>
      <c r="P271" s="182">
        <f>O271*H271</f>
        <v>0</v>
      </c>
      <c r="Q271" s="182">
        <v>0</v>
      </c>
      <c r="R271" s="182">
        <f>Q271*H271</f>
        <v>0</v>
      </c>
      <c r="S271" s="182">
        <v>0</v>
      </c>
      <c r="T271" s="183">
        <f>S271*H271</f>
        <v>0</v>
      </c>
      <c r="AR271" s="15" t="s">
        <v>159</v>
      </c>
      <c r="AT271" s="15" t="s">
        <v>154</v>
      </c>
      <c r="AU271" s="15" t="s">
        <v>85</v>
      </c>
      <c r="AY271" s="15" t="s">
        <v>151</v>
      </c>
      <c r="BE271" s="184">
        <f>IF(N271="základní",J271,0)</f>
        <v>0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15" t="s">
        <v>83</v>
      </c>
      <c r="BK271" s="184">
        <f>ROUND(I271*H271,2)</f>
        <v>0</v>
      </c>
      <c r="BL271" s="15" t="s">
        <v>159</v>
      </c>
      <c r="BM271" s="15" t="s">
        <v>312</v>
      </c>
    </row>
    <row r="272" spans="2:47" s="1" customFormat="1" ht="12">
      <c r="B272" s="32"/>
      <c r="C272" s="33"/>
      <c r="D272" s="185" t="s">
        <v>161</v>
      </c>
      <c r="E272" s="33"/>
      <c r="F272" s="186" t="s">
        <v>313</v>
      </c>
      <c r="G272" s="33"/>
      <c r="H272" s="33"/>
      <c r="I272" s="102"/>
      <c r="J272" s="33"/>
      <c r="K272" s="33"/>
      <c r="L272" s="36"/>
      <c r="M272" s="187"/>
      <c r="N272" s="58"/>
      <c r="O272" s="58"/>
      <c r="P272" s="58"/>
      <c r="Q272" s="58"/>
      <c r="R272" s="58"/>
      <c r="S272" s="58"/>
      <c r="T272" s="59"/>
      <c r="AT272" s="15" t="s">
        <v>161</v>
      </c>
      <c r="AU272" s="15" t="s">
        <v>85</v>
      </c>
    </row>
    <row r="273" spans="2:51" s="11" customFormat="1" ht="12">
      <c r="B273" s="188"/>
      <c r="C273" s="189"/>
      <c r="D273" s="185" t="s">
        <v>163</v>
      </c>
      <c r="E273" s="190" t="s">
        <v>1</v>
      </c>
      <c r="F273" s="191" t="s">
        <v>200</v>
      </c>
      <c r="G273" s="189"/>
      <c r="H273" s="190" t="s">
        <v>1</v>
      </c>
      <c r="I273" s="192"/>
      <c r="J273" s="189"/>
      <c r="K273" s="189"/>
      <c r="L273" s="193"/>
      <c r="M273" s="194"/>
      <c r="N273" s="195"/>
      <c r="O273" s="195"/>
      <c r="P273" s="195"/>
      <c r="Q273" s="195"/>
      <c r="R273" s="195"/>
      <c r="S273" s="195"/>
      <c r="T273" s="196"/>
      <c r="AT273" s="197" t="s">
        <v>163</v>
      </c>
      <c r="AU273" s="197" t="s">
        <v>85</v>
      </c>
      <c r="AV273" s="11" t="s">
        <v>83</v>
      </c>
      <c r="AW273" s="11" t="s">
        <v>36</v>
      </c>
      <c r="AX273" s="11" t="s">
        <v>75</v>
      </c>
      <c r="AY273" s="197" t="s">
        <v>151</v>
      </c>
    </row>
    <row r="274" spans="2:51" s="12" customFormat="1" ht="12">
      <c r="B274" s="198"/>
      <c r="C274" s="199"/>
      <c r="D274" s="185" t="s">
        <v>163</v>
      </c>
      <c r="E274" s="200" t="s">
        <v>1</v>
      </c>
      <c r="F274" s="201" t="s">
        <v>217</v>
      </c>
      <c r="G274" s="199"/>
      <c r="H274" s="202">
        <v>8.1</v>
      </c>
      <c r="I274" s="203"/>
      <c r="J274" s="199"/>
      <c r="K274" s="199"/>
      <c r="L274" s="204"/>
      <c r="M274" s="205"/>
      <c r="N274" s="206"/>
      <c r="O274" s="206"/>
      <c r="P274" s="206"/>
      <c r="Q274" s="206"/>
      <c r="R274" s="206"/>
      <c r="S274" s="206"/>
      <c r="T274" s="207"/>
      <c r="AT274" s="208" t="s">
        <v>163</v>
      </c>
      <c r="AU274" s="208" t="s">
        <v>85</v>
      </c>
      <c r="AV274" s="12" t="s">
        <v>85</v>
      </c>
      <c r="AW274" s="12" t="s">
        <v>36</v>
      </c>
      <c r="AX274" s="12" t="s">
        <v>75</v>
      </c>
      <c r="AY274" s="208" t="s">
        <v>151</v>
      </c>
    </row>
    <row r="275" spans="2:51" s="12" customFormat="1" ht="12">
      <c r="B275" s="198"/>
      <c r="C275" s="199"/>
      <c r="D275" s="185" t="s">
        <v>163</v>
      </c>
      <c r="E275" s="200" t="s">
        <v>1</v>
      </c>
      <c r="F275" s="201" t="s">
        <v>218</v>
      </c>
      <c r="G275" s="199"/>
      <c r="H275" s="202">
        <v>3.6</v>
      </c>
      <c r="I275" s="203"/>
      <c r="J275" s="199"/>
      <c r="K275" s="199"/>
      <c r="L275" s="204"/>
      <c r="M275" s="205"/>
      <c r="N275" s="206"/>
      <c r="O275" s="206"/>
      <c r="P275" s="206"/>
      <c r="Q275" s="206"/>
      <c r="R275" s="206"/>
      <c r="S275" s="206"/>
      <c r="T275" s="207"/>
      <c r="AT275" s="208" t="s">
        <v>163</v>
      </c>
      <c r="AU275" s="208" t="s">
        <v>85</v>
      </c>
      <c r="AV275" s="12" t="s">
        <v>85</v>
      </c>
      <c r="AW275" s="12" t="s">
        <v>36</v>
      </c>
      <c r="AX275" s="12" t="s">
        <v>75</v>
      </c>
      <c r="AY275" s="208" t="s">
        <v>151</v>
      </c>
    </row>
    <row r="276" spans="2:51" s="12" customFormat="1" ht="12">
      <c r="B276" s="198"/>
      <c r="C276" s="199"/>
      <c r="D276" s="185" t="s">
        <v>163</v>
      </c>
      <c r="E276" s="200" t="s">
        <v>1</v>
      </c>
      <c r="F276" s="201" t="s">
        <v>219</v>
      </c>
      <c r="G276" s="199"/>
      <c r="H276" s="202">
        <v>10.44</v>
      </c>
      <c r="I276" s="203"/>
      <c r="J276" s="199"/>
      <c r="K276" s="199"/>
      <c r="L276" s="204"/>
      <c r="M276" s="205"/>
      <c r="N276" s="206"/>
      <c r="O276" s="206"/>
      <c r="P276" s="206"/>
      <c r="Q276" s="206"/>
      <c r="R276" s="206"/>
      <c r="S276" s="206"/>
      <c r="T276" s="207"/>
      <c r="AT276" s="208" t="s">
        <v>163</v>
      </c>
      <c r="AU276" s="208" t="s">
        <v>85</v>
      </c>
      <c r="AV276" s="12" t="s">
        <v>85</v>
      </c>
      <c r="AW276" s="12" t="s">
        <v>36</v>
      </c>
      <c r="AX276" s="12" t="s">
        <v>75</v>
      </c>
      <c r="AY276" s="208" t="s">
        <v>151</v>
      </c>
    </row>
    <row r="277" spans="2:51" s="12" customFormat="1" ht="12">
      <c r="B277" s="198"/>
      <c r="C277" s="199"/>
      <c r="D277" s="185" t="s">
        <v>163</v>
      </c>
      <c r="E277" s="200" t="s">
        <v>1</v>
      </c>
      <c r="F277" s="201" t="s">
        <v>220</v>
      </c>
      <c r="G277" s="199"/>
      <c r="H277" s="202">
        <v>15.36</v>
      </c>
      <c r="I277" s="203"/>
      <c r="J277" s="199"/>
      <c r="K277" s="199"/>
      <c r="L277" s="204"/>
      <c r="M277" s="205"/>
      <c r="N277" s="206"/>
      <c r="O277" s="206"/>
      <c r="P277" s="206"/>
      <c r="Q277" s="206"/>
      <c r="R277" s="206"/>
      <c r="S277" s="206"/>
      <c r="T277" s="207"/>
      <c r="AT277" s="208" t="s">
        <v>163</v>
      </c>
      <c r="AU277" s="208" t="s">
        <v>85</v>
      </c>
      <c r="AV277" s="12" t="s">
        <v>85</v>
      </c>
      <c r="AW277" s="12" t="s">
        <v>36</v>
      </c>
      <c r="AX277" s="12" t="s">
        <v>75</v>
      </c>
      <c r="AY277" s="208" t="s">
        <v>151</v>
      </c>
    </row>
    <row r="278" spans="2:51" s="12" customFormat="1" ht="12">
      <c r="B278" s="198"/>
      <c r="C278" s="199"/>
      <c r="D278" s="185" t="s">
        <v>163</v>
      </c>
      <c r="E278" s="200" t="s">
        <v>1</v>
      </c>
      <c r="F278" s="201" t="s">
        <v>221</v>
      </c>
      <c r="G278" s="199"/>
      <c r="H278" s="202">
        <v>11.745</v>
      </c>
      <c r="I278" s="203"/>
      <c r="J278" s="199"/>
      <c r="K278" s="199"/>
      <c r="L278" s="204"/>
      <c r="M278" s="205"/>
      <c r="N278" s="206"/>
      <c r="O278" s="206"/>
      <c r="P278" s="206"/>
      <c r="Q278" s="206"/>
      <c r="R278" s="206"/>
      <c r="S278" s="206"/>
      <c r="T278" s="207"/>
      <c r="AT278" s="208" t="s">
        <v>163</v>
      </c>
      <c r="AU278" s="208" t="s">
        <v>85</v>
      </c>
      <c r="AV278" s="12" t="s">
        <v>85</v>
      </c>
      <c r="AW278" s="12" t="s">
        <v>36</v>
      </c>
      <c r="AX278" s="12" t="s">
        <v>75</v>
      </c>
      <c r="AY278" s="208" t="s">
        <v>151</v>
      </c>
    </row>
    <row r="279" spans="2:51" s="12" customFormat="1" ht="12">
      <c r="B279" s="198"/>
      <c r="C279" s="199"/>
      <c r="D279" s="185" t="s">
        <v>163</v>
      </c>
      <c r="E279" s="200" t="s">
        <v>1</v>
      </c>
      <c r="F279" s="201" t="s">
        <v>222</v>
      </c>
      <c r="G279" s="199"/>
      <c r="H279" s="202">
        <v>1.74</v>
      </c>
      <c r="I279" s="203"/>
      <c r="J279" s="199"/>
      <c r="K279" s="199"/>
      <c r="L279" s="204"/>
      <c r="M279" s="205"/>
      <c r="N279" s="206"/>
      <c r="O279" s="206"/>
      <c r="P279" s="206"/>
      <c r="Q279" s="206"/>
      <c r="R279" s="206"/>
      <c r="S279" s="206"/>
      <c r="T279" s="207"/>
      <c r="AT279" s="208" t="s">
        <v>163</v>
      </c>
      <c r="AU279" s="208" t="s">
        <v>85</v>
      </c>
      <c r="AV279" s="12" t="s">
        <v>85</v>
      </c>
      <c r="AW279" s="12" t="s">
        <v>36</v>
      </c>
      <c r="AX279" s="12" t="s">
        <v>75</v>
      </c>
      <c r="AY279" s="208" t="s">
        <v>151</v>
      </c>
    </row>
    <row r="280" spans="2:51" s="12" customFormat="1" ht="12">
      <c r="B280" s="198"/>
      <c r="C280" s="199"/>
      <c r="D280" s="185" t="s">
        <v>163</v>
      </c>
      <c r="E280" s="200" t="s">
        <v>1</v>
      </c>
      <c r="F280" s="201" t="s">
        <v>223</v>
      </c>
      <c r="G280" s="199"/>
      <c r="H280" s="202">
        <v>1.62</v>
      </c>
      <c r="I280" s="203"/>
      <c r="J280" s="199"/>
      <c r="K280" s="199"/>
      <c r="L280" s="204"/>
      <c r="M280" s="205"/>
      <c r="N280" s="206"/>
      <c r="O280" s="206"/>
      <c r="P280" s="206"/>
      <c r="Q280" s="206"/>
      <c r="R280" s="206"/>
      <c r="S280" s="206"/>
      <c r="T280" s="207"/>
      <c r="AT280" s="208" t="s">
        <v>163</v>
      </c>
      <c r="AU280" s="208" t="s">
        <v>85</v>
      </c>
      <c r="AV280" s="12" t="s">
        <v>85</v>
      </c>
      <c r="AW280" s="12" t="s">
        <v>36</v>
      </c>
      <c r="AX280" s="12" t="s">
        <v>75</v>
      </c>
      <c r="AY280" s="208" t="s">
        <v>151</v>
      </c>
    </row>
    <row r="281" spans="2:51" s="12" customFormat="1" ht="12">
      <c r="B281" s="198"/>
      <c r="C281" s="199"/>
      <c r="D281" s="185" t="s">
        <v>163</v>
      </c>
      <c r="E281" s="200" t="s">
        <v>1</v>
      </c>
      <c r="F281" s="201" t="s">
        <v>224</v>
      </c>
      <c r="G281" s="199"/>
      <c r="H281" s="202">
        <v>7.05</v>
      </c>
      <c r="I281" s="203"/>
      <c r="J281" s="199"/>
      <c r="K281" s="199"/>
      <c r="L281" s="204"/>
      <c r="M281" s="205"/>
      <c r="N281" s="206"/>
      <c r="O281" s="206"/>
      <c r="P281" s="206"/>
      <c r="Q281" s="206"/>
      <c r="R281" s="206"/>
      <c r="S281" s="206"/>
      <c r="T281" s="207"/>
      <c r="AT281" s="208" t="s">
        <v>163</v>
      </c>
      <c r="AU281" s="208" t="s">
        <v>85</v>
      </c>
      <c r="AV281" s="12" t="s">
        <v>85</v>
      </c>
      <c r="AW281" s="12" t="s">
        <v>36</v>
      </c>
      <c r="AX281" s="12" t="s">
        <v>75</v>
      </c>
      <c r="AY281" s="208" t="s">
        <v>151</v>
      </c>
    </row>
    <row r="282" spans="2:51" s="12" customFormat="1" ht="12">
      <c r="B282" s="198"/>
      <c r="C282" s="199"/>
      <c r="D282" s="185" t="s">
        <v>163</v>
      </c>
      <c r="E282" s="200" t="s">
        <v>1</v>
      </c>
      <c r="F282" s="201" t="s">
        <v>225</v>
      </c>
      <c r="G282" s="199"/>
      <c r="H282" s="202">
        <v>36.66</v>
      </c>
      <c r="I282" s="203"/>
      <c r="J282" s="199"/>
      <c r="K282" s="199"/>
      <c r="L282" s="204"/>
      <c r="M282" s="205"/>
      <c r="N282" s="206"/>
      <c r="O282" s="206"/>
      <c r="P282" s="206"/>
      <c r="Q282" s="206"/>
      <c r="R282" s="206"/>
      <c r="S282" s="206"/>
      <c r="T282" s="207"/>
      <c r="AT282" s="208" t="s">
        <v>163</v>
      </c>
      <c r="AU282" s="208" t="s">
        <v>85</v>
      </c>
      <c r="AV282" s="12" t="s">
        <v>85</v>
      </c>
      <c r="AW282" s="12" t="s">
        <v>36</v>
      </c>
      <c r="AX282" s="12" t="s">
        <v>75</v>
      </c>
      <c r="AY282" s="208" t="s">
        <v>151</v>
      </c>
    </row>
    <row r="283" spans="2:51" s="12" customFormat="1" ht="12">
      <c r="B283" s="198"/>
      <c r="C283" s="199"/>
      <c r="D283" s="185" t="s">
        <v>163</v>
      </c>
      <c r="E283" s="200" t="s">
        <v>1</v>
      </c>
      <c r="F283" s="201" t="s">
        <v>226</v>
      </c>
      <c r="G283" s="199"/>
      <c r="H283" s="202">
        <v>2.82</v>
      </c>
      <c r="I283" s="203"/>
      <c r="J283" s="199"/>
      <c r="K283" s="199"/>
      <c r="L283" s="204"/>
      <c r="M283" s="205"/>
      <c r="N283" s="206"/>
      <c r="O283" s="206"/>
      <c r="P283" s="206"/>
      <c r="Q283" s="206"/>
      <c r="R283" s="206"/>
      <c r="S283" s="206"/>
      <c r="T283" s="207"/>
      <c r="AT283" s="208" t="s">
        <v>163</v>
      </c>
      <c r="AU283" s="208" t="s">
        <v>85</v>
      </c>
      <c r="AV283" s="12" t="s">
        <v>85</v>
      </c>
      <c r="AW283" s="12" t="s">
        <v>36</v>
      </c>
      <c r="AX283" s="12" t="s">
        <v>75</v>
      </c>
      <c r="AY283" s="208" t="s">
        <v>151</v>
      </c>
    </row>
    <row r="284" spans="2:51" s="12" customFormat="1" ht="12">
      <c r="B284" s="198"/>
      <c r="C284" s="199"/>
      <c r="D284" s="185" t="s">
        <v>163</v>
      </c>
      <c r="E284" s="200" t="s">
        <v>1</v>
      </c>
      <c r="F284" s="201" t="s">
        <v>227</v>
      </c>
      <c r="G284" s="199"/>
      <c r="H284" s="202">
        <v>4.23</v>
      </c>
      <c r="I284" s="203"/>
      <c r="J284" s="199"/>
      <c r="K284" s="199"/>
      <c r="L284" s="204"/>
      <c r="M284" s="205"/>
      <c r="N284" s="206"/>
      <c r="O284" s="206"/>
      <c r="P284" s="206"/>
      <c r="Q284" s="206"/>
      <c r="R284" s="206"/>
      <c r="S284" s="206"/>
      <c r="T284" s="207"/>
      <c r="AT284" s="208" t="s">
        <v>163</v>
      </c>
      <c r="AU284" s="208" t="s">
        <v>85</v>
      </c>
      <c r="AV284" s="12" t="s">
        <v>85</v>
      </c>
      <c r="AW284" s="12" t="s">
        <v>36</v>
      </c>
      <c r="AX284" s="12" t="s">
        <v>75</v>
      </c>
      <c r="AY284" s="208" t="s">
        <v>151</v>
      </c>
    </row>
    <row r="285" spans="2:51" s="13" customFormat="1" ht="12">
      <c r="B285" s="209"/>
      <c r="C285" s="210"/>
      <c r="D285" s="185" t="s">
        <v>163</v>
      </c>
      <c r="E285" s="211" t="s">
        <v>1</v>
      </c>
      <c r="F285" s="212" t="s">
        <v>171</v>
      </c>
      <c r="G285" s="210"/>
      <c r="H285" s="213">
        <v>103.365</v>
      </c>
      <c r="I285" s="214"/>
      <c r="J285" s="210"/>
      <c r="K285" s="210"/>
      <c r="L285" s="215"/>
      <c r="M285" s="216"/>
      <c r="N285" s="217"/>
      <c r="O285" s="217"/>
      <c r="P285" s="217"/>
      <c r="Q285" s="217"/>
      <c r="R285" s="217"/>
      <c r="S285" s="217"/>
      <c r="T285" s="218"/>
      <c r="AT285" s="219" t="s">
        <v>163</v>
      </c>
      <c r="AU285" s="219" t="s">
        <v>85</v>
      </c>
      <c r="AV285" s="13" t="s">
        <v>159</v>
      </c>
      <c r="AW285" s="13" t="s">
        <v>36</v>
      </c>
      <c r="AX285" s="13" t="s">
        <v>83</v>
      </c>
      <c r="AY285" s="219" t="s">
        <v>151</v>
      </c>
    </row>
    <row r="286" spans="2:65" s="1" customFormat="1" ht="16.5" customHeight="1">
      <c r="B286" s="32"/>
      <c r="C286" s="173" t="s">
        <v>314</v>
      </c>
      <c r="D286" s="173" t="s">
        <v>154</v>
      </c>
      <c r="E286" s="174" t="s">
        <v>315</v>
      </c>
      <c r="F286" s="175" t="s">
        <v>316</v>
      </c>
      <c r="G286" s="176" t="s">
        <v>317</v>
      </c>
      <c r="H286" s="177">
        <v>0.36</v>
      </c>
      <c r="I286" s="178"/>
      <c r="J286" s="179">
        <f>ROUND(I286*H286,2)</f>
        <v>0</v>
      </c>
      <c r="K286" s="175" t="s">
        <v>158</v>
      </c>
      <c r="L286" s="36"/>
      <c r="M286" s="180" t="s">
        <v>1</v>
      </c>
      <c r="N286" s="181" t="s">
        <v>46</v>
      </c>
      <c r="O286" s="58"/>
      <c r="P286" s="182">
        <f>O286*H286</f>
        <v>0</v>
      </c>
      <c r="Q286" s="182">
        <v>2.45329</v>
      </c>
      <c r="R286" s="182">
        <f>Q286*H286</f>
        <v>0.8831844</v>
      </c>
      <c r="S286" s="182">
        <v>0</v>
      </c>
      <c r="T286" s="183">
        <f>S286*H286</f>
        <v>0</v>
      </c>
      <c r="AR286" s="15" t="s">
        <v>159</v>
      </c>
      <c r="AT286" s="15" t="s">
        <v>154</v>
      </c>
      <c r="AU286" s="15" t="s">
        <v>85</v>
      </c>
      <c r="AY286" s="15" t="s">
        <v>151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15" t="s">
        <v>83</v>
      </c>
      <c r="BK286" s="184">
        <f>ROUND(I286*H286,2)</f>
        <v>0</v>
      </c>
      <c r="BL286" s="15" t="s">
        <v>159</v>
      </c>
      <c r="BM286" s="15" t="s">
        <v>318</v>
      </c>
    </row>
    <row r="287" spans="2:47" s="1" customFormat="1" ht="12">
      <c r="B287" s="32"/>
      <c r="C287" s="33"/>
      <c r="D287" s="185" t="s">
        <v>161</v>
      </c>
      <c r="E287" s="33"/>
      <c r="F287" s="186" t="s">
        <v>319</v>
      </c>
      <c r="G287" s="33"/>
      <c r="H287" s="33"/>
      <c r="I287" s="102"/>
      <c r="J287" s="33"/>
      <c r="K287" s="33"/>
      <c r="L287" s="36"/>
      <c r="M287" s="187"/>
      <c r="N287" s="58"/>
      <c r="O287" s="58"/>
      <c r="P287" s="58"/>
      <c r="Q287" s="58"/>
      <c r="R287" s="58"/>
      <c r="S287" s="58"/>
      <c r="T287" s="59"/>
      <c r="AT287" s="15" t="s">
        <v>161</v>
      </c>
      <c r="AU287" s="15" t="s">
        <v>85</v>
      </c>
    </row>
    <row r="288" spans="2:51" s="11" customFormat="1" ht="12">
      <c r="B288" s="188"/>
      <c r="C288" s="189"/>
      <c r="D288" s="185" t="s">
        <v>163</v>
      </c>
      <c r="E288" s="190" t="s">
        <v>1</v>
      </c>
      <c r="F288" s="191" t="s">
        <v>184</v>
      </c>
      <c r="G288" s="189"/>
      <c r="H288" s="190" t="s">
        <v>1</v>
      </c>
      <c r="I288" s="192"/>
      <c r="J288" s="189"/>
      <c r="K288" s="189"/>
      <c r="L288" s="193"/>
      <c r="M288" s="194"/>
      <c r="N288" s="195"/>
      <c r="O288" s="195"/>
      <c r="P288" s="195"/>
      <c r="Q288" s="195"/>
      <c r="R288" s="195"/>
      <c r="S288" s="195"/>
      <c r="T288" s="196"/>
      <c r="AT288" s="197" t="s">
        <v>163</v>
      </c>
      <c r="AU288" s="197" t="s">
        <v>85</v>
      </c>
      <c r="AV288" s="11" t="s">
        <v>83</v>
      </c>
      <c r="AW288" s="11" t="s">
        <v>36</v>
      </c>
      <c r="AX288" s="11" t="s">
        <v>75</v>
      </c>
      <c r="AY288" s="197" t="s">
        <v>151</v>
      </c>
    </row>
    <row r="289" spans="2:51" s="12" customFormat="1" ht="12">
      <c r="B289" s="198"/>
      <c r="C289" s="199"/>
      <c r="D289" s="185" t="s">
        <v>163</v>
      </c>
      <c r="E289" s="200" t="s">
        <v>1</v>
      </c>
      <c r="F289" s="201" t="s">
        <v>320</v>
      </c>
      <c r="G289" s="199"/>
      <c r="H289" s="202">
        <v>0.18</v>
      </c>
      <c r="I289" s="203"/>
      <c r="J289" s="199"/>
      <c r="K289" s="199"/>
      <c r="L289" s="204"/>
      <c r="M289" s="205"/>
      <c r="N289" s="206"/>
      <c r="O289" s="206"/>
      <c r="P289" s="206"/>
      <c r="Q289" s="206"/>
      <c r="R289" s="206"/>
      <c r="S289" s="206"/>
      <c r="T289" s="207"/>
      <c r="AT289" s="208" t="s">
        <v>163</v>
      </c>
      <c r="AU289" s="208" t="s">
        <v>85</v>
      </c>
      <c r="AV289" s="12" t="s">
        <v>85</v>
      </c>
      <c r="AW289" s="12" t="s">
        <v>36</v>
      </c>
      <c r="AX289" s="12" t="s">
        <v>75</v>
      </c>
      <c r="AY289" s="208" t="s">
        <v>151</v>
      </c>
    </row>
    <row r="290" spans="2:51" s="12" customFormat="1" ht="12">
      <c r="B290" s="198"/>
      <c r="C290" s="199"/>
      <c r="D290" s="185" t="s">
        <v>163</v>
      </c>
      <c r="E290" s="200" t="s">
        <v>1</v>
      </c>
      <c r="F290" s="201" t="s">
        <v>321</v>
      </c>
      <c r="G290" s="199"/>
      <c r="H290" s="202">
        <v>0.072</v>
      </c>
      <c r="I290" s="203"/>
      <c r="J290" s="199"/>
      <c r="K290" s="199"/>
      <c r="L290" s="204"/>
      <c r="M290" s="205"/>
      <c r="N290" s="206"/>
      <c r="O290" s="206"/>
      <c r="P290" s="206"/>
      <c r="Q290" s="206"/>
      <c r="R290" s="206"/>
      <c r="S290" s="206"/>
      <c r="T290" s="207"/>
      <c r="AT290" s="208" t="s">
        <v>163</v>
      </c>
      <c r="AU290" s="208" t="s">
        <v>85</v>
      </c>
      <c r="AV290" s="12" t="s">
        <v>85</v>
      </c>
      <c r="AW290" s="12" t="s">
        <v>36</v>
      </c>
      <c r="AX290" s="12" t="s">
        <v>75</v>
      </c>
      <c r="AY290" s="208" t="s">
        <v>151</v>
      </c>
    </row>
    <row r="291" spans="2:51" s="12" customFormat="1" ht="12">
      <c r="B291" s="198"/>
      <c r="C291" s="199"/>
      <c r="D291" s="185" t="s">
        <v>163</v>
      </c>
      <c r="E291" s="200" t="s">
        <v>1</v>
      </c>
      <c r="F291" s="201" t="s">
        <v>322</v>
      </c>
      <c r="G291" s="199"/>
      <c r="H291" s="202">
        <v>0.108</v>
      </c>
      <c r="I291" s="203"/>
      <c r="J291" s="199"/>
      <c r="K291" s="199"/>
      <c r="L291" s="204"/>
      <c r="M291" s="205"/>
      <c r="N291" s="206"/>
      <c r="O291" s="206"/>
      <c r="P291" s="206"/>
      <c r="Q291" s="206"/>
      <c r="R291" s="206"/>
      <c r="S291" s="206"/>
      <c r="T291" s="207"/>
      <c r="AT291" s="208" t="s">
        <v>163</v>
      </c>
      <c r="AU291" s="208" t="s">
        <v>85</v>
      </c>
      <c r="AV291" s="12" t="s">
        <v>85</v>
      </c>
      <c r="AW291" s="12" t="s">
        <v>36</v>
      </c>
      <c r="AX291" s="12" t="s">
        <v>75</v>
      </c>
      <c r="AY291" s="208" t="s">
        <v>151</v>
      </c>
    </row>
    <row r="292" spans="2:51" s="13" customFormat="1" ht="12">
      <c r="B292" s="209"/>
      <c r="C292" s="210"/>
      <c r="D292" s="185" t="s">
        <v>163</v>
      </c>
      <c r="E292" s="211" t="s">
        <v>1</v>
      </c>
      <c r="F292" s="212" t="s">
        <v>171</v>
      </c>
      <c r="G292" s="210"/>
      <c r="H292" s="213">
        <v>0.36</v>
      </c>
      <c r="I292" s="214"/>
      <c r="J292" s="210"/>
      <c r="K292" s="210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163</v>
      </c>
      <c r="AU292" s="219" t="s">
        <v>85</v>
      </c>
      <c r="AV292" s="13" t="s">
        <v>159</v>
      </c>
      <c r="AW292" s="13" t="s">
        <v>36</v>
      </c>
      <c r="AX292" s="13" t="s">
        <v>83</v>
      </c>
      <c r="AY292" s="219" t="s">
        <v>151</v>
      </c>
    </row>
    <row r="293" spans="2:65" s="1" customFormat="1" ht="16.5" customHeight="1">
      <c r="B293" s="32"/>
      <c r="C293" s="173" t="s">
        <v>7</v>
      </c>
      <c r="D293" s="173" t="s">
        <v>154</v>
      </c>
      <c r="E293" s="174" t="s">
        <v>323</v>
      </c>
      <c r="F293" s="175" t="s">
        <v>324</v>
      </c>
      <c r="G293" s="176" t="s">
        <v>317</v>
      </c>
      <c r="H293" s="177">
        <v>0.36</v>
      </c>
      <c r="I293" s="178"/>
      <c r="J293" s="179">
        <f>ROUND(I293*H293,2)</f>
        <v>0</v>
      </c>
      <c r="K293" s="175" t="s">
        <v>158</v>
      </c>
      <c r="L293" s="36"/>
      <c r="M293" s="180" t="s">
        <v>1</v>
      </c>
      <c r="N293" s="181" t="s">
        <v>46</v>
      </c>
      <c r="O293" s="58"/>
      <c r="P293" s="182">
        <f>O293*H293</f>
        <v>0</v>
      </c>
      <c r="Q293" s="182">
        <v>0</v>
      </c>
      <c r="R293" s="182">
        <f>Q293*H293</f>
        <v>0</v>
      </c>
      <c r="S293" s="182">
        <v>0</v>
      </c>
      <c r="T293" s="183">
        <f>S293*H293</f>
        <v>0</v>
      </c>
      <c r="AR293" s="15" t="s">
        <v>159</v>
      </c>
      <c r="AT293" s="15" t="s">
        <v>154</v>
      </c>
      <c r="AU293" s="15" t="s">
        <v>85</v>
      </c>
      <c r="AY293" s="15" t="s">
        <v>151</v>
      </c>
      <c r="BE293" s="184">
        <f>IF(N293="základní",J293,0)</f>
        <v>0</v>
      </c>
      <c r="BF293" s="184">
        <f>IF(N293="snížená",J293,0)</f>
        <v>0</v>
      </c>
      <c r="BG293" s="184">
        <f>IF(N293="zákl. přenesená",J293,0)</f>
        <v>0</v>
      </c>
      <c r="BH293" s="184">
        <f>IF(N293="sníž. přenesená",J293,0)</f>
        <v>0</v>
      </c>
      <c r="BI293" s="184">
        <f>IF(N293="nulová",J293,0)</f>
        <v>0</v>
      </c>
      <c r="BJ293" s="15" t="s">
        <v>83</v>
      </c>
      <c r="BK293" s="184">
        <f>ROUND(I293*H293,2)</f>
        <v>0</v>
      </c>
      <c r="BL293" s="15" t="s">
        <v>159</v>
      </c>
      <c r="BM293" s="15" t="s">
        <v>325</v>
      </c>
    </row>
    <row r="294" spans="2:47" s="1" customFormat="1" ht="12">
      <c r="B294" s="32"/>
      <c r="C294" s="33"/>
      <c r="D294" s="185" t="s">
        <v>161</v>
      </c>
      <c r="E294" s="33"/>
      <c r="F294" s="186" t="s">
        <v>326</v>
      </c>
      <c r="G294" s="33"/>
      <c r="H294" s="33"/>
      <c r="I294" s="102"/>
      <c r="J294" s="33"/>
      <c r="K294" s="33"/>
      <c r="L294" s="36"/>
      <c r="M294" s="187"/>
      <c r="N294" s="58"/>
      <c r="O294" s="58"/>
      <c r="P294" s="58"/>
      <c r="Q294" s="58"/>
      <c r="R294" s="58"/>
      <c r="S294" s="58"/>
      <c r="T294" s="59"/>
      <c r="AT294" s="15" t="s">
        <v>161</v>
      </c>
      <c r="AU294" s="15" t="s">
        <v>85</v>
      </c>
    </row>
    <row r="295" spans="2:51" s="12" customFormat="1" ht="12">
      <c r="B295" s="198"/>
      <c r="C295" s="199"/>
      <c r="D295" s="185" t="s">
        <v>163</v>
      </c>
      <c r="E295" s="200" t="s">
        <v>1</v>
      </c>
      <c r="F295" s="201" t="s">
        <v>105</v>
      </c>
      <c r="G295" s="199"/>
      <c r="H295" s="202">
        <v>0.36</v>
      </c>
      <c r="I295" s="203"/>
      <c r="J295" s="199"/>
      <c r="K295" s="199"/>
      <c r="L295" s="204"/>
      <c r="M295" s="205"/>
      <c r="N295" s="206"/>
      <c r="O295" s="206"/>
      <c r="P295" s="206"/>
      <c r="Q295" s="206"/>
      <c r="R295" s="206"/>
      <c r="S295" s="206"/>
      <c r="T295" s="207"/>
      <c r="AT295" s="208" t="s">
        <v>163</v>
      </c>
      <c r="AU295" s="208" t="s">
        <v>85</v>
      </c>
      <c r="AV295" s="12" t="s">
        <v>85</v>
      </c>
      <c r="AW295" s="12" t="s">
        <v>36</v>
      </c>
      <c r="AX295" s="12" t="s">
        <v>83</v>
      </c>
      <c r="AY295" s="208" t="s">
        <v>151</v>
      </c>
    </row>
    <row r="296" spans="2:65" s="1" customFormat="1" ht="16.5" customHeight="1">
      <c r="B296" s="32"/>
      <c r="C296" s="173" t="s">
        <v>327</v>
      </c>
      <c r="D296" s="173" t="s">
        <v>154</v>
      </c>
      <c r="E296" s="174" t="s">
        <v>328</v>
      </c>
      <c r="F296" s="175" t="s">
        <v>329</v>
      </c>
      <c r="G296" s="176" t="s">
        <v>317</v>
      </c>
      <c r="H296" s="177">
        <v>0.36</v>
      </c>
      <c r="I296" s="178"/>
      <c r="J296" s="179">
        <f>ROUND(I296*H296,2)</f>
        <v>0</v>
      </c>
      <c r="K296" s="175" t="s">
        <v>158</v>
      </c>
      <c r="L296" s="36"/>
      <c r="M296" s="180" t="s">
        <v>1</v>
      </c>
      <c r="N296" s="181" t="s">
        <v>46</v>
      </c>
      <c r="O296" s="58"/>
      <c r="P296" s="182">
        <f>O296*H296</f>
        <v>0</v>
      </c>
      <c r="Q296" s="182">
        <v>0</v>
      </c>
      <c r="R296" s="182">
        <f>Q296*H296</f>
        <v>0</v>
      </c>
      <c r="S296" s="182">
        <v>0</v>
      </c>
      <c r="T296" s="183">
        <f>S296*H296</f>
        <v>0</v>
      </c>
      <c r="AR296" s="15" t="s">
        <v>159</v>
      </c>
      <c r="AT296" s="15" t="s">
        <v>154</v>
      </c>
      <c r="AU296" s="15" t="s">
        <v>85</v>
      </c>
      <c r="AY296" s="15" t="s">
        <v>151</v>
      </c>
      <c r="BE296" s="184">
        <f>IF(N296="základní",J296,0)</f>
        <v>0</v>
      </c>
      <c r="BF296" s="184">
        <f>IF(N296="snížená",J296,0)</f>
        <v>0</v>
      </c>
      <c r="BG296" s="184">
        <f>IF(N296="zákl. přenesená",J296,0)</f>
        <v>0</v>
      </c>
      <c r="BH296" s="184">
        <f>IF(N296="sníž. přenesená",J296,0)</f>
        <v>0</v>
      </c>
      <c r="BI296" s="184">
        <f>IF(N296="nulová",J296,0)</f>
        <v>0</v>
      </c>
      <c r="BJ296" s="15" t="s">
        <v>83</v>
      </c>
      <c r="BK296" s="184">
        <f>ROUND(I296*H296,2)</f>
        <v>0</v>
      </c>
      <c r="BL296" s="15" t="s">
        <v>159</v>
      </c>
      <c r="BM296" s="15" t="s">
        <v>330</v>
      </c>
    </row>
    <row r="297" spans="2:47" s="1" customFormat="1" ht="12">
      <c r="B297" s="32"/>
      <c r="C297" s="33"/>
      <c r="D297" s="185" t="s">
        <v>161</v>
      </c>
      <c r="E297" s="33"/>
      <c r="F297" s="186" t="s">
        <v>331</v>
      </c>
      <c r="G297" s="33"/>
      <c r="H297" s="33"/>
      <c r="I297" s="102"/>
      <c r="J297" s="33"/>
      <c r="K297" s="33"/>
      <c r="L297" s="36"/>
      <c r="M297" s="187"/>
      <c r="N297" s="58"/>
      <c r="O297" s="58"/>
      <c r="P297" s="58"/>
      <c r="Q297" s="58"/>
      <c r="R297" s="58"/>
      <c r="S297" s="58"/>
      <c r="T297" s="59"/>
      <c r="AT297" s="15" t="s">
        <v>161</v>
      </c>
      <c r="AU297" s="15" t="s">
        <v>85</v>
      </c>
    </row>
    <row r="298" spans="2:51" s="12" customFormat="1" ht="12">
      <c r="B298" s="198"/>
      <c r="C298" s="199"/>
      <c r="D298" s="185" t="s">
        <v>163</v>
      </c>
      <c r="E298" s="200" t="s">
        <v>1</v>
      </c>
      <c r="F298" s="201" t="s">
        <v>105</v>
      </c>
      <c r="G298" s="199"/>
      <c r="H298" s="202">
        <v>0.36</v>
      </c>
      <c r="I298" s="203"/>
      <c r="J298" s="199"/>
      <c r="K298" s="199"/>
      <c r="L298" s="204"/>
      <c r="M298" s="205"/>
      <c r="N298" s="206"/>
      <c r="O298" s="206"/>
      <c r="P298" s="206"/>
      <c r="Q298" s="206"/>
      <c r="R298" s="206"/>
      <c r="S298" s="206"/>
      <c r="T298" s="207"/>
      <c r="AT298" s="208" t="s">
        <v>163</v>
      </c>
      <c r="AU298" s="208" t="s">
        <v>85</v>
      </c>
      <c r="AV298" s="12" t="s">
        <v>85</v>
      </c>
      <c r="AW298" s="12" t="s">
        <v>36</v>
      </c>
      <c r="AX298" s="12" t="s">
        <v>83</v>
      </c>
      <c r="AY298" s="208" t="s">
        <v>151</v>
      </c>
    </row>
    <row r="299" spans="2:65" s="1" customFormat="1" ht="16.5" customHeight="1">
      <c r="B299" s="32"/>
      <c r="C299" s="173" t="s">
        <v>332</v>
      </c>
      <c r="D299" s="173" t="s">
        <v>154</v>
      </c>
      <c r="E299" s="174" t="s">
        <v>333</v>
      </c>
      <c r="F299" s="175" t="s">
        <v>334</v>
      </c>
      <c r="G299" s="176" t="s">
        <v>157</v>
      </c>
      <c r="H299" s="177">
        <v>1.2</v>
      </c>
      <c r="I299" s="178"/>
      <c r="J299" s="179">
        <f>ROUND(I299*H299,2)</f>
        <v>0</v>
      </c>
      <c r="K299" s="175" t="s">
        <v>158</v>
      </c>
      <c r="L299" s="36"/>
      <c r="M299" s="180" t="s">
        <v>1</v>
      </c>
      <c r="N299" s="181" t="s">
        <v>46</v>
      </c>
      <c r="O299" s="58"/>
      <c r="P299" s="182">
        <f>O299*H299</f>
        <v>0</v>
      </c>
      <c r="Q299" s="182">
        <v>0.01352</v>
      </c>
      <c r="R299" s="182">
        <f>Q299*H299</f>
        <v>0.016224</v>
      </c>
      <c r="S299" s="182">
        <v>0</v>
      </c>
      <c r="T299" s="183">
        <f>S299*H299</f>
        <v>0</v>
      </c>
      <c r="AR299" s="15" t="s">
        <v>159</v>
      </c>
      <c r="AT299" s="15" t="s">
        <v>154</v>
      </c>
      <c r="AU299" s="15" t="s">
        <v>85</v>
      </c>
      <c r="AY299" s="15" t="s">
        <v>151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15" t="s">
        <v>83</v>
      </c>
      <c r="BK299" s="184">
        <f>ROUND(I299*H299,2)</f>
        <v>0</v>
      </c>
      <c r="BL299" s="15" t="s">
        <v>159</v>
      </c>
      <c r="BM299" s="15" t="s">
        <v>335</v>
      </c>
    </row>
    <row r="300" spans="2:47" s="1" customFormat="1" ht="12">
      <c r="B300" s="32"/>
      <c r="C300" s="33"/>
      <c r="D300" s="185" t="s">
        <v>161</v>
      </c>
      <c r="E300" s="33"/>
      <c r="F300" s="186" t="s">
        <v>336</v>
      </c>
      <c r="G300" s="33"/>
      <c r="H300" s="33"/>
      <c r="I300" s="102"/>
      <c r="J300" s="33"/>
      <c r="K300" s="33"/>
      <c r="L300" s="36"/>
      <c r="M300" s="187"/>
      <c r="N300" s="58"/>
      <c r="O300" s="58"/>
      <c r="P300" s="58"/>
      <c r="Q300" s="58"/>
      <c r="R300" s="58"/>
      <c r="S300" s="58"/>
      <c r="T300" s="59"/>
      <c r="AT300" s="15" t="s">
        <v>161</v>
      </c>
      <c r="AU300" s="15" t="s">
        <v>85</v>
      </c>
    </row>
    <row r="301" spans="2:51" s="11" customFormat="1" ht="12">
      <c r="B301" s="188"/>
      <c r="C301" s="189"/>
      <c r="D301" s="185" t="s">
        <v>163</v>
      </c>
      <c r="E301" s="190" t="s">
        <v>1</v>
      </c>
      <c r="F301" s="191" t="s">
        <v>184</v>
      </c>
      <c r="G301" s="189"/>
      <c r="H301" s="190" t="s">
        <v>1</v>
      </c>
      <c r="I301" s="192"/>
      <c r="J301" s="189"/>
      <c r="K301" s="189"/>
      <c r="L301" s="193"/>
      <c r="M301" s="194"/>
      <c r="N301" s="195"/>
      <c r="O301" s="195"/>
      <c r="P301" s="195"/>
      <c r="Q301" s="195"/>
      <c r="R301" s="195"/>
      <c r="S301" s="195"/>
      <c r="T301" s="196"/>
      <c r="AT301" s="197" t="s">
        <v>163</v>
      </c>
      <c r="AU301" s="197" t="s">
        <v>85</v>
      </c>
      <c r="AV301" s="11" t="s">
        <v>83</v>
      </c>
      <c r="AW301" s="11" t="s">
        <v>36</v>
      </c>
      <c r="AX301" s="11" t="s">
        <v>75</v>
      </c>
      <c r="AY301" s="197" t="s">
        <v>151</v>
      </c>
    </row>
    <row r="302" spans="2:51" s="12" customFormat="1" ht="12">
      <c r="B302" s="198"/>
      <c r="C302" s="199"/>
      <c r="D302" s="185" t="s">
        <v>163</v>
      </c>
      <c r="E302" s="200" t="s">
        <v>1</v>
      </c>
      <c r="F302" s="201" t="s">
        <v>337</v>
      </c>
      <c r="G302" s="199"/>
      <c r="H302" s="202">
        <v>0.6</v>
      </c>
      <c r="I302" s="203"/>
      <c r="J302" s="199"/>
      <c r="K302" s="199"/>
      <c r="L302" s="204"/>
      <c r="M302" s="205"/>
      <c r="N302" s="206"/>
      <c r="O302" s="206"/>
      <c r="P302" s="206"/>
      <c r="Q302" s="206"/>
      <c r="R302" s="206"/>
      <c r="S302" s="206"/>
      <c r="T302" s="207"/>
      <c r="AT302" s="208" t="s">
        <v>163</v>
      </c>
      <c r="AU302" s="208" t="s">
        <v>85</v>
      </c>
      <c r="AV302" s="12" t="s">
        <v>85</v>
      </c>
      <c r="AW302" s="12" t="s">
        <v>36</v>
      </c>
      <c r="AX302" s="12" t="s">
        <v>75</v>
      </c>
      <c r="AY302" s="208" t="s">
        <v>151</v>
      </c>
    </row>
    <row r="303" spans="2:51" s="12" customFormat="1" ht="12">
      <c r="B303" s="198"/>
      <c r="C303" s="199"/>
      <c r="D303" s="185" t="s">
        <v>163</v>
      </c>
      <c r="E303" s="200" t="s">
        <v>1</v>
      </c>
      <c r="F303" s="201" t="s">
        <v>338</v>
      </c>
      <c r="G303" s="199"/>
      <c r="H303" s="202">
        <v>0.24</v>
      </c>
      <c r="I303" s="203"/>
      <c r="J303" s="199"/>
      <c r="K303" s="199"/>
      <c r="L303" s="204"/>
      <c r="M303" s="205"/>
      <c r="N303" s="206"/>
      <c r="O303" s="206"/>
      <c r="P303" s="206"/>
      <c r="Q303" s="206"/>
      <c r="R303" s="206"/>
      <c r="S303" s="206"/>
      <c r="T303" s="207"/>
      <c r="AT303" s="208" t="s">
        <v>163</v>
      </c>
      <c r="AU303" s="208" t="s">
        <v>85</v>
      </c>
      <c r="AV303" s="12" t="s">
        <v>85</v>
      </c>
      <c r="AW303" s="12" t="s">
        <v>36</v>
      </c>
      <c r="AX303" s="12" t="s">
        <v>75</v>
      </c>
      <c r="AY303" s="208" t="s">
        <v>151</v>
      </c>
    </row>
    <row r="304" spans="2:51" s="12" customFormat="1" ht="12">
      <c r="B304" s="198"/>
      <c r="C304" s="199"/>
      <c r="D304" s="185" t="s">
        <v>163</v>
      </c>
      <c r="E304" s="200" t="s">
        <v>1</v>
      </c>
      <c r="F304" s="201" t="s">
        <v>339</v>
      </c>
      <c r="G304" s="199"/>
      <c r="H304" s="202">
        <v>0.36</v>
      </c>
      <c r="I304" s="203"/>
      <c r="J304" s="199"/>
      <c r="K304" s="199"/>
      <c r="L304" s="204"/>
      <c r="M304" s="205"/>
      <c r="N304" s="206"/>
      <c r="O304" s="206"/>
      <c r="P304" s="206"/>
      <c r="Q304" s="206"/>
      <c r="R304" s="206"/>
      <c r="S304" s="206"/>
      <c r="T304" s="207"/>
      <c r="AT304" s="208" t="s">
        <v>163</v>
      </c>
      <c r="AU304" s="208" t="s">
        <v>85</v>
      </c>
      <c r="AV304" s="12" t="s">
        <v>85</v>
      </c>
      <c r="AW304" s="12" t="s">
        <v>36</v>
      </c>
      <c r="AX304" s="12" t="s">
        <v>75</v>
      </c>
      <c r="AY304" s="208" t="s">
        <v>151</v>
      </c>
    </row>
    <row r="305" spans="2:51" s="13" customFormat="1" ht="12">
      <c r="B305" s="209"/>
      <c r="C305" s="210"/>
      <c r="D305" s="185" t="s">
        <v>163</v>
      </c>
      <c r="E305" s="211" t="s">
        <v>98</v>
      </c>
      <c r="F305" s="212" t="s">
        <v>171</v>
      </c>
      <c r="G305" s="210"/>
      <c r="H305" s="213">
        <v>1.2</v>
      </c>
      <c r="I305" s="214"/>
      <c r="J305" s="210"/>
      <c r="K305" s="210"/>
      <c r="L305" s="215"/>
      <c r="M305" s="216"/>
      <c r="N305" s="217"/>
      <c r="O305" s="217"/>
      <c r="P305" s="217"/>
      <c r="Q305" s="217"/>
      <c r="R305" s="217"/>
      <c r="S305" s="217"/>
      <c r="T305" s="218"/>
      <c r="AT305" s="219" t="s">
        <v>163</v>
      </c>
      <c r="AU305" s="219" t="s">
        <v>85</v>
      </c>
      <c r="AV305" s="13" t="s">
        <v>159</v>
      </c>
      <c r="AW305" s="13" t="s">
        <v>36</v>
      </c>
      <c r="AX305" s="13" t="s">
        <v>83</v>
      </c>
      <c r="AY305" s="219" t="s">
        <v>151</v>
      </c>
    </row>
    <row r="306" spans="2:65" s="1" customFormat="1" ht="16.5" customHeight="1">
      <c r="B306" s="32"/>
      <c r="C306" s="173" t="s">
        <v>340</v>
      </c>
      <c r="D306" s="173" t="s">
        <v>154</v>
      </c>
      <c r="E306" s="174" t="s">
        <v>341</v>
      </c>
      <c r="F306" s="175" t="s">
        <v>342</v>
      </c>
      <c r="G306" s="176" t="s">
        <v>157</v>
      </c>
      <c r="H306" s="177">
        <v>1.2</v>
      </c>
      <c r="I306" s="178"/>
      <c r="J306" s="179">
        <f>ROUND(I306*H306,2)</f>
        <v>0</v>
      </c>
      <c r="K306" s="175" t="s">
        <v>158</v>
      </c>
      <c r="L306" s="36"/>
      <c r="M306" s="180" t="s">
        <v>1</v>
      </c>
      <c r="N306" s="181" t="s">
        <v>46</v>
      </c>
      <c r="O306" s="58"/>
      <c r="P306" s="182">
        <f>O306*H306</f>
        <v>0</v>
      </c>
      <c r="Q306" s="182">
        <v>0</v>
      </c>
      <c r="R306" s="182">
        <f>Q306*H306</f>
        <v>0</v>
      </c>
      <c r="S306" s="182">
        <v>0</v>
      </c>
      <c r="T306" s="183">
        <f>S306*H306</f>
        <v>0</v>
      </c>
      <c r="AR306" s="15" t="s">
        <v>159</v>
      </c>
      <c r="AT306" s="15" t="s">
        <v>154</v>
      </c>
      <c r="AU306" s="15" t="s">
        <v>85</v>
      </c>
      <c r="AY306" s="15" t="s">
        <v>151</v>
      </c>
      <c r="BE306" s="184">
        <f>IF(N306="základní",J306,0)</f>
        <v>0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15" t="s">
        <v>83</v>
      </c>
      <c r="BK306" s="184">
        <f>ROUND(I306*H306,2)</f>
        <v>0</v>
      </c>
      <c r="BL306" s="15" t="s">
        <v>159</v>
      </c>
      <c r="BM306" s="15" t="s">
        <v>343</v>
      </c>
    </row>
    <row r="307" spans="2:47" s="1" customFormat="1" ht="12">
      <c r="B307" s="32"/>
      <c r="C307" s="33"/>
      <c r="D307" s="185" t="s">
        <v>161</v>
      </c>
      <c r="E307" s="33"/>
      <c r="F307" s="186" t="s">
        <v>344</v>
      </c>
      <c r="G307" s="33"/>
      <c r="H307" s="33"/>
      <c r="I307" s="102"/>
      <c r="J307" s="33"/>
      <c r="K307" s="33"/>
      <c r="L307" s="36"/>
      <c r="M307" s="187"/>
      <c r="N307" s="58"/>
      <c r="O307" s="58"/>
      <c r="P307" s="58"/>
      <c r="Q307" s="58"/>
      <c r="R307" s="58"/>
      <c r="S307" s="58"/>
      <c r="T307" s="59"/>
      <c r="AT307" s="15" t="s">
        <v>161</v>
      </c>
      <c r="AU307" s="15" t="s">
        <v>85</v>
      </c>
    </row>
    <row r="308" spans="2:51" s="12" customFormat="1" ht="12">
      <c r="B308" s="198"/>
      <c r="C308" s="199"/>
      <c r="D308" s="185" t="s">
        <v>163</v>
      </c>
      <c r="E308" s="200" t="s">
        <v>1</v>
      </c>
      <c r="F308" s="201" t="s">
        <v>98</v>
      </c>
      <c r="G308" s="199"/>
      <c r="H308" s="202">
        <v>1.2</v>
      </c>
      <c r="I308" s="203"/>
      <c r="J308" s="199"/>
      <c r="K308" s="199"/>
      <c r="L308" s="204"/>
      <c r="M308" s="205"/>
      <c r="N308" s="206"/>
      <c r="O308" s="206"/>
      <c r="P308" s="206"/>
      <c r="Q308" s="206"/>
      <c r="R308" s="206"/>
      <c r="S308" s="206"/>
      <c r="T308" s="207"/>
      <c r="AT308" s="208" t="s">
        <v>163</v>
      </c>
      <c r="AU308" s="208" t="s">
        <v>85</v>
      </c>
      <c r="AV308" s="12" t="s">
        <v>85</v>
      </c>
      <c r="AW308" s="12" t="s">
        <v>36</v>
      </c>
      <c r="AX308" s="12" t="s">
        <v>83</v>
      </c>
      <c r="AY308" s="208" t="s">
        <v>151</v>
      </c>
    </row>
    <row r="309" spans="2:65" s="1" customFormat="1" ht="16.5" customHeight="1">
      <c r="B309" s="32"/>
      <c r="C309" s="173" t="s">
        <v>345</v>
      </c>
      <c r="D309" s="173" t="s">
        <v>154</v>
      </c>
      <c r="E309" s="174" t="s">
        <v>346</v>
      </c>
      <c r="F309" s="175" t="s">
        <v>347</v>
      </c>
      <c r="G309" s="176" t="s">
        <v>157</v>
      </c>
      <c r="H309" s="177">
        <v>9.75</v>
      </c>
      <c r="I309" s="178"/>
      <c r="J309" s="179">
        <f>ROUND(I309*H309,2)</f>
        <v>0</v>
      </c>
      <c r="K309" s="175" t="s">
        <v>158</v>
      </c>
      <c r="L309" s="36"/>
      <c r="M309" s="180" t="s">
        <v>1</v>
      </c>
      <c r="N309" s="181" t="s">
        <v>46</v>
      </c>
      <c r="O309" s="58"/>
      <c r="P309" s="182">
        <f>O309*H309</f>
        <v>0</v>
      </c>
      <c r="Q309" s="182">
        <v>0.00188</v>
      </c>
      <c r="R309" s="182">
        <f>Q309*H309</f>
        <v>0.01833</v>
      </c>
      <c r="S309" s="182">
        <v>0</v>
      </c>
      <c r="T309" s="183">
        <f>S309*H309</f>
        <v>0</v>
      </c>
      <c r="AR309" s="15" t="s">
        <v>159</v>
      </c>
      <c r="AT309" s="15" t="s">
        <v>154</v>
      </c>
      <c r="AU309" s="15" t="s">
        <v>85</v>
      </c>
      <c r="AY309" s="15" t="s">
        <v>151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15" t="s">
        <v>83</v>
      </c>
      <c r="BK309" s="184">
        <f>ROUND(I309*H309,2)</f>
        <v>0</v>
      </c>
      <c r="BL309" s="15" t="s">
        <v>159</v>
      </c>
      <c r="BM309" s="15" t="s">
        <v>348</v>
      </c>
    </row>
    <row r="310" spans="2:47" s="1" customFormat="1" ht="12">
      <c r="B310" s="32"/>
      <c r="C310" s="33"/>
      <c r="D310" s="185" t="s">
        <v>161</v>
      </c>
      <c r="E310" s="33"/>
      <c r="F310" s="186" t="s">
        <v>349</v>
      </c>
      <c r="G310" s="33"/>
      <c r="H310" s="33"/>
      <c r="I310" s="102"/>
      <c r="J310" s="33"/>
      <c r="K310" s="33"/>
      <c r="L310" s="36"/>
      <c r="M310" s="187"/>
      <c r="N310" s="58"/>
      <c r="O310" s="58"/>
      <c r="P310" s="58"/>
      <c r="Q310" s="58"/>
      <c r="R310" s="58"/>
      <c r="S310" s="58"/>
      <c r="T310" s="59"/>
      <c r="AT310" s="15" t="s">
        <v>161</v>
      </c>
      <c r="AU310" s="15" t="s">
        <v>85</v>
      </c>
    </row>
    <row r="311" spans="2:51" s="11" customFormat="1" ht="12">
      <c r="B311" s="188"/>
      <c r="C311" s="189"/>
      <c r="D311" s="185" t="s">
        <v>163</v>
      </c>
      <c r="E311" s="190" t="s">
        <v>1</v>
      </c>
      <c r="F311" s="191" t="s">
        <v>184</v>
      </c>
      <c r="G311" s="189"/>
      <c r="H311" s="190" t="s">
        <v>1</v>
      </c>
      <c r="I311" s="192"/>
      <c r="J311" s="189"/>
      <c r="K311" s="189"/>
      <c r="L311" s="193"/>
      <c r="M311" s="194"/>
      <c r="N311" s="195"/>
      <c r="O311" s="195"/>
      <c r="P311" s="195"/>
      <c r="Q311" s="195"/>
      <c r="R311" s="195"/>
      <c r="S311" s="195"/>
      <c r="T311" s="196"/>
      <c r="AT311" s="197" t="s">
        <v>163</v>
      </c>
      <c r="AU311" s="197" t="s">
        <v>85</v>
      </c>
      <c r="AV311" s="11" t="s">
        <v>83</v>
      </c>
      <c r="AW311" s="11" t="s">
        <v>36</v>
      </c>
      <c r="AX311" s="11" t="s">
        <v>75</v>
      </c>
      <c r="AY311" s="197" t="s">
        <v>151</v>
      </c>
    </row>
    <row r="312" spans="2:51" s="11" customFormat="1" ht="12">
      <c r="B312" s="188"/>
      <c r="C312" s="189"/>
      <c r="D312" s="185" t="s">
        <v>163</v>
      </c>
      <c r="E312" s="190" t="s">
        <v>1</v>
      </c>
      <c r="F312" s="191" t="s">
        <v>350</v>
      </c>
      <c r="G312" s="189"/>
      <c r="H312" s="190" t="s">
        <v>1</v>
      </c>
      <c r="I312" s="192"/>
      <c r="J312" s="189"/>
      <c r="K312" s="189"/>
      <c r="L312" s="193"/>
      <c r="M312" s="194"/>
      <c r="N312" s="195"/>
      <c r="O312" s="195"/>
      <c r="P312" s="195"/>
      <c r="Q312" s="195"/>
      <c r="R312" s="195"/>
      <c r="S312" s="195"/>
      <c r="T312" s="196"/>
      <c r="AT312" s="197" t="s">
        <v>163</v>
      </c>
      <c r="AU312" s="197" t="s">
        <v>85</v>
      </c>
      <c r="AV312" s="11" t="s">
        <v>83</v>
      </c>
      <c r="AW312" s="11" t="s">
        <v>36</v>
      </c>
      <c r="AX312" s="11" t="s">
        <v>75</v>
      </c>
      <c r="AY312" s="197" t="s">
        <v>151</v>
      </c>
    </row>
    <row r="313" spans="2:51" s="12" customFormat="1" ht="12">
      <c r="B313" s="198"/>
      <c r="C313" s="199"/>
      <c r="D313" s="185" t="s">
        <v>163</v>
      </c>
      <c r="E313" s="200" t="s">
        <v>1</v>
      </c>
      <c r="F313" s="201" t="s">
        <v>351</v>
      </c>
      <c r="G313" s="199"/>
      <c r="H313" s="202">
        <v>9.75</v>
      </c>
      <c r="I313" s="203"/>
      <c r="J313" s="199"/>
      <c r="K313" s="199"/>
      <c r="L313" s="204"/>
      <c r="M313" s="205"/>
      <c r="N313" s="206"/>
      <c r="O313" s="206"/>
      <c r="P313" s="206"/>
      <c r="Q313" s="206"/>
      <c r="R313" s="206"/>
      <c r="S313" s="206"/>
      <c r="T313" s="207"/>
      <c r="AT313" s="208" t="s">
        <v>163</v>
      </c>
      <c r="AU313" s="208" t="s">
        <v>85</v>
      </c>
      <c r="AV313" s="12" t="s">
        <v>85</v>
      </c>
      <c r="AW313" s="12" t="s">
        <v>36</v>
      </c>
      <c r="AX313" s="12" t="s">
        <v>75</v>
      </c>
      <c r="AY313" s="208" t="s">
        <v>151</v>
      </c>
    </row>
    <row r="314" spans="2:51" s="13" customFormat="1" ht="12">
      <c r="B314" s="209"/>
      <c r="C314" s="210"/>
      <c r="D314" s="185" t="s">
        <v>163</v>
      </c>
      <c r="E314" s="211" t="s">
        <v>1</v>
      </c>
      <c r="F314" s="212" t="s">
        <v>171</v>
      </c>
      <c r="G314" s="210"/>
      <c r="H314" s="213">
        <v>9.75</v>
      </c>
      <c r="I314" s="214"/>
      <c r="J314" s="210"/>
      <c r="K314" s="210"/>
      <c r="L314" s="215"/>
      <c r="M314" s="216"/>
      <c r="N314" s="217"/>
      <c r="O314" s="217"/>
      <c r="P314" s="217"/>
      <c r="Q314" s="217"/>
      <c r="R314" s="217"/>
      <c r="S314" s="217"/>
      <c r="T314" s="218"/>
      <c r="AT314" s="219" t="s">
        <v>163</v>
      </c>
      <c r="AU314" s="219" t="s">
        <v>85</v>
      </c>
      <c r="AV314" s="13" t="s">
        <v>159</v>
      </c>
      <c r="AW314" s="13" t="s">
        <v>36</v>
      </c>
      <c r="AX314" s="13" t="s">
        <v>83</v>
      </c>
      <c r="AY314" s="219" t="s">
        <v>151</v>
      </c>
    </row>
    <row r="315" spans="2:65" s="1" customFormat="1" ht="16.5" customHeight="1">
      <c r="B315" s="32"/>
      <c r="C315" s="220" t="s">
        <v>352</v>
      </c>
      <c r="D315" s="220" t="s">
        <v>275</v>
      </c>
      <c r="E315" s="221" t="s">
        <v>353</v>
      </c>
      <c r="F315" s="222" t="s">
        <v>354</v>
      </c>
      <c r="G315" s="223" t="s">
        <v>157</v>
      </c>
      <c r="H315" s="224">
        <v>0.975</v>
      </c>
      <c r="I315" s="225"/>
      <c r="J315" s="226">
        <f>ROUND(I315*H315,2)</f>
        <v>0</v>
      </c>
      <c r="K315" s="222" t="s">
        <v>158</v>
      </c>
      <c r="L315" s="227"/>
      <c r="M315" s="228" t="s">
        <v>1</v>
      </c>
      <c r="N315" s="229" t="s">
        <v>46</v>
      </c>
      <c r="O315" s="58"/>
      <c r="P315" s="182">
        <f>O315*H315</f>
        <v>0</v>
      </c>
      <c r="Q315" s="182">
        <v>0.135</v>
      </c>
      <c r="R315" s="182">
        <f>Q315*H315</f>
        <v>0.131625</v>
      </c>
      <c r="S315" s="182">
        <v>0</v>
      </c>
      <c r="T315" s="183">
        <f>S315*H315</f>
        <v>0</v>
      </c>
      <c r="AR315" s="15" t="s">
        <v>238</v>
      </c>
      <c r="AT315" s="15" t="s">
        <v>275</v>
      </c>
      <c r="AU315" s="15" t="s">
        <v>85</v>
      </c>
      <c r="AY315" s="15" t="s">
        <v>151</v>
      </c>
      <c r="BE315" s="184">
        <f>IF(N315="základní",J315,0)</f>
        <v>0</v>
      </c>
      <c r="BF315" s="184">
        <f>IF(N315="snížená",J315,0)</f>
        <v>0</v>
      </c>
      <c r="BG315" s="184">
        <f>IF(N315="zákl. přenesená",J315,0)</f>
        <v>0</v>
      </c>
      <c r="BH315" s="184">
        <f>IF(N315="sníž. přenesená",J315,0)</f>
        <v>0</v>
      </c>
      <c r="BI315" s="184">
        <f>IF(N315="nulová",J315,0)</f>
        <v>0</v>
      </c>
      <c r="BJ315" s="15" t="s">
        <v>83</v>
      </c>
      <c r="BK315" s="184">
        <f>ROUND(I315*H315,2)</f>
        <v>0</v>
      </c>
      <c r="BL315" s="15" t="s">
        <v>159</v>
      </c>
      <c r="BM315" s="15" t="s">
        <v>355</v>
      </c>
    </row>
    <row r="316" spans="2:47" s="1" customFormat="1" ht="12">
      <c r="B316" s="32"/>
      <c r="C316" s="33"/>
      <c r="D316" s="185" t="s">
        <v>161</v>
      </c>
      <c r="E316" s="33"/>
      <c r="F316" s="186" t="s">
        <v>354</v>
      </c>
      <c r="G316" s="33"/>
      <c r="H316" s="33"/>
      <c r="I316" s="102"/>
      <c r="J316" s="33"/>
      <c r="K316" s="33"/>
      <c r="L316" s="36"/>
      <c r="M316" s="187"/>
      <c r="N316" s="58"/>
      <c r="O316" s="58"/>
      <c r="P316" s="58"/>
      <c r="Q316" s="58"/>
      <c r="R316" s="58"/>
      <c r="S316" s="58"/>
      <c r="T316" s="59"/>
      <c r="AT316" s="15" t="s">
        <v>161</v>
      </c>
      <c r="AU316" s="15" t="s">
        <v>85</v>
      </c>
    </row>
    <row r="317" spans="2:51" s="11" customFormat="1" ht="12">
      <c r="B317" s="188"/>
      <c r="C317" s="189"/>
      <c r="D317" s="185" t="s">
        <v>163</v>
      </c>
      <c r="E317" s="190" t="s">
        <v>1</v>
      </c>
      <c r="F317" s="191" t="s">
        <v>356</v>
      </c>
      <c r="G317" s="189"/>
      <c r="H317" s="190" t="s">
        <v>1</v>
      </c>
      <c r="I317" s="192"/>
      <c r="J317" s="189"/>
      <c r="K317" s="189"/>
      <c r="L317" s="193"/>
      <c r="M317" s="194"/>
      <c r="N317" s="195"/>
      <c r="O317" s="195"/>
      <c r="P317" s="195"/>
      <c r="Q317" s="195"/>
      <c r="R317" s="195"/>
      <c r="S317" s="195"/>
      <c r="T317" s="196"/>
      <c r="AT317" s="197" t="s">
        <v>163</v>
      </c>
      <c r="AU317" s="197" t="s">
        <v>85</v>
      </c>
      <c r="AV317" s="11" t="s">
        <v>83</v>
      </c>
      <c r="AW317" s="11" t="s">
        <v>36</v>
      </c>
      <c r="AX317" s="11" t="s">
        <v>75</v>
      </c>
      <c r="AY317" s="197" t="s">
        <v>151</v>
      </c>
    </row>
    <row r="318" spans="2:51" s="12" customFormat="1" ht="12">
      <c r="B318" s="198"/>
      <c r="C318" s="199"/>
      <c r="D318" s="185" t="s">
        <v>163</v>
      </c>
      <c r="E318" s="200" t="s">
        <v>1</v>
      </c>
      <c r="F318" s="201" t="s">
        <v>357</v>
      </c>
      <c r="G318" s="199"/>
      <c r="H318" s="202">
        <v>0.975</v>
      </c>
      <c r="I318" s="203"/>
      <c r="J318" s="199"/>
      <c r="K318" s="199"/>
      <c r="L318" s="204"/>
      <c r="M318" s="205"/>
      <c r="N318" s="206"/>
      <c r="O318" s="206"/>
      <c r="P318" s="206"/>
      <c r="Q318" s="206"/>
      <c r="R318" s="206"/>
      <c r="S318" s="206"/>
      <c r="T318" s="207"/>
      <c r="AT318" s="208" t="s">
        <v>163</v>
      </c>
      <c r="AU318" s="208" t="s">
        <v>85</v>
      </c>
      <c r="AV318" s="12" t="s">
        <v>85</v>
      </c>
      <c r="AW318" s="12" t="s">
        <v>36</v>
      </c>
      <c r="AX318" s="12" t="s">
        <v>83</v>
      </c>
      <c r="AY318" s="208" t="s">
        <v>151</v>
      </c>
    </row>
    <row r="319" spans="2:63" s="10" customFormat="1" ht="22.9" customHeight="1">
      <c r="B319" s="157"/>
      <c r="C319" s="158"/>
      <c r="D319" s="159" t="s">
        <v>74</v>
      </c>
      <c r="E319" s="171" t="s">
        <v>243</v>
      </c>
      <c r="F319" s="171" t="s">
        <v>358</v>
      </c>
      <c r="G319" s="158"/>
      <c r="H319" s="158"/>
      <c r="I319" s="161"/>
      <c r="J319" s="172">
        <f>BK319</f>
        <v>0</v>
      </c>
      <c r="K319" s="158"/>
      <c r="L319" s="163"/>
      <c r="M319" s="164"/>
      <c r="N319" s="165"/>
      <c r="O319" s="165"/>
      <c r="P319" s="166">
        <f>SUM(P320:P370)</f>
        <v>0</v>
      </c>
      <c r="Q319" s="165"/>
      <c r="R319" s="166">
        <f>SUM(R320:R370)</f>
        <v>0.01674</v>
      </c>
      <c r="S319" s="165"/>
      <c r="T319" s="167">
        <f>SUM(T320:T370)</f>
        <v>9.06462</v>
      </c>
      <c r="AR319" s="168" t="s">
        <v>83</v>
      </c>
      <c r="AT319" s="169" t="s">
        <v>74</v>
      </c>
      <c r="AU319" s="169" t="s">
        <v>83</v>
      </c>
      <c r="AY319" s="168" t="s">
        <v>151</v>
      </c>
      <c r="BK319" s="170">
        <f>SUM(BK320:BK370)</f>
        <v>0</v>
      </c>
    </row>
    <row r="320" spans="2:65" s="1" customFormat="1" ht="16.5" customHeight="1">
      <c r="B320" s="32"/>
      <c r="C320" s="173" t="s">
        <v>359</v>
      </c>
      <c r="D320" s="173" t="s">
        <v>154</v>
      </c>
      <c r="E320" s="174" t="s">
        <v>360</v>
      </c>
      <c r="F320" s="175" t="s">
        <v>361</v>
      </c>
      <c r="G320" s="176" t="s">
        <v>157</v>
      </c>
      <c r="H320" s="177">
        <v>50</v>
      </c>
      <c r="I320" s="178"/>
      <c r="J320" s="179">
        <f>ROUND(I320*H320,2)</f>
        <v>0</v>
      </c>
      <c r="K320" s="175" t="s">
        <v>158</v>
      </c>
      <c r="L320" s="36"/>
      <c r="M320" s="180" t="s">
        <v>1</v>
      </c>
      <c r="N320" s="181" t="s">
        <v>46</v>
      </c>
      <c r="O320" s="58"/>
      <c r="P320" s="182">
        <f>O320*H320</f>
        <v>0</v>
      </c>
      <c r="Q320" s="182">
        <v>0.00013</v>
      </c>
      <c r="R320" s="182">
        <f>Q320*H320</f>
        <v>0.0065</v>
      </c>
      <c r="S320" s="182">
        <v>0</v>
      </c>
      <c r="T320" s="183">
        <f>S320*H320</f>
        <v>0</v>
      </c>
      <c r="AR320" s="15" t="s">
        <v>159</v>
      </c>
      <c r="AT320" s="15" t="s">
        <v>154</v>
      </c>
      <c r="AU320" s="15" t="s">
        <v>85</v>
      </c>
      <c r="AY320" s="15" t="s">
        <v>151</v>
      </c>
      <c r="BE320" s="184">
        <f>IF(N320="základní",J320,0)</f>
        <v>0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15" t="s">
        <v>83</v>
      </c>
      <c r="BK320" s="184">
        <f>ROUND(I320*H320,2)</f>
        <v>0</v>
      </c>
      <c r="BL320" s="15" t="s">
        <v>159</v>
      </c>
      <c r="BM320" s="15" t="s">
        <v>362</v>
      </c>
    </row>
    <row r="321" spans="2:47" s="1" customFormat="1" ht="12">
      <c r="B321" s="32"/>
      <c r="C321" s="33"/>
      <c r="D321" s="185" t="s">
        <v>161</v>
      </c>
      <c r="E321" s="33"/>
      <c r="F321" s="186" t="s">
        <v>363</v>
      </c>
      <c r="G321" s="33"/>
      <c r="H321" s="33"/>
      <c r="I321" s="102"/>
      <c r="J321" s="33"/>
      <c r="K321" s="33"/>
      <c r="L321" s="36"/>
      <c r="M321" s="187"/>
      <c r="N321" s="58"/>
      <c r="O321" s="58"/>
      <c r="P321" s="58"/>
      <c r="Q321" s="58"/>
      <c r="R321" s="58"/>
      <c r="S321" s="58"/>
      <c r="T321" s="59"/>
      <c r="AT321" s="15" t="s">
        <v>161</v>
      </c>
      <c r="AU321" s="15" t="s">
        <v>85</v>
      </c>
    </row>
    <row r="322" spans="2:51" s="11" customFormat="1" ht="12">
      <c r="B322" s="188"/>
      <c r="C322" s="189"/>
      <c r="D322" s="185" t="s">
        <v>163</v>
      </c>
      <c r="E322" s="190" t="s">
        <v>1</v>
      </c>
      <c r="F322" s="191" t="s">
        <v>200</v>
      </c>
      <c r="G322" s="189"/>
      <c r="H322" s="190" t="s">
        <v>1</v>
      </c>
      <c r="I322" s="192"/>
      <c r="J322" s="189"/>
      <c r="K322" s="189"/>
      <c r="L322" s="193"/>
      <c r="M322" s="194"/>
      <c r="N322" s="195"/>
      <c r="O322" s="195"/>
      <c r="P322" s="195"/>
      <c r="Q322" s="195"/>
      <c r="R322" s="195"/>
      <c r="S322" s="195"/>
      <c r="T322" s="196"/>
      <c r="AT322" s="197" t="s">
        <v>163</v>
      </c>
      <c r="AU322" s="197" t="s">
        <v>85</v>
      </c>
      <c r="AV322" s="11" t="s">
        <v>83</v>
      </c>
      <c r="AW322" s="11" t="s">
        <v>36</v>
      </c>
      <c r="AX322" s="11" t="s">
        <v>75</v>
      </c>
      <c r="AY322" s="197" t="s">
        <v>151</v>
      </c>
    </row>
    <row r="323" spans="2:51" s="12" customFormat="1" ht="12">
      <c r="B323" s="198"/>
      <c r="C323" s="199"/>
      <c r="D323" s="185" t="s">
        <v>163</v>
      </c>
      <c r="E323" s="200" t="s">
        <v>1</v>
      </c>
      <c r="F323" s="201" t="s">
        <v>364</v>
      </c>
      <c r="G323" s="199"/>
      <c r="H323" s="202">
        <v>50</v>
      </c>
      <c r="I323" s="203"/>
      <c r="J323" s="199"/>
      <c r="K323" s="199"/>
      <c r="L323" s="204"/>
      <c r="M323" s="205"/>
      <c r="N323" s="206"/>
      <c r="O323" s="206"/>
      <c r="P323" s="206"/>
      <c r="Q323" s="206"/>
      <c r="R323" s="206"/>
      <c r="S323" s="206"/>
      <c r="T323" s="207"/>
      <c r="AT323" s="208" t="s">
        <v>163</v>
      </c>
      <c r="AU323" s="208" t="s">
        <v>85</v>
      </c>
      <c r="AV323" s="12" t="s">
        <v>85</v>
      </c>
      <c r="AW323" s="12" t="s">
        <v>36</v>
      </c>
      <c r="AX323" s="12" t="s">
        <v>83</v>
      </c>
      <c r="AY323" s="208" t="s">
        <v>151</v>
      </c>
    </row>
    <row r="324" spans="2:65" s="1" customFormat="1" ht="16.5" customHeight="1">
      <c r="B324" s="32"/>
      <c r="C324" s="173" t="s">
        <v>365</v>
      </c>
      <c r="D324" s="173" t="s">
        <v>154</v>
      </c>
      <c r="E324" s="174" t="s">
        <v>366</v>
      </c>
      <c r="F324" s="175" t="s">
        <v>367</v>
      </c>
      <c r="G324" s="176" t="s">
        <v>157</v>
      </c>
      <c r="H324" s="177">
        <v>256</v>
      </c>
      <c r="I324" s="178"/>
      <c r="J324" s="179">
        <f>ROUND(I324*H324,2)</f>
        <v>0</v>
      </c>
      <c r="K324" s="175" t="s">
        <v>158</v>
      </c>
      <c r="L324" s="36"/>
      <c r="M324" s="180" t="s">
        <v>1</v>
      </c>
      <c r="N324" s="181" t="s">
        <v>46</v>
      </c>
      <c r="O324" s="58"/>
      <c r="P324" s="182">
        <f>O324*H324</f>
        <v>0</v>
      </c>
      <c r="Q324" s="182">
        <v>4E-05</v>
      </c>
      <c r="R324" s="182">
        <f>Q324*H324</f>
        <v>0.01024</v>
      </c>
      <c r="S324" s="182">
        <v>0</v>
      </c>
      <c r="T324" s="183">
        <f>S324*H324</f>
        <v>0</v>
      </c>
      <c r="AR324" s="15" t="s">
        <v>159</v>
      </c>
      <c r="AT324" s="15" t="s">
        <v>154</v>
      </c>
      <c r="AU324" s="15" t="s">
        <v>85</v>
      </c>
      <c r="AY324" s="15" t="s">
        <v>151</v>
      </c>
      <c r="BE324" s="184">
        <f>IF(N324="základní",J324,0)</f>
        <v>0</v>
      </c>
      <c r="BF324" s="184">
        <f>IF(N324="snížená",J324,0)</f>
        <v>0</v>
      </c>
      <c r="BG324" s="184">
        <f>IF(N324="zákl. přenesená",J324,0)</f>
        <v>0</v>
      </c>
      <c r="BH324" s="184">
        <f>IF(N324="sníž. přenesená",J324,0)</f>
        <v>0</v>
      </c>
      <c r="BI324" s="184">
        <f>IF(N324="nulová",J324,0)</f>
        <v>0</v>
      </c>
      <c r="BJ324" s="15" t="s">
        <v>83</v>
      </c>
      <c r="BK324" s="184">
        <f>ROUND(I324*H324,2)</f>
        <v>0</v>
      </c>
      <c r="BL324" s="15" t="s">
        <v>159</v>
      </c>
      <c r="BM324" s="15" t="s">
        <v>368</v>
      </c>
    </row>
    <row r="325" spans="2:47" s="1" customFormat="1" ht="29.25">
      <c r="B325" s="32"/>
      <c r="C325" s="33"/>
      <c r="D325" s="185" t="s">
        <v>161</v>
      </c>
      <c r="E325" s="33"/>
      <c r="F325" s="186" t="s">
        <v>369</v>
      </c>
      <c r="G325" s="33"/>
      <c r="H325" s="33"/>
      <c r="I325" s="102"/>
      <c r="J325" s="33"/>
      <c r="K325" s="33"/>
      <c r="L325" s="36"/>
      <c r="M325" s="187"/>
      <c r="N325" s="58"/>
      <c r="O325" s="58"/>
      <c r="P325" s="58"/>
      <c r="Q325" s="58"/>
      <c r="R325" s="58"/>
      <c r="S325" s="58"/>
      <c r="T325" s="59"/>
      <c r="AT325" s="15" t="s">
        <v>161</v>
      </c>
      <c r="AU325" s="15" t="s">
        <v>85</v>
      </c>
    </row>
    <row r="326" spans="2:51" s="11" customFormat="1" ht="12">
      <c r="B326" s="188"/>
      <c r="C326" s="189"/>
      <c r="D326" s="185" t="s">
        <v>163</v>
      </c>
      <c r="E326" s="190" t="s">
        <v>1</v>
      </c>
      <c r="F326" s="191" t="s">
        <v>184</v>
      </c>
      <c r="G326" s="189"/>
      <c r="H326" s="190" t="s">
        <v>1</v>
      </c>
      <c r="I326" s="192"/>
      <c r="J326" s="189"/>
      <c r="K326" s="189"/>
      <c r="L326" s="193"/>
      <c r="M326" s="194"/>
      <c r="N326" s="195"/>
      <c r="O326" s="195"/>
      <c r="P326" s="195"/>
      <c r="Q326" s="195"/>
      <c r="R326" s="195"/>
      <c r="S326" s="195"/>
      <c r="T326" s="196"/>
      <c r="AT326" s="197" t="s">
        <v>163</v>
      </c>
      <c r="AU326" s="197" t="s">
        <v>85</v>
      </c>
      <c r="AV326" s="11" t="s">
        <v>83</v>
      </c>
      <c r="AW326" s="11" t="s">
        <v>36</v>
      </c>
      <c r="AX326" s="11" t="s">
        <v>75</v>
      </c>
      <c r="AY326" s="197" t="s">
        <v>151</v>
      </c>
    </row>
    <row r="327" spans="2:51" s="12" customFormat="1" ht="12">
      <c r="B327" s="198"/>
      <c r="C327" s="199"/>
      <c r="D327" s="185" t="s">
        <v>163</v>
      </c>
      <c r="E327" s="200" t="s">
        <v>1</v>
      </c>
      <c r="F327" s="201" t="s">
        <v>370</v>
      </c>
      <c r="G327" s="199"/>
      <c r="H327" s="202">
        <v>176</v>
      </c>
      <c r="I327" s="203"/>
      <c r="J327" s="199"/>
      <c r="K327" s="199"/>
      <c r="L327" s="204"/>
      <c r="M327" s="205"/>
      <c r="N327" s="206"/>
      <c r="O327" s="206"/>
      <c r="P327" s="206"/>
      <c r="Q327" s="206"/>
      <c r="R327" s="206"/>
      <c r="S327" s="206"/>
      <c r="T327" s="207"/>
      <c r="AT327" s="208" t="s">
        <v>163</v>
      </c>
      <c r="AU327" s="208" t="s">
        <v>85</v>
      </c>
      <c r="AV327" s="12" t="s">
        <v>85</v>
      </c>
      <c r="AW327" s="12" t="s">
        <v>36</v>
      </c>
      <c r="AX327" s="12" t="s">
        <v>75</v>
      </c>
      <c r="AY327" s="208" t="s">
        <v>151</v>
      </c>
    </row>
    <row r="328" spans="2:51" s="12" customFormat="1" ht="12">
      <c r="B328" s="198"/>
      <c r="C328" s="199"/>
      <c r="D328" s="185" t="s">
        <v>163</v>
      </c>
      <c r="E328" s="200" t="s">
        <v>1</v>
      </c>
      <c r="F328" s="201" t="s">
        <v>371</v>
      </c>
      <c r="G328" s="199"/>
      <c r="H328" s="202">
        <v>80</v>
      </c>
      <c r="I328" s="203"/>
      <c r="J328" s="199"/>
      <c r="K328" s="199"/>
      <c r="L328" s="204"/>
      <c r="M328" s="205"/>
      <c r="N328" s="206"/>
      <c r="O328" s="206"/>
      <c r="P328" s="206"/>
      <c r="Q328" s="206"/>
      <c r="R328" s="206"/>
      <c r="S328" s="206"/>
      <c r="T328" s="207"/>
      <c r="AT328" s="208" t="s">
        <v>163</v>
      </c>
      <c r="AU328" s="208" t="s">
        <v>85</v>
      </c>
      <c r="AV328" s="12" t="s">
        <v>85</v>
      </c>
      <c r="AW328" s="12" t="s">
        <v>36</v>
      </c>
      <c r="AX328" s="12" t="s">
        <v>75</v>
      </c>
      <c r="AY328" s="208" t="s">
        <v>151</v>
      </c>
    </row>
    <row r="329" spans="2:51" s="13" customFormat="1" ht="12">
      <c r="B329" s="209"/>
      <c r="C329" s="210"/>
      <c r="D329" s="185" t="s">
        <v>163</v>
      </c>
      <c r="E329" s="211" t="s">
        <v>1</v>
      </c>
      <c r="F329" s="212" t="s">
        <v>171</v>
      </c>
      <c r="G329" s="210"/>
      <c r="H329" s="213">
        <v>256</v>
      </c>
      <c r="I329" s="214"/>
      <c r="J329" s="210"/>
      <c r="K329" s="210"/>
      <c r="L329" s="215"/>
      <c r="M329" s="216"/>
      <c r="N329" s="217"/>
      <c r="O329" s="217"/>
      <c r="P329" s="217"/>
      <c r="Q329" s="217"/>
      <c r="R329" s="217"/>
      <c r="S329" s="217"/>
      <c r="T329" s="218"/>
      <c r="AT329" s="219" t="s">
        <v>163</v>
      </c>
      <c r="AU329" s="219" t="s">
        <v>85</v>
      </c>
      <c r="AV329" s="13" t="s">
        <v>159</v>
      </c>
      <c r="AW329" s="13" t="s">
        <v>36</v>
      </c>
      <c r="AX329" s="13" t="s">
        <v>83</v>
      </c>
      <c r="AY329" s="219" t="s">
        <v>151</v>
      </c>
    </row>
    <row r="330" spans="2:65" s="1" customFormat="1" ht="16.5" customHeight="1">
      <c r="B330" s="32"/>
      <c r="C330" s="173" t="s">
        <v>372</v>
      </c>
      <c r="D330" s="173" t="s">
        <v>154</v>
      </c>
      <c r="E330" s="174" t="s">
        <v>373</v>
      </c>
      <c r="F330" s="175" t="s">
        <v>374</v>
      </c>
      <c r="G330" s="176" t="s">
        <v>317</v>
      </c>
      <c r="H330" s="177">
        <v>0.36</v>
      </c>
      <c r="I330" s="178"/>
      <c r="J330" s="179">
        <f>ROUND(I330*H330,2)</f>
        <v>0</v>
      </c>
      <c r="K330" s="175" t="s">
        <v>158</v>
      </c>
      <c r="L330" s="36"/>
      <c r="M330" s="180" t="s">
        <v>1</v>
      </c>
      <c r="N330" s="181" t="s">
        <v>46</v>
      </c>
      <c r="O330" s="58"/>
      <c r="P330" s="182">
        <f>O330*H330</f>
        <v>0</v>
      </c>
      <c r="Q330" s="182">
        <v>0</v>
      </c>
      <c r="R330" s="182">
        <f>Q330*H330</f>
        <v>0</v>
      </c>
      <c r="S330" s="182">
        <v>2.2</v>
      </c>
      <c r="T330" s="183">
        <f>S330*H330</f>
        <v>0.792</v>
      </c>
      <c r="AR330" s="15" t="s">
        <v>159</v>
      </c>
      <c r="AT330" s="15" t="s">
        <v>154</v>
      </c>
      <c r="AU330" s="15" t="s">
        <v>85</v>
      </c>
      <c r="AY330" s="15" t="s">
        <v>151</v>
      </c>
      <c r="BE330" s="184">
        <f>IF(N330="základní",J330,0)</f>
        <v>0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15" t="s">
        <v>83</v>
      </c>
      <c r="BK330" s="184">
        <f>ROUND(I330*H330,2)</f>
        <v>0</v>
      </c>
      <c r="BL330" s="15" t="s">
        <v>159</v>
      </c>
      <c r="BM330" s="15" t="s">
        <v>375</v>
      </c>
    </row>
    <row r="331" spans="2:47" s="1" customFormat="1" ht="12">
      <c r="B331" s="32"/>
      <c r="C331" s="33"/>
      <c r="D331" s="185" t="s">
        <v>161</v>
      </c>
      <c r="E331" s="33"/>
      <c r="F331" s="186" t="s">
        <v>376</v>
      </c>
      <c r="G331" s="33"/>
      <c r="H331" s="33"/>
      <c r="I331" s="102"/>
      <c r="J331" s="33"/>
      <c r="K331" s="33"/>
      <c r="L331" s="36"/>
      <c r="M331" s="187"/>
      <c r="N331" s="58"/>
      <c r="O331" s="58"/>
      <c r="P331" s="58"/>
      <c r="Q331" s="58"/>
      <c r="R331" s="58"/>
      <c r="S331" s="58"/>
      <c r="T331" s="59"/>
      <c r="AT331" s="15" t="s">
        <v>161</v>
      </c>
      <c r="AU331" s="15" t="s">
        <v>85</v>
      </c>
    </row>
    <row r="332" spans="2:51" s="11" customFormat="1" ht="12">
      <c r="B332" s="188"/>
      <c r="C332" s="189"/>
      <c r="D332" s="185" t="s">
        <v>163</v>
      </c>
      <c r="E332" s="190" t="s">
        <v>1</v>
      </c>
      <c r="F332" s="191" t="s">
        <v>184</v>
      </c>
      <c r="G332" s="189"/>
      <c r="H332" s="190" t="s">
        <v>1</v>
      </c>
      <c r="I332" s="192"/>
      <c r="J332" s="189"/>
      <c r="K332" s="189"/>
      <c r="L332" s="193"/>
      <c r="M332" s="194"/>
      <c r="N332" s="195"/>
      <c r="O332" s="195"/>
      <c r="P332" s="195"/>
      <c r="Q332" s="195"/>
      <c r="R332" s="195"/>
      <c r="S332" s="195"/>
      <c r="T332" s="196"/>
      <c r="AT332" s="197" t="s">
        <v>163</v>
      </c>
      <c r="AU332" s="197" t="s">
        <v>85</v>
      </c>
      <c r="AV332" s="11" t="s">
        <v>83</v>
      </c>
      <c r="AW332" s="11" t="s">
        <v>36</v>
      </c>
      <c r="AX332" s="11" t="s">
        <v>75</v>
      </c>
      <c r="AY332" s="197" t="s">
        <v>151</v>
      </c>
    </row>
    <row r="333" spans="2:51" s="12" customFormat="1" ht="12">
      <c r="B333" s="198"/>
      <c r="C333" s="199"/>
      <c r="D333" s="185" t="s">
        <v>163</v>
      </c>
      <c r="E333" s="200" t="s">
        <v>1</v>
      </c>
      <c r="F333" s="201" t="s">
        <v>105</v>
      </c>
      <c r="G333" s="199"/>
      <c r="H333" s="202">
        <v>0.36</v>
      </c>
      <c r="I333" s="203"/>
      <c r="J333" s="199"/>
      <c r="K333" s="199"/>
      <c r="L333" s="204"/>
      <c r="M333" s="205"/>
      <c r="N333" s="206"/>
      <c r="O333" s="206"/>
      <c r="P333" s="206"/>
      <c r="Q333" s="206"/>
      <c r="R333" s="206"/>
      <c r="S333" s="206"/>
      <c r="T333" s="207"/>
      <c r="AT333" s="208" t="s">
        <v>163</v>
      </c>
      <c r="AU333" s="208" t="s">
        <v>85</v>
      </c>
      <c r="AV333" s="12" t="s">
        <v>85</v>
      </c>
      <c r="AW333" s="12" t="s">
        <v>36</v>
      </c>
      <c r="AX333" s="12" t="s">
        <v>83</v>
      </c>
      <c r="AY333" s="208" t="s">
        <v>151</v>
      </c>
    </row>
    <row r="334" spans="2:65" s="1" customFormat="1" ht="16.5" customHeight="1">
      <c r="B334" s="32"/>
      <c r="C334" s="173" t="s">
        <v>377</v>
      </c>
      <c r="D334" s="173" t="s">
        <v>154</v>
      </c>
      <c r="E334" s="174" t="s">
        <v>378</v>
      </c>
      <c r="F334" s="175" t="s">
        <v>379</v>
      </c>
      <c r="G334" s="176" t="s">
        <v>157</v>
      </c>
      <c r="H334" s="177">
        <v>9.75</v>
      </c>
      <c r="I334" s="178"/>
      <c r="J334" s="179">
        <f>ROUND(I334*H334,2)</f>
        <v>0</v>
      </c>
      <c r="K334" s="175" t="s">
        <v>158</v>
      </c>
      <c r="L334" s="36"/>
      <c r="M334" s="180" t="s">
        <v>1</v>
      </c>
      <c r="N334" s="181" t="s">
        <v>46</v>
      </c>
      <c r="O334" s="58"/>
      <c r="P334" s="182">
        <f>O334*H334</f>
        <v>0</v>
      </c>
      <c r="Q334" s="182">
        <v>0</v>
      </c>
      <c r="R334" s="182">
        <f>Q334*H334</f>
        <v>0</v>
      </c>
      <c r="S334" s="182">
        <v>0.109</v>
      </c>
      <c r="T334" s="183">
        <f>S334*H334</f>
        <v>1.06275</v>
      </c>
      <c r="AR334" s="15" t="s">
        <v>159</v>
      </c>
      <c r="AT334" s="15" t="s">
        <v>154</v>
      </c>
      <c r="AU334" s="15" t="s">
        <v>85</v>
      </c>
      <c r="AY334" s="15" t="s">
        <v>151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15" t="s">
        <v>83</v>
      </c>
      <c r="BK334" s="184">
        <f>ROUND(I334*H334,2)</f>
        <v>0</v>
      </c>
      <c r="BL334" s="15" t="s">
        <v>159</v>
      </c>
      <c r="BM334" s="15" t="s">
        <v>380</v>
      </c>
    </row>
    <row r="335" spans="2:47" s="1" customFormat="1" ht="19.5">
      <c r="B335" s="32"/>
      <c r="C335" s="33"/>
      <c r="D335" s="185" t="s">
        <v>161</v>
      </c>
      <c r="E335" s="33"/>
      <c r="F335" s="186" t="s">
        <v>381</v>
      </c>
      <c r="G335" s="33"/>
      <c r="H335" s="33"/>
      <c r="I335" s="102"/>
      <c r="J335" s="33"/>
      <c r="K335" s="33"/>
      <c r="L335" s="36"/>
      <c r="M335" s="187"/>
      <c r="N335" s="58"/>
      <c r="O335" s="58"/>
      <c r="P335" s="58"/>
      <c r="Q335" s="58"/>
      <c r="R335" s="58"/>
      <c r="S335" s="58"/>
      <c r="T335" s="59"/>
      <c r="AT335" s="15" t="s">
        <v>161</v>
      </c>
      <c r="AU335" s="15" t="s">
        <v>85</v>
      </c>
    </row>
    <row r="336" spans="2:51" s="11" customFormat="1" ht="12">
      <c r="B336" s="188"/>
      <c r="C336" s="189"/>
      <c r="D336" s="185" t="s">
        <v>163</v>
      </c>
      <c r="E336" s="190" t="s">
        <v>1</v>
      </c>
      <c r="F336" s="191" t="s">
        <v>184</v>
      </c>
      <c r="G336" s="189"/>
      <c r="H336" s="190" t="s">
        <v>1</v>
      </c>
      <c r="I336" s="192"/>
      <c r="J336" s="189"/>
      <c r="K336" s="189"/>
      <c r="L336" s="193"/>
      <c r="M336" s="194"/>
      <c r="N336" s="195"/>
      <c r="O336" s="195"/>
      <c r="P336" s="195"/>
      <c r="Q336" s="195"/>
      <c r="R336" s="195"/>
      <c r="S336" s="195"/>
      <c r="T336" s="196"/>
      <c r="AT336" s="197" t="s">
        <v>163</v>
      </c>
      <c r="AU336" s="197" t="s">
        <v>85</v>
      </c>
      <c r="AV336" s="11" t="s">
        <v>83</v>
      </c>
      <c r="AW336" s="11" t="s">
        <v>36</v>
      </c>
      <c r="AX336" s="11" t="s">
        <v>75</v>
      </c>
      <c r="AY336" s="197" t="s">
        <v>151</v>
      </c>
    </row>
    <row r="337" spans="2:51" s="12" customFormat="1" ht="12">
      <c r="B337" s="198"/>
      <c r="C337" s="199"/>
      <c r="D337" s="185" t="s">
        <v>163</v>
      </c>
      <c r="E337" s="200" t="s">
        <v>1</v>
      </c>
      <c r="F337" s="201" t="s">
        <v>351</v>
      </c>
      <c r="G337" s="199"/>
      <c r="H337" s="202">
        <v>9.75</v>
      </c>
      <c r="I337" s="203"/>
      <c r="J337" s="199"/>
      <c r="K337" s="199"/>
      <c r="L337" s="204"/>
      <c r="M337" s="205"/>
      <c r="N337" s="206"/>
      <c r="O337" s="206"/>
      <c r="P337" s="206"/>
      <c r="Q337" s="206"/>
      <c r="R337" s="206"/>
      <c r="S337" s="206"/>
      <c r="T337" s="207"/>
      <c r="AT337" s="208" t="s">
        <v>163</v>
      </c>
      <c r="AU337" s="208" t="s">
        <v>85</v>
      </c>
      <c r="AV337" s="12" t="s">
        <v>85</v>
      </c>
      <c r="AW337" s="12" t="s">
        <v>36</v>
      </c>
      <c r="AX337" s="12" t="s">
        <v>75</v>
      </c>
      <c r="AY337" s="208" t="s">
        <v>151</v>
      </c>
    </row>
    <row r="338" spans="2:51" s="13" customFormat="1" ht="12">
      <c r="B338" s="209"/>
      <c r="C338" s="210"/>
      <c r="D338" s="185" t="s">
        <v>163</v>
      </c>
      <c r="E338" s="211" t="s">
        <v>1</v>
      </c>
      <c r="F338" s="212" t="s">
        <v>171</v>
      </c>
      <c r="G338" s="210"/>
      <c r="H338" s="213">
        <v>9.75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163</v>
      </c>
      <c r="AU338" s="219" t="s">
        <v>85</v>
      </c>
      <c r="AV338" s="13" t="s">
        <v>159</v>
      </c>
      <c r="AW338" s="13" t="s">
        <v>36</v>
      </c>
      <c r="AX338" s="13" t="s">
        <v>83</v>
      </c>
      <c r="AY338" s="219" t="s">
        <v>151</v>
      </c>
    </row>
    <row r="339" spans="2:65" s="1" customFormat="1" ht="16.5" customHeight="1">
      <c r="B339" s="32"/>
      <c r="C339" s="173" t="s">
        <v>382</v>
      </c>
      <c r="D339" s="173" t="s">
        <v>154</v>
      </c>
      <c r="E339" s="174" t="s">
        <v>383</v>
      </c>
      <c r="F339" s="175" t="s">
        <v>384</v>
      </c>
      <c r="G339" s="176" t="s">
        <v>157</v>
      </c>
      <c r="H339" s="177">
        <v>20</v>
      </c>
      <c r="I339" s="178"/>
      <c r="J339" s="179">
        <f>ROUND(I339*H339,2)</f>
        <v>0</v>
      </c>
      <c r="K339" s="175" t="s">
        <v>158</v>
      </c>
      <c r="L339" s="36"/>
      <c r="M339" s="180" t="s">
        <v>1</v>
      </c>
      <c r="N339" s="181" t="s">
        <v>46</v>
      </c>
      <c r="O339" s="58"/>
      <c r="P339" s="182">
        <f>O339*H339</f>
        <v>0</v>
      </c>
      <c r="Q339" s="182">
        <v>0</v>
      </c>
      <c r="R339" s="182">
        <f>Q339*H339</f>
        <v>0</v>
      </c>
      <c r="S339" s="182">
        <v>0.038</v>
      </c>
      <c r="T339" s="183">
        <f>S339*H339</f>
        <v>0.76</v>
      </c>
      <c r="AR339" s="15" t="s">
        <v>159</v>
      </c>
      <c r="AT339" s="15" t="s">
        <v>154</v>
      </c>
      <c r="AU339" s="15" t="s">
        <v>85</v>
      </c>
      <c r="AY339" s="15" t="s">
        <v>151</v>
      </c>
      <c r="BE339" s="184">
        <f>IF(N339="základní",J339,0)</f>
        <v>0</v>
      </c>
      <c r="BF339" s="184">
        <f>IF(N339="snížená",J339,0)</f>
        <v>0</v>
      </c>
      <c r="BG339" s="184">
        <f>IF(N339="zákl. přenesená",J339,0)</f>
        <v>0</v>
      </c>
      <c r="BH339" s="184">
        <f>IF(N339="sníž. přenesená",J339,0)</f>
        <v>0</v>
      </c>
      <c r="BI339" s="184">
        <f>IF(N339="nulová",J339,0)</f>
        <v>0</v>
      </c>
      <c r="BJ339" s="15" t="s">
        <v>83</v>
      </c>
      <c r="BK339" s="184">
        <f>ROUND(I339*H339,2)</f>
        <v>0</v>
      </c>
      <c r="BL339" s="15" t="s">
        <v>159</v>
      </c>
      <c r="BM339" s="15" t="s">
        <v>385</v>
      </c>
    </row>
    <row r="340" spans="2:47" s="1" customFormat="1" ht="19.5">
      <c r="B340" s="32"/>
      <c r="C340" s="33"/>
      <c r="D340" s="185" t="s">
        <v>161</v>
      </c>
      <c r="E340" s="33"/>
      <c r="F340" s="186" t="s">
        <v>386</v>
      </c>
      <c r="G340" s="33"/>
      <c r="H340" s="33"/>
      <c r="I340" s="102"/>
      <c r="J340" s="33"/>
      <c r="K340" s="33"/>
      <c r="L340" s="36"/>
      <c r="M340" s="187"/>
      <c r="N340" s="58"/>
      <c r="O340" s="58"/>
      <c r="P340" s="58"/>
      <c r="Q340" s="58"/>
      <c r="R340" s="58"/>
      <c r="S340" s="58"/>
      <c r="T340" s="59"/>
      <c r="AT340" s="15" t="s">
        <v>161</v>
      </c>
      <c r="AU340" s="15" t="s">
        <v>85</v>
      </c>
    </row>
    <row r="341" spans="2:51" s="11" customFormat="1" ht="12">
      <c r="B341" s="188"/>
      <c r="C341" s="189"/>
      <c r="D341" s="185" t="s">
        <v>163</v>
      </c>
      <c r="E341" s="190" t="s">
        <v>1</v>
      </c>
      <c r="F341" s="191" t="s">
        <v>387</v>
      </c>
      <c r="G341" s="189"/>
      <c r="H341" s="190" t="s">
        <v>1</v>
      </c>
      <c r="I341" s="192"/>
      <c r="J341" s="189"/>
      <c r="K341" s="189"/>
      <c r="L341" s="193"/>
      <c r="M341" s="194"/>
      <c r="N341" s="195"/>
      <c r="O341" s="195"/>
      <c r="P341" s="195"/>
      <c r="Q341" s="195"/>
      <c r="R341" s="195"/>
      <c r="S341" s="195"/>
      <c r="T341" s="196"/>
      <c r="AT341" s="197" t="s">
        <v>163</v>
      </c>
      <c r="AU341" s="197" t="s">
        <v>85</v>
      </c>
      <c r="AV341" s="11" t="s">
        <v>83</v>
      </c>
      <c r="AW341" s="11" t="s">
        <v>36</v>
      </c>
      <c r="AX341" s="11" t="s">
        <v>75</v>
      </c>
      <c r="AY341" s="197" t="s">
        <v>151</v>
      </c>
    </row>
    <row r="342" spans="2:51" s="12" customFormat="1" ht="12">
      <c r="B342" s="198"/>
      <c r="C342" s="199"/>
      <c r="D342" s="185" t="s">
        <v>163</v>
      </c>
      <c r="E342" s="200" t="s">
        <v>1</v>
      </c>
      <c r="F342" s="201" t="s">
        <v>388</v>
      </c>
      <c r="G342" s="199"/>
      <c r="H342" s="202">
        <v>20</v>
      </c>
      <c r="I342" s="203"/>
      <c r="J342" s="199"/>
      <c r="K342" s="199"/>
      <c r="L342" s="204"/>
      <c r="M342" s="205"/>
      <c r="N342" s="206"/>
      <c r="O342" s="206"/>
      <c r="P342" s="206"/>
      <c r="Q342" s="206"/>
      <c r="R342" s="206"/>
      <c r="S342" s="206"/>
      <c r="T342" s="207"/>
      <c r="AT342" s="208" t="s">
        <v>163</v>
      </c>
      <c r="AU342" s="208" t="s">
        <v>85</v>
      </c>
      <c r="AV342" s="12" t="s">
        <v>85</v>
      </c>
      <c r="AW342" s="12" t="s">
        <v>36</v>
      </c>
      <c r="AX342" s="12" t="s">
        <v>83</v>
      </c>
      <c r="AY342" s="208" t="s">
        <v>151</v>
      </c>
    </row>
    <row r="343" spans="2:65" s="1" customFormat="1" ht="16.5" customHeight="1">
      <c r="B343" s="32"/>
      <c r="C343" s="173" t="s">
        <v>389</v>
      </c>
      <c r="D343" s="173" t="s">
        <v>154</v>
      </c>
      <c r="E343" s="174" t="s">
        <v>390</v>
      </c>
      <c r="F343" s="175" t="s">
        <v>391</v>
      </c>
      <c r="G343" s="176" t="s">
        <v>157</v>
      </c>
      <c r="H343" s="177">
        <v>8</v>
      </c>
      <c r="I343" s="178"/>
      <c r="J343" s="179">
        <f>ROUND(I343*H343,2)</f>
        <v>0</v>
      </c>
      <c r="K343" s="175" t="s">
        <v>158</v>
      </c>
      <c r="L343" s="36"/>
      <c r="M343" s="180" t="s">
        <v>1</v>
      </c>
      <c r="N343" s="181" t="s">
        <v>46</v>
      </c>
      <c r="O343" s="58"/>
      <c r="P343" s="182">
        <f>O343*H343</f>
        <v>0</v>
      </c>
      <c r="Q343" s="182">
        <v>0</v>
      </c>
      <c r="R343" s="182">
        <f>Q343*H343</f>
        <v>0</v>
      </c>
      <c r="S343" s="182">
        <v>0.034</v>
      </c>
      <c r="T343" s="183">
        <f>S343*H343</f>
        <v>0.272</v>
      </c>
      <c r="AR343" s="15" t="s">
        <v>159</v>
      </c>
      <c r="AT343" s="15" t="s">
        <v>154</v>
      </c>
      <c r="AU343" s="15" t="s">
        <v>85</v>
      </c>
      <c r="AY343" s="15" t="s">
        <v>151</v>
      </c>
      <c r="BE343" s="184">
        <f>IF(N343="základní",J343,0)</f>
        <v>0</v>
      </c>
      <c r="BF343" s="184">
        <f>IF(N343="snížená",J343,0)</f>
        <v>0</v>
      </c>
      <c r="BG343" s="184">
        <f>IF(N343="zákl. přenesená",J343,0)</f>
        <v>0</v>
      </c>
      <c r="BH343" s="184">
        <f>IF(N343="sníž. přenesená",J343,0)</f>
        <v>0</v>
      </c>
      <c r="BI343" s="184">
        <f>IF(N343="nulová",J343,0)</f>
        <v>0</v>
      </c>
      <c r="BJ343" s="15" t="s">
        <v>83</v>
      </c>
      <c r="BK343" s="184">
        <f>ROUND(I343*H343,2)</f>
        <v>0</v>
      </c>
      <c r="BL343" s="15" t="s">
        <v>159</v>
      </c>
      <c r="BM343" s="15" t="s">
        <v>392</v>
      </c>
    </row>
    <row r="344" spans="2:47" s="1" customFormat="1" ht="19.5">
      <c r="B344" s="32"/>
      <c r="C344" s="33"/>
      <c r="D344" s="185" t="s">
        <v>161</v>
      </c>
      <c r="E344" s="33"/>
      <c r="F344" s="186" t="s">
        <v>393</v>
      </c>
      <c r="G344" s="33"/>
      <c r="H344" s="33"/>
      <c r="I344" s="102"/>
      <c r="J344" s="33"/>
      <c r="K344" s="33"/>
      <c r="L344" s="36"/>
      <c r="M344" s="187"/>
      <c r="N344" s="58"/>
      <c r="O344" s="58"/>
      <c r="P344" s="58"/>
      <c r="Q344" s="58"/>
      <c r="R344" s="58"/>
      <c r="S344" s="58"/>
      <c r="T344" s="59"/>
      <c r="AT344" s="15" t="s">
        <v>161</v>
      </c>
      <c r="AU344" s="15" t="s">
        <v>85</v>
      </c>
    </row>
    <row r="345" spans="2:51" s="11" customFormat="1" ht="12">
      <c r="B345" s="188"/>
      <c r="C345" s="189"/>
      <c r="D345" s="185" t="s">
        <v>163</v>
      </c>
      <c r="E345" s="190" t="s">
        <v>1</v>
      </c>
      <c r="F345" s="191" t="s">
        <v>387</v>
      </c>
      <c r="G345" s="189"/>
      <c r="H345" s="190" t="s">
        <v>1</v>
      </c>
      <c r="I345" s="192"/>
      <c r="J345" s="189"/>
      <c r="K345" s="189"/>
      <c r="L345" s="193"/>
      <c r="M345" s="194"/>
      <c r="N345" s="195"/>
      <c r="O345" s="195"/>
      <c r="P345" s="195"/>
      <c r="Q345" s="195"/>
      <c r="R345" s="195"/>
      <c r="S345" s="195"/>
      <c r="T345" s="196"/>
      <c r="AT345" s="197" t="s">
        <v>163</v>
      </c>
      <c r="AU345" s="197" t="s">
        <v>85</v>
      </c>
      <c r="AV345" s="11" t="s">
        <v>83</v>
      </c>
      <c r="AW345" s="11" t="s">
        <v>36</v>
      </c>
      <c r="AX345" s="11" t="s">
        <v>75</v>
      </c>
      <c r="AY345" s="197" t="s">
        <v>151</v>
      </c>
    </row>
    <row r="346" spans="2:51" s="12" customFormat="1" ht="12">
      <c r="B346" s="198"/>
      <c r="C346" s="199"/>
      <c r="D346" s="185" t="s">
        <v>163</v>
      </c>
      <c r="E346" s="200" t="s">
        <v>1</v>
      </c>
      <c r="F346" s="201" t="s">
        <v>394</v>
      </c>
      <c r="G346" s="199"/>
      <c r="H346" s="202">
        <v>8</v>
      </c>
      <c r="I346" s="203"/>
      <c r="J346" s="199"/>
      <c r="K346" s="199"/>
      <c r="L346" s="204"/>
      <c r="M346" s="205"/>
      <c r="N346" s="206"/>
      <c r="O346" s="206"/>
      <c r="P346" s="206"/>
      <c r="Q346" s="206"/>
      <c r="R346" s="206"/>
      <c r="S346" s="206"/>
      <c r="T346" s="207"/>
      <c r="AT346" s="208" t="s">
        <v>163</v>
      </c>
      <c r="AU346" s="208" t="s">
        <v>85</v>
      </c>
      <c r="AV346" s="12" t="s">
        <v>85</v>
      </c>
      <c r="AW346" s="12" t="s">
        <v>36</v>
      </c>
      <c r="AX346" s="12" t="s">
        <v>83</v>
      </c>
      <c r="AY346" s="208" t="s">
        <v>151</v>
      </c>
    </row>
    <row r="347" spans="2:65" s="1" customFormat="1" ht="16.5" customHeight="1">
      <c r="B347" s="32"/>
      <c r="C347" s="173" t="s">
        <v>395</v>
      </c>
      <c r="D347" s="173" t="s">
        <v>154</v>
      </c>
      <c r="E347" s="174" t="s">
        <v>396</v>
      </c>
      <c r="F347" s="175" t="s">
        <v>397</v>
      </c>
      <c r="G347" s="176" t="s">
        <v>157</v>
      </c>
      <c r="H347" s="177">
        <v>50.76</v>
      </c>
      <c r="I347" s="178"/>
      <c r="J347" s="179">
        <f>ROUND(I347*H347,2)</f>
        <v>0</v>
      </c>
      <c r="K347" s="175" t="s">
        <v>158</v>
      </c>
      <c r="L347" s="36"/>
      <c r="M347" s="180" t="s">
        <v>1</v>
      </c>
      <c r="N347" s="181" t="s">
        <v>46</v>
      </c>
      <c r="O347" s="58"/>
      <c r="P347" s="182">
        <f>O347*H347</f>
        <v>0</v>
      </c>
      <c r="Q347" s="182">
        <v>0</v>
      </c>
      <c r="R347" s="182">
        <f>Q347*H347</f>
        <v>0</v>
      </c>
      <c r="S347" s="182">
        <v>0.067</v>
      </c>
      <c r="T347" s="183">
        <f>S347*H347</f>
        <v>3.40092</v>
      </c>
      <c r="AR347" s="15" t="s">
        <v>159</v>
      </c>
      <c r="AT347" s="15" t="s">
        <v>154</v>
      </c>
      <c r="AU347" s="15" t="s">
        <v>85</v>
      </c>
      <c r="AY347" s="15" t="s">
        <v>151</v>
      </c>
      <c r="BE347" s="184">
        <f>IF(N347="základní",J347,0)</f>
        <v>0</v>
      </c>
      <c r="BF347" s="184">
        <f>IF(N347="snížená",J347,0)</f>
        <v>0</v>
      </c>
      <c r="BG347" s="184">
        <f>IF(N347="zákl. přenesená",J347,0)</f>
        <v>0</v>
      </c>
      <c r="BH347" s="184">
        <f>IF(N347="sníž. přenesená",J347,0)</f>
        <v>0</v>
      </c>
      <c r="BI347" s="184">
        <f>IF(N347="nulová",J347,0)</f>
        <v>0</v>
      </c>
      <c r="BJ347" s="15" t="s">
        <v>83</v>
      </c>
      <c r="BK347" s="184">
        <f>ROUND(I347*H347,2)</f>
        <v>0</v>
      </c>
      <c r="BL347" s="15" t="s">
        <v>159</v>
      </c>
      <c r="BM347" s="15" t="s">
        <v>398</v>
      </c>
    </row>
    <row r="348" spans="2:47" s="1" customFormat="1" ht="12">
      <c r="B348" s="32"/>
      <c r="C348" s="33"/>
      <c r="D348" s="185" t="s">
        <v>161</v>
      </c>
      <c r="E348" s="33"/>
      <c r="F348" s="186" t="s">
        <v>399</v>
      </c>
      <c r="G348" s="33"/>
      <c r="H348" s="33"/>
      <c r="I348" s="102"/>
      <c r="J348" s="33"/>
      <c r="K348" s="33"/>
      <c r="L348" s="36"/>
      <c r="M348" s="187"/>
      <c r="N348" s="58"/>
      <c r="O348" s="58"/>
      <c r="P348" s="58"/>
      <c r="Q348" s="58"/>
      <c r="R348" s="58"/>
      <c r="S348" s="58"/>
      <c r="T348" s="59"/>
      <c r="AT348" s="15" t="s">
        <v>161</v>
      </c>
      <c r="AU348" s="15" t="s">
        <v>85</v>
      </c>
    </row>
    <row r="349" spans="2:51" s="11" customFormat="1" ht="12">
      <c r="B349" s="188"/>
      <c r="C349" s="189"/>
      <c r="D349" s="185" t="s">
        <v>163</v>
      </c>
      <c r="E349" s="190" t="s">
        <v>1</v>
      </c>
      <c r="F349" s="191" t="s">
        <v>400</v>
      </c>
      <c r="G349" s="189"/>
      <c r="H349" s="190" t="s">
        <v>1</v>
      </c>
      <c r="I349" s="192"/>
      <c r="J349" s="189"/>
      <c r="K349" s="189"/>
      <c r="L349" s="193"/>
      <c r="M349" s="194"/>
      <c r="N349" s="195"/>
      <c r="O349" s="195"/>
      <c r="P349" s="195"/>
      <c r="Q349" s="195"/>
      <c r="R349" s="195"/>
      <c r="S349" s="195"/>
      <c r="T349" s="196"/>
      <c r="AT349" s="197" t="s">
        <v>163</v>
      </c>
      <c r="AU349" s="197" t="s">
        <v>85</v>
      </c>
      <c r="AV349" s="11" t="s">
        <v>83</v>
      </c>
      <c r="AW349" s="11" t="s">
        <v>36</v>
      </c>
      <c r="AX349" s="11" t="s">
        <v>75</v>
      </c>
      <c r="AY349" s="197" t="s">
        <v>151</v>
      </c>
    </row>
    <row r="350" spans="2:51" s="12" customFormat="1" ht="12">
      <c r="B350" s="198"/>
      <c r="C350" s="199"/>
      <c r="D350" s="185" t="s">
        <v>163</v>
      </c>
      <c r="E350" s="200" t="s">
        <v>1</v>
      </c>
      <c r="F350" s="201" t="s">
        <v>401</v>
      </c>
      <c r="G350" s="199"/>
      <c r="H350" s="202">
        <v>50.76</v>
      </c>
      <c r="I350" s="203"/>
      <c r="J350" s="199"/>
      <c r="K350" s="199"/>
      <c r="L350" s="204"/>
      <c r="M350" s="205"/>
      <c r="N350" s="206"/>
      <c r="O350" s="206"/>
      <c r="P350" s="206"/>
      <c r="Q350" s="206"/>
      <c r="R350" s="206"/>
      <c r="S350" s="206"/>
      <c r="T350" s="207"/>
      <c r="AT350" s="208" t="s">
        <v>163</v>
      </c>
      <c r="AU350" s="208" t="s">
        <v>85</v>
      </c>
      <c r="AV350" s="12" t="s">
        <v>85</v>
      </c>
      <c r="AW350" s="12" t="s">
        <v>36</v>
      </c>
      <c r="AX350" s="12" t="s">
        <v>83</v>
      </c>
      <c r="AY350" s="208" t="s">
        <v>151</v>
      </c>
    </row>
    <row r="351" spans="2:65" s="1" customFormat="1" ht="16.5" customHeight="1">
      <c r="B351" s="32"/>
      <c r="C351" s="173" t="s">
        <v>402</v>
      </c>
      <c r="D351" s="173" t="s">
        <v>154</v>
      </c>
      <c r="E351" s="174" t="s">
        <v>403</v>
      </c>
      <c r="F351" s="175" t="s">
        <v>404</v>
      </c>
      <c r="G351" s="176" t="s">
        <v>157</v>
      </c>
      <c r="H351" s="177">
        <v>54.45</v>
      </c>
      <c r="I351" s="178"/>
      <c r="J351" s="179">
        <f>ROUND(I351*H351,2)</f>
        <v>0</v>
      </c>
      <c r="K351" s="175" t="s">
        <v>158</v>
      </c>
      <c r="L351" s="36"/>
      <c r="M351" s="180" t="s">
        <v>1</v>
      </c>
      <c r="N351" s="181" t="s">
        <v>46</v>
      </c>
      <c r="O351" s="58"/>
      <c r="P351" s="182">
        <f>O351*H351</f>
        <v>0</v>
      </c>
      <c r="Q351" s="182">
        <v>0</v>
      </c>
      <c r="R351" s="182">
        <f>Q351*H351</f>
        <v>0</v>
      </c>
      <c r="S351" s="182">
        <v>0.046</v>
      </c>
      <c r="T351" s="183">
        <f>S351*H351</f>
        <v>2.5047</v>
      </c>
      <c r="AR351" s="15" t="s">
        <v>159</v>
      </c>
      <c r="AT351" s="15" t="s">
        <v>154</v>
      </c>
      <c r="AU351" s="15" t="s">
        <v>85</v>
      </c>
      <c r="AY351" s="15" t="s">
        <v>151</v>
      </c>
      <c r="BE351" s="184">
        <f>IF(N351="základní",J351,0)</f>
        <v>0</v>
      </c>
      <c r="BF351" s="184">
        <f>IF(N351="snížená",J351,0)</f>
        <v>0</v>
      </c>
      <c r="BG351" s="184">
        <f>IF(N351="zákl. přenesená",J351,0)</f>
        <v>0</v>
      </c>
      <c r="BH351" s="184">
        <f>IF(N351="sníž. přenesená",J351,0)</f>
        <v>0</v>
      </c>
      <c r="BI351" s="184">
        <f>IF(N351="nulová",J351,0)</f>
        <v>0</v>
      </c>
      <c r="BJ351" s="15" t="s">
        <v>83</v>
      </c>
      <c r="BK351" s="184">
        <f>ROUND(I351*H351,2)</f>
        <v>0</v>
      </c>
      <c r="BL351" s="15" t="s">
        <v>159</v>
      </c>
      <c r="BM351" s="15" t="s">
        <v>405</v>
      </c>
    </row>
    <row r="352" spans="2:47" s="1" customFormat="1" ht="19.5">
      <c r="B352" s="32"/>
      <c r="C352" s="33"/>
      <c r="D352" s="185" t="s">
        <v>161</v>
      </c>
      <c r="E352" s="33"/>
      <c r="F352" s="186" t="s">
        <v>406</v>
      </c>
      <c r="G352" s="33"/>
      <c r="H352" s="33"/>
      <c r="I352" s="102"/>
      <c r="J352" s="33"/>
      <c r="K352" s="33"/>
      <c r="L352" s="36"/>
      <c r="M352" s="187"/>
      <c r="N352" s="58"/>
      <c r="O352" s="58"/>
      <c r="P352" s="58"/>
      <c r="Q352" s="58"/>
      <c r="R352" s="58"/>
      <c r="S352" s="58"/>
      <c r="T352" s="59"/>
      <c r="AT352" s="15" t="s">
        <v>161</v>
      </c>
      <c r="AU352" s="15" t="s">
        <v>85</v>
      </c>
    </row>
    <row r="353" spans="2:51" s="11" customFormat="1" ht="12">
      <c r="B353" s="188"/>
      <c r="C353" s="189"/>
      <c r="D353" s="185" t="s">
        <v>163</v>
      </c>
      <c r="E353" s="190" t="s">
        <v>1</v>
      </c>
      <c r="F353" s="191" t="s">
        <v>164</v>
      </c>
      <c r="G353" s="189"/>
      <c r="H353" s="190" t="s">
        <v>1</v>
      </c>
      <c r="I353" s="192"/>
      <c r="J353" s="189"/>
      <c r="K353" s="189"/>
      <c r="L353" s="193"/>
      <c r="M353" s="194"/>
      <c r="N353" s="195"/>
      <c r="O353" s="195"/>
      <c r="P353" s="195"/>
      <c r="Q353" s="195"/>
      <c r="R353" s="195"/>
      <c r="S353" s="195"/>
      <c r="T353" s="196"/>
      <c r="AT353" s="197" t="s">
        <v>163</v>
      </c>
      <c r="AU353" s="197" t="s">
        <v>85</v>
      </c>
      <c r="AV353" s="11" t="s">
        <v>83</v>
      </c>
      <c r="AW353" s="11" t="s">
        <v>36</v>
      </c>
      <c r="AX353" s="11" t="s">
        <v>75</v>
      </c>
      <c r="AY353" s="197" t="s">
        <v>151</v>
      </c>
    </row>
    <row r="354" spans="2:51" s="11" customFormat="1" ht="12">
      <c r="B354" s="188"/>
      <c r="C354" s="189"/>
      <c r="D354" s="185" t="s">
        <v>163</v>
      </c>
      <c r="E354" s="190" t="s">
        <v>1</v>
      </c>
      <c r="F354" s="191" t="s">
        <v>191</v>
      </c>
      <c r="G354" s="189"/>
      <c r="H354" s="190" t="s">
        <v>1</v>
      </c>
      <c r="I354" s="192"/>
      <c r="J354" s="189"/>
      <c r="K354" s="189"/>
      <c r="L354" s="193"/>
      <c r="M354" s="194"/>
      <c r="N354" s="195"/>
      <c r="O354" s="195"/>
      <c r="P354" s="195"/>
      <c r="Q354" s="195"/>
      <c r="R354" s="195"/>
      <c r="S354" s="195"/>
      <c r="T354" s="196"/>
      <c r="AT354" s="197" t="s">
        <v>163</v>
      </c>
      <c r="AU354" s="197" t="s">
        <v>85</v>
      </c>
      <c r="AV354" s="11" t="s">
        <v>83</v>
      </c>
      <c r="AW354" s="11" t="s">
        <v>36</v>
      </c>
      <c r="AX354" s="11" t="s">
        <v>75</v>
      </c>
      <c r="AY354" s="197" t="s">
        <v>151</v>
      </c>
    </row>
    <row r="355" spans="2:51" s="11" customFormat="1" ht="12">
      <c r="B355" s="188"/>
      <c r="C355" s="189"/>
      <c r="D355" s="185" t="s">
        <v>163</v>
      </c>
      <c r="E355" s="190" t="s">
        <v>1</v>
      </c>
      <c r="F355" s="191" t="s">
        <v>166</v>
      </c>
      <c r="G355" s="189"/>
      <c r="H355" s="190" t="s">
        <v>1</v>
      </c>
      <c r="I355" s="192"/>
      <c r="J355" s="189"/>
      <c r="K355" s="189"/>
      <c r="L355" s="193"/>
      <c r="M355" s="194"/>
      <c r="N355" s="195"/>
      <c r="O355" s="195"/>
      <c r="P355" s="195"/>
      <c r="Q355" s="195"/>
      <c r="R355" s="195"/>
      <c r="S355" s="195"/>
      <c r="T355" s="196"/>
      <c r="AT355" s="197" t="s">
        <v>163</v>
      </c>
      <c r="AU355" s="197" t="s">
        <v>85</v>
      </c>
      <c r="AV355" s="11" t="s">
        <v>83</v>
      </c>
      <c r="AW355" s="11" t="s">
        <v>36</v>
      </c>
      <c r="AX355" s="11" t="s">
        <v>75</v>
      </c>
      <c r="AY355" s="197" t="s">
        <v>151</v>
      </c>
    </row>
    <row r="356" spans="2:51" s="12" customFormat="1" ht="12">
      <c r="B356" s="198"/>
      <c r="C356" s="199"/>
      <c r="D356" s="185" t="s">
        <v>163</v>
      </c>
      <c r="E356" s="200" t="s">
        <v>1</v>
      </c>
      <c r="F356" s="201" t="s">
        <v>249</v>
      </c>
      <c r="G356" s="199"/>
      <c r="H356" s="202">
        <v>29.35</v>
      </c>
      <c r="I356" s="203"/>
      <c r="J356" s="199"/>
      <c r="K356" s="199"/>
      <c r="L356" s="204"/>
      <c r="M356" s="205"/>
      <c r="N356" s="206"/>
      <c r="O356" s="206"/>
      <c r="P356" s="206"/>
      <c r="Q356" s="206"/>
      <c r="R356" s="206"/>
      <c r="S356" s="206"/>
      <c r="T356" s="207"/>
      <c r="AT356" s="208" t="s">
        <v>163</v>
      </c>
      <c r="AU356" s="208" t="s">
        <v>85</v>
      </c>
      <c r="AV356" s="12" t="s">
        <v>85</v>
      </c>
      <c r="AW356" s="12" t="s">
        <v>36</v>
      </c>
      <c r="AX356" s="12" t="s">
        <v>75</v>
      </c>
      <c r="AY356" s="208" t="s">
        <v>151</v>
      </c>
    </row>
    <row r="357" spans="2:51" s="12" customFormat="1" ht="12">
      <c r="B357" s="198"/>
      <c r="C357" s="199"/>
      <c r="D357" s="185" t="s">
        <v>163</v>
      </c>
      <c r="E357" s="200" t="s">
        <v>1</v>
      </c>
      <c r="F357" s="201" t="s">
        <v>193</v>
      </c>
      <c r="G357" s="199"/>
      <c r="H357" s="202">
        <v>0.9</v>
      </c>
      <c r="I357" s="203"/>
      <c r="J357" s="199"/>
      <c r="K357" s="199"/>
      <c r="L357" s="204"/>
      <c r="M357" s="205"/>
      <c r="N357" s="206"/>
      <c r="O357" s="206"/>
      <c r="P357" s="206"/>
      <c r="Q357" s="206"/>
      <c r="R357" s="206"/>
      <c r="S357" s="206"/>
      <c r="T357" s="207"/>
      <c r="AT357" s="208" t="s">
        <v>163</v>
      </c>
      <c r="AU357" s="208" t="s">
        <v>85</v>
      </c>
      <c r="AV357" s="12" t="s">
        <v>85</v>
      </c>
      <c r="AW357" s="12" t="s">
        <v>36</v>
      </c>
      <c r="AX357" s="12" t="s">
        <v>75</v>
      </c>
      <c r="AY357" s="208" t="s">
        <v>151</v>
      </c>
    </row>
    <row r="358" spans="2:51" s="11" customFormat="1" ht="12">
      <c r="B358" s="188"/>
      <c r="C358" s="189"/>
      <c r="D358" s="185" t="s">
        <v>163</v>
      </c>
      <c r="E358" s="190" t="s">
        <v>1</v>
      </c>
      <c r="F358" s="191" t="s">
        <v>169</v>
      </c>
      <c r="G358" s="189"/>
      <c r="H358" s="190" t="s">
        <v>1</v>
      </c>
      <c r="I358" s="192"/>
      <c r="J358" s="189"/>
      <c r="K358" s="189"/>
      <c r="L358" s="193"/>
      <c r="M358" s="194"/>
      <c r="N358" s="195"/>
      <c r="O358" s="195"/>
      <c r="P358" s="195"/>
      <c r="Q358" s="195"/>
      <c r="R358" s="195"/>
      <c r="S358" s="195"/>
      <c r="T358" s="196"/>
      <c r="AT358" s="197" t="s">
        <v>163</v>
      </c>
      <c r="AU358" s="197" t="s">
        <v>85</v>
      </c>
      <c r="AV358" s="11" t="s">
        <v>83</v>
      </c>
      <c r="AW358" s="11" t="s">
        <v>36</v>
      </c>
      <c r="AX358" s="11" t="s">
        <v>75</v>
      </c>
      <c r="AY358" s="197" t="s">
        <v>151</v>
      </c>
    </row>
    <row r="359" spans="2:51" s="12" customFormat="1" ht="12">
      <c r="B359" s="198"/>
      <c r="C359" s="199"/>
      <c r="D359" s="185" t="s">
        <v>163</v>
      </c>
      <c r="E359" s="200" t="s">
        <v>1</v>
      </c>
      <c r="F359" s="201" t="s">
        <v>194</v>
      </c>
      <c r="G359" s="199"/>
      <c r="H359" s="202">
        <v>24.2</v>
      </c>
      <c r="I359" s="203"/>
      <c r="J359" s="199"/>
      <c r="K359" s="199"/>
      <c r="L359" s="204"/>
      <c r="M359" s="205"/>
      <c r="N359" s="206"/>
      <c r="O359" s="206"/>
      <c r="P359" s="206"/>
      <c r="Q359" s="206"/>
      <c r="R359" s="206"/>
      <c r="S359" s="206"/>
      <c r="T359" s="207"/>
      <c r="AT359" s="208" t="s">
        <v>163</v>
      </c>
      <c r="AU359" s="208" t="s">
        <v>85</v>
      </c>
      <c r="AV359" s="12" t="s">
        <v>85</v>
      </c>
      <c r="AW359" s="12" t="s">
        <v>36</v>
      </c>
      <c r="AX359" s="12" t="s">
        <v>75</v>
      </c>
      <c r="AY359" s="208" t="s">
        <v>151</v>
      </c>
    </row>
    <row r="360" spans="2:51" s="13" customFormat="1" ht="12">
      <c r="B360" s="209"/>
      <c r="C360" s="210"/>
      <c r="D360" s="185" t="s">
        <v>163</v>
      </c>
      <c r="E360" s="211" t="s">
        <v>1</v>
      </c>
      <c r="F360" s="212" t="s">
        <v>171</v>
      </c>
      <c r="G360" s="210"/>
      <c r="H360" s="213">
        <v>54.45</v>
      </c>
      <c r="I360" s="214"/>
      <c r="J360" s="210"/>
      <c r="K360" s="210"/>
      <c r="L360" s="215"/>
      <c r="M360" s="216"/>
      <c r="N360" s="217"/>
      <c r="O360" s="217"/>
      <c r="P360" s="217"/>
      <c r="Q360" s="217"/>
      <c r="R360" s="217"/>
      <c r="S360" s="217"/>
      <c r="T360" s="218"/>
      <c r="AT360" s="219" t="s">
        <v>163</v>
      </c>
      <c r="AU360" s="219" t="s">
        <v>85</v>
      </c>
      <c r="AV360" s="13" t="s">
        <v>159</v>
      </c>
      <c r="AW360" s="13" t="s">
        <v>36</v>
      </c>
      <c r="AX360" s="13" t="s">
        <v>83</v>
      </c>
      <c r="AY360" s="219" t="s">
        <v>151</v>
      </c>
    </row>
    <row r="361" spans="2:65" s="1" customFormat="1" ht="16.5" customHeight="1">
      <c r="B361" s="32"/>
      <c r="C361" s="173" t="s">
        <v>407</v>
      </c>
      <c r="D361" s="173" t="s">
        <v>154</v>
      </c>
      <c r="E361" s="174" t="s">
        <v>408</v>
      </c>
      <c r="F361" s="175" t="s">
        <v>409</v>
      </c>
      <c r="G361" s="176" t="s">
        <v>157</v>
      </c>
      <c r="H361" s="177">
        <v>54.45</v>
      </c>
      <c r="I361" s="178"/>
      <c r="J361" s="179">
        <f>ROUND(I361*H361,2)</f>
        <v>0</v>
      </c>
      <c r="K361" s="175" t="s">
        <v>158</v>
      </c>
      <c r="L361" s="36"/>
      <c r="M361" s="180" t="s">
        <v>1</v>
      </c>
      <c r="N361" s="181" t="s">
        <v>46</v>
      </c>
      <c r="O361" s="58"/>
      <c r="P361" s="182">
        <f>O361*H361</f>
        <v>0</v>
      </c>
      <c r="Q361" s="182">
        <v>0</v>
      </c>
      <c r="R361" s="182">
        <f>Q361*H361</f>
        <v>0</v>
      </c>
      <c r="S361" s="182">
        <v>0.005</v>
      </c>
      <c r="T361" s="183">
        <f>S361*H361</f>
        <v>0.27225000000000005</v>
      </c>
      <c r="AR361" s="15" t="s">
        <v>159</v>
      </c>
      <c r="AT361" s="15" t="s">
        <v>154</v>
      </c>
      <c r="AU361" s="15" t="s">
        <v>85</v>
      </c>
      <c r="AY361" s="15" t="s">
        <v>151</v>
      </c>
      <c r="BE361" s="184">
        <f>IF(N361="základní",J361,0)</f>
        <v>0</v>
      </c>
      <c r="BF361" s="184">
        <f>IF(N361="snížená",J361,0)</f>
        <v>0</v>
      </c>
      <c r="BG361" s="184">
        <f>IF(N361="zákl. přenesená",J361,0)</f>
        <v>0</v>
      </c>
      <c r="BH361" s="184">
        <f>IF(N361="sníž. přenesená",J361,0)</f>
        <v>0</v>
      </c>
      <c r="BI361" s="184">
        <f>IF(N361="nulová",J361,0)</f>
        <v>0</v>
      </c>
      <c r="BJ361" s="15" t="s">
        <v>83</v>
      </c>
      <c r="BK361" s="184">
        <f>ROUND(I361*H361,2)</f>
        <v>0</v>
      </c>
      <c r="BL361" s="15" t="s">
        <v>159</v>
      </c>
      <c r="BM361" s="15" t="s">
        <v>410</v>
      </c>
    </row>
    <row r="362" spans="2:47" s="1" customFormat="1" ht="19.5">
      <c r="B362" s="32"/>
      <c r="C362" s="33"/>
      <c r="D362" s="185" t="s">
        <v>161</v>
      </c>
      <c r="E362" s="33"/>
      <c r="F362" s="186" t="s">
        <v>411</v>
      </c>
      <c r="G362" s="33"/>
      <c r="H362" s="33"/>
      <c r="I362" s="102"/>
      <c r="J362" s="33"/>
      <c r="K362" s="33"/>
      <c r="L362" s="36"/>
      <c r="M362" s="187"/>
      <c r="N362" s="58"/>
      <c r="O362" s="58"/>
      <c r="P362" s="58"/>
      <c r="Q362" s="58"/>
      <c r="R362" s="58"/>
      <c r="S362" s="58"/>
      <c r="T362" s="59"/>
      <c r="AT362" s="15" t="s">
        <v>161</v>
      </c>
      <c r="AU362" s="15" t="s">
        <v>85</v>
      </c>
    </row>
    <row r="363" spans="2:51" s="11" customFormat="1" ht="12">
      <c r="B363" s="188"/>
      <c r="C363" s="189"/>
      <c r="D363" s="185" t="s">
        <v>163</v>
      </c>
      <c r="E363" s="190" t="s">
        <v>1</v>
      </c>
      <c r="F363" s="191" t="s">
        <v>164</v>
      </c>
      <c r="G363" s="189"/>
      <c r="H363" s="190" t="s">
        <v>1</v>
      </c>
      <c r="I363" s="192"/>
      <c r="J363" s="189"/>
      <c r="K363" s="189"/>
      <c r="L363" s="193"/>
      <c r="M363" s="194"/>
      <c r="N363" s="195"/>
      <c r="O363" s="195"/>
      <c r="P363" s="195"/>
      <c r="Q363" s="195"/>
      <c r="R363" s="195"/>
      <c r="S363" s="195"/>
      <c r="T363" s="196"/>
      <c r="AT363" s="197" t="s">
        <v>163</v>
      </c>
      <c r="AU363" s="197" t="s">
        <v>85</v>
      </c>
      <c r="AV363" s="11" t="s">
        <v>83</v>
      </c>
      <c r="AW363" s="11" t="s">
        <v>36</v>
      </c>
      <c r="AX363" s="11" t="s">
        <v>75</v>
      </c>
      <c r="AY363" s="197" t="s">
        <v>151</v>
      </c>
    </row>
    <row r="364" spans="2:51" s="11" customFormat="1" ht="12">
      <c r="B364" s="188"/>
      <c r="C364" s="189"/>
      <c r="D364" s="185" t="s">
        <v>163</v>
      </c>
      <c r="E364" s="190" t="s">
        <v>1</v>
      </c>
      <c r="F364" s="191" t="s">
        <v>412</v>
      </c>
      <c r="G364" s="189"/>
      <c r="H364" s="190" t="s">
        <v>1</v>
      </c>
      <c r="I364" s="192"/>
      <c r="J364" s="189"/>
      <c r="K364" s="189"/>
      <c r="L364" s="193"/>
      <c r="M364" s="194"/>
      <c r="N364" s="195"/>
      <c r="O364" s="195"/>
      <c r="P364" s="195"/>
      <c r="Q364" s="195"/>
      <c r="R364" s="195"/>
      <c r="S364" s="195"/>
      <c r="T364" s="196"/>
      <c r="AT364" s="197" t="s">
        <v>163</v>
      </c>
      <c r="AU364" s="197" t="s">
        <v>85</v>
      </c>
      <c r="AV364" s="11" t="s">
        <v>83</v>
      </c>
      <c r="AW364" s="11" t="s">
        <v>36</v>
      </c>
      <c r="AX364" s="11" t="s">
        <v>75</v>
      </c>
      <c r="AY364" s="197" t="s">
        <v>151</v>
      </c>
    </row>
    <row r="365" spans="2:51" s="11" customFormat="1" ht="12">
      <c r="B365" s="188"/>
      <c r="C365" s="189"/>
      <c r="D365" s="185" t="s">
        <v>163</v>
      </c>
      <c r="E365" s="190" t="s">
        <v>1</v>
      </c>
      <c r="F365" s="191" t="s">
        <v>166</v>
      </c>
      <c r="G365" s="189"/>
      <c r="H365" s="190" t="s">
        <v>1</v>
      </c>
      <c r="I365" s="192"/>
      <c r="J365" s="189"/>
      <c r="K365" s="189"/>
      <c r="L365" s="193"/>
      <c r="M365" s="194"/>
      <c r="N365" s="195"/>
      <c r="O365" s="195"/>
      <c r="P365" s="195"/>
      <c r="Q365" s="195"/>
      <c r="R365" s="195"/>
      <c r="S365" s="195"/>
      <c r="T365" s="196"/>
      <c r="AT365" s="197" t="s">
        <v>163</v>
      </c>
      <c r="AU365" s="197" t="s">
        <v>85</v>
      </c>
      <c r="AV365" s="11" t="s">
        <v>83</v>
      </c>
      <c r="AW365" s="11" t="s">
        <v>36</v>
      </c>
      <c r="AX365" s="11" t="s">
        <v>75</v>
      </c>
      <c r="AY365" s="197" t="s">
        <v>151</v>
      </c>
    </row>
    <row r="366" spans="2:51" s="12" customFormat="1" ht="12">
      <c r="B366" s="198"/>
      <c r="C366" s="199"/>
      <c r="D366" s="185" t="s">
        <v>163</v>
      </c>
      <c r="E366" s="200" t="s">
        <v>1</v>
      </c>
      <c r="F366" s="201" t="s">
        <v>249</v>
      </c>
      <c r="G366" s="199"/>
      <c r="H366" s="202">
        <v>29.35</v>
      </c>
      <c r="I366" s="203"/>
      <c r="J366" s="199"/>
      <c r="K366" s="199"/>
      <c r="L366" s="204"/>
      <c r="M366" s="205"/>
      <c r="N366" s="206"/>
      <c r="O366" s="206"/>
      <c r="P366" s="206"/>
      <c r="Q366" s="206"/>
      <c r="R366" s="206"/>
      <c r="S366" s="206"/>
      <c r="T366" s="207"/>
      <c r="AT366" s="208" t="s">
        <v>163</v>
      </c>
      <c r="AU366" s="208" t="s">
        <v>85</v>
      </c>
      <c r="AV366" s="12" t="s">
        <v>85</v>
      </c>
      <c r="AW366" s="12" t="s">
        <v>36</v>
      </c>
      <c r="AX366" s="12" t="s">
        <v>75</v>
      </c>
      <c r="AY366" s="208" t="s">
        <v>151</v>
      </c>
    </row>
    <row r="367" spans="2:51" s="12" customFormat="1" ht="12">
      <c r="B367" s="198"/>
      <c r="C367" s="199"/>
      <c r="D367" s="185" t="s">
        <v>163</v>
      </c>
      <c r="E367" s="200" t="s">
        <v>1</v>
      </c>
      <c r="F367" s="201" t="s">
        <v>193</v>
      </c>
      <c r="G367" s="199"/>
      <c r="H367" s="202">
        <v>0.9</v>
      </c>
      <c r="I367" s="203"/>
      <c r="J367" s="199"/>
      <c r="K367" s="199"/>
      <c r="L367" s="204"/>
      <c r="M367" s="205"/>
      <c r="N367" s="206"/>
      <c r="O367" s="206"/>
      <c r="P367" s="206"/>
      <c r="Q367" s="206"/>
      <c r="R367" s="206"/>
      <c r="S367" s="206"/>
      <c r="T367" s="207"/>
      <c r="AT367" s="208" t="s">
        <v>163</v>
      </c>
      <c r="AU367" s="208" t="s">
        <v>85</v>
      </c>
      <c r="AV367" s="12" t="s">
        <v>85</v>
      </c>
      <c r="AW367" s="12" t="s">
        <v>36</v>
      </c>
      <c r="AX367" s="12" t="s">
        <v>75</v>
      </c>
      <c r="AY367" s="208" t="s">
        <v>151</v>
      </c>
    </row>
    <row r="368" spans="2:51" s="11" customFormat="1" ht="12">
      <c r="B368" s="188"/>
      <c r="C368" s="189"/>
      <c r="D368" s="185" t="s">
        <v>163</v>
      </c>
      <c r="E368" s="190" t="s">
        <v>1</v>
      </c>
      <c r="F368" s="191" t="s">
        <v>169</v>
      </c>
      <c r="G368" s="189"/>
      <c r="H368" s="190" t="s">
        <v>1</v>
      </c>
      <c r="I368" s="192"/>
      <c r="J368" s="189"/>
      <c r="K368" s="189"/>
      <c r="L368" s="193"/>
      <c r="M368" s="194"/>
      <c r="N368" s="195"/>
      <c r="O368" s="195"/>
      <c r="P368" s="195"/>
      <c r="Q368" s="195"/>
      <c r="R368" s="195"/>
      <c r="S368" s="195"/>
      <c r="T368" s="196"/>
      <c r="AT368" s="197" t="s">
        <v>163</v>
      </c>
      <c r="AU368" s="197" t="s">
        <v>85</v>
      </c>
      <c r="AV368" s="11" t="s">
        <v>83</v>
      </c>
      <c r="AW368" s="11" t="s">
        <v>36</v>
      </c>
      <c r="AX368" s="11" t="s">
        <v>75</v>
      </c>
      <c r="AY368" s="197" t="s">
        <v>151</v>
      </c>
    </row>
    <row r="369" spans="2:51" s="12" customFormat="1" ht="12">
      <c r="B369" s="198"/>
      <c r="C369" s="199"/>
      <c r="D369" s="185" t="s">
        <v>163</v>
      </c>
      <c r="E369" s="200" t="s">
        <v>1</v>
      </c>
      <c r="F369" s="201" t="s">
        <v>194</v>
      </c>
      <c r="G369" s="199"/>
      <c r="H369" s="202">
        <v>24.2</v>
      </c>
      <c r="I369" s="203"/>
      <c r="J369" s="199"/>
      <c r="K369" s="199"/>
      <c r="L369" s="204"/>
      <c r="M369" s="205"/>
      <c r="N369" s="206"/>
      <c r="O369" s="206"/>
      <c r="P369" s="206"/>
      <c r="Q369" s="206"/>
      <c r="R369" s="206"/>
      <c r="S369" s="206"/>
      <c r="T369" s="207"/>
      <c r="AT369" s="208" t="s">
        <v>163</v>
      </c>
      <c r="AU369" s="208" t="s">
        <v>85</v>
      </c>
      <c r="AV369" s="12" t="s">
        <v>85</v>
      </c>
      <c r="AW369" s="12" t="s">
        <v>36</v>
      </c>
      <c r="AX369" s="12" t="s">
        <v>75</v>
      </c>
      <c r="AY369" s="208" t="s">
        <v>151</v>
      </c>
    </row>
    <row r="370" spans="2:51" s="13" customFormat="1" ht="12">
      <c r="B370" s="209"/>
      <c r="C370" s="210"/>
      <c r="D370" s="185" t="s">
        <v>163</v>
      </c>
      <c r="E370" s="211" t="s">
        <v>1</v>
      </c>
      <c r="F370" s="212" t="s">
        <v>171</v>
      </c>
      <c r="G370" s="210"/>
      <c r="H370" s="213">
        <v>54.45</v>
      </c>
      <c r="I370" s="214"/>
      <c r="J370" s="210"/>
      <c r="K370" s="210"/>
      <c r="L370" s="215"/>
      <c r="M370" s="216"/>
      <c r="N370" s="217"/>
      <c r="O370" s="217"/>
      <c r="P370" s="217"/>
      <c r="Q370" s="217"/>
      <c r="R370" s="217"/>
      <c r="S370" s="217"/>
      <c r="T370" s="218"/>
      <c r="AT370" s="219" t="s">
        <v>163</v>
      </c>
      <c r="AU370" s="219" t="s">
        <v>85</v>
      </c>
      <c r="AV370" s="13" t="s">
        <v>159</v>
      </c>
      <c r="AW370" s="13" t="s">
        <v>36</v>
      </c>
      <c r="AX370" s="13" t="s">
        <v>83</v>
      </c>
      <c r="AY370" s="219" t="s">
        <v>151</v>
      </c>
    </row>
    <row r="371" spans="2:63" s="10" customFormat="1" ht="22.9" customHeight="1">
      <c r="B371" s="157"/>
      <c r="C371" s="158"/>
      <c r="D371" s="159" t="s">
        <v>74</v>
      </c>
      <c r="E371" s="171" t="s">
        <v>413</v>
      </c>
      <c r="F371" s="171" t="s">
        <v>414</v>
      </c>
      <c r="G371" s="158"/>
      <c r="H371" s="158"/>
      <c r="I371" s="161"/>
      <c r="J371" s="172">
        <f>BK371</f>
        <v>0</v>
      </c>
      <c r="K371" s="158"/>
      <c r="L371" s="163"/>
      <c r="M371" s="164"/>
      <c r="N371" s="165"/>
      <c r="O371" s="165"/>
      <c r="P371" s="166">
        <f>SUM(P372:P382)</f>
        <v>0</v>
      </c>
      <c r="Q371" s="165"/>
      <c r="R371" s="166">
        <f>SUM(R372:R382)</f>
        <v>0</v>
      </c>
      <c r="S371" s="165"/>
      <c r="T371" s="167">
        <f>SUM(T372:T382)</f>
        <v>0</v>
      </c>
      <c r="AR371" s="168" t="s">
        <v>83</v>
      </c>
      <c r="AT371" s="169" t="s">
        <v>74</v>
      </c>
      <c r="AU371" s="169" t="s">
        <v>83</v>
      </c>
      <c r="AY371" s="168" t="s">
        <v>151</v>
      </c>
      <c r="BK371" s="170">
        <f>SUM(BK372:BK382)</f>
        <v>0</v>
      </c>
    </row>
    <row r="372" spans="2:65" s="1" customFormat="1" ht="16.5" customHeight="1">
      <c r="B372" s="32"/>
      <c r="C372" s="173" t="s">
        <v>415</v>
      </c>
      <c r="D372" s="173" t="s">
        <v>154</v>
      </c>
      <c r="E372" s="174" t="s">
        <v>416</v>
      </c>
      <c r="F372" s="175" t="s">
        <v>417</v>
      </c>
      <c r="G372" s="176" t="s">
        <v>418</v>
      </c>
      <c r="H372" s="177">
        <v>9.784</v>
      </c>
      <c r="I372" s="178"/>
      <c r="J372" s="179">
        <f>ROUND(I372*H372,2)</f>
        <v>0</v>
      </c>
      <c r="K372" s="175" t="s">
        <v>158</v>
      </c>
      <c r="L372" s="36"/>
      <c r="M372" s="180" t="s">
        <v>1</v>
      </c>
      <c r="N372" s="181" t="s">
        <v>46</v>
      </c>
      <c r="O372" s="58"/>
      <c r="P372" s="182">
        <f>O372*H372</f>
        <v>0</v>
      </c>
      <c r="Q372" s="182">
        <v>0</v>
      </c>
      <c r="R372" s="182">
        <f>Q372*H372</f>
        <v>0</v>
      </c>
      <c r="S372" s="182">
        <v>0</v>
      </c>
      <c r="T372" s="183">
        <f>S372*H372</f>
        <v>0</v>
      </c>
      <c r="AR372" s="15" t="s">
        <v>159</v>
      </c>
      <c r="AT372" s="15" t="s">
        <v>154</v>
      </c>
      <c r="AU372" s="15" t="s">
        <v>85</v>
      </c>
      <c r="AY372" s="15" t="s">
        <v>151</v>
      </c>
      <c r="BE372" s="184">
        <f>IF(N372="základní",J372,0)</f>
        <v>0</v>
      </c>
      <c r="BF372" s="184">
        <f>IF(N372="snížená",J372,0)</f>
        <v>0</v>
      </c>
      <c r="BG372" s="184">
        <f>IF(N372="zákl. přenesená",J372,0)</f>
        <v>0</v>
      </c>
      <c r="BH372" s="184">
        <f>IF(N372="sníž. přenesená",J372,0)</f>
        <v>0</v>
      </c>
      <c r="BI372" s="184">
        <f>IF(N372="nulová",J372,0)</f>
        <v>0</v>
      </c>
      <c r="BJ372" s="15" t="s">
        <v>83</v>
      </c>
      <c r="BK372" s="184">
        <f>ROUND(I372*H372,2)</f>
        <v>0</v>
      </c>
      <c r="BL372" s="15" t="s">
        <v>159</v>
      </c>
      <c r="BM372" s="15" t="s">
        <v>419</v>
      </c>
    </row>
    <row r="373" spans="2:47" s="1" customFormat="1" ht="19.5">
      <c r="B373" s="32"/>
      <c r="C373" s="33"/>
      <c r="D373" s="185" t="s">
        <v>161</v>
      </c>
      <c r="E373" s="33"/>
      <c r="F373" s="186" t="s">
        <v>420</v>
      </c>
      <c r="G373" s="33"/>
      <c r="H373" s="33"/>
      <c r="I373" s="102"/>
      <c r="J373" s="33"/>
      <c r="K373" s="33"/>
      <c r="L373" s="36"/>
      <c r="M373" s="187"/>
      <c r="N373" s="58"/>
      <c r="O373" s="58"/>
      <c r="P373" s="58"/>
      <c r="Q373" s="58"/>
      <c r="R373" s="58"/>
      <c r="S373" s="58"/>
      <c r="T373" s="59"/>
      <c r="AT373" s="15" t="s">
        <v>161</v>
      </c>
      <c r="AU373" s="15" t="s">
        <v>85</v>
      </c>
    </row>
    <row r="374" spans="2:65" s="1" customFormat="1" ht="16.5" customHeight="1">
      <c r="B374" s="32"/>
      <c r="C374" s="173" t="s">
        <v>421</v>
      </c>
      <c r="D374" s="173" t="s">
        <v>154</v>
      </c>
      <c r="E374" s="174" t="s">
        <v>422</v>
      </c>
      <c r="F374" s="175" t="s">
        <v>423</v>
      </c>
      <c r="G374" s="176" t="s">
        <v>418</v>
      </c>
      <c r="H374" s="177">
        <v>9.784</v>
      </c>
      <c r="I374" s="178"/>
      <c r="J374" s="179">
        <f>ROUND(I374*H374,2)</f>
        <v>0</v>
      </c>
      <c r="K374" s="175" t="s">
        <v>158</v>
      </c>
      <c r="L374" s="36"/>
      <c r="M374" s="180" t="s">
        <v>1</v>
      </c>
      <c r="N374" s="181" t="s">
        <v>46</v>
      </c>
      <c r="O374" s="58"/>
      <c r="P374" s="182">
        <f>O374*H374</f>
        <v>0</v>
      </c>
      <c r="Q374" s="182">
        <v>0</v>
      </c>
      <c r="R374" s="182">
        <f>Q374*H374</f>
        <v>0</v>
      </c>
      <c r="S374" s="182">
        <v>0</v>
      </c>
      <c r="T374" s="183">
        <f>S374*H374</f>
        <v>0</v>
      </c>
      <c r="AR374" s="15" t="s">
        <v>159</v>
      </c>
      <c r="AT374" s="15" t="s">
        <v>154</v>
      </c>
      <c r="AU374" s="15" t="s">
        <v>85</v>
      </c>
      <c r="AY374" s="15" t="s">
        <v>151</v>
      </c>
      <c r="BE374" s="184">
        <f>IF(N374="základní",J374,0)</f>
        <v>0</v>
      </c>
      <c r="BF374" s="184">
        <f>IF(N374="snížená",J374,0)</f>
        <v>0</v>
      </c>
      <c r="BG374" s="184">
        <f>IF(N374="zákl. přenesená",J374,0)</f>
        <v>0</v>
      </c>
      <c r="BH374" s="184">
        <f>IF(N374="sníž. přenesená",J374,0)</f>
        <v>0</v>
      </c>
      <c r="BI374" s="184">
        <f>IF(N374="nulová",J374,0)</f>
        <v>0</v>
      </c>
      <c r="BJ374" s="15" t="s">
        <v>83</v>
      </c>
      <c r="BK374" s="184">
        <f>ROUND(I374*H374,2)</f>
        <v>0</v>
      </c>
      <c r="BL374" s="15" t="s">
        <v>159</v>
      </c>
      <c r="BM374" s="15" t="s">
        <v>424</v>
      </c>
    </row>
    <row r="375" spans="2:47" s="1" customFormat="1" ht="12">
      <c r="B375" s="32"/>
      <c r="C375" s="33"/>
      <c r="D375" s="185" t="s">
        <v>161</v>
      </c>
      <c r="E375" s="33"/>
      <c r="F375" s="186" t="s">
        <v>425</v>
      </c>
      <c r="G375" s="33"/>
      <c r="H375" s="33"/>
      <c r="I375" s="102"/>
      <c r="J375" s="33"/>
      <c r="K375" s="33"/>
      <c r="L375" s="36"/>
      <c r="M375" s="187"/>
      <c r="N375" s="58"/>
      <c r="O375" s="58"/>
      <c r="P375" s="58"/>
      <c r="Q375" s="58"/>
      <c r="R375" s="58"/>
      <c r="S375" s="58"/>
      <c r="T375" s="59"/>
      <c r="AT375" s="15" t="s">
        <v>161</v>
      </c>
      <c r="AU375" s="15" t="s">
        <v>85</v>
      </c>
    </row>
    <row r="376" spans="2:65" s="1" customFormat="1" ht="16.5" customHeight="1">
      <c r="B376" s="32"/>
      <c r="C376" s="173" t="s">
        <v>426</v>
      </c>
      <c r="D376" s="173" t="s">
        <v>154</v>
      </c>
      <c r="E376" s="174" t="s">
        <v>427</v>
      </c>
      <c r="F376" s="175" t="s">
        <v>428</v>
      </c>
      <c r="G376" s="176" t="s">
        <v>418</v>
      </c>
      <c r="H376" s="177">
        <v>185.896</v>
      </c>
      <c r="I376" s="178"/>
      <c r="J376" s="179">
        <f>ROUND(I376*H376,2)</f>
        <v>0</v>
      </c>
      <c r="K376" s="175" t="s">
        <v>158</v>
      </c>
      <c r="L376" s="36"/>
      <c r="M376" s="180" t="s">
        <v>1</v>
      </c>
      <c r="N376" s="181" t="s">
        <v>46</v>
      </c>
      <c r="O376" s="58"/>
      <c r="P376" s="182">
        <f>O376*H376</f>
        <v>0</v>
      </c>
      <c r="Q376" s="182">
        <v>0</v>
      </c>
      <c r="R376" s="182">
        <f>Q376*H376</f>
        <v>0</v>
      </c>
      <c r="S376" s="182">
        <v>0</v>
      </c>
      <c r="T376" s="183">
        <f>S376*H376</f>
        <v>0</v>
      </c>
      <c r="AR376" s="15" t="s">
        <v>159</v>
      </c>
      <c r="AT376" s="15" t="s">
        <v>154</v>
      </c>
      <c r="AU376" s="15" t="s">
        <v>85</v>
      </c>
      <c r="AY376" s="15" t="s">
        <v>151</v>
      </c>
      <c r="BE376" s="184">
        <f>IF(N376="základní",J376,0)</f>
        <v>0</v>
      </c>
      <c r="BF376" s="184">
        <f>IF(N376="snížená",J376,0)</f>
        <v>0</v>
      </c>
      <c r="BG376" s="184">
        <f>IF(N376="zákl. přenesená",J376,0)</f>
        <v>0</v>
      </c>
      <c r="BH376" s="184">
        <f>IF(N376="sníž. přenesená",J376,0)</f>
        <v>0</v>
      </c>
      <c r="BI376" s="184">
        <f>IF(N376="nulová",J376,0)</f>
        <v>0</v>
      </c>
      <c r="BJ376" s="15" t="s">
        <v>83</v>
      </c>
      <c r="BK376" s="184">
        <f>ROUND(I376*H376,2)</f>
        <v>0</v>
      </c>
      <c r="BL376" s="15" t="s">
        <v>159</v>
      </c>
      <c r="BM376" s="15" t="s">
        <v>429</v>
      </c>
    </row>
    <row r="377" spans="2:47" s="1" customFormat="1" ht="19.5">
      <c r="B377" s="32"/>
      <c r="C377" s="33"/>
      <c r="D377" s="185" t="s">
        <v>161</v>
      </c>
      <c r="E377" s="33"/>
      <c r="F377" s="186" t="s">
        <v>430</v>
      </c>
      <c r="G377" s="33"/>
      <c r="H377" s="33"/>
      <c r="I377" s="102"/>
      <c r="J377" s="33"/>
      <c r="K377" s="33"/>
      <c r="L377" s="36"/>
      <c r="M377" s="187"/>
      <c r="N377" s="58"/>
      <c r="O377" s="58"/>
      <c r="P377" s="58"/>
      <c r="Q377" s="58"/>
      <c r="R377" s="58"/>
      <c r="S377" s="58"/>
      <c r="T377" s="59"/>
      <c r="AT377" s="15" t="s">
        <v>161</v>
      </c>
      <c r="AU377" s="15" t="s">
        <v>85</v>
      </c>
    </row>
    <row r="378" spans="2:51" s="12" customFormat="1" ht="12">
      <c r="B378" s="198"/>
      <c r="C378" s="199"/>
      <c r="D378" s="185" t="s">
        <v>163</v>
      </c>
      <c r="E378" s="199"/>
      <c r="F378" s="201" t="s">
        <v>431</v>
      </c>
      <c r="G378" s="199"/>
      <c r="H378" s="202">
        <v>185.896</v>
      </c>
      <c r="I378" s="203"/>
      <c r="J378" s="199"/>
      <c r="K378" s="199"/>
      <c r="L378" s="204"/>
      <c r="M378" s="205"/>
      <c r="N378" s="206"/>
      <c r="O378" s="206"/>
      <c r="P378" s="206"/>
      <c r="Q378" s="206"/>
      <c r="R378" s="206"/>
      <c r="S378" s="206"/>
      <c r="T378" s="207"/>
      <c r="AT378" s="208" t="s">
        <v>163</v>
      </c>
      <c r="AU378" s="208" t="s">
        <v>85</v>
      </c>
      <c r="AV378" s="12" t="s">
        <v>85</v>
      </c>
      <c r="AW378" s="12" t="s">
        <v>4</v>
      </c>
      <c r="AX378" s="12" t="s">
        <v>83</v>
      </c>
      <c r="AY378" s="208" t="s">
        <v>151</v>
      </c>
    </row>
    <row r="379" spans="2:65" s="1" customFormat="1" ht="16.5" customHeight="1">
      <c r="B379" s="32"/>
      <c r="C379" s="173" t="s">
        <v>432</v>
      </c>
      <c r="D379" s="173" t="s">
        <v>154</v>
      </c>
      <c r="E379" s="174" t="s">
        <v>433</v>
      </c>
      <c r="F379" s="175" t="s">
        <v>434</v>
      </c>
      <c r="G379" s="176" t="s">
        <v>418</v>
      </c>
      <c r="H379" s="177">
        <v>0.039</v>
      </c>
      <c r="I379" s="178"/>
      <c r="J379" s="179">
        <f>ROUND(I379*H379,2)</f>
        <v>0</v>
      </c>
      <c r="K379" s="175" t="s">
        <v>158</v>
      </c>
      <c r="L379" s="36"/>
      <c r="M379" s="180" t="s">
        <v>1</v>
      </c>
      <c r="N379" s="181" t="s">
        <v>46</v>
      </c>
      <c r="O379" s="58"/>
      <c r="P379" s="182">
        <f>O379*H379</f>
        <v>0</v>
      </c>
      <c r="Q379" s="182">
        <v>0</v>
      </c>
      <c r="R379" s="182">
        <f>Q379*H379</f>
        <v>0</v>
      </c>
      <c r="S379" s="182">
        <v>0</v>
      </c>
      <c r="T379" s="183">
        <f>S379*H379</f>
        <v>0</v>
      </c>
      <c r="AR379" s="15" t="s">
        <v>159</v>
      </c>
      <c r="AT379" s="15" t="s">
        <v>154</v>
      </c>
      <c r="AU379" s="15" t="s">
        <v>85</v>
      </c>
      <c r="AY379" s="15" t="s">
        <v>151</v>
      </c>
      <c r="BE379" s="184">
        <f>IF(N379="základní",J379,0)</f>
        <v>0</v>
      </c>
      <c r="BF379" s="184">
        <f>IF(N379="snížená",J379,0)</f>
        <v>0</v>
      </c>
      <c r="BG379" s="184">
        <f>IF(N379="zákl. přenesená",J379,0)</f>
        <v>0</v>
      </c>
      <c r="BH379" s="184">
        <f>IF(N379="sníž. přenesená",J379,0)</f>
        <v>0</v>
      </c>
      <c r="BI379" s="184">
        <f>IF(N379="nulová",J379,0)</f>
        <v>0</v>
      </c>
      <c r="BJ379" s="15" t="s">
        <v>83</v>
      </c>
      <c r="BK379" s="184">
        <f>ROUND(I379*H379,2)</f>
        <v>0</v>
      </c>
      <c r="BL379" s="15" t="s">
        <v>159</v>
      </c>
      <c r="BM379" s="15" t="s">
        <v>435</v>
      </c>
    </row>
    <row r="380" spans="2:47" s="1" customFormat="1" ht="12">
      <c r="B380" s="32"/>
      <c r="C380" s="33"/>
      <c r="D380" s="185" t="s">
        <v>161</v>
      </c>
      <c r="E380" s="33"/>
      <c r="F380" s="186" t="s">
        <v>436</v>
      </c>
      <c r="G380" s="33"/>
      <c r="H380" s="33"/>
      <c r="I380" s="102"/>
      <c r="J380" s="33"/>
      <c r="K380" s="33"/>
      <c r="L380" s="36"/>
      <c r="M380" s="187"/>
      <c r="N380" s="58"/>
      <c r="O380" s="58"/>
      <c r="P380" s="58"/>
      <c r="Q380" s="58"/>
      <c r="R380" s="58"/>
      <c r="S380" s="58"/>
      <c r="T380" s="59"/>
      <c r="AT380" s="15" t="s">
        <v>161</v>
      </c>
      <c r="AU380" s="15" t="s">
        <v>85</v>
      </c>
    </row>
    <row r="381" spans="2:65" s="1" customFormat="1" ht="16.5" customHeight="1">
      <c r="B381" s="32"/>
      <c r="C381" s="173" t="s">
        <v>437</v>
      </c>
      <c r="D381" s="173" t="s">
        <v>154</v>
      </c>
      <c r="E381" s="174" t="s">
        <v>438</v>
      </c>
      <c r="F381" s="175" t="s">
        <v>439</v>
      </c>
      <c r="G381" s="176" t="s">
        <v>418</v>
      </c>
      <c r="H381" s="177">
        <v>9.745</v>
      </c>
      <c r="I381" s="178"/>
      <c r="J381" s="179">
        <f>ROUND(I381*H381,2)</f>
        <v>0</v>
      </c>
      <c r="K381" s="175" t="s">
        <v>158</v>
      </c>
      <c r="L381" s="36"/>
      <c r="M381" s="180" t="s">
        <v>1</v>
      </c>
      <c r="N381" s="181" t="s">
        <v>46</v>
      </c>
      <c r="O381" s="58"/>
      <c r="P381" s="182">
        <f>O381*H381</f>
        <v>0</v>
      </c>
      <c r="Q381" s="182">
        <v>0</v>
      </c>
      <c r="R381" s="182">
        <f>Q381*H381</f>
        <v>0</v>
      </c>
      <c r="S381" s="182">
        <v>0</v>
      </c>
      <c r="T381" s="183">
        <f>S381*H381</f>
        <v>0</v>
      </c>
      <c r="AR381" s="15" t="s">
        <v>159</v>
      </c>
      <c r="AT381" s="15" t="s">
        <v>154</v>
      </c>
      <c r="AU381" s="15" t="s">
        <v>85</v>
      </c>
      <c r="AY381" s="15" t="s">
        <v>151</v>
      </c>
      <c r="BE381" s="184">
        <f>IF(N381="základní",J381,0)</f>
        <v>0</v>
      </c>
      <c r="BF381" s="184">
        <f>IF(N381="snížená",J381,0)</f>
        <v>0</v>
      </c>
      <c r="BG381" s="184">
        <f>IF(N381="zákl. přenesená",J381,0)</f>
        <v>0</v>
      </c>
      <c r="BH381" s="184">
        <f>IF(N381="sníž. přenesená",J381,0)</f>
        <v>0</v>
      </c>
      <c r="BI381" s="184">
        <f>IF(N381="nulová",J381,0)</f>
        <v>0</v>
      </c>
      <c r="BJ381" s="15" t="s">
        <v>83</v>
      </c>
      <c r="BK381" s="184">
        <f>ROUND(I381*H381,2)</f>
        <v>0</v>
      </c>
      <c r="BL381" s="15" t="s">
        <v>159</v>
      </c>
      <c r="BM381" s="15" t="s">
        <v>440</v>
      </c>
    </row>
    <row r="382" spans="2:47" s="1" customFormat="1" ht="12">
      <c r="B382" s="32"/>
      <c r="C382" s="33"/>
      <c r="D382" s="185" t="s">
        <v>161</v>
      </c>
      <c r="E382" s="33"/>
      <c r="F382" s="186" t="s">
        <v>441</v>
      </c>
      <c r="G382" s="33"/>
      <c r="H382" s="33"/>
      <c r="I382" s="102"/>
      <c r="J382" s="33"/>
      <c r="K382" s="33"/>
      <c r="L382" s="36"/>
      <c r="M382" s="187"/>
      <c r="N382" s="58"/>
      <c r="O382" s="58"/>
      <c r="P382" s="58"/>
      <c r="Q382" s="58"/>
      <c r="R382" s="58"/>
      <c r="S382" s="58"/>
      <c r="T382" s="59"/>
      <c r="AT382" s="15" t="s">
        <v>161</v>
      </c>
      <c r="AU382" s="15" t="s">
        <v>85</v>
      </c>
    </row>
    <row r="383" spans="2:63" s="10" customFormat="1" ht="22.9" customHeight="1">
      <c r="B383" s="157"/>
      <c r="C383" s="158"/>
      <c r="D383" s="159" t="s">
        <v>74</v>
      </c>
      <c r="E383" s="171" t="s">
        <v>442</v>
      </c>
      <c r="F383" s="171" t="s">
        <v>443</v>
      </c>
      <c r="G383" s="158"/>
      <c r="H383" s="158"/>
      <c r="I383" s="161"/>
      <c r="J383" s="172">
        <f>BK383</f>
        <v>0</v>
      </c>
      <c r="K383" s="158"/>
      <c r="L383" s="163"/>
      <c r="M383" s="164"/>
      <c r="N383" s="165"/>
      <c r="O383" s="165"/>
      <c r="P383" s="166">
        <f>SUM(P384:P385)</f>
        <v>0</v>
      </c>
      <c r="Q383" s="165"/>
      <c r="R383" s="166">
        <f>SUM(R384:R385)</f>
        <v>0</v>
      </c>
      <c r="S383" s="165"/>
      <c r="T383" s="167">
        <f>SUM(T384:T385)</f>
        <v>0</v>
      </c>
      <c r="AR383" s="168" t="s">
        <v>83</v>
      </c>
      <c r="AT383" s="169" t="s">
        <v>74</v>
      </c>
      <c r="AU383" s="169" t="s">
        <v>83</v>
      </c>
      <c r="AY383" s="168" t="s">
        <v>151</v>
      </c>
      <c r="BK383" s="170">
        <f>SUM(BK384:BK385)</f>
        <v>0</v>
      </c>
    </row>
    <row r="384" spans="2:65" s="1" customFormat="1" ht="16.5" customHeight="1">
      <c r="B384" s="32"/>
      <c r="C384" s="173" t="s">
        <v>444</v>
      </c>
      <c r="D384" s="173" t="s">
        <v>154</v>
      </c>
      <c r="E384" s="174" t="s">
        <v>445</v>
      </c>
      <c r="F384" s="175" t="s">
        <v>446</v>
      </c>
      <c r="G384" s="176" t="s">
        <v>418</v>
      </c>
      <c r="H384" s="177">
        <v>5.136</v>
      </c>
      <c r="I384" s="178"/>
      <c r="J384" s="179">
        <f>ROUND(I384*H384,2)</f>
        <v>0</v>
      </c>
      <c r="K384" s="175" t="s">
        <v>158</v>
      </c>
      <c r="L384" s="36"/>
      <c r="M384" s="180" t="s">
        <v>1</v>
      </c>
      <c r="N384" s="181" t="s">
        <v>46</v>
      </c>
      <c r="O384" s="58"/>
      <c r="P384" s="182">
        <f>O384*H384</f>
        <v>0</v>
      </c>
      <c r="Q384" s="182">
        <v>0</v>
      </c>
      <c r="R384" s="182">
        <f>Q384*H384</f>
        <v>0</v>
      </c>
      <c r="S384" s="182">
        <v>0</v>
      </c>
      <c r="T384" s="183">
        <f>S384*H384</f>
        <v>0</v>
      </c>
      <c r="AR384" s="15" t="s">
        <v>159</v>
      </c>
      <c r="AT384" s="15" t="s">
        <v>154</v>
      </c>
      <c r="AU384" s="15" t="s">
        <v>85</v>
      </c>
      <c r="AY384" s="15" t="s">
        <v>151</v>
      </c>
      <c r="BE384" s="184">
        <f>IF(N384="základní",J384,0)</f>
        <v>0</v>
      </c>
      <c r="BF384" s="184">
        <f>IF(N384="snížená",J384,0)</f>
        <v>0</v>
      </c>
      <c r="BG384" s="184">
        <f>IF(N384="zákl. přenesená",J384,0)</f>
        <v>0</v>
      </c>
      <c r="BH384" s="184">
        <f>IF(N384="sníž. přenesená",J384,0)</f>
        <v>0</v>
      </c>
      <c r="BI384" s="184">
        <f>IF(N384="nulová",J384,0)</f>
        <v>0</v>
      </c>
      <c r="BJ384" s="15" t="s">
        <v>83</v>
      </c>
      <c r="BK384" s="184">
        <f>ROUND(I384*H384,2)</f>
        <v>0</v>
      </c>
      <c r="BL384" s="15" t="s">
        <v>159</v>
      </c>
      <c r="BM384" s="15" t="s">
        <v>447</v>
      </c>
    </row>
    <row r="385" spans="2:47" s="1" customFormat="1" ht="19.5">
      <c r="B385" s="32"/>
      <c r="C385" s="33"/>
      <c r="D385" s="185" t="s">
        <v>161</v>
      </c>
      <c r="E385" s="33"/>
      <c r="F385" s="186" t="s">
        <v>448</v>
      </c>
      <c r="G385" s="33"/>
      <c r="H385" s="33"/>
      <c r="I385" s="102"/>
      <c r="J385" s="33"/>
      <c r="K385" s="33"/>
      <c r="L385" s="36"/>
      <c r="M385" s="187"/>
      <c r="N385" s="58"/>
      <c r="O385" s="58"/>
      <c r="P385" s="58"/>
      <c r="Q385" s="58"/>
      <c r="R385" s="58"/>
      <c r="S385" s="58"/>
      <c r="T385" s="59"/>
      <c r="AT385" s="15" t="s">
        <v>161</v>
      </c>
      <c r="AU385" s="15" t="s">
        <v>85</v>
      </c>
    </row>
    <row r="386" spans="2:63" s="10" customFormat="1" ht="25.9" customHeight="1">
      <c r="B386" s="157"/>
      <c r="C386" s="158"/>
      <c r="D386" s="159" t="s">
        <v>74</v>
      </c>
      <c r="E386" s="160" t="s">
        <v>449</v>
      </c>
      <c r="F386" s="160" t="s">
        <v>450</v>
      </c>
      <c r="G386" s="158"/>
      <c r="H386" s="158"/>
      <c r="I386" s="161"/>
      <c r="J386" s="162">
        <f>BK386</f>
        <v>0</v>
      </c>
      <c r="K386" s="158"/>
      <c r="L386" s="163"/>
      <c r="M386" s="164"/>
      <c r="N386" s="165"/>
      <c r="O386" s="165"/>
      <c r="P386" s="166">
        <f>P387+P405+P433+P514+P559+P603+P635</f>
        <v>0</v>
      </c>
      <c r="Q386" s="165"/>
      <c r="R386" s="166">
        <f>R387+R405+R433+R514+R559+R603+R635</f>
        <v>0.40456106000000003</v>
      </c>
      <c r="S386" s="165"/>
      <c r="T386" s="167">
        <f>T387+T405+T433+T514+T559+T603+T635</f>
        <v>0.7194359</v>
      </c>
      <c r="AR386" s="168" t="s">
        <v>85</v>
      </c>
      <c r="AT386" s="169" t="s">
        <v>74</v>
      </c>
      <c r="AU386" s="169" t="s">
        <v>75</v>
      </c>
      <c r="AY386" s="168" t="s">
        <v>151</v>
      </c>
      <c r="BK386" s="170">
        <f>BK387+BK405+BK433+BK514+BK559+BK603+BK635</f>
        <v>0</v>
      </c>
    </row>
    <row r="387" spans="2:63" s="10" customFormat="1" ht="22.9" customHeight="1">
      <c r="B387" s="157"/>
      <c r="C387" s="158"/>
      <c r="D387" s="159" t="s">
        <v>74</v>
      </c>
      <c r="E387" s="171" t="s">
        <v>451</v>
      </c>
      <c r="F387" s="171" t="s">
        <v>452</v>
      </c>
      <c r="G387" s="158"/>
      <c r="H387" s="158"/>
      <c r="I387" s="161"/>
      <c r="J387" s="172">
        <f>BK387</f>
        <v>0</v>
      </c>
      <c r="K387" s="158"/>
      <c r="L387" s="163"/>
      <c r="M387" s="164"/>
      <c r="N387" s="165"/>
      <c r="O387" s="165"/>
      <c r="P387" s="166">
        <f>SUM(P388:P404)</f>
        <v>0</v>
      </c>
      <c r="Q387" s="165"/>
      <c r="R387" s="166">
        <f>SUM(R388:R404)</f>
        <v>0</v>
      </c>
      <c r="S387" s="165"/>
      <c r="T387" s="167">
        <f>SUM(T388:T404)</f>
        <v>0.039</v>
      </c>
      <c r="AR387" s="168" t="s">
        <v>85</v>
      </c>
      <c r="AT387" s="169" t="s">
        <v>74</v>
      </c>
      <c r="AU387" s="169" t="s">
        <v>83</v>
      </c>
      <c r="AY387" s="168" t="s">
        <v>151</v>
      </c>
      <c r="BK387" s="170">
        <f>SUM(BK388:BK404)</f>
        <v>0</v>
      </c>
    </row>
    <row r="388" spans="2:65" s="1" customFormat="1" ht="16.5" customHeight="1">
      <c r="B388" s="32"/>
      <c r="C388" s="173" t="s">
        <v>453</v>
      </c>
      <c r="D388" s="173" t="s">
        <v>154</v>
      </c>
      <c r="E388" s="174" t="s">
        <v>454</v>
      </c>
      <c r="F388" s="175" t="s">
        <v>455</v>
      </c>
      <c r="G388" s="176" t="s">
        <v>157</v>
      </c>
      <c r="H388" s="177">
        <v>9.75</v>
      </c>
      <c r="I388" s="178"/>
      <c r="J388" s="179">
        <f>ROUND(I388*H388,2)</f>
        <v>0</v>
      </c>
      <c r="K388" s="175" t="s">
        <v>158</v>
      </c>
      <c r="L388" s="36"/>
      <c r="M388" s="180" t="s">
        <v>1</v>
      </c>
      <c r="N388" s="181" t="s">
        <v>46</v>
      </c>
      <c r="O388" s="58"/>
      <c r="P388" s="182">
        <f>O388*H388</f>
        <v>0</v>
      </c>
      <c r="Q388" s="182">
        <v>0</v>
      </c>
      <c r="R388" s="182">
        <f>Q388*H388</f>
        <v>0</v>
      </c>
      <c r="S388" s="182">
        <v>0</v>
      </c>
      <c r="T388" s="183">
        <f>S388*H388</f>
        <v>0</v>
      </c>
      <c r="AR388" s="15" t="s">
        <v>292</v>
      </c>
      <c r="AT388" s="15" t="s">
        <v>154</v>
      </c>
      <c r="AU388" s="15" t="s">
        <v>85</v>
      </c>
      <c r="AY388" s="15" t="s">
        <v>151</v>
      </c>
      <c r="BE388" s="184">
        <f>IF(N388="základní",J388,0)</f>
        <v>0</v>
      </c>
      <c r="BF388" s="184">
        <f>IF(N388="snížená",J388,0)</f>
        <v>0</v>
      </c>
      <c r="BG388" s="184">
        <f>IF(N388="zákl. přenesená",J388,0)</f>
        <v>0</v>
      </c>
      <c r="BH388" s="184">
        <f>IF(N388="sníž. přenesená",J388,0)</f>
        <v>0</v>
      </c>
      <c r="BI388" s="184">
        <f>IF(N388="nulová",J388,0)</f>
        <v>0</v>
      </c>
      <c r="BJ388" s="15" t="s">
        <v>83</v>
      </c>
      <c r="BK388" s="184">
        <f>ROUND(I388*H388,2)</f>
        <v>0</v>
      </c>
      <c r="BL388" s="15" t="s">
        <v>292</v>
      </c>
      <c r="BM388" s="15" t="s">
        <v>456</v>
      </c>
    </row>
    <row r="389" spans="2:47" s="1" customFormat="1" ht="12">
      <c r="B389" s="32"/>
      <c r="C389" s="33"/>
      <c r="D389" s="185" t="s">
        <v>161</v>
      </c>
      <c r="E389" s="33"/>
      <c r="F389" s="186" t="s">
        <v>457</v>
      </c>
      <c r="G389" s="33"/>
      <c r="H389" s="33"/>
      <c r="I389" s="102"/>
      <c r="J389" s="33"/>
      <c r="K389" s="33"/>
      <c r="L389" s="36"/>
      <c r="M389" s="187"/>
      <c r="N389" s="58"/>
      <c r="O389" s="58"/>
      <c r="P389" s="58"/>
      <c r="Q389" s="58"/>
      <c r="R389" s="58"/>
      <c r="S389" s="58"/>
      <c r="T389" s="59"/>
      <c r="AT389" s="15" t="s">
        <v>161</v>
      </c>
      <c r="AU389" s="15" t="s">
        <v>85</v>
      </c>
    </row>
    <row r="390" spans="2:51" s="11" customFormat="1" ht="12">
      <c r="B390" s="188"/>
      <c r="C390" s="189"/>
      <c r="D390" s="185" t="s">
        <v>163</v>
      </c>
      <c r="E390" s="190" t="s">
        <v>1</v>
      </c>
      <c r="F390" s="191" t="s">
        <v>184</v>
      </c>
      <c r="G390" s="189"/>
      <c r="H390" s="190" t="s">
        <v>1</v>
      </c>
      <c r="I390" s="192"/>
      <c r="J390" s="189"/>
      <c r="K390" s="189"/>
      <c r="L390" s="193"/>
      <c r="M390" s="194"/>
      <c r="N390" s="195"/>
      <c r="O390" s="195"/>
      <c r="P390" s="195"/>
      <c r="Q390" s="195"/>
      <c r="R390" s="195"/>
      <c r="S390" s="195"/>
      <c r="T390" s="196"/>
      <c r="AT390" s="197" t="s">
        <v>163</v>
      </c>
      <c r="AU390" s="197" t="s">
        <v>85</v>
      </c>
      <c r="AV390" s="11" t="s">
        <v>83</v>
      </c>
      <c r="AW390" s="11" t="s">
        <v>36</v>
      </c>
      <c r="AX390" s="11" t="s">
        <v>75</v>
      </c>
      <c r="AY390" s="197" t="s">
        <v>151</v>
      </c>
    </row>
    <row r="391" spans="2:51" s="12" customFormat="1" ht="12">
      <c r="B391" s="198"/>
      <c r="C391" s="199"/>
      <c r="D391" s="185" t="s">
        <v>163</v>
      </c>
      <c r="E391" s="200" t="s">
        <v>1</v>
      </c>
      <c r="F391" s="201" t="s">
        <v>351</v>
      </c>
      <c r="G391" s="199"/>
      <c r="H391" s="202">
        <v>9.75</v>
      </c>
      <c r="I391" s="203"/>
      <c r="J391" s="199"/>
      <c r="K391" s="199"/>
      <c r="L391" s="204"/>
      <c r="M391" s="205"/>
      <c r="N391" s="206"/>
      <c r="O391" s="206"/>
      <c r="P391" s="206"/>
      <c r="Q391" s="206"/>
      <c r="R391" s="206"/>
      <c r="S391" s="206"/>
      <c r="T391" s="207"/>
      <c r="AT391" s="208" t="s">
        <v>163</v>
      </c>
      <c r="AU391" s="208" t="s">
        <v>85</v>
      </c>
      <c r="AV391" s="12" t="s">
        <v>85</v>
      </c>
      <c r="AW391" s="12" t="s">
        <v>36</v>
      </c>
      <c r="AX391" s="12" t="s">
        <v>75</v>
      </c>
      <c r="AY391" s="208" t="s">
        <v>151</v>
      </c>
    </row>
    <row r="392" spans="2:51" s="13" customFormat="1" ht="12">
      <c r="B392" s="209"/>
      <c r="C392" s="210"/>
      <c r="D392" s="185" t="s">
        <v>163</v>
      </c>
      <c r="E392" s="211" t="s">
        <v>1</v>
      </c>
      <c r="F392" s="212" t="s">
        <v>171</v>
      </c>
      <c r="G392" s="210"/>
      <c r="H392" s="213">
        <v>9.75</v>
      </c>
      <c r="I392" s="214"/>
      <c r="J392" s="210"/>
      <c r="K392" s="210"/>
      <c r="L392" s="215"/>
      <c r="M392" s="216"/>
      <c r="N392" s="217"/>
      <c r="O392" s="217"/>
      <c r="P392" s="217"/>
      <c r="Q392" s="217"/>
      <c r="R392" s="217"/>
      <c r="S392" s="217"/>
      <c r="T392" s="218"/>
      <c r="AT392" s="219" t="s">
        <v>163</v>
      </c>
      <c r="AU392" s="219" t="s">
        <v>85</v>
      </c>
      <c r="AV392" s="13" t="s">
        <v>159</v>
      </c>
      <c r="AW392" s="13" t="s">
        <v>36</v>
      </c>
      <c r="AX392" s="13" t="s">
        <v>83</v>
      </c>
      <c r="AY392" s="219" t="s">
        <v>151</v>
      </c>
    </row>
    <row r="393" spans="2:65" s="1" customFormat="1" ht="16.5" customHeight="1">
      <c r="B393" s="32"/>
      <c r="C393" s="173" t="s">
        <v>458</v>
      </c>
      <c r="D393" s="173" t="s">
        <v>154</v>
      </c>
      <c r="E393" s="174" t="s">
        <v>459</v>
      </c>
      <c r="F393" s="175" t="s">
        <v>460</v>
      </c>
      <c r="G393" s="176" t="s">
        <v>157</v>
      </c>
      <c r="H393" s="177">
        <v>9.75</v>
      </c>
      <c r="I393" s="178"/>
      <c r="J393" s="179">
        <f>ROUND(I393*H393,2)</f>
        <v>0</v>
      </c>
      <c r="K393" s="175" t="s">
        <v>158</v>
      </c>
      <c r="L393" s="36"/>
      <c r="M393" s="180" t="s">
        <v>1</v>
      </c>
      <c r="N393" s="181" t="s">
        <v>46</v>
      </c>
      <c r="O393" s="58"/>
      <c r="P393" s="182">
        <f>O393*H393</f>
        <v>0</v>
      </c>
      <c r="Q393" s="182">
        <v>0</v>
      </c>
      <c r="R393" s="182">
        <f>Q393*H393</f>
        <v>0</v>
      </c>
      <c r="S393" s="182">
        <v>0.004</v>
      </c>
      <c r="T393" s="183">
        <f>S393*H393</f>
        <v>0.039</v>
      </c>
      <c r="AR393" s="15" t="s">
        <v>292</v>
      </c>
      <c r="AT393" s="15" t="s">
        <v>154</v>
      </c>
      <c r="AU393" s="15" t="s">
        <v>85</v>
      </c>
      <c r="AY393" s="15" t="s">
        <v>151</v>
      </c>
      <c r="BE393" s="184">
        <f>IF(N393="základní",J393,0)</f>
        <v>0</v>
      </c>
      <c r="BF393" s="184">
        <f>IF(N393="snížená",J393,0)</f>
        <v>0</v>
      </c>
      <c r="BG393" s="184">
        <f>IF(N393="zákl. přenesená",J393,0)</f>
        <v>0</v>
      </c>
      <c r="BH393" s="184">
        <f>IF(N393="sníž. přenesená",J393,0)</f>
        <v>0</v>
      </c>
      <c r="BI393" s="184">
        <f>IF(N393="nulová",J393,0)</f>
        <v>0</v>
      </c>
      <c r="BJ393" s="15" t="s">
        <v>83</v>
      </c>
      <c r="BK393" s="184">
        <f>ROUND(I393*H393,2)</f>
        <v>0</v>
      </c>
      <c r="BL393" s="15" t="s">
        <v>292</v>
      </c>
      <c r="BM393" s="15" t="s">
        <v>461</v>
      </c>
    </row>
    <row r="394" spans="2:47" s="1" customFormat="1" ht="12">
      <c r="B394" s="32"/>
      <c r="C394" s="33"/>
      <c r="D394" s="185" t="s">
        <v>161</v>
      </c>
      <c r="E394" s="33"/>
      <c r="F394" s="186" t="s">
        <v>462</v>
      </c>
      <c r="G394" s="33"/>
      <c r="H394" s="33"/>
      <c r="I394" s="102"/>
      <c r="J394" s="33"/>
      <c r="K394" s="33"/>
      <c r="L394" s="36"/>
      <c r="M394" s="187"/>
      <c r="N394" s="58"/>
      <c r="O394" s="58"/>
      <c r="P394" s="58"/>
      <c r="Q394" s="58"/>
      <c r="R394" s="58"/>
      <c r="S394" s="58"/>
      <c r="T394" s="59"/>
      <c r="AT394" s="15" t="s">
        <v>161</v>
      </c>
      <c r="AU394" s="15" t="s">
        <v>85</v>
      </c>
    </row>
    <row r="395" spans="2:51" s="11" customFormat="1" ht="12">
      <c r="B395" s="188"/>
      <c r="C395" s="189"/>
      <c r="D395" s="185" t="s">
        <v>163</v>
      </c>
      <c r="E395" s="190" t="s">
        <v>1</v>
      </c>
      <c r="F395" s="191" t="s">
        <v>184</v>
      </c>
      <c r="G395" s="189"/>
      <c r="H395" s="190" t="s">
        <v>1</v>
      </c>
      <c r="I395" s="192"/>
      <c r="J395" s="189"/>
      <c r="K395" s="189"/>
      <c r="L395" s="193"/>
      <c r="M395" s="194"/>
      <c r="N395" s="195"/>
      <c r="O395" s="195"/>
      <c r="P395" s="195"/>
      <c r="Q395" s="195"/>
      <c r="R395" s="195"/>
      <c r="S395" s="195"/>
      <c r="T395" s="196"/>
      <c r="AT395" s="197" t="s">
        <v>163</v>
      </c>
      <c r="AU395" s="197" t="s">
        <v>85</v>
      </c>
      <c r="AV395" s="11" t="s">
        <v>83</v>
      </c>
      <c r="AW395" s="11" t="s">
        <v>36</v>
      </c>
      <c r="AX395" s="11" t="s">
        <v>75</v>
      </c>
      <c r="AY395" s="197" t="s">
        <v>151</v>
      </c>
    </row>
    <row r="396" spans="2:51" s="12" customFormat="1" ht="12">
      <c r="B396" s="198"/>
      <c r="C396" s="199"/>
      <c r="D396" s="185" t="s">
        <v>163</v>
      </c>
      <c r="E396" s="200" t="s">
        <v>1</v>
      </c>
      <c r="F396" s="201" t="s">
        <v>351</v>
      </c>
      <c r="G396" s="199"/>
      <c r="H396" s="202">
        <v>9.75</v>
      </c>
      <c r="I396" s="203"/>
      <c r="J396" s="199"/>
      <c r="K396" s="199"/>
      <c r="L396" s="204"/>
      <c r="M396" s="205"/>
      <c r="N396" s="206"/>
      <c r="O396" s="206"/>
      <c r="P396" s="206"/>
      <c r="Q396" s="206"/>
      <c r="R396" s="206"/>
      <c r="S396" s="206"/>
      <c r="T396" s="207"/>
      <c r="AT396" s="208" t="s">
        <v>163</v>
      </c>
      <c r="AU396" s="208" t="s">
        <v>85</v>
      </c>
      <c r="AV396" s="12" t="s">
        <v>85</v>
      </c>
      <c r="AW396" s="12" t="s">
        <v>36</v>
      </c>
      <c r="AX396" s="12" t="s">
        <v>75</v>
      </c>
      <c r="AY396" s="208" t="s">
        <v>151</v>
      </c>
    </row>
    <row r="397" spans="2:51" s="13" customFormat="1" ht="12">
      <c r="B397" s="209"/>
      <c r="C397" s="210"/>
      <c r="D397" s="185" t="s">
        <v>163</v>
      </c>
      <c r="E397" s="211" t="s">
        <v>1</v>
      </c>
      <c r="F397" s="212" t="s">
        <v>171</v>
      </c>
      <c r="G397" s="210"/>
      <c r="H397" s="213">
        <v>9.75</v>
      </c>
      <c r="I397" s="214"/>
      <c r="J397" s="210"/>
      <c r="K397" s="210"/>
      <c r="L397" s="215"/>
      <c r="M397" s="216"/>
      <c r="N397" s="217"/>
      <c r="O397" s="217"/>
      <c r="P397" s="217"/>
      <c r="Q397" s="217"/>
      <c r="R397" s="217"/>
      <c r="S397" s="217"/>
      <c r="T397" s="218"/>
      <c r="AT397" s="219" t="s">
        <v>163</v>
      </c>
      <c r="AU397" s="219" t="s">
        <v>85</v>
      </c>
      <c r="AV397" s="13" t="s">
        <v>159</v>
      </c>
      <c r="AW397" s="13" t="s">
        <v>36</v>
      </c>
      <c r="AX397" s="13" t="s">
        <v>83</v>
      </c>
      <c r="AY397" s="219" t="s">
        <v>151</v>
      </c>
    </row>
    <row r="398" spans="2:65" s="1" customFormat="1" ht="16.5" customHeight="1">
      <c r="B398" s="32"/>
      <c r="C398" s="173" t="s">
        <v>463</v>
      </c>
      <c r="D398" s="173" t="s">
        <v>154</v>
      </c>
      <c r="E398" s="174" t="s">
        <v>464</v>
      </c>
      <c r="F398" s="175" t="s">
        <v>465</v>
      </c>
      <c r="G398" s="176" t="s">
        <v>157</v>
      </c>
      <c r="H398" s="177">
        <v>9.75</v>
      </c>
      <c r="I398" s="178"/>
      <c r="J398" s="179">
        <f>ROUND(I398*H398,2)</f>
        <v>0</v>
      </c>
      <c r="K398" s="175" t="s">
        <v>1</v>
      </c>
      <c r="L398" s="36"/>
      <c r="M398" s="180" t="s">
        <v>1</v>
      </c>
      <c r="N398" s="181" t="s">
        <v>46</v>
      </c>
      <c r="O398" s="58"/>
      <c r="P398" s="182">
        <f>O398*H398</f>
        <v>0</v>
      </c>
      <c r="Q398" s="182">
        <v>0</v>
      </c>
      <c r="R398" s="182">
        <f>Q398*H398</f>
        <v>0</v>
      </c>
      <c r="S398" s="182">
        <v>0</v>
      </c>
      <c r="T398" s="183">
        <f>S398*H398</f>
        <v>0</v>
      </c>
      <c r="AR398" s="15" t="s">
        <v>292</v>
      </c>
      <c r="AT398" s="15" t="s">
        <v>154</v>
      </c>
      <c r="AU398" s="15" t="s">
        <v>85</v>
      </c>
      <c r="AY398" s="15" t="s">
        <v>151</v>
      </c>
      <c r="BE398" s="184">
        <f>IF(N398="základní",J398,0)</f>
        <v>0</v>
      </c>
      <c r="BF398" s="184">
        <f>IF(N398="snížená",J398,0)</f>
        <v>0</v>
      </c>
      <c r="BG398" s="184">
        <f>IF(N398="zákl. přenesená",J398,0)</f>
        <v>0</v>
      </c>
      <c r="BH398" s="184">
        <f>IF(N398="sníž. přenesená",J398,0)</f>
        <v>0</v>
      </c>
      <c r="BI398" s="184">
        <f>IF(N398="nulová",J398,0)</f>
        <v>0</v>
      </c>
      <c r="BJ398" s="15" t="s">
        <v>83</v>
      </c>
      <c r="BK398" s="184">
        <f>ROUND(I398*H398,2)</f>
        <v>0</v>
      </c>
      <c r="BL398" s="15" t="s">
        <v>292</v>
      </c>
      <c r="BM398" s="15" t="s">
        <v>466</v>
      </c>
    </row>
    <row r="399" spans="2:47" s="1" customFormat="1" ht="12">
      <c r="B399" s="32"/>
      <c r="C399" s="33"/>
      <c r="D399" s="185" t="s">
        <v>161</v>
      </c>
      <c r="E399" s="33"/>
      <c r="F399" s="186" t="s">
        <v>465</v>
      </c>
      <c r="G399" s="33"/>
      <c r="H399" s="33"/>
      <c r="I399" s="102"/>
      <c r="J399" s="33"/>
      <c r="K399" s="33"/>
      <c r="L399" s="36"/>
      <c r="M399" s="187"/>
      <c r="N399" s="58"/>
      <c r="O399" s="58"/>
      <c r="P399" s="58"/>
      <c r="Q399" s="58"/>
      <c r="R399" s="58"/>
      <c r="S399" s="58"/>
      <c r="T399" s="59"/>
      <c r="AT399" s="15" t="s">
        <v>161</v>
      </c>
      <c r="AU399" s="15" t="s">
        <v>85</v>
      </c>
    </row>
    <row r="400" spans="2:51" s="11" customFormat="1" ht="12">
      <c r="B400" s="188"/>
      <c r="C400" s="189"/>
      <c r="D400" s="185" t="s">
        <v>163</v>
      </c>
      <c r="E400" s="190" t="s">
        <v>1</v>
      </c>
      <c r="F400" s="191" t="s">
        <v>184</v>
      </c>
      <c r="G400" s="189"/>
      <c r="H400" s="190" t="s">
        <v>1</v>
      </c>
      <c r="I400" s="192"/>
      <c r="J400" s="189"/>
      <c r="K400" s="189"/>
      <c r="L400" s="193"/>
      <c r="M400" s="194"/>
      <c r="N400" s="195"/>
      <c r="O400" s="195"/>
      <c r="P400" s="195"/>
      <c r="Q400" s="195"/>
      <c r="R400" s="195"/>
      <c r="S400" s="195"/>
      <c r="T400" s="196"/>
      <c r="AT400" s="197" t="s">
        <v>163</v>
      </c>
      <c r="AU400" s="197" t="s">
        <v>85</v>
      </c>
      <c r="AV400" s="11" t="s">
        <v>83</v>
      </c>
      <c r="AW400" s="11" t="s">
        <v>36</v>
      </c>
      <c r="AX400" s="11" t="s">
        <v>75</v>
      </c>
      <c r="AY400" s="197" t="s">
        <v>151</v>
      </c>
    </row>
    <row r="401" spans="2:51" s="12" customFormat="1" ht="12">
      <c r="B401" s="198"/>
      <c r="C401" s="199"/>
      <c r="D401" s="185" t="s">
        <v>163</v>
      </c>
      <c r="E401" s="200" t="s">
        <v>1</v>
      </c>
      <c r="F401" s="201" t="s">
        <v>351</v>
      </c>
      <c r="G401" s="199"/>
      <c r="H401" s="202">
        <v>9.75</v>
      </c>
      <c r="I401" s="203"/>
      <c r="J401" s="199"/>
      <c r="K401" s="199"/>
      <c r="L401" s="204"/>
      <c r="M401" s="205"/>
      <c r="N401" s="206"/>
      <c r="O401" s="206"/>
      <c r="P401" s="206"/>
      <c r="Q401" s="206"/>
      <c r="R401" s="206"/>
      <c r="S401" s="206"/>
      <c r="T401" s="207"/>
      <c r="AT401" s="208" t="s">
        <v>163</v>
      </c>
      <c r="AU401" s="208" t="s">
        <v>85</v>
      </c>
      <c r="AV401" s="12" t="s">
        <v>85</v>
      </c>
      <c r="AW401" s="12" t="s">
        <v>36</v>
      </c>
      <c r="AX401" s="12" t="s">
        <v>75</v>
      </c>
      <c r="AY401" s="208" t="s">
        <v>151</v>
      </c>
    </row>
    <row r="402" spans="2:51" s="13" customFormat="1" ht="12">
      <c r="B402" s="209"/>
      <c r="C402" s="210"/>
      <c r="D402" s="185" t="s">
        <v>163</v>
      </c>
      <c r="E402" s="211" t="s">
        <v>1</v>
      </c>
      <c r="F402" s="212" t="s">
        <v>171</v>
      </c>
      <c r="G402" s="210"/>
      <c r="H402" s="213">
        <v>9.75</v>
      </c>
      <c r="I402" s="214"/>
      <c r="J402" s="210"/>
      <c r="K402" s="210"/>
      <c r="L402" s="215"/>
      <c r="M402" s="216"/>
      <c r="N402" s="217"/>
      <c r="O402" s="217"/>
      <c r="P402" s="217"/>
      <c r="Q402" s="217"/>
      <c r="R402" s="217"/>
      <c r="S402" s="217"/>
      <c r="T402" s="218"/>
      <c r="AT402" s="219" t="s">
        <v>163</v>
      </c>
      <c r="AU402" s="219" t="s">
        <v>85</v>
      </c>
      <c r="AV402" s="13" t="s">
        <v>159</v>
      </c>
      <c r="AW402" s="13" t="s">
        <v>36</v>
      </c>
      <c r="AX402" s="13" t="s">
        <v>83</v>
      </c>
      <c r="AY402" s="219" t="s">
        <v>151</v>
      </c>
    </row>
    <row r="403" spans="2:65" s="1" customFormat="1" ht="16.5" customHeight="1">
      <c r="B403" s="32"/>
      <c r="C403" s="173" t="s">
        <v>467</v>
      </c>
      <c r="D403" s="173" t="s">
        <v>154</v>
      </c>
      <c r="E403" s="174" t="s">
        <v>468</v>
      </c>
      <c r="F403" s="175" t="s">
        <v>469</v>
      </c>
      <c r="G403" s="176" t="s">
        <v>470</v>
      </c>
      <c r="H403" s="230"/>
      <c r="I403" s="178"/>
      <c r="J403" s="179">
        <f>ROUND(I403*H403,2)</f>
        <v>0</v>
      </c>
      <c r="K403" s="175" t="s">
        <v>158</v>
      </c>
      <c r="L403" s="36"/>
      <c r="M403" s="180" t="s">
        <v>1</v>
      </c>
      <c r="N403" s="181" t="s">
        <v>46</v>
      </c>
      <c r="O403" s="58"/>
      <c r="P403" s="182">
        <f>O403*H403</f>
        <v>0</v>
      </c>
      <c r="Q403" s="182">
        <v>0</v>
      </c>
      <c r="R403" s="182">
        <f>Q403*H403</f>
        <v>0</v>
      </c>
      <c r="S403" s="182">
        <v>0</v>
      </c>
      <c r="T403" s="183">
        <f>S403*H403</f>
        <v>0</v>
      </c>
      <c r="AR403" s="15" t="s">
        <v>292</v>
      </c>
      <c r="AT403" s="15" t="s">
        <v>154</v>
      </c>
      <c r="AU403" s="15" t="s">
        <v>85</v>
      </c>
      <c r="AY403" s="15" t="s">
        <v>151</v>
      </c>
      <c r="BE403" s="184">
        <f>IF(N403="základní",J403,0)</f>
        <v>0</v>
      </c>
      <c r="BF403" s="184">
        <f>IF(N403="snížená",J403,0)</f>
        <v>0</v>
      </c>
      <c r="BG403" s="184">
        <f>IF(N403="zákl. přenesená",J403,0)</f>
        <v>0</v>
      </c>
      <c r="BH403" s="184">
        <f>IF(N403="sníž. přenesená",J403,0)</f>
        <v>0</v>
      </c>
      <c r="BI403" s="184">
        <f>IF(N403="nulová",J403,0)</f>
        <v>0</v>
      </c>
      <c r="BJ403" s="15" t="s">
        <v>83</v>
      </c>
      <c r="BK403" s="184">
        <f>ROUND(I403*H403,2)</f>
        <v>0</v>
      </c>
      <c r="BL403" s="15" t="s">
        <v>292</v>
      </c>
      <c r="BM403" s="15" t="s">
        <v>471</v>
      </c>
    </row>
    <row r="404" spans="2:47" s="1" customFormat="1" ht="19.5">
      <c r="B404" s="32"/>
      <c r="C404" s="33"/>
      <c r="D404" s="185" t="s">
        <v>161</v>
      </c>
      <c r="E404" s="33"/>
      <c r="F404" s="186" t="s">
        <v>472</v>
      </c>
      <c r="G404" s="33"/>
      <c r="H404" s="33"/>
      <c r="I404" s="102"/>
      <c r="J404" s="33"/>
      <c r="K404" s="33"/>
      <c r="L404" s="36"/>
      <c r="M404" s="187"/>
      <c r="N404" s="58"/>
      <c r="O404" s="58"/>
      <c r="P404" s="58"/>
      <c r="Q404" s="58"/>
      <c r="R404" s="58"/>
      <c r="S404" s="58"/>
      <c r="T404" s="59"/>
      <c r="AT404" s="15" t="s">
        <v>161</v>
      </c>
      <c r="AU404" s="15" t="s">
        <v>85</v>
      </c>
    </row>
    <row r="405" spans="2:63" s="10" customFormat="1" ht="22.9" customHeight="1">
      <c r="B405" s="157"/>
      <c r="C405" s="158"/>
      <c r="D405" s="159" t="s">
        <v>74</v>
      </c>
      <c r="E405" s="171" t="s">
        <v>473</v>
      </c>
      <c r="F405" s="171" t="s">
        <v>474</v>
      </c>
      <c r="G405" s="158"/>
      <c r="H405" s="158"/>
      <c r="I405" s="161"/>
      <c r="J405" s="172">
        <f>BK405</f>
        <v>0</v>
      </c>
      <c r="K405" s="158"/>
      <c r="L405" s="163"/>
      <c r="M405" s="164"/>
      <c r="N405" s="165"/>
      <c r="O405" s="165"/>
      <c r="P405" s="166">
        <f>SUM(P406:P432)</f>
        <v>0</v>
      </c>
      <c r="Q405" s="165"/>
      <c r="R405" s="166">
        <f>SUM(R406:R432)</f>
        <v>0.113055</v>
      </c>
      <c r="S405" s="165"/>
      <c r="T405" s="167">
        <f>SUM(T406:T432)</f>
        <v>0.059285000000000004</v>
      </c>
      <c r="AR405" s="168" t="s">
        <v>85</v>
      </c>
      <c r="AT405" s="169" t="s">
        <v>74</v>
      </c>
      <c r="AU405" s="169" t="s">
        <v>83</v>
      </c>
      <c r="AY405" s="168" t="s">
        <v>151</v>
      </c>
      <c r="BK405" s="170">
        <f>SUM(BK406:BK432)</f>
        <v>0</v>
      </c>
    </row>
    <row r="406" spans="2:65" s="1" customFormat="1" ht="16.5" customHeight="1">
      <c r="B406" s="32"/>
      <c r="C406" s="173" t="s">
        <v>475</v>
      </c>
      <c r="D406" s="173" t="s">
        <v>154</v>
      </c>
      <c r="E406" s="174" t="s">
        <v>476</v>
      </c>
      <c r="F406" s="175" t="s">
        <v>477</v>
      </c>
      <c r="G406" s="176" t="s">
        <v>231</v>
      </c>
      <c r="H406" s="177">
        <v>35.5</v>
      </c>
      <c r="I406" s="178"/>
      <c r="J406" s="179">
        <f>ROUND(I406*H406,2)</f>
        <v>0</v>
      </c>
      <c r="K406" s="175" t="s">
        <v>158</v>
      </c>
      <c r="L406" s="36"/>
      <c r="M406" s="180" t="s">
        <v>1</v>
      </c>
      <c r="N406" s="181" t="s">
        <v>46</v>
      </c>
      <c r="O406" s="58"/>
      <c r="P406" s="182">
        <f>O406*H406</f>
        <v>0</v>
      </c>
      <c r="Q406" s="182">
        <v>0</v>
      </c>
      <c r="R406" s="182">
        <f>Q406*H406</f>
        <v>0</v>
      </c>
      <c r="S406" s="182">
        <v>0.00167</v>
      </c>
      <c r="T406" s="183">
        <f>S406*H406</f>
        <v>0.059285000000000004</v>
      </c>
      <c r="AR406" s="15" t="s">
        <v>292</v>
      </c>
      <c r="AT406" s="15" t="s">
        <v>154</v>
      </c>
      <c r="AU406" s="15" t="s">
        <v>85</v>
      </c>
      <c r="AY406" s="15" t="s">
        <v>151</v>
      </c>
      <c r="BE406" s="184">
        <f>IF(N406="základní",J406,0)</f>
        <v>0</v>
      </c>
      <c r="BF406" s="184">
        <f>IF(N406="snížená",J406,0)</f>
        <v>0</v>
      </c>
      <c r="BG406" s="184">
        <f>IF(N406="zákl. přenesená",J406,0)</f>
        <v>0</v>
      </c>
      <c r="BH406" s="184">
        <f>IF(N406="sníž. přenesená",J406,0)</f>
        <v>0</v>
      </c>
      <c r="BI406" s="184">
        <f>IF(N406="nulová",J406,0)</f>
        <v>0</v>
      </c>
      <c r="BJ406" s="15" t="s">
        <v>83</v>
      </c>
      <c r="BK406" s="184">
        <f>ROUND(I406*H406,2)</f>
        <v>0</v>
      </c>
      <c r="BL406" s="15" t="s">
        <v>292</v>
      </c>
      <c r="BM406" s="15" t="s">
        <v>478</v>
      </c>
    </row>
    <row r="407" spans="2:47" s="1" customFormat="1" ht="12">
      <c r="B407" s="32"/>
      <c r="C407" s="33"/>
      <c r="D407" s="185" t="s">
        <v>161</v>
      </c>
      <c r="E407" s="33"/>
      <c r="F407" s="186" t="s">
        <v>479</v>
      </c>
      <c r="G407" s="33"/>
      <c r="H407" s="33"/>
      <c r="I407" s="102"/>
      <c r="J407" s="33"/>
      <c r="K407" s="33"/>
      <c r="L407" s="36"/>
      <c r="M407" s="187"/>
      <c r="N407" s="58"/>
      <c r="O407" s="58"/>
      <c r="P407" s="58"/>
      <c r="Q407" s="58"/>
      <c r="R407" s="58"/>
      <c r="S407" s="58"/>
      <c r="T407" s="59"/>
      <c r="AT407" s="15" t="s">
        <v>161</v>
      </c>
      <c r="AU407" s="15" t="s">
        <v>85</v>
      </c>
    </row>
    <row r="408" spans="2:51" s="11" customFormat="1" ht="12">
      <c r="B408" s="188"/>
      <c r="C408" s="189"/>
      <c r="D408" s="185" t="s">
        <v>163</v>
      </c>
      <c r="E408" s="190" t="s">
        <v>1</v>
      </c>
      <c r="F408" s="191" t="s">
        <v>284</v>
      </c>
      <c r="G408" s="189"/>
      <c r="H408" s="190" t="s">
        <v>1</v>
      </c>
      <c r="I408" s="192"/>
      <c r="J408" s="189"/>
      <c r="K408" s="189"/>
      <c r="L408" s="193"/>
      <c r="M408" s="194"/>
      <c r="N408" s="195"/>
      <c r="O408" s="195"/>
      <c r="P408" s="195"/>
      <c r="Q408" s="195"/>
      <c r="R408" s="195"/>
      <c r="S408" s="195"/>
      <c r="T408" s="196"/>
      <c r="AT408" s="197" t="s">
        <v>163</v>
      </c>
      <c r="AU408" s="197" t="s">
        <v>85</v>
      </c>
      <c r="AV408" s="11" t="s">
        <v>83</v>
      </c>
      <c r="AW408" s="11" t="s">
        <v>36</v>
      </c>
      <c r="AX408" s="11" t="s">
        <v>75</v>
      </c>
      <c r="AY408" s="197" t="s">
        <v>151</v>
      </c>
    </row>
    <row r="409" spans="2:51" s="12" customFormat="1" ht="12">
      <c r="B409" s="198"/>
      <c r="C409" s="199"/>
      <c r="D409" s="185" t="s">
        <v>163</v>
      </c>
      <c r="E409" s="200" t="s">
        <v>1</v>
      </c>
      <c r="F409" s="201" t="s">
        <v>285</v>
      </c>
      <c r="G409" s="199"/>
      <c r="H409" s="202">
        <v>3.3</v>
      </c>
      <c r="I409" s="203"/>
      <c r="J409" s="199"/>
      <c r="K409" s="199"/>
      <c r="L409" s="204"/>
      <c r="M409" s="205"/>
      <c r="N409" s="206"/>
      <c r="O409" s="206"/>
      <c r="P409" s="206"/>
      <c r="Q409" s="206"/>
      <c r="R409" s="206"/>
      <c r="S409" s="206"/>
      <c r="T409" s="207"/>
      <c r="AT409" s="208" t="s">
        <v>163</v>
      </c>
      <c r="AU409" s="208" t="s">
        <v>85</v>
      </c>
      <c r="AV409" s="12" t="s">
        <v>85</v>
      </c>
      <c r="AW409" s="12" t="s">
        <v>36</v>
      </c>
      <c r="AX409" s="12" t="s">
        <v>75</v>
      </c>
      <c r="AY409" s="208" t="s">
        <v>151</v>
      </c>
    </row>
    <row r="410" spans="2:51" s="12" customFormat="1" ht="12">
      <c r="B410" s="198"/>
      <c r="C410" s="199"/>
      <c r="D410" s="185" t="s">
        <v>163</v>
      </c>
      <c r="E410" s="200" t="s">
        <v>1</v>
      </c>
      <c r="F410" s="201" t="s">
        <v>286</v>
      </c>
      <c r="G410" s="199"/>
      <c r="H410" s="202">
        <v>1.9</v>
      </c>
      <c r="I410" s="203"/>
      <c r="J410" s="199"/>
      <c r="K410" s="199"/>
      <c r="L410" s="204"/>
      <c r="M410" s="205"/>
      <c r="N410" s="206"/>
      <c r="O410" s="206"/>
      <c r="P410" s="206"/>
      <c r="Q410" s="206"/>
      <c r="R410" s="206"/>
      <c r="S410" s="206"/>
      <c r="T410" s="207"/>
      <c r="AT410" s="208" t="s">
        <v>163</v>
      </c>
      <c r="AU410" s="208" t="s">
        <v>85</v>
      </c>
      <c r="AV410" s="12" t="s">
        <v>85</v>
      </c>
      <c r="AW410" s="12" t="s">
        <v>36</v>
      </c>
      <c r="AX410" s="12" t="s">
        <v>75</v>
      </c>
      <c r="AY410" s="208" t="s">
        <v>151</v>
      </c>
    </row>
    <row r="411" spans="2:51" s="12" customFormat="1" ht="12">
      <c r="B411" s="198"/>
      <c r="C411" s="199"/>
      <c r="D411" s="185" t="s">
        <v>163</v>
      </c>
      <c r="E411" s="200" t="s">
        <v>1</v>
      </c>
      <c r="F411" s="201" t="s">
        <v>287</v>
      </c>
      <c r="G411" s="199"/>
      <c r="H411" s="202">
        <v>7.6</v>
      </c>
      <c r="I411" s="203"/>
      <c r="J411" s="199"/>
      <c r="K411" s="199"/>
      <c r="L411" s="204"/>
      <c r="M411" s="205"/>
      <c r="N411" s="206"/>
      <c r="O411" s="206"/>
      <c r="P411" s="206"/>
      <c r="Q411" s="206"/>
      <c r="R411" s="206"/>
      <c r="S411" s="206"/>
      <c r="T411" s="207"/>
      <c r="AT411" s="208" t="s">
        <v>163</v>
      </c>
      <c r="AU411" s="208" t="s">
        <v>85</v>
      </c>
      <c r="AV411" s="12" t="s">
        <v>85</v>
      </c>
      <c r="AW411" s="12" t="s">
        <v>36</v>
      </c>
      <c r="AX411" s="12" t="s">
        <v>75</v>
      </c>
      <c r="AY411" s="208" t="s">
        <v>151</v>
      </c>
    </row>
    <row r="412" spans="2:51" s="12" customFormat="1" ht="12">
      <c r="B412" s="198"/>
      <c r="C412" s="199"/>
      <c r="D412" s="185" t="s">
        <v>163</v>
      </c>
      <c r="E412" s="200" t="s">
        <v>1</v>
      </c>
      <c r="F412" s="201" t="s">
        <v>288</v>
      </c>
      <c r="G412" s="199"/>
      <c r="H412" s="202">
        <v>10.4</v>
      </c>
      <c r="I412" s="203"/>
      <c r="J412" s="199"/>
      <c r="K412" s="199"/>
      <c r="L412" s="204"/>
      <c r="M412" s="205"/>
      <c r="N412" s="206"/>
      <c r="O412" s="206"/>
      <c r="P412" s="206"/>
      <c r="Q412" s="206"/>
      <c r="R412" s="206"/>
      <c r="S412" s="206"/>
      <c r="T412" s="207"/>
      <c r="AT412" s="208" t="s">
        <v>163</v>
      </c>
      <c r="AU412" s="208" t="s">
        <v>85</v>
      </c>
      <c r="AV412" s="12" t="s">
        <v>85</v>
      </c>
      <c r="AW412" s="12" t="s">
        <v>36</v>
      </c>
      <c r="AX412" s="12" t="s">
        <v>75</v>
      </c>
      <c r="AY412" s="208" t="s">
        <v>151</v>
      </c>
    </row>
    <row r="413" spans="2:51" s="12" customFormat="1" ht="12">
      <c r="B413" s="198"/>
      <c r="C413" s="199"/>
      <c r="D413" s="185" t="s">
        <v>163</v>
      </c>
      <c r="E413" s="200" t="s">
        <v>1</v>
      </c>
      <c r="F413" s="201" t="s">
        <v>289</v>
      </c>
      <c r="G413" s="199"/>
      <c r="H413" s="202">
        <v>9</v>
      </c>
      <c r="I413" s="203"/>
      <c r="J413" s="199"/>
      <c r="K413" s="199"/>
      <c r="L413" s="204"/>
      <c r="M413" s="205"/>
      <c r="N413" s="206"/>
      <c r="O413" s="206"/>
      <c r="P413" s="206"/>
      <c r="Q413" s="206"/>
      <c r="R413" s="206"/>
      <c r="S413" s="206"/>
      <c r="T413" s="207"/>
      <c r="AT413" s="208" t="s">
        <v>163</v>
      </c>
      <c r="AU413" s="208" t="s">
        <v>85</v>
      </c>
      <c r="AV413" s="12" t="s">
        <v>85</v>
      </c>
      <c r="AW413" s="12" t="s">
        <v>36</v>
      </c>
      <c r="AX413" s="12" t="s">
        <v>75</v>
      </c>
      <c r="AY413" s="208" t="s">
        <v>151</v>
      </c>
    </row>
    <row r="414" spans="2:51" s="12" customFormat="1" ht="12">
      <c r="B414" s="198"/>
      <c r="C414" s="199"/>
      <c r="D414" s="185" t="s">
        <v>163</v>
      </c>
      <c r="E414" s="200" t="s">
        <v>1</v>
      </c>
      <c r="F414" s="201" t="s">
        <v>290</v>
      </c>
      <c r="G414" s="199"/>
      <c r="H414" s="202">
        <v>1.4</v>
      </c>
      <c r="I414" s="203"/>
      <c r="J414" s="199"/>
      <c r="K414" s="199"/>
      <c r="L414" s="204"/>
      <c r="M414" s="205"/>
      <c r="N414" s="206"/>
      <c r="O414" s="206"/>
      <c r="P414" s="206"/>
      <c r="Q414" s="206"/>
      <c r="R414" s="206"/>
      <c r="S414" s="206"/>
      <c r="T414" s="207"/>
      <c r="AT414" s="208" t="s">
        <v>163</v>
      </c>
      <c r="AU414" s="208" t="s">
        <v>85</v>
      </c>
      <c r="AV414" s="12" t="s">
        <v>85</v>
      </c>
      <c r="AW414" s="12" t="s">
        <v>36</v>
      </c>
      <c r="AX414" s="12" t="s">
        <v>75</v>
      </c>
      <c r="AY414" s="208" t="s">
        <v>151</v>
      </c>
    </row>
    <row r="415" spans="2:51" s="12" customFormat="1" ht="12">
      <c r="B415" s="198"/>
      <c r="C415" s="199"/>
      <c r="D415" s="185" t="s">
        <v>163</v>
      </c>
      <c r="E415" s="200" t="s">
        <v>1</v>
      </c>
      <c r="F415" s="201" t="s">
        <v>291</v>
      </c>
      <c r="G415" s="199"/>
      <c r="H415" s="202">
        <v>1.9</v>
      </c>
      <c r="I415" s="203"/>
      <c r="J415" s="199"/>
      <c r="K415" s="199"/>
      <c r="L415" s="204"/>
      <c r="M415" s="205"/>
      <c r="N415" s="206"/>
      <c r="O415" s="206"/>
      <c r="P415" s="206"/>
      <c r="Q415" s="206"/>
      <c r="R415" s="206"/>
      <c r="S415" s="206"/>
      <c r="T415" s="207"/>
      <c r="AT415" s="208" t="s">
        <v>163</v>
      </c>
      <c r="AU415" s="208" t="s">
        <v>85</v>
      </c>
      <c r="AV415" s="12" t="s">
        <v>85</v>
      </c>
      <c r="AW415" s="12" t="s">
        <v>36</v>
      </c>
      <c r="AX415" s="12" t="s">
        <v>75</v>
      </c>
      <c r="AY415" s="208" t="s">
        <v>151</v>
      </c>
    </row>
    <row r="416" spans="2:51" s="13" customFormat="1" ht="12">
      <c r="B416" s="209"/>
      <c r="C416" s="210"/>
      <c r="D416" s="185" t="s">
        <v>163</v>
      </c>
      <c r="E416" s="211" t="s">
        <v>1</v>
      </c>
      <c r="F416" s="212" t="s">
        <v>171</v>
      </c>
      <c r="G416" s="210"/>
      <c r="H416" s="213">
        <v>35.5</v>
      </c>
      <c r="I416" s="214"/>
      <c r="J416" s="210"/>
      <c r="K416" s="210"/>
      <c r="L416" s="215"/>
      <c r="M416" s="216"/>
      <c r="N416" s="217"/>
      <c r="O416" s="217"/>
      <c r="P416" s="217"/>
      <c r="Q416" s="217"/>
      <c r="R416" s="217"/>
      <c r="S416" s="217"/>
      <c r="T416" s="218"/>
      <c r="AT416" s="219" t="s">
        <v>163</v>
      </c>
      <c r="AU416" s="219" t="s">
        <v>85</v>
      </c>
      <c r="AV416" s="13" t="s">
        <v>159</v>
      </c>
      <c r="AW416" s="13" t="s">
        <v>36</v>
      </c>
      <c r="AX416" s="13" t="s">
        <v>83</v>
      </c>
      <c r="AY416" s="219" t="s">
        <v>151</v>
      </c>
    </row>
    <row r="417" spans="2:65" s="1" customFormat="1" ht="16.5" customHeight="1">
      <c r="B417" s="32"/>
      <c r="C417" s="173" t="s">
        <v>480</v>
      </c>
      <c r="D417" s="173" t="s">
        <v>154</v>
      </c>
      <c r="E417" s="174" t="s">
        <v>481</v>
      </c>
      <c r="F417" s="175" t="s">
        <v>482</v>
      </c>
      <c r="G417" s="176" t="s">
        <v>231</v>
      </c>
      <c r="H417" s="177">
        <v>35.5</v>
      </c>
      <c r="I417" s="178"/>
      <c r="J417" s="179">
        <f>ROUND(I417*H417,2)</f>
        <v>0</v>
      </c>
      <c r="K417" s="175" t="s">
        <v>158</v>
      </c>
      <c r="L417" s="36"/>
      <c r="M417" s="180" t="s">
        <v>1</v>
      </c>
      <c r="N417" s="181" t="s">
        <v>46</v>
      </c>
      <c r="O417" s="58"/>
      <c r="P417" s="182">
        <f>O417*H417</f>
        <v>0</v>
      </c>
      <c r="Q417" s="182">
        <v>0.00309</v>
      </c>
      <c r="R417" s="182">
        <f>Q417*H417</f>
        <v>0.109695</v>
      </c>
      <c r="S417" s="182">
        <v>0</v>
      </c>
      <c r="T417" s="183">
        <f>S417*H417</f>
        <v>0</v>
      </c>
      <c r="AR417" s="15" t="s">
        <v>292</v>
      </c>
      <c r="AT417" s="15" t="s">
        <v>154</v>
      </c>
      <c r="AU417" s="15" t="s">
        <v>85</v>
      </c>
      <c r="AY417" s="15" t="s">
        <v>151</v>
      </c>
      <c r="BE417" s="184">
        <f>IF(N417="základní",J417,0)</f>
        <v>0</v>
      </c>
      <c r="BF417" s="184">
        <f>IF(N417="snížená",J417,0)</f>
        <v>0</v>
      </c>
      <c r="BG417" s="184">
        <f>IF(N417="zákl. přenesená",J417,0)</f>
        <v>0</v>
      </c>
      <c r="BH417" s="184">
        <f>IF(N417="sníž. přenesená",J417,0)</f>
        <v>0</v>
      </c>
      <c r="BI417" s="184">
        <f>IF(N417="nulová",J417,0)</f>
        <v>0</v>
      </c>
      <c r="BJ417" s="15" t="s">
        <v>83</v>
      </c>
      <c r="BK417" s="184">
        <f>ROUND(I417*H417,2)</f>
        <v>0</v>
      </c>
      <c r="BL417" s="15" t="s">
        <v>292</v>
      </c>
      <c r="BM417" s="15" t="s">
        <v>483</v>
      </c>
    </row>
    <row r="418" spans="2:47" s="1" customFormat="1" ht="12">
      <c r="B418" s="32"/>
      <c r="C418" s="33"/>
      <c r="D418" s="185" t="s">
        <v>161</v>
      </c>
      <c r="E418" s="33"/>
      <c r="F418" s="186" t="s">
        <v>484</v>
      </c>
      <c r="G418" s="33"/>
      <c r="H418" s="33"/>
      <c r="I418" s="102"/>
      <c r="J418" s="33"/>
      <c r="K418" s="33"/>
      <c r="L418" s="36"/>
      <c r="M418" s="187"/>
      <c r="N418" s="58"/>
      <c r="O418" s="58"/>
      <c r="P418" s="58"/>
      <c r="Q418" s="58"/>
      <c r="R418" s="58"/>
      <c r="S418" s="58"/>
      <c r="T418" s="59"/>
      <c r="AT418" s="15" t="s">
        <v>161</v>
      </c>
      <c r="AU418" s="15" t="s">
        <v>85</v>
      </c>
    </row>
    <row r="419" spans="2:51" s="11" customFormat="1" ht="12">
      <c r="B419" s="188"/>
      <c r="C419" s="189"/>
      <c r="D419" s="185" t="s">
        <v>163</v>
      </c>
      <c r="E419" s="190" t="s">
        <v>1</v>
      </c>
      <c r="F419" s="191" t="s">
        <v>284</v>
      </c>
      <c r="G419" s="189"/>
      <c r="H419" s="190" t="s">
        <v>1</v>
      </c>
      <c r="I419" s="192"/>
      <c r="J419" s="189"/>
      <c r="K419" s="189"/>
      <c r="L419" s="193"/>
      <c r="M419" s="194"/>
      <c r="N419" s="195"/>
      <c r="O419" s="195"/>
      <c r="P419" s="195"/>
      <c r="Q419" s="195"/>
      <c r="R419" s="195"/>
      <c r="S419" s="195"/>
      <c r="T419" s="196"/>
      <c r="AT419" s="197" t="s">
        <v>163</v>
      </c>
      <c r="AU419" s="197" t="s">
        <v>85</v>
      </c>
      <c r="AV419" s="11" t="s">
        <v>83</v>
      </c>
      <c r="AW419" s="11" t="s">
        <v>36</v>
      </c>
      <c r="AX419" s="11" t="s">
        <v>75</v>
      </c>
      <c r="AY419" s="197" t="s">
        <v>151</v>
      </c>
    </row>
    <row r="420" spans="2:51" s="12" customFormat="1" ht="12">
      <c r="B420" s="198"/>
      <c r="C420" s="199"/>
      <c r="D420" s="185" t="s">
        <v>163</v>
      </c>
      <c r="E420" s="200" t="s">
        <v>1</v>
      </c>
      <c r="F420" s="201" t="s">
        <v>285</v>
      </c>
      <c r="G420" s="199"/>
      <c r="H420" s="202">
        <v>3.3</v>
      </c>
      <c r="I420" s="203"/>
      <c r="J420" s="199"/>
      <c r="K420" s="199"/>
      <c r="L420" s="204"/>
      <c r="M420" s="205"/>
      <c r="N420" s="206"/>
      <c r="O420" s="206"/>
      <c r="P420" s="206"/>
      <c r="Q420" s="206"/>
      <c r="R420" s="206"/>
      <c r="S420" s="206"/>
      <c r="T420" s="207"/>
      <c r="AT420" s="208" t="s">
        <v>163</v>
      </c>
      <c r="AU420" s="208" t="s">
        <v>85</v>
      </c>
      <c r="AV420" s="12" t="s">
        <v>85</v>
      </c>
      <c r="AW420" s="12" t="s">
        <v>36</v>
      </c>
      <c r="AX420" s="12" t="s">
        <v>75</v>
      </c>
      <c r="AY420" s="208" t="s">
        <v>151</v>
      </c>
    </row>
    <row r="421" spans="2:51" s="12" customFormat="1" ht="12">
      <c r="B421" s="198"/>
      <c r="C421" s="199"/>
      <c r="D421" s="185" t="s">
        <v>163</v>
      </c>
      <c r="E421" s="200" t="s">
        <v>1</v>
      </c>
      <c r="F421" s="201" t="s">
        <v>286</v>
      </c>
      <c r="G421" s="199"/>
      <c r="H421" s="202">
        <v>1.9</v>
      </c>
      <c r="I421" s="203"/>
      <c r="J421" s="199"/>
      <c r="K421" s="199"/>
      <c r="L421" s="204"/>
      <c r="M421" s="205"/>
      <c r="N421" s="206"/>
      <c r="O421" s="206"/>
      <c r="P421" s="206"/>
      <c r="Q421" s="206"/>
      <c r="R421" s="206"/>
      <c r="S421" s="206"/>
      <c r="T421" s="207"/>
      <c r="AT421" s="208" t="s">
        <v>163</v>
      </c>
      <c r="AU421" s="208" t="s">
        <v>85</v>
      </c>
      <c r="AV421" s="12" t="s">
        <v>85</v>
      </c>
      <c r="AW421" s="12" t="s">
        <v>36</v>
      </c>
      <c r="AX421" s="12" t="s">
        <v>75</v>
      </c>
      <c r="AY421" s="208" t="s">
        <v>151</v>
      </c>
    </row>
    <row r="422" spans="2:51" s="12" customFormat="1" ht="12">
      <c r="B422" s="198"/>
      <c r="C422" s="199"/>
      <c r="D422" s="185" t="s">
        <v>163</v>
      </c>
      <c r="E422" s="200" t="s">
        <v>1</v>
      </c>
      <c r="F422" s="201" t="s">
        <v>287</v>
      </c>
      <c r="G422" s="199"/>
      <c r="H422" s="202">
        <v>7.6</v>
      </c>
      <c r="I422" s="203"/>
      <c r="J422" s="199"/>
      <c r="K422" s="199"/>
      <c r="L422" s="204"/>
      <c r="M422" s="205"/>
      <c r="N422" s="206"/>
      <c r="O422" s="206"/>
      <c r="P422" s="206"/>
      <c r="Q422" s="206"/>
      <c r="R422" s="206"/>
      <c r="S422" s="206"/>
      <c r="T422" s="207"/>
      <c r="AT422" s="208" t="s">
        <v>163</v>
      </c>
      <c r="AU422" s="208" t="s">
        <v>85</v>
      </c>
      <c r="AV422" s="12" t="s">
        <v>85</v>
      </c>
      <c r="AW422" s="12" t="s">
        <v>36</v>
      </c>
      <c r="AX422" s="12" t="s">
        <v>75</v>
      </c>
      <c r="AY422" s="208" t="s">
        <v>151</v>
      </c>
    </row>
    <row r="423" spans="2:51" s="12" customFormat="1" ht="12">
      <c r="B423" s="198"/>
      <c r="C423" s="199"/>
      <c r="D423" s="185" t="s">
        <v>163</v>
      </c>
      <c r="E423" s="200" t="s">
        <v>1</v>
      </c>
      <c r="F423" s="201" t="s">
        <v>288</v>
      </c>
      <c r="G423" s="199"/>
      <c r="H423" s="202">
        <v>10.4</v>
      </c>
      <c r="I423" s="203"/>
      <c r="J423" s="199"/>
      <c r="K423" s="199"/>
      <c r="L423" s="204"/>
      <c r="M423" s="205"/>
      <c r="N423" s="206"/>
      <c r="O423" s="206"/>
      <c r="P423" s="206"/>
      <c r="Q423" s="206"/>
      <c r="R423" s="206"/>
      <c r="S423" s="206"/>
      <c r="T423" s="207"/>
      <c r="AT423" s="208" t="s">
        <v>163</v>
      </c>
      <c r="AU423" s="208" t="s">
        <v>85</v>
      </c>
      <c r="AV423" s="12" t="s">
        <v>85</v>
      </c>
      <c r="AW423" s="12" t="s">
        <v>36</v>
      </c>
      <c r="AX423" s="12" t="s">
        <v>75</v>
      </c>
      <c r="AY423" s="208" t="s">
        <v>151</v>
      </c>
    </row>
    <row r="424" spans="2:51" s="12" customFormat="1" ht="12">
      <c r="B424" s="198"/>
      <c r="C424" s="199"/>
      <c r="D424" s="185" t="s">
        <v>163</v>
      </c>
      <c r="E424" s="200" t="s">
        <v>1</v>
      </c>
      <c r="F424" s="201" t="s">
        <v>289</v>
      </c>
      <c r="G424" s="199"/>
      <c r="H424" s="202">
        <v>9</v>
      </c>
      <c r="I424" s="203"/>
      <c r="J424" s="199"/>
      <c r="K424" s="199"/>
      <c r="L424" s="204"/>
      <c r="M424" s="205"/>
      <c r="N424" s="206"/>
      <c r="O424" s="206"/>
      <c r="P424" s="206"/>
      <c r="Q424" s="206"/>
      <c r="R424" s="206"/>
      <c r="S424" s="206"/>
      <c r="T424" s="207"/>
      <c r="AT424" s="208" t="s">
        <v>163</v>
      </c>
      <c r="AU424" s="208" t="s">
        <v>85</v>
      </c>
      <c r="AV424" s="12" t="s">
        <v>85</v>
      </c>
      <c r="AW424" s="12" t="s">
        <v>36</v>
      </c>
      <c r="AX424" s="12" t="s">
        <v>75</v>
      </c>
      <c r="AY424" s="208" t="s">
        <v>151</v>
      </c>
    </row>
    <row r="425" spans="2:51" s="12" customFormat="1" ht="12">
      <c r="B425" s="198"/>
      <c r="C425" s="199"/>
      <c r="D425" s="185" t="s">
        <v>163</v>
      </c>
      <c r="E425" s="200" t="s">
        <v>1</v>
      </c>
      <c r="F425" s="201" t="s">
        <v>290</v>
      </c>
      <c r="G425" s="199"/>
      <c r="H425" s="202">
        <v>1.4</v>
      </c>
      <c r="I425" s="203"/>
      <c r="J425" s="199"/>
      <c r="K425" s="199"/>
      <c r="L425" s="204"/>
      <c r="M425" s="205"/>
      <c r="N425" s="206"/>
      <c r="O425" s="206"/>
      <c r="P425" s="206"/>
      <c r="Q425" s="206"/>
      <c r="R425" s="206"/>
      <c r="S425" s="206"/>
      <c r="T425" s="207"/>
      <c r="AT425" s="208" t="s">
        <v>163</v>
      </c>
      <c r="AU425" s="208" t="s">
        <v>85</v>
      </c>
      <c r="AV425" s="12" t="s">
        <v>85</v>
      </c>
      <c r="AW425" s="12" t="s">
        <v>36</v>
      </c>
      <c r="AX425" s="12" t="s">
        <v>75</v>
      </c>
      <c r="AY425" s="208" t="s">
        <v>151</v>
      </c>
    </row>
    <row r="426" spans="2:51" s="12" customFormat="1" ht="12">
      <c r="B426" s="198"/>
      <c r="C426" s="199"/>
      <c r="D426" s="185" t="s">
        <v>163</v>
      </c>
      <c r="E426" s="200" t="s">
        <v>1</v>
      </c>
      <c r="F426" s="201" t="s">
        <v>291</v>
      </c>
      <c r="G426" s="199"/>
      <c r="H426" s="202">
        <v>1.9</v>
      </c>
      <c r="I426" s="203"/>
      <c r="J426" s="199"/>
      <c r="K426" s="199"/>
      <c r="L426" s="204"/>
      <c r="M426" s="205"/>
      <c r="N426" s="206"/>
      <c r="O426" s="206"/>
      <c r="P426" s="206"/>
      <c r="Q426" s="206"/>
      <c r="R426" s="206"/>
      <c r="S426" s="206"/>
      <c r="T426" s="207"/>
      <c r="AT426" s="208" t="s">
        <v>163</v>
      </c>
      <c r="AU426" s="208" t="s">
        <v>85</v>
      </c>
      <c r="AV426" s="12" t="s">
        <v>85</v>
      </c>
      <c r="AW426" s="12" t="s">
        <v>36</v>
      </c>
      <c r="AX426" s="12" t="s">
        <v>75</v>
      </c>
      <c r="AY426" s="208" t="s">
        <v>151</v>
      </c>
    </row>
    <row r="427" spans="2:51" s="13" customFormat="1" ht="12">
      <c r="B427" s="209"/>
      <c r="C427" s="210"/>
      <c r="D427" s="185" t="s">
        <v>163</v>
      </c>
      <c r="E427" s="211" t="s">
        <v>1</v>
      </c>
      <c r="F427" s="212" t="s">
        <v>171</v>
      </c>
      <c r="G427" s="210"/>
      <c r="H427" s="213">
        <v>35.5</v>
      </c>
      <c r="I427" s="214"/>
      <c r="J427" s="210"/>
      <c r="K427" s="210"/>
      <c r="L427" s="215"/>
      <c r="M427" s="216"/>
      <c r="N427" s="217"/>
      <c r="O427" s="217"/>
      <c r="P427" s="217"/>
      <c r="Q427" s="217"/>
      <c r="R427" s="217"/>
      <c r="S427" s="217"/>
      <c r="T427" s="218"/>
      <c r="AT427" s="219" t="s">
        <v>163</v>
      </c>
      <c r="AU427" s="219" t="s">
        <v>85</v>
      </c>
      <c r="AV427" s="13" t="s">
        <v>159</v>
      </c>
      <c r="AW427" s="13" t="s">
        <v>36</v>
      </c>
      <c r="AX427" s="13" t="s">
        <v>83</v>
      </c>
      <c r="AY427" s="219" t="s">
        <v>151</v>
      </c>
    </row>
    <row r="428" spans="2:65" s="1" customFormat="1" ht="16.5" customHeight="1">
      <c r="B428" s="32"/>
      <c r="C428" s="220" t="s">
        <v>485</v>
      </c>
      <c r="D428" s="220" t="s">
        <v>275</v>
      </c>
      <c r="E428" s="221" t="s">
        <v>486</v>
      </c>
      <c r="F428" s="222" t="s">
        <v>487</v>
      </c>
      <c r="G428" s="223" t="s">
        <v>488</v>
      </c>
      <c r="H428" s="224">
        <v>56</v>
      </c>
      <c r="I428" s="225"/>
      <c r="J428" s="226">
        <f>ROUND(I428*H428,2)</f>
        <v>0</v>
      </c>
      <c r="K428" s="222" t="s">
        <v>158</v>
      </c>
      <c r="L428" s="227"/>
      <c r="M428" s="228" t="s">
        <v>1</v>
      </c>
      <c r="N428" s="229" t="s">
        <v>46</v>
      </c>
      <c r="O428" s="58"/>
      <c r="P428" s="182">
        <f>O428*H428</f>
        <v>0</v>
      </c>
      <c r="Q428" s="182">
        <v>6E-05</v>
      </c>
      <c r="R428" s="182">
        <f>Q428*H428</f>
        <v>0.00336</v>
      </c>
      <c r="S428" s="182">
        <v>0</v>
      </c>
      <c r="T428" s="183">
        <f>S428*H428</f>
        <v>0</v>
      </c>
      <c r="AR428" s="15" t="s">
        <v>389</v>
      </c>
      <c r="AT428" s="15" t="s">
        <v>275</v>
      </c>
      <c r="AU428" s="15" t="s">
        <v>85</v>
      </c>
      <c r="AY428" s="15" t="s">
        <v>151</v>
      </c>
      <c r="BE428" s="184">
        <f>IF(N428="základní",J428,0)</f>
        <v>0</v>
      </c>
      <c r="BF428" s="184">
        <f>IF(N428="snížená",J428,0)</f>
        <v>0</v>
      </c>
      <c r="BG428" s="184">
        <f>IF(N428="zákl. přenesená",J428,0)</f>
        <v>0</v>
      </c>
      <c r="BH428" s="184">
        <f>IF(N428="sníž. přenesená",J428,0)</f>
        <v>0</v>
      </c>
      <c r="BI428" s="184">
        <f>IF(N428="nulová",J428,0)</f>
        <v>0</v>
      </c>
      <c r="BJ428" s="15" t="s">
        <v>83</v>
      </c>
      <c r="BK428" s="184">
        <f>ROUND(I428*H428,2)</f>
        <v>0</v>
      </c>
      <c r="BL428" s="15" t="s">
        <v>292</v>
      </c>
      <c r="BM428" s="15" t="s">
        <v>489</v>
      </c>
    </row>
    <row r="429" spans="2:47" s="1" customFormat="1" ht="12">
      <c r="B429" s="32"/>
      <c r="C429" s="33"/>
      <c r="D429" s="185" t="s">
        <v>161</v>
      </c>
      <c r="E429" s="33"/>
      <c r="F429" s="186" t="s">
        <v>490</v>
      </c>
      <c r="G429" s="33"/>
      <c r="H429" s="33"/>
      <c r="I429" s="102"/>
      <c r="J429" s="33"/>
      <c r="K429" s="33"/>
      <c r="L429" s="36"/>
      <c r="M429" s="187"/>
      <c r="N429" s="58"/>
      <c r="O429" s="58"/>
      <c r="P429" s="58"/>
      <c r="Q429" s="58"/>
      <c r="R429" s="58"/>
      <c r="S429" s="58"/>
      <c r="T429" s="59"/>
      <c r="AT429" s="15" t="s">
        <v>161</v>
      </c>
      <c r="AU429" s="15" t="s">
        <v>85</v>
      </c>
    </row>
    <row r="430" spans="2:51" s="12" customFormat="1" ht="12">
      <c r="B430" s="198"/>
      <c r="C430" s="199"/>
      <c r="D430" s="185" t="s">
        <v>163</v>
      </c>
      <c r="E430" s="200" t="s">
        <v>1</v>
      </c>
      <c r="F430" s="201" t="s">
        <v>491</v>
      </c>
      <c r="G430" s="199"/>
      <c r="H430" s="202">
        <v>56</v>
      </c>
      <c r="I430" s="203"/>
      <c r="J430" s="199"/>
      <c r="K430" s="199"/>
      <c r="L430" s="204"/>
      <c r="M430" s="205"/>
      <c r="N430" s="206"/>
      <c r="O430" s="206"/>
      <c r="P430" s="206"/>
      <c r="Q430" s="206"/>
      <c r="R430" s="206"/>
      <c r="S430" s="206"/>
      <c r="T430" s="207"/>
      <c r="AT430" s="208" t="s">
        <v>163</v>
      </c>
      <c r="AU430" s="208" t="s">
        <v>85</v>
      </c>
      <c r="AV430" s="12" t="s">
        <v>85</v>
      </c>
      <c r="AW430" s="12" t="s">
        <v>36</v>
      </c>
      <c r="AX430" s="12" t="s">
        <v>83</v>
      </c>
      <c r="AY430" s="208" t="s">
        <v>151</v>
      </c>
    </row>
    <row r="431" spans="2:65" s="1" customFormat="1" ht="16.5" customHeight="1">
      <c r="B431" s="32"/>
      <c r="C431" s="173" t="s">
        <v>492</v>
      </c>
      <c r="D431" s="173" t="s">
        <v>154</v>
      </c>
      <c r="E431" s="174" t="s">
        <v>493</v>
      </c>
      <c r="F431" s="175" t="s">
        <v>494</v>
      </c>
      <c r="G431" s="176" t="s">
        <v>470</v>
      </c>
      <c r="H431" s="230"/>
      <c r="I431" s="178"/>
      <c r="J431" s="179">
        <f>ROUND(I431*H431,2)</f>
        <v>0</v>
      </c>
      <c r="K431" s="175" t="s">
        <v>158</v>
      </c>
      <c r="L431" s="36"/>
      <c r="M431" s="180" t="s">
        <v>1</v>
      </c>
      <c r="N431" s="181" t="s">
        <v>46</v>
      </c>
      <c r="O431" s="58"/>
      <c r="P431" s="182">
        <f>O431*H431</f>
        <v>0</v>
      </c>
      <c r="Q431" s="182">
        <v>0</v>
      </c>
      <c r="R431" s="182">
        <f>Q431*H431</f>
        <v>0</v>
      </c>
      <c r="S431" s="182">
        <v>0</v>
      </c>
      <c r="T431" s="183">
        <f>S431*H431</f>
        <v>0</v>
      </c>
      <c r="AR431" s="15" t="s">
        <v>292</v>
      </c>
      <c r="AT431" s="15" t="s">
        <v>154</v>
      </c>
      <c r="AU431" s="15" t="s">
        <v>85</v>
      </c>
      <c r="AY431" s="15" t="s">
        <v>151</v>
      </c>
      <c r="BE431" s="184">
        <f>IF(N431="základní",J431,0)</f>
        <v>0</v>
      </c>
      <c r="BF431" s="184">
        <f>IF(N431="snížená",J431,0)</f>
        <v>0</v>
      </c>
      <c r="BG431" s="184">
        <f>IF(N431="zákl. přenesená",J431,0)</f>
        <v>0</v>
      </c>
      <c r="BH431" s="184">
        <f>IF(N431="sníž. přenesená",J431,0)</f>
        <v>0</v>
      </c>
      <c r="BI431" s="184">
        <f>IF(N431="nulová",J431,0)</f>
        <v>0</v>
      </c>
      <c r="BJ431" s="15" t="s">
        <v>83</v>
      </c>
      <c r="BK431" s="184">
        <f>ROUND(I431*H431,2)</f>
        <v>0</v>
      </c>
      <c r="BL431" s="15" t="s">
        <v>292</v>
      </c>
      <c r="BM431" s="15" t="s">
        <v>495</v>
      </c>
    </row>
    <row r="432" spans="2:47" s="1" customFormat="1" ht="19.5">
      <c r="B432" s="32"/>
      <c r="C432" s="33"/>
      <c r="D432" s="185" t="s">
        <v>161</v>
      </c>
      <c r="E432" s="33"/>
      <c r="F432" s="186" t="s">
        <v>496</v>
      </c>
      <c r="G432" s="33"/>
      <c r="H432" s="33"/>
      <c r="I432" s="102"/>
      <c r="J432" s="33"/>
      <c r="K432" s="33"/>
      <c r="L432" s="36"/>
      <c r="M432" s="187"/>
      <c r="N432" s="58"/>
      <c r="O432" s="58"/>
      <c r="P432" s="58"/>
      <c r="Q432" s="58"/>
      <c r="R432" s="58"/>
      <c r="S432" s="58"/>
      <c r="T432" s="59"/>
      <c r="AT432" s="15" t="s">
        <v>161</v>
      </c>
      <c r="AU432" s="15" t="s">
        <v>85</v>
      </c>
    </row>
    <row r="433" spans="2:63" s="10" customFormat="1" ht="22.9" customHeight="1">
      <c r="B433" s="157"/>
      <c r="C433" s="158"/>
      <c r="D433" s="159" t="s">
        <v>74</v>
      </c>
      <c r="E433" s="171" t="s">
        <v>497</v>
      </c>
      <c r="F433" s="171" t="s">
        <v>498</v>
      </c>
      <c r="G433" s="158"/>
      <c r="H433" s="158"/>
      <c r="I433" s="161"/>
      <c r="J433" s="172">
        <f>BK433</f>
        <v>0</v>
      </c>
      <c r="K433" s="158"/>
      <c r="L433" s="163"/>
      <c r="M433" s="164"/>
      <c r="N433" s="165"/>
      <c r="O433" s="165"/>
      <c r="P433" s="166">
        <f>SUM(P434:P513)</f>
        <v>0</v>
      </c>
      <c r="Q433" s="165"/>
      <c r="R433" s="166">
        <f>SUM(R434:R513)</f>
        <v>0.052410000000000005</v>
      </c>
      <c r="S433" s="165"/>
      <c r="T433" s="167">
        <f>SUM(T434:T513)</f>
        <v>0.11800000000000001</v>
      </c>
      <c r="AR433" s="168" t="s">
        <v>85</v>
      </c>
      <c r="AT433" s="169" t="s">
        <v>74</v>
      </c>
      <c r="AU433" s="169" t="s">
        <v>83</v>
      </c>
      <c r="AY433" s="168" t="s">
        <v>151</v>
      </c>
      <c r="BK433" s="170">
        <f>SUM(BK434:BK513)</f>
        <v>0</v>
      </c>
    </row>
    <row r="434" spans="2:65" s="1" customFormat="1" ht="16.5" customHeight="1">
      <c r="B434" s="32"/>
      <c r="C434" s="173" t="s">
        <v>499</v>
      </c>
      <c r="D434" s="173" t="s">
        <v>154</v>
      </c>
      <c r="E434" s="174" t="s">
        <v>500</v>
      </c>
      <c r="F434" s="175" t="s">
        <v>501</v>
      </c>
      <c r="G434" s="176" t="s">
        <v>488</v>
      </c>
      <c r="H434" s="177">
        <v>11</v>
      </c>
      <c r="I434" s="178"/>
      <c r="J434" s="179">
        <f>ROUND(I434*H434,2)</f>
        <v>0</v>
      </c>
      <c r="K434" s="175" t="s">
        <v>158</v>
      </c>
      <c r="L434" s="36"/>
      <c r="M434" s="180" t="s">
        <v>1</v>
      </c>
      <c r="N434" s="181" t="s">
        <v>46</v>
      </c>
      <c r="O434" s="58"/>
      <c r="P434" s="182">
        <f>O434*H434</f>
        <v>0</v>
      </c>
      <c r="Q434" s="182">
        <v>0</v>
      </c>
      <c r="R434" s="182">
        <f>Q434*H434</f>
        <v>0</v>
      </c>
      <c r="S434" s="182">
        <v>0.003</v>
      </c>
      <c r="T434" s="183">
        <f>S434*H434</f>
        <v>0.033</v>
      </c>
      <c r="AR434" s="15" t="s">
        <v>292</v>
      </c>
      <c r="AT434" s="15" t="s">
        <v>154</v>
      </c>
      <c r="AU434" s="15" t="s">
        <v>85</v>
      </c>
      <c r="AY434" s="15" t="s">
        <v>151</v>
      </c>
      <c r="BE434" s="184">
        <f>IF(N434="základní",J434,0)</f>
        <v>0</v>
      </c>
      <c r="BF434" s="184">
        <f>IF(N434="snížená",J434,0)</f>
        <v>0</v>
      </c>
      <c r="BG434" s="184">
        <f>IF(N434="zákl. přenesená",J434,0)</f>
        <v>0</v>
      </c>
      <c r="BH434" s="184">
        <f>IF(N434="sníž. přenesená",J434,0)</f>
        <v>0</v>
      </c>
      <c r="BI434" s="184">
        <f>IF(N434="nulová",J434,0)</f>
        <v>0</v>
      </c>
      <c r="BJ434" s="15" t="s">
        <v>83</v>
      </c>
      <c r="BK434" s="184">
        <f>ROUND(I434*H434,2)</f>
        <v>0</v>
      </c>
      <c r="BL434" s="15" t="s">
        <v>292</v>
      </c>
      <c r="BM434" s="15" t="s">
        <v>502</v>
      </c>
    </row>
    <row r="435" spans="2:47" s="1" customFormat="1" ht="12">
      <c r="B435" s="32"/>
      <c r="C435" s="33"/>
      <c r="D435" s="185" t="s">
        <v>161</v>
      </c>
      <c r="E435" s="33"/>
      <c r="F435" s="186" t="s">
        <v>503</v>
      </c>
      <c r="G435" s="33"/>
      <c r="H435" s="33"/>
      <c r="I435" s="102"/>
      <c r="J435" s="33"/>
      <c r="K435" s="33"/>
      <c r="L435" s="36"/>
      <c r="M435" s="187"/>
      <c r="N435" s="58"/>
      <c r="O435" s="58"/>
      <c r="P435" s="58"/>
      <c r="Q435" s="58"/>
      <c r="R435" s="58"/>
      <c r="S435" s="58"/>
      <c r="T435" s="59"/>
      <c r="AT435" s="15" t="s">
        <v>161</v>
      </c>
      <c r="AU435" s="15" t="s">
        <v>85</v>
      </c>
    </row>
    <row r="436" spans="2:51" s="11" customFormat="1" ht="12">
      <c r="B436" s="188"/>
      <c r="C436" s="189"/>
      <c r="D436" s="185" t="s">
        <v>163</v>
      </c>
      <c r="E436" s="190" t="s">
        <v>1</v>
      </c>
      <c r="F436" s="191" t="s">
        <v>387</v>
      </c>
      <c r="G436" s="189"/>
      <c r="H436" s="190" t="s">
        <v>1</v>
      </c>
      <c r="I436" s="192"/>
      <c r="J436" s="189"/>
      <c r="K436" s="189"/>
      <c r="L436" s="193"/>
      <c r="M436" s="194"/>
      <c r="N436" s="195"/>
      <c r="O436" s="195"/>
      <c r="P436" s="195"/>
      <c r="Q436" s="195"/>
      <c r="R436" s="195"/>
      <c r="S436" s="195"/>
      <c r="T436" s="196"/>
      <c r="AT436" s="197" t="s">
        <v>163</v>
      </c>
      <c r="AU436" s="197" t="s">
        <v>85</v>
      </c>
      <c r="AV436" s="11" t="s">
        <v>83</v>
      </c>
      <c r="AW436" s="11" t="s">
        <v>36</v>
      </c>
      <c r="AX436" s="11" t="s">
        <v>75</v>
      </c>
      <c r="AY436" s="197" t="s">
        <v>151</v>
      </c>
    </row>
    <row r="437" spans="2:51" s="12" customFormat="1" ht="12">
      <c r="B437" s="198"/>
      <c r="C437" s="199"/>
      <c r="D437" s="185" t="s">
        <v>163</v>
      </c>
      <c r="E437" s="200" t="s">
        <v>1</v>
      </c>
      <c r="F437" s="201" t="s">
        <v>504</v>
      </c>
      <c r="G437" s="199"/>
      <c r="H437" s="202">
        <v>11</v>
      </c>
      <c r="I437" s="203"/>
      <c r="J437" s="199"/>
      <c r="K437" s="199"/>
      <c r="L437" s="204"/>
      <c r="M437" s="205"/>
      <c r="N437" s="206"/>
      <c r="O437" s="206"/>
      <c r="P437" s="206"/>
      <c r="Q437" s="206"/>
      <c r="R437" s="206"/>
      <c r="S437" s="206"/>
      <c r="T437" s="207"/>
      <c r="AT437" s="208" t="s">
        <v>163</v>
      </c>
      <c r="AU437" s="208" t="s">
        <v>85</v>
      </c>
      <c r="AV437" s="12" t="s">
        <v>85</v>
      </c>
      <c r="AW437" s="12" t="s">
        <v>36</v>
      </c>
      <c r="AX437" s="12" t="s">
        <v>83</v>
      </c>
      <c r="AY437" s="208" t="s">
        <v>151</v>
      </c>
    </row>
    <row r="438" spans="2:65" s="1" customFormat="1" ht="16.5" customHeight="1">
      <c r="B438" s="32"/>
      <c r="C438" s="173" t="s">
        <v>505</v>
      </c>
      <c r="D438" s="173" t="s">
        <v>154</v>
      </c>
      <c r="E438" s="174" t="s">
        <v>506</v>
      </c>
      <c r="F438" s="175" t="s">
        <v>507</v>
      </c>
      <c r="G438" s="176" t="s">
        <v>488</v>
      </c>
      <c r="H438" s="177">
        <v>17</v>
      </c>
      <c r="I438" s="178"/>
      <c r="J438" s="179">
        <f>ROUND(I438*H438,2)</f>
        <v>0</v>
      </c>
      <c r="K438" s="175" t="s">
        <v>158</v>
      </c>
      <c r="L438" s="36"/>
      <c r="M438" s="180" t="s">
        <v>1</v>
      </c>
      <c r="N438" s="181" t="s">
        <v>46</v>
      </c>
      <c r="O438" s="58"/>
      <c r="P438" s="182">
        <f>O438*H438</f>
        <v>0</v>
      </c>
      <c r="Q438" s="182">
        <v>0</v>
      </c>
      <c r="R438" s="182">
        <f>Q438*H438</f>
        <v>0</v>
      </c>
      <c r="S438" s="182">
        <v>0.005</v>
      </c>
      <c r="T438" s="183">
        <f>S438*H438</f>
        <v>0.085</v>
      </c>
      <c r="AR438" s="15" t="s">
        <v>292</v>
      </c>
      <c r="AT438" s="15" t="s">
        <v>154</v>
      </c>
      <c r="AU438" s="15" t="s">
        <v>85</v>
      </c>
      <c r="AY438" s="15" t="s">
        <v>151</v>
      </c>
      <c r="BE438" s="184">
        <f>IF(N438="základní",J438,0)</f>
        <v>0</v>
      </c>
      <c r="BF438" s="184">
        <f>IF(N438="snížená",J438,0)</f>
        <v>0</v>
      </c>
      <c r="BG438" s="184">
        <f>IF(N438="zákl. přenesená",J438,0)</f>
        <v>0</v>
      </c>
      <c r="BH438" s="184">
        <f>IF(N438="sníž. přenesená",J438,0)</f>
        <v>0</v>
      </c>
      <c r="BI438" s="184">
        <f>IF(N438="nulová",J438,0)</f>
        <v>0</v>
      </c>
      <c r="BJ438" s="15" t="s">
        <v>83</v>
      </c>
      <c r="BK438" s="184">
        <f>ROUND(I438*H438,2)</f>
        <v>0</v>
      </c>
      <c r="BL438" s="15" t="s">
        <v>292</v>
      </c>
      <c r="BM438" s="15" t="s">
        <v>508</v>
      </c>
    </row>
    <row r="439" spans="2:47" s="1" customFormat="1" ht="12">
      <c r="B439" s="32"/>
      <c r="C439" s="33"/>
      <c r="D439" s="185" t="s">
        <v>161</v>
      </c>
      <c r="E439" s="33"/>
      <c r="F439" s="186" t="s">
        <v>509</v>
      </c>
      <c r="G439" s="33"/>
      <c r="H439" s="33"/>
      <c r="I439" s="102"/>
      <c r="J439" s="33"/>
      <c r="K439" s="33"/>
      <c r="L439" s="36"/>
      <c r="M439" s="187"/>
      <c r="N439" s="58"/>
      <c r="O439" s="58"/>
      <c r="P439" s="58"/>
      <c r="Q439" s="58"/>
      <c r="R439" s="58"/>
      <c r="S439" s="58"/>
      <c r="T439" s="59"/>
      <c r="AT439" s="15" t="s">
        <v>161</v>
      </c>
      <c r="AU439" s="15" t="s">
        <v>85</v>
      </c>
    </row>
    <row r="440" spans="2:51" s="11" customFormat="1" ht="12">
      <c r="B440" s="188"/>
      <c r="C440" s="189"/>
      <c r="D440" s="185" t="s">
        <v>163</v>
      </c>
      <c r="E440" s="190" t="s">
        <v>1</v>
      </c>
      <c r="F440" s="191" t="s">
        <v>387</v>
      </c>
      <c r="G440" s="189"/>
      <c r="H440" s="190" t="s">
        <v>1</v>
      </c>
      <c r="I440" s="192"/>
      <c r="J440" s="189"/>
      <c r="K440" s="189"/>
      <c r="L440" s="193"/>
      <c r="M440" s="194"/>
      <c r="N440" s="195"/>
      <c r="O440" s="195"/>
      <c r="P440" s="195"/>
      <c r="Q440" s="195"/>
      <c r="R440" s="195"/>
      <c r="S440" s="195"/>
      <c r="T440" s="196"/>
      <c r="AT440" s="197" t="s">
        <v>163</v>
      </c>
      <c r="AU440" s="197" t="s">
        <v>85</v>
      </c>
      <c r="AV440" s="11" t="s">
        <v>83</v>
      </c>
      <c r="AW440" s="11" t="s">
        <v>36</v>
      </c>
      <c r="AX440" s="11" t="s">
        <v>75</v>
      </c>
      <c r="AY440" s="197" t="s">
        <v>151</v>
      </c>
    </row>
    <row r="441" spans="2:51" s="12" customFormat="1" ht="12">
      <c r="B441" s="198"/>
      <c r="C441" s="199"/>
      <c r="D441" s="185" t="s">
        <v>163</v>
      </c>
      <c r="E441" s="200" t="s">
        <v>1</v>
      </c>
      <c r="F441" s="201" t="s">
        <v>510</v>
      </c>
      <c r="G441" s="199"/>
      <c r="H441" s="202">
        <v>17</v>
      </c>
      <c r="I441" s="203"/>
      <c r="J441" s="199"/>
      <c r="K441" s="199"/>
      <c r="L441" s="204"/>
      <c r="M441" s="205"/>
      <c r="N441" s="206"/>
      <c r="O441" s="206"/>
      <c r="P441" s="206"/>
      <c r="Q441" s="206"/>
      <c r="R441" s="206"/>
      <c r="S441" s="206"/>
      <c r="T441" s="207"/>
      <c r="AT441" s="208" t="s">
        <v>163</v>
      </c>
      <c r="AU441" s="208" t="s">
        <v>85</v>
      </c>
      <c r="AV441" s="12" t="s">
        <v>85</v>
      </c>
      <c r="AW441" s="12" t="s">
        <v>36</v>
      </c>
      <c r="AX441" s="12" t="s">
        <v>83</v>
      </c>
      <c r="AY441" s="208" t="s">
        <v>151</v>
      </c>
    </row>
    <row r="442" spans="2:65" s="1" customFormat="1" ht="16.5" customHeight="1">
      <c r="B442" s="32"/>
      <c r="C442" s="173" t="s">
        <v>511</v>
      </c>
      <c r="D442" s="173" t="s">
        <v>154</v>
      </c>
      <c r="E442" s="174" t="s">
        <v>512</v>
      </c>
      <c r="F442" s="175" t="s">
        <v>513</v>
      </c>
      <c r="G442" s="176" t="s">
        <v>488</v>
      </c>
      <c r="H442" s="177">
        <v>11</v>
      </c>
      <c r="I442" s="178"/>
      <c r="J442" s="179">
        <f>ROUND(I442*H442,2)</f>
        <v>0</v>
      </c>
      <c r="K442" s="175" t="s">
        <v>158</v>
      </c>
      <c r="L442" s="36"/>
      <c r="M442" s="180" t="s">
        <v>1</v>
      </c>
      <c r="N442" s="181" t="s">
        <v>46</v>
      </c>
      <c r="O442" s="58"/>
      <c r="P442" s="182">
        <f>O442*H442</f>
        <v>0</v>
      </c>
      <c r="Q442" s="182">
        <v>0</v>
      </c>
      <c r="R442" s="182">
        <f>Q442*H442</f>
        <v>0</v>
      </c>
      <c r="S442" s="182">
        <v>0</v>
      </c>
      <c r="T442" s="183">
        <f>S442*H442</f>
        <v>0</v>
      </c>
      <c r="AR442" s="15" t="s">
        <v>292</v>
      </c>
      <c r="AT442" s="15" t="s">
        <v>154</v>
      </c>
      <c r="AU442" s="15" t="s">
        <v>85</v>
      </c>
      <c r="AY442" s="15" t="s">
        <v>151</v>
      </c>
      <c r="BE442" s="184">
        <f>IF(N442="základní",J442,0)</f>
        <v>0</v>
      </c>
      <c r="BF442" s="184">
        <f>IF(N442="snížená",J442,0)</f>
        <v>0</v>
      </c>
      <c r="BG442" s="184">
        <f>IF(N442="zákl. přenesená",J442,0)</f>
        <v>0</v>
      </c>
      <c r="BH442" s="184">
        <f>IF(N442="sníž. přenesená",J442,0)</f>
        <v>0</v>
      </c>
      <c r="BI442" s="184">
        <f>IF(N442="nulová",J442,0)</f>
        <v>0</v>
      </c>
      <c r="BJ442" s="15" t="s">
        <v>83</v>
      </c>
      <c r="BK442" s="184">
        <f>ROUND(I442*H442,2)</f>
        <v>0</v>
      </c>
      <c r="BL442" s="15" t="s">
        <v>292</v>
      </c>
      <c r="BM442" s="15" t="s">
        <v>514</v>
      </c>
    </row>
    <row r="443" spans="2:47" s="1" customFormat="1" ht="12">
      <c r="B443" s="32"/>
      <c r="C443" s="33"/>
      <c r="D443" s="185" t="s">
        <v>161</v>
      </c>
      <c r="E443" s="33"/>
      <c r="F443" s="186" t="s">
        <v>515</v>
      </c>
      <c r="G443" s="33"/>
      <c r="H443" s="33"/>
      <c r="I443" s="102"/>
      <c r="J443" s="33"/>
      <c r="K443" s="33"/>
      <c r="L443" s="36"/>
      <c r="M443" s="187"/>
      <c r="N443" s="58"/>
      <c r="O443" s="58"/>
      <c r="P443" s="58"/>
      <c r="Q443" s="58"/>
      <c r="R443" s="58"/>
      <c r="S443" s="58"/>
      <c r="T443" s="59"/>
      <c r="AT443" s="15" t="s">
        <v>161</v>
      </c>
      <c r="AU443" s="15" t="s">
        <v>85</v>
      </c>
    </row>
    <row r="444" spans="2:51" s="12" customFormat="1" ht="12">
      <c r="B444" s="198"/>
      <c r="C444" s="199"/>
      <c r="D444" s="185" t="s">
        <v>163</v>
      </c>
      <c r="E444" s="200" t="s">
        <v>1</v>
      </c>
      <c r="F444" s="201" t="s">
        <v>516</v>
      </c>
      <c r="G444" s="199"/>
      <c r="H444" s="202">
        <v>11</v>
      </c>
      <c r="I444" s="203"/>
      <c r="J444" s="199"/>
      <c r="K444" s="199"/>
      <c r="L444" s="204"/>
      <c r="M444" s="205"/>
      <c r="N444" s="206"/>
      <c r="O444" s="206"/>
      <c r="P444" s="206"/>
      <c r="Q444" s="206"/>
      <c r="R444" s="206"/>
      <c r="S444" s="206"/>
      <c r="T444" s="207"/>
      <c r="AT444" s="208" t="s">
        <v>163</v>
      </c>
      <c r="AU444" s="208" t="s">
        <v>85</v>
      </c>
      <c r="AV444" s="12" t="s">
        <v>85</v>
      </c>
      <c r="AW444" s="12" t="s">
        <v>36</v>
      </c>
      <c r="AX444" s="12" t="s">
        <v>83</v>
      </c>
      <c r="AY444" s="208" t="s">
        <v>151</v>
      </c>
    </row>
    <row r="445" spans="2:65" s="1" customFormat="1" ht="16.5" customHeight="1">
      <c r="B445" s="32"/>
      <c r="C445" s="173" t="s">
        <v>517</v>
      </c>
      <c r="D445" s="173" t="s">
        <v>154</v>
      </c>
      <c r="E445" s="174" t="s">
        <v>518</v>
      </c>
      <c r="F445" s="175" t="s">
        <v>519</v>
      </c>
      <c r="G445" s="176" t="s">
        <v>488</v>
      </c>
      <c r="H445" s="177">
        <v>18</v>
      </c>
      <c r="I445" s="178"/>
      <c r="J445" s="179">
        <f>ROUND(I445*H445,2)</f>
        <v>0</v>
      </c>
      <c r="K445" s="175" t="s">
        <v>158</v>
      </c>
      <c r="L445" s="36"/>
      <c r="M445" s="180" t="s">
        <v>1</v>
      </c>
      <c r="N445" s="181" t="s">
        <v>46</v>
      </c>
      <c r="O445" s="58"/>
      <c r="P445" s="182">
        <f>O445*H445</f>
        <v>0</v>
      </c>
      <c r="Q445" s="182">
        <v>0</v>
      </c>
      <c r="R445" s="182">
        <f>Q445*H445</f>
        <v>0</v>
      </c>
      <c r="S445" s="182">
        <v>0</v>
      </c>
      <c r="T445" s="183">
        <f>S445*H445</f>
        <v>0</v>
      </c>
      <c r="AR445" s="15" t="s">
        <v>292</v>
      </c>
      <c r="AT445" s="15" t="s">
        <v>154</v>
      </c>
      <c r="AU445" s="15" t="s">
        <v>85</v>
      </c>
      <c r="AY445" s="15" t="s">
        <v>151</v>
      </c>
      <c r="BE445" s="184">
        <f>IF(N445="základní",J445,0)</f>
        <v>0</v>
      </c>
      <c r="BF445" s="184">
        <f>IF(N445="snížená",J445,0)</f>
        <v>0</v>
      </c>
      <c r="BG445" s="184">
        <f>IF(N445="zákl. přenesená",J445,0)</f>
        <v>0</v>
      </c>
      <c r="BH445" s="184">
        <f>IF(N445="sníž. přenesená",J445,0)</f>
        <v>0</v>
      </c>
      <c r="BI445" s="184">
        <f>IF(N445="nulová",J445,0)</f>
        <v>0</v>
      </c>
      <c r="BJ445" s="15" t="s">
        <v>83</v>
      </c>
      <c r="BK445" s="184">
        <f>ROUND(I445*H445,2)</f>
        <v>0</v>
      </c>
      <c r="BL445" s="15" t="s">
        <v>292</v>
      </c>
      <c r="BM445" s="15" t="s">
        <v>520</v>
      </c>
    </row>
    <row r="446" spans="2:47" s="1" customFormat="1" ht="12">
      <c r="B446" s="32"/>
      <c r="C446" s="33"/>
      <c r="D446" s="185" t="s">
        <v>161</v>
      </c>
      <c r="E446" s="33"/>
      <c r="F446" s="186" t="s">
        <v>521</v>
      </c>
      <c r="G446" s="33"/>
      <c r="H446" s="33"/>
      <c r="I446" s="102"/>
      <c r="J446" s="33"/>
      <c r="K446" s="33"/>
      <c r="L446" s="36"/>
      <c r="M446" s="187"/>
      <c r="N446" s="58"/>
      <c r="O446" s="58"/>
      <c r="P446" s="58"/>
      <c r="Q446" s="58"/>
      <c r="R446" s="58"/>
      <c r="S446" s="58"/>
      <c r="T446" s="59"/>
      <c r="AT446" s="15" t="s">
        <v>161</v>
      </c>
      <c r="AU446" s="15" t="s">
        <v>85</v>
      </c>
    </row>
    <row r="447" spans="2:51" s="12" customFormat="1" ht="12">
      <c r="B447" s="198"/>
      <c r="C447" s="199"/>
      <c r="D447" s="185" t="s">
        <v>163</v>
      </c>
      <c r="E447" s="200" t="s">
        <v>1</v>
      </c>
      <c r="F447" s="201" t="s">
        <v>522</v>
      </c>
      <c r="G447" s="199"/>
      <c r="H447" s="202">
        <v>18</v>
      </c>
      <c r="I447" s="203"/>
      <c r="J447" s="199"/>
      <c r="K447" s="199"/>
      <c r="L447" s="204"/>
      <c r="M447" s="205"/>
      <c r="N447" s="206"/>
      <c r="O447" s="206"/>
      <c r="P447" s="206"/>
      <c r="Q447" s="206"/>
      <c r="R447" s="206"/>
      <c r="S447" s="206"/>
      <c r="T447" s="207"/>
      <c r="AT447" s="208" t="s">
        <v>163</v>
      </c>
      <c r="AU447" s="208" t="s">
        <v>85</v>
      </c>
      <c r="AV447" s="12" t="s">
        <v>85</v>
      </c>
      <c r="AW447" s="12" t="s">
        <v>36</v>
      </c>
      <c r="AX447" s="12" t="s">
        <v>83</v>
      </c>
      <c r="AY447" s="208" t="s">
        <v>151</v>
      </c>
    </row>
    <row r="448" spans="2:65" s="1" customFormat="1" ht="16.5" customHeight="1">
      <c r="B448" s="32"/>
      <c r="C448" s="173" t="s">
        <v>523</v>
      </c>
      <c r="D448" s="173" t="s">
        <v>154</v>
      </c>
      <c r="E448" s="174" t="s">
        <v>524</v>
      </c>
      <c r="F448" s="175" t="s">
        <v>525</v>
      </c>
      <c r="G448" s="176" t="s">
        <v>488</v>
      </c>
      <c r="H448" s="177">
        <v>6</v>
      </c>
      <c r="I448" s="178"/>
      <c r="J448" s="179">
        <f>ROUND(I448*H448,2)</f>
        <v>0</v>
      </c>
      <c r="K448" s="175" t="s">
        <v>158</v>
      </c>
      <c r="L448" s="36"/>
      <c r="M448" s="180" t="s">
        <v>1</v>
      </c>
      <c r="N448" s="181" t="s">
        <v>46</v>
      </c>
      <c r="O448" s="58"/>
      <c r="P448" s="182">
        <f>O448*H448</f>
        <v>0</v>
      </c>
      <c r="Q448" s="182">
        <v>0</v>
      </c>
      <c r="R448" s="182">
        <f>Q448*H448</f>
        <v>0</v>
      </c>
      <c r="S448" s="182">
        <v>0</v>
      </c>
      <c r="T448" s="183">
        <f>S448*H448</f>
        <v>0</v>
      </c>
      <c r="AR448" s="15" t="s">
        <v>292</v>
      </c>
      <c r="AT448" s="15" t="s">
        <v>154</v>
      </c>
      <c r="AU448" s="15" t="s">
        <v>85</v>
      </c>
      <c r="AY448" s="15" t="s">
        <v>151</v>
      </c>
      <c r="BE448" s="184">
        <f>IF(N448="základní",J448,0)</f>
        <v>0</v>
      </c>
      <c r="BF448" s="184">
        <f>IF(N448="snížená",J448,0)</f>
        <v>0</v>
      </c>
      <c r="BG448" s="184">
        <f>IF(N448="zákl. přenesená",J448,0)</f>
        <v>0</v>
      </c>
      <c r="BH448" s="184">
        <f>IF(N448="sníž. přenesená",J448,0)</f>
        <v>0</v>
      </c>
      <c r="BI448" s="184">
        <f>IF(N448="nulová",J448,0)</f>
        <v>0</v>
      </c>
      <c r="BJ448" s="15" t="s">
        <v>83</v>
      </c>
      <c r="BK448" s="184">
        <f>ROUND(I448*H448,2)</f>
        <v>0</v>
      </c>
      <c r="BL448" s="15" t="s">
        <v>292</v>
      </c>
      <c r="BM448" s="15" t="s">
        <v>526</v>
      </c>
    </row>
    <row r="449" spans="2:47" s="1" customFormat="1" ht="12">
      <c r="B449" s="32"/>
      <c r="C449" s="33"/>
      <c r="D449" s="185" t="s">
        <v>161</v>
      </c>
      <c r="E449" s="33"/>
      <c r="F449" s="186" t="s">
        <v>527</v>
      </c>
      <c r="G449" s="33"/>
      <c r="H449" s="33"/>
      <c r="I449" s="102"/>
      <c r="J449" s="33"/>
      <c r="K449" s="33"/>
      <c r="L449" s="36"/>
      <c r="M449" s="187"/>
      <c r="N449" s="58"/>
      <c r="O449" s="58"/>
      <c r="P449" s="58"/>
      <c r="Q449" s="58"/>
      <c r="R449" s="58"/>
      <c r="S449" s="58"/>
      <c r="T449" s="59"/>
      <c r="AT449" s="15" t="s">
        <v>161</v>
      </c>
      <c r="AU449" s="15" t="s">
        <v>85</v>
      </c>
    </row>
    <row r="450" spans="2:51" s="12" customFormat="1" ht="12">
      <c r="B450" s="198"/>
      <c r="C450" s="199"/>
      <c r="D450" s="185" t="s">
        <v>163</v>
      </c>
      <c r="E450" s="200" t="s">
        <v>1</v>
      </c>
      <c r="F450" s="201" t="s">
        <v>528</v>
      </c>
      <c r="G450" s="199"/>
      <c r="H450" s="202">
        <v>6</v>
      </c>
      <c r="I450" s="203"/>
      <c r="J450" s="199"/>
      <c r="K450" s="199"/>
      <c r="L450" s="204"/>
      <c r="M450" s="205"/>
      <c r="N450" s="206"/>
      <c r="O450" s="206"/>
      <c r="P450" s="206"/>
      <c r="Q450" s="206"/>
      <c r="R450" s="206"/>
      <c r="S450" s="206"/>
      <c r="T450" s="207"/>
      <c r="AT450" s="208" t="s">
        <v>163</v>
      </c>
      <c r="AU450" s="208" t="s">
        <v>85</v>
      </c>
      <c r="AV450" s="12" t="s">
        <v>85</v>
      </c>
      <c r="AW450" s="12" t="s">
        <v>36</v>
      </c>
      <c r="AX450" s="12" t="s">
        <v>83</v>
      </c>
      <c r="AY450" s="208" t="s">
        <v>151</v>
      </c>
    </row>
    <row r="451" spans="2:65" s="1" customFormat="1" ht="16.5" customHeight="1">
      <c r="B451" s="32"/>
      <c r="C451" s="220" t="s">
        <v>529</v>
      </c>
      <c r="D451" s="220" t="s">
        <v>275</v>
      </c>
      <c r="E451" s="221" t="s">
        <v>530</v>
      </c>
      <c r="F451" s="222" t="s">
        <v>531</v>
      </c>
      <c r="G451" s="223" t="s">
        <v>231</v>
      </c>
      <c r="H451" s="224">
        <v>32.7</v>
      </c>
      <c r="I451" s="225"/>
      <c r="J451" s="226">
        <f>ROUND(I451*H451,2)</f>
        <v>0</v>
      </c>
      <c r="K451" s="222" t="s">
        <v>158</v>
      </c>
      <c r="L451" s="227"/>
      <c r="M451" s="228" t="s">
        <v>1</v>
      </c>
      <c r="N451" s="229" t="s">
        <v>46</v>
      </c>
      <c r="O451" s="58"/>
      <c r="P451" s="182">
        <f>O451*H451</f>
        <v>0</v>
      </c>
      <c r="Q451" s="182">
        <v>0.0015</v>
      </c>
      <c r="R451" s="182">
        <f>Q451*H451</f>
        <v>0.04905</v>
      </c>
      <c r="S451" s="182">
        <v>0</v>
      </c>
      <c r="T451" s="183">
        <f>S451*H451</f>
        <v>0</v>
      </c>
      <c r="AR451" s="15" t="s">
        <v>389</v>
      </c>
      <c r="AT451" s="15" t="s">
        <v>275</v>
      </c>
      <c r="AU451" s="15" t="s">
        <v>85</v>
      </c>
      <c r="AY451" s="15" t="s">
        <v>151</v>
      </c>
      <c r="BE451" s="184">
        <f>IF(N451="základní",J451,0)</f>
        <v>0</v>
      </c>
      <c r="BF451" s="184">
        <f>IF(N451="snížená",J451,0)</f>
        <v>0</v>
      </c>
      <c r="BG451" s="184">
        <f>IF(N451="zákl. přenesená",J451,0)</f>
        <v>0</v>
      </c>
      <c r="BH451" s="184">
        <f>IF(N451="sníž. přenesená",J451,0)</f>
        <v>0</v>
      </c>
      <c r="BI451" s="184">
        <f>IF(N451="nulová",J451,0)</f>
        <v>0</v>
      </c>
      <c r="BJ451" s="15" t="s">
        <v>83</v>
      </c>
      <c r="BK451" s="184">
        <f>ROUND(I451*H451,2)</f>
        <v>0</v>
      </c>
      <c r="BL451" s="15" t="s">
        <v>292</v>
      </c>
      <c r="BM451" s="15" t="s">
        <v>532</v>
      </c>
    </row>
    <row r="452" spans="2:47" s="1" customFormat="1" ht="12">
      <c r="B452" s="32"/>
      <c r="C452" s="33"/>
      <c r="D452" s="185" t="s">
        <v>161</v>
      </c>
      <c r="E452" s="33"/>
      <c r="F452" s="186" t="s">
        <v>531</v>
      </c>
      <c r="G452" s="33"/>
      <c r="H452" s="33"/>
      <c r="I452" s="102"/>
      <c r="J452" s="33"/>
      <c r="K452" s="33"/>
      <c r="L452" s="36"/>
      <c r="M452" s="187"/>
      <c r="N452" s="58"/>
      <c r="O452" s="58"/>
      <c r="P452" s="58"/>
      <c r="Q452" s="58"/>
      <c r="R452" s="58"/>
      <c r="S452" s="58"/>
      <c r="T452" s="59"/>
      <c r="AT452" s="15" t="s">
        <v>161</v>
      </c>
      <c r="AU452" s="15" t="s">
        <v>85</v>
      </c>
    </row>
    <row r="453" spans="2:51" s="12" customFormat="1" ht="12">
      <c r="B453" s="198"/>
      <c r="C453" s="199"/>
      <c r="D453" s="185" t="s">
        <v>163</v>
      </c>
      <c r="E453" s="200" t="s">
        <v>1</v>
      </c>
      <c r="F453" s="201" t="s">
        <v>533</v>
      </c>
      <c r="G453" s="199"/>
      <c r="H453" s="202">
        <v>3</v>
      </c>
      <c r="I453" s="203"/>
      <c r="J453" s="199"/>
      <c r="K453" s="199"/>
      <c r="L453" s="204"/>
      <c r="M453" s="205"/>
      <c r="N453" s="206"/>
      <c r="O453" s="206"/>
      <c r="P453" s="206"/>
      <c r="Q453" s="206"/>
      <c r="R453" s="206"/>
      <c r="S453" s="206"/>
      <c r="T453" s="207"/>
      <c r="AT453" s="208" t="s">
        <v>163</v>
      </c>
      <c r="AU453" s="208" t="s">
        <v>85</v>
      </c>
      <c r="AV453" s="12" t="s">
        <v>85</v>
      </c>
      <c r="AW453" s="12" t="s">
        <v>36</v>
      </c>
      <c r="AX453" s="12" t="s">
        <v>75</v>
      </c>
      <c r="AY453" s="208" t="s">
        <v>151</v>
      </c>
    </row>
    <row r="454" spans="2:51" s="12" customFormat="1" ht="12">
      <c r="B454" s="198"/>
      <c r="C454" s="199"/>
      <c r="D454" s="185" t="s">
        <v>163</v>
      </c>
      <c r="E454" s="200" t="s">
        <v>1</v>
      </c>
      <c r="F454" s="201" t="s">
        <v>534</v>
      </c>
      <c r="G454" s="199"/>
      <c r="H454" s="202">
        <v>1.8</v>
      </c>
      <c r="I454" s="203"/>
      <c r="J454" s="199"/>
      <c r="K454" s="199"/>
      <c r="L454" s="204"/>
      <c r="M454" s="205"/>
      <c r="N454" s="206"/>
      <c r="O454" s="206"/>
      <c r="P454" s="206"/>
      <c r="Q454" s="206"/>
      <c r="R454" s="206"/>
      <c r="S454" s="206"/>
      <c r="T454" s="207"/>
      <c r="AT454" s="208" t="s">
        <v>163</v>
      </c>
      <c r="AU454" s="208" t="s">
        <v>85</v>
      </c>
      <c r="AV454" s="12" t="s">
        <v>85</v>
      </c>
      <c r="AW454" s="12" t="s">
        <v>36</v>
      </c>
      <c r="AX454" s="12" t="s">
        <v>75</v>
      </c>
      <c r="AY454" s="208" t="s">
        <v>151</v>
      </c>
    </row>
    <row r="455" spans="2:51" s="12" customFormat="1" ht="12">
      <c r="B455" s="198"/>
      <c r="C455" s="199"/>
      <c r="D455" s="185" t="s">
        <v>163</v>
      </c>
      <c r="E455" s="200" t="s">
        <v>1</v>
      </c>
      <c r="F455" s="201" t="s">
        <v>535</v>
      </c>
      <c r="G455" s="199"/>
      <c r="H455" s="202">
        <v>7.2</v>
      </c>
      <c r="I455" s="203"/>
      <c r="J455" s="199"/>
      <c r="K455" s="199"/>
      <c r="L455" s="204"/>
      <c r="M455" s="205"/>
      <c r="N455" s="206"/>
      <c r="O455" s="206"/>
      <c r="P455" s="206"/>
      <c r="Q455" s="206"/>
      <c r="R455" s="206"/>
      <c r="S455" s="206"/>
      <c r="T455" s="207"/>
      <c r="AT455" s="208" t="s">
        <v>163</v>
      </c>
      <c r="AU455" s="208" t="s">
        <v>85</v>
      </c>
      <c r="AV455" s="12" t="s">
        <v>85</v>
      </c>
      <c r="AW455" s="12" t="s">
        <v>36</v>
      </c>
      <c r="AX455" s="12" t="s">
        <v>75</v>
      </c>
      <c r="AY455" s="208" t="s">
        <v>151</v>
      </c>
    </row>
    <row r="456" spans="2:51" s="12" customFormat="1" ht="12">
      <c r="B456" s="198"/>
      <c r="C456" s="199"/>
      <c r="D456" s="185" t="s">
        <v>163</v>
      </c>
      <c r="E456" s="200" t="s">
        <v>1</v>
      </c>
      <c r="F456" s="201" t="s">
        <v>536</v>
      </c>
      <c r="G456" s="199"/>
      <c r="H456" s="202">
        <v>9.6</v>
      </c>
      <c r="I456" s="203"/>
      <c r="J456" s="199"/>
      <c r="K456" s="199"/>
      <c r="L456" s="204"/>
      <c r="M456" s="205"/>
      <c r="N456" s="206"/>
      <c r="O456" s="206"/>
      <c r="P456" s="206"/>
      <c r="Q456" s="206"/>
      <c r="R456" s="206"/>
      <c r="S456" s="206"/>
      <c r="T456" s="207"/>
      <c r="AT456" s="208" t="s">
        <v>163</v>
      </c>
      <c r="AU456" s="208" t="s">
        <v>85</v>
      </c>
      <c r="AV456" s="12" t="s">
        <v>85</v>
      </c>
      <c r="AW456" s="12" t="s">
        <v>36</v>
      </c>
      <c r="AX456" s="12" t="s">
        <v>75</v>
      </c>
      <c r="AY456" s="208" t="s">
        <v>151</v>
      </c>
    </row>
    <row r="457" spans="2:51" s="12" customFormat="1" ht="12">
      <c r="B457" s="198"/>
      <c r="C457" s="199"/>
      <c r="D457" s="185" t="s">
        <v>163</v>
      </c>
      <c r="E457" s="200" t="s">
        <v>1</v>
      </c>
      <c r="F457" s="201" t="s">
        <v>537</v>
      </c>
      <c r="G457" s="199"/>
      <c r="H457" s="202">
        <v>8.1</v>
      </c>
      <c r="I457" s="203"/>
      <c r="J457" s="199"/>
      <c r="K457" s="199"/>
      <c r="L457" s="204"/>
      <c r="M457" s="205"/>
      <c r="N457" s="206"/>
      <c r="O457" s="206"/>
      <c r="P457" s="206"/>
      <c r="Q457" s="206"/>
      <c r="R457" s="206"/>
      <c r="S457" s="206"/>
      <c r="T457" s="207"/>
      <c r="AT457" s="208" t="s">
        <v>163</v>
      </c>
      <c r="AU457" s="208" t="s">
        <v>85</v>
      </c>
      <c r="AV457" s="12" t="s">
        <v>85</v>
      </c>
      <c r="AW457" s="12" t="s">
        <v>36</v>
      </c>
      <c r="AX457" s="12" t="s">
        <v>75</v>
      </c>
      <c r="AY457" s="208" t="s">
        <v>151</v>
      </c>
    </row>
    <row r="458" spans="2:51" s="12" customFormat="1" ht="12">
      <c r="B458" s="198"/>
      <c r="C458" s="199"/>
      <c r="D458" s="185" t="s">
        <v>163</v>
      </c>
      <c r="E458" s="200" t="s">
        <v>1</v>
      </c>
      <c r="F458" s="201" t="s">
        <v>538</v>
      </c>
      <c r="G458" s="199"/>
      <c r="H458" s="202">
        <v>1.2</v>
      </c>
      <c r="I458" s="203"/>
      <c r="J458" s="199"/>
      <c r="K458" s="199"/>
      <c r="L458" s="204"/>
      <c r="M458" s="205"/>
      <c r="N458" s="206"/>
      <c r="O458" s="206"/>
      <c r="P458" s="206"/>
      <c r="Q458" s="206"/>
      <c r="R458" s="206"/>
      <c r="S458" s="206"/>
      <c r="T458" s="207"/>
      <c r="AT458" s="208" t="s">
        <v>163</v>
      </c>
      <c r="AU458" s="208" t="s">
        <v>85</v>
      </c>
      <c r="AV458" s="12" t="s">
        <v>85</v>
      </c>
      <c r="AW458" s="12" t="s">
        <v>36</v>
      </c>
      <c r="AX458" s="12" t="s">
        <v>75</v>
      </c>
      <c r="AY458" s="208" t="s">
        <v>151</v>
      </c>
    </row>
    <row r="459" spans="2:51" s="12" customFormat="1" ht="12">
      <c r="B459" s="198"/>
      <c r="C459" s="199"/>
      <c r="D459" s="185" t="s">
        <v>163</v>
      </c>
      <c r="E459" s="200" t="s">
        <v>1</v>
      </c>
      <c r="F459" s="201" t="s">
        <v>539</v>
      </c>
      <c r="G459" s="199"/>
      <c r="H459" s="202">
        <v>1.8</v>
      </c>
      <c r="I459" s="203"/>
      <c r="J459" s="199"/>
      <c r="K459" s="199"/>
      <c r="L459" s="204"/>
      <c r="M459" s="205"/>
      <c r="N459" s="206"/>
      <c r="O459" s="206"/>
      <c r="P459" s="206"/>
      <c r="Q459" s="206"/>
      <c r="R459" s="206"/>
      <c r="S459" s="206"/>
      <c r="T459" s="207"/>
      <c r="AT459" s="208" t="s">
        <v>163</v>
      </c>
      <c r="AU459" s="208" t="s">
        <v>85</v>
      </c>
      <c r="AV459" s="12" t="s">
        <v>85</v>
      </c>
      <c r="AW459" s="12" t="s">
        <v>36</v>
      </c>
      <c r="AX459" s="12" t="s">
        <v>75</v>
      </c>
      <c r="AY459" s="208" t="s">
        <v>151</v>
      </c>
    </row>
    <row r="460" spans="2:51" s="13" customFormat="1" ht="12">
      <c r="B460" s="209"/>
      <c r="C460" s="210"/>
      <c r="D460" s="185" t="s">
        <v>163</v>
      </c>
      <c r="E460" s="211" t="s">
        <v>1</v>
      </c>
      <c r="F460" s="212" t="s">
        <v>171</v>
      </c>
      <c r="G460" s="210"/>
      <c r="H460" s="213">
        <v>32.7</v>
      </c>
      <c r="I460" s="214"/>
      <c r="J460" s="210"/>
      <c r="K460" s="210"/>
      <c r="L460" s="215"/>
      <c r="M460" s="216"/>
      <c r="N460" s="217"/>
      <c r="O460" s="217"/>
      <c r="P460" s="217"/>
      <c r="Q460" s="217"/>
      <c r="R460" s="217"/>
      <c r="S460" s="217"/>
      <c r="T460" s="218"/>
      <c r="AT460" s="219" t="s">
        <v>163</v>
      </c>
      <c r="AU460" s="219" t="s">
        <v>85</v>
      </c>
      <c r="AV460" s="13" t="s">
        <v>159</v>
      </c>
      <c r="AW460" s="13" t="s">
        <v>36</v>
      </c>
      <c r="AX460" s="13" t="s">
        <v>83</v>
      </c>
      <c r="AY460" s="219" t="s">
        <v>151</v>
      </c>
    </row>
    <row r="461" spans="2:65" s="1" customFormat="1" ht="16.5" customHeight="1">
      <c r="B461" s="32"/>
      <c r="C461" s="220" t="s">
        <v>540</v>
      </c>
      <c r="D461" s="220" t="s">
        <v>275</v>
      </c>
      <c r="E461" s="221" t="s">
        <v>486</v>
      </c>
      <c r="F461" s="222" t="s">
        <v>487</v>
      </c>
      <c r="G461" s="223" t="s">
        <v>488</v>
      </c>
      <c r="H461" s="224">
        <v>56</v>
      </c>
      <c r="I461" s="225"/>
      <c r="J461" s="226">
        <f>ROUND(I461*H461,2)</f>
        <v>0</v>
      </c>
      <c r="K461" s="222" t="s">
        <v>158</v>
      </c>
      <c r="L461" s="227"/>
      <c r="M461" s="228" t="s">
        <v>1</v>
      </c>
      <c r="N461" s="229" t="s">
        <v>46</v>
      </c>
      <c r="O461" s="58"/>
      <c r="P461" s="182">
        <f>O461*H461</f>
        <v>0</v>
      </c>
      <c r="Q461" s="182">
        <v>6E-05</v>
      </c>
      <c r="R461" s="182">
        <f>Q461*H461</f>
        <v>0.00336</v>
      </c>
      <c r="S461" s="182">
        <v>0</v>
      </c>
      <c r="T461" s="183">
        <f>S461*H461</f>
        <v>0</v>
      </c>
      <c r="AR461" s="15" t="s">
        <v>389</v>
      </c>
      <c r="AT461" s="15" t="s">
        <v>275</v>
      </c>
      <c r="AU461" s="15" t="s">
        <v>85</v>
      </c>
      <c r="AY461" s="15" t="s">
        <v>151</v>
      </c>
      <c r="BE461" s="184">
        <f>IF(N461="základní",J461,0)</f>
        <v>0</v>
      </c>
      <c r="BF461" s="184">
        <f>IF(N461="snížená",J461,0)</f>
        <v>0</v>
      </c>
      <c r="BG461" s="184">
        <f>IF(N461="zákl. přenesená",J461,0)</f>
        <v>0</v>
      </c>
      <c r="BH461" s="184">
        <f>IF(N461="sníž. přenesená",J461,0)</f>
        <v>0</v>
      </c>
      <c r="BI461" s="184">
        <f>IF(N461="nulová",J461,0)</f>
        <v>0</v>
      </c>
      <c r="BJ461" s="15" t="s">
        <v>83</v>
      </c>
      <c r="BK461" s="184">
        <f>ROUND(I461*H461,2)</f>
        <v>0</v>
      </c>
      <c r="BL461" s="15" t="s">
        <v>292</v>
      </c>
      <c r="BM461" s="15" t="s">
        <v>541</v>
      </c>
    </row>
    <row r="462" spans="2:47" s="1" customFormat="1" ht="12">
      <c r="B462" s="32"/>
      <c r="C462" s="33"/>
      <c r="D462" s="185" t="s">
        <v>161</v>
      </c>
      <c r="E462" s="33"/>
      <c r="F462" s="186" t="s">
        <v>490</v>
      </c>
      <c r="G462" s="33"/>
      <c r="H462" s="33"/>
      <c r="I462" s="102"/>
      <c r="J462" s="33"/>
      <c r="K462" s="33"/>
      <c r="L462" s="36"/>
      <c r="M462" s="187"/>
      <c r="N462" s="58"/>
      <c r="O462" s="58"/>
      <c r="P462" s="58"/>
      <c r="Q462" s="58"/>
      <c r="R462" s="58"/>
      <c r="S462" s="58"/>
      <c r="T462" s="59"/>
      <c r="AT462" s="15" t="s">
        <v>161</v>
      </c>
      <c r="AU462" s="15" t="s">
        <v>85</v>
      </c>
    </row>
    <row r="463" spans="2:51" s="12" customFormat="1" ht="12">
      <c r="B463" s="198"/>
      <c r="C463" s="199"/>
      <c r="D463" s="185" t="s">
        <v>163</v>
      </c>
      <c r="E463" s="200" t="s">
        <v>1</v>
      </c>
      <c r="F463" s="201" t="s">
        <v>491</v>
      </c>
      <c r="G463" s="199"/>
      <c r="H463" s="202">
        <v>56</v>
      </c>
      <c r="I463" s="203"/>
      <c r="J463" s="199"/>
      <c r="K463" s="199"/>
      <c r="L463" s="204"/>
      <c r="M463" s="205"/>
      <c r="N463" s="206"/>
      <c r="O463" s="206"/>
      <c r="P463" s="206"/>
      <c r="Q463" s="206"/>
      <c r="R463" s="206"/>
      <c r="S463" s="206"/>
      <c r="T463" s="207"/>
      <c r="AT463" s="208" t="s">
        <v>163</v>
      </c>
      <c r="AU463" s="208" t="s">
        <v>85</v>
      </c>
      <c r="AV463" s="12" t="s">
        <v>85</v>
      </c>
      <c r="AW463" s="12" t="s">
        <v>36</v>
      </c>
      <c r="AX463" s="12" t="s">
        <v>83</v>
      </c>
      <c r="AY463" s="208" t="s">
        <v>151</v>
      </c>
    </row>
    <row r="464" spans="2:65" s="1" customFormat="1" ht="22.5" customHeight="1">
      <c r="B464" s="32"/>
      <c r="C464" s="173" t="s">
        <v>542</v>
      </c>
      <c r="D464" s="173" t="s">
        <v>154</v>
      </c>
      <c r="E464" s="174" t="s">
        <v>543</v>
      </c>
      <c r="F464" s="175" t="s">
        <v>544</v>
      </c>
      <c r="G464" s="176" t="s">
        <v>488</v>
      </c>
      <c r="H464" s="177">
        <v>1</v>
      </c>
      <c r="I464" s="178"/>
      <c r="J464" s="179">
        <f>ROUND(I464*H464,2)</f>
        <v>0</v>
      </c>
      <c r="K464" s="175" t="s">
        <v>1</v>
      </c>
      <c r="L464" s="36"/>
      <c r="M464" s="180" t="s">
        <v>1</v>
      </c>
      <c r="N464" s="181" t="s">
        <v>46</v>
      </c>
      <c r="O464" s="58"/>
      <c r="P464" s="182">
        <f>O464*H464</f>
        <v>0</v>
      </c>
      <c r="Q464" s="182">
        <v>0</v>
      </c>
      <c r="R464" s="182">
        <f>Q464*H464</f>
        <v>0</v>
      </c>
      <c r="S464" s="182">
        <v>0</v>
      </c>
      <c r="T464" s="183">
        <f>S464*H464</f>
        <v>0</v>
      </c>
      <c r="AR464" s="15" t="s">
        <v>292</v>
      </c>
      <c r="AT464" s="15" t="s">
        <v>154</v>
      </c>
      <c r="AU464" s="15" t="s">
        <v>85</v>
      </c>
      <c r="AY464" s="15" t="s">
        <v>151</v>
      </c>
      <c r="BE464" s="184">
        <f>IF(N464="základní",J464,0)</f>
        <v>0</v>
      </c>
      <c r="BF464" s="184">
        <f>IF(N464="snížená",J464,0)</f>
        <v>0</v>
      </c>
      <c r="BG464" s="184">
        <f>IF(N464="zákl. přenesená",J464,0)</f>
        <v>0</v>
      </c>
      <c r="BH464" s="184">
        <f>IF(N464="sníž. přenesená",J464,0)</f>
        <v>0</v>
      </c>
      <c r="BI464" s="184">
        <f>IF(N464="nulová",J464,0)</f>
        <v>0</v>
      </c>
      <c r="BJ464" s="15" t="s">
        <v>83</v>
      </c>
      <c r="BK464" s="184">
        <f>ROUND(I464*H464,2)</f>
        <v>0</v>
      </c>
      <c r="BL464" s="15" t="s">
        <v>292</v>
      </c>
      <c r="BM464" s="15" t="s">
        <v>545</v>
      </c>
    </row>
    <row r="465" spans="2:47" s="1" customFormat="1" ht="19.5">
      <c r="B465" s="32"/>
      <c r="C465" s="33"/>
      <c r="D465" s="185" t="s">
        <v>161</v>
      </c>
      <c r="E465" s="33"/>
      <c r="F465" s="186" t="s">
        <v>544</v>
      </c>
      <c r="G465" s="33"/>
      <c r="H465" s="33"/>
      <c r="I465" s="102"/>
      <c r="J465" s="33"/>
      <c r="K465" s="33"/>
      <c r="L465" s="36"/>
      <c r="M465" s="187"/>
      <c r="N465" s="58"/>
      <c r="O465" s="58"/>
      <c r="P465" s="58"/>
      <c r="Q465" s="58"/>
      <c r="R465" s="58"/>
      <c r="S465" s="58"/>
      <c r="T465" s="59"/>
      <c r="AT465" s="15" t="s">
        <v>161</v>
      </c>
      <c r="AU465" s="15" t="s">
        <v>85</v>
      </c>
    </row>
    <row r="466" spans="2:51" s="11" customFormat="1" ht="12">
      <c r="B466" s="188"/>
      <c r="C466" s="189"/>
      <c r="D466" s="185" t="s">
        <v>163</v>
      </c>
      <c r="E466" s="190" t="s">
        <v>1</v>
      </c>
      <c r="F466" s="191" t="s">
        <v>400</v>
      </c>
      <c r="G466" s="189"/>
      <c r="H466" s="190" t="s">
        <v>1</v>
      </c>
      <c r="I466" s="192"/>
      <c r="J466" s="189"/>
      <c r="K466" s="189"/>
      <c r="L466" s="193"/>
      <c r="M466" s="194"/>
      <c r="N466" s="195"/>
      <c r="O466" s="195"/>
      <c r="P466" s="195"/>
      <c r="Q466" s="195"/>
      <c r="R466" s="195"/>
      <c r="S466" s="195"/>
      <c r="T466" s="196"/>
      <c r="AT466" s="197" t="s">
        <v>163</v>
      </c>
      <c r="AU466" s="197" t="s">
        <v>85</v>
      </c>
      <c r="AV466" s="11" t="s">
        <v>83</v>
      </c>
      <c r="AW466" s="11" t="s">
        <v>36</v>
      </c>
      <c r="AX466" s="11" t="s">
        <v>75</v>
      </c>
      <c r="AY466" s="197" t="s">
        <v>151</v>
      </c>
    </row>
    <row r="467" spans="2:51" s="12" customFormat="1" ht="12">
      <c r="B467" s="198"/>
      <c r="C467" s="199"/>
      <c r="D467" s="185" t="s">
        <v>163</v>
      </c>
      <c r="E467" s="200" t="s">
        <v>1</v>
      </c>
      <c r="F467" s="201" t="s">
        <v>546</v>
      </c>
      <c r="G467" s="199"/>
      <c r="H467" s="202">
        <v>1</v>
      </c>
      <c r="I467" s="203"/>
      <c r="J467" s="199"/>
      <c r="K467" s="199"/>
      <c r="L467" s="204"/>
      <c r="M467" s="205"/>
      <c r="N467" s="206"/>
      <c r="O467" s="206"/>
      <c r="P467" s="206"/>
      <c r="Q467" s="206"/>
      <c r="R467" s="206"/>
      <c r="S467" s="206"/>
      <c r="T467" s="207"/>
      <c r="AT467" s="208" t="s">
        <v>163</v>
      </c>
      <c r="AU467" s="208" t="s">
        <v>85</v>
      </c>
      <c r="AV467" s="12" t="s">
        <v>85</v>
      </c>
      <c r="AW467" s="12" t="s">
        <v>36</v>
      </c>
      <c r="AX467" s="12" t="s">
        <v>83</v>
      </c>
      <c r="AY467" s="208" t="s">
        <v>151</v>
      </c>
    </row>
    <row r="468" spans="2:65" s="1" customFormat="1" ht="22.5" customHeight="1">
      <c r="B468" s="32"/>
      <c r="C468" s="173" t="s">
        <v>547</v>
      </c>
      <c r="D468" s="173" t="s">
        <v>154</v>
      </c>
      <c r="E468" s="174" t="s">
        <v>548</v>
      </c>
      <c r="F468" s="175" t="s">
        <v>549</v>
      </c>
      <c r="G468" s="176" t="s">
        <v>488</v>
      </c>
      <c r="H468" s="177">
        <v>6</v>
      </c>
      <c r="I468" s="178"/>
      <c r="J468" s="179">
        <f>ROUND(I468*H468,2)</f>
        <v>0</v>
      </c>
      <c r="K468" s="175" t="s">
        <v>1</v>
      </c>
      <c r="L468" s="36"/>
      <c r="M468" s="180" t="s">
        <v>1</v>
      </c>
      <c r="N468" s="181" t="s">
        <v>46</v>
      </c>
      <c r="O468" s="58"/>
      <c r="P468" s="182">
        <f>O468*H468</f>
        <v>0</v>
      </c>
      <c r="Q468" s="182">
        <v>0</v>
      </c>
      <c r="R468" s="182">
        <f>Q468*H468</f>
        <v>0</v>
      </c>
      <c r="S468" s="182">
        <v>0</v>
      </c>
      <c r="T468" s="183">
        <f>S468*H468</f>
        <v>0</v>
      </c>
      <c r="AR468" s="15" t="s">
        <v>292</v>
      </c>
      <c r="AT468" s="15" t="s">
        <v>154</v>
      </c>
      <c r="AU468" s="15" t="s">
        <v>85</v>
      </c>
      <c r="AY468" s="15" t="s">
        <v>151</v>
      </c>
      <c r="BE468" s="184">
        <f>IF(N468="základní",J468,0)</f>
        <v>0</v>
      </c>
      <c r="BF468" s="184">
        <f>IF(N468="snížená",J468,0)</f>
        <v>0</v>
      </c>
      <c r="BG468" s="184">
        <f>IF(N468="zákl. přenesená",J468,0)</f>
        <v>0</v>
      </c>
      <c r="BH468" s="184">
        <f>IF(N468="sníž. přenesená",J468,0)</f>
        <v>0</v>
      </c>
      <c r="BI468" s="184">
        <f>IF(N468="nulová",J468,0)</f>
        <v>0</v>
      </c>
      <c r="BJ468" s="15" t="s">
        <v>83</v>
      </c>
      <c r="BK468" s="184">
        <f>ROUND(I468*H468,2)</f>
        <v>0</v>
      </c>
      <c r="BL468" s="15" t="s">
        <v>292</v>
      </c>
      <c r="BM468" s="15" t="s">
        <v>550</v>
      </c>
    </row>
    <row r="469" spans="2:47" s="1" customFormat="1" ht="19.5">
      <c r="B469" s="32"/>
      <c r="C469" s="33"/>
      <c r="D469" s="185" t="s">
        <v>161</v>
      </c>
      <c r="E469" s="33"/>
      <c r="F469" s="186" t="s">
        <v>549</v>
      </c>
      <c r="G469" s="33"/>
      <c r="H469" s="33"/>
      <c r="I469" s="102"/>
      <c r="J469" s="33"/>
      <c r="K469" s="33"/>
      <c r="L469" s="36"/>
      <c r="M469" s="187"/>
      <c r="N469" s="58"/>
      <c r="O469" s="58"/>
      <c r="P469" s="58"/>
      <c r="Q469" s="58"/>
      <c r="R469" s="58"/>
      <c r="S469" s="58"/>
      <c r="T469" s="59"/>
      <c r="AT469" s="15" t="s">
        <v>161</v>
      </c>
      <c r="AU469" s="15" t="s">
        <v>85</v>
      </c>
    </row>
    <row r="470" spans="2:51" s="11" customFormat="1" ht="12">
      <c r="B470" s="188"/>
      <c r="C470" s="189"/>
      <c r="D470" s="185" t="s">
        <v>163</v>
      </c>
      <c r="E470" s="190" t="s">
        <v>1</v>
      </c>
      <c r="F470" s="191" t="s">
        <v>400</v>
      </c>
      <c r="G470" s="189"/>
      <c r="H470" s="190" t="s">
        <v>1</v>
      </c>
      <c r="I470" s="192"/>
      <c r="J470" s="189"/>
      <c r="K470" s="189"/>
      <c r="L470" s="193"/>
      <c r="M470" s="194"/>
      <c r="N470" s="195"/>
      <c r="O470" s="195"/>
      <c r="P470" s="195"/>
      <c r="Q470" s="195"/>
      <c r="R470" s="195"/>
      <c r="S470" s="195"/>
      <c r="T470" s="196"/>
      <c r="AT470" s="197" t="s">
        <v>163</v>
      </c>
      <c r="AU470" s="197" t="s">
        <v>85</v>
      </c>
      <c r="AV470" s="11" t="s">
        <v>83</v>
      </c>
      <c r="AW470" s="11" t="s">
        <v>36</v>
      </c>
      <c r="AX470" s="11" t="s">
        <v>75</v>
      </c>
      <c r="AY470" s="197" t="s">
        <v>151</v>
      </c>
    </row>
    <row r="471" spans="2:51" s="12" customFormat="1" ht="12">
      <c r="B471" s="198"/>
      <c r="C471" s="199"/>
      <c r="D471" s="185" t="s">
        <v>163</v>
      </c>
      <c r="E471" s="200" t="s">
        <v>1</v>
      </c>
      <c r="F471" s="201" t="s">
        <v>551</v>
      </c>
      <c r="G471" s="199"/>
      <c r="H471" s="202">
        <v>6</v>
      </c>
      <c r="I471" s="203"/>
      <c r="J471" s="199"/>
      <c r="K471" s="199"/>
      <c r="L471" s="204"/>
      <c r="M471" s="205"/>
      <c r="N471" s="206"/>
      <c r="O471" s="206"/>
      <c r="P471" s="206"/>
      <c r="Q471" s="206"/>
      <c r="R471" s="206"/>
      <c r="S471" s="206"/>
      <c r="T471" s="207"/>
      <c r="AT471" s="208" t="s">
        <v>163</v>
      </c>
      <c r="AU471" s="208" t="s">
        <v>85</v>
      </c>
      <c r="AV471" s="12" t="s">
        <v>85</v>
      </c>
      <c r="AW471" s="12" t="s">
        <v>36</v>
      </c>
      <c r="AX471" s="12" t="s">
        <v>83</v>
      </c>
      <c r="AY471" s="208" t="s">
        <v>151</v>
      </c>
    </row>
    <row r="472" spans="2:65" s="1" customFormat="1" ht="22.5" customHeight="1">
      <c r="B472" s="32"/>
      <c r="C472" s="173" t="s">
        <v>552</v>
      </c>
      <c r="D472" s="173" t="s">
        <v>154</v>
      </c>
      <c r="E472" s="174" t="s">
        <v>553</v>
      </c>
      <c r="F472" s="175" t="s">
        <v>554</v>
      </c>
      <c r="G472" s="176" t="s">
        <v>488</v>
      </c>
      <c r="H472" s="177">
        <v>7</v>
      </c>
      <c r="I472" s="178"/>
      <c r="J472" s="179">
        <f>ROUND(I472*H472,2)</f>
        <v>0</v>
      </c>
      <c r="K472" s="175" t="s">
        <v>1</v>
      </c>
      <c r="L472" s="36"/>
      <c r="M472" s="180" t="s">
        <v>1</v>
      </c>
      <c r="N472" s="181" t="s">
        <v>46</v>
      </c>
      <c r="O472" s="58"/>
      <c r="P472" s="182">
        <f>O472*H472</f>
        <v>0</v>
      </c>
      <c r="Q472" s="182">
        <v>0</v>
      </c>
      <c r="R472" s="182">
        <f>Q472*H472</f>
        <v>0</v>
      </c>
      <c r="S472" s="182">
        <v>0</v>
      </c>
      <c r="T472" s="183">
        <f>S472*H472</f>
        <v>0</v>
      </c>
      <c r="AR472" s="15" t="s">
        <v>292</v>
      </c>
      <c r="AT472" s="15" t="s">
        <v>154</v>
      </c>
      <c r="AU472" s="15" t="s">
        <v>85</v>
      </c>
      <c r="AY472" s="15" t="s">
        <v>151</v>
      </c>
      <c r="BE472" s="184">
        <f>IF(N472="základní",J472,0)</f>
        <v>0</v>
      </c>
      <c r="BF472" s="184">
        <f>IF(N472="snížená",J472,0)</f>
        <v>0</v>
      </c>
      <c r="BG472" s="184">
        <f>IF(N472="zákl. přenesená",J472,0)</f>
        <v>0</v>
      </c>
      <c r="BH472" s="184">
        <f>IF(N472="sníž. přenesená",J472,0)</f>
        <v>0</v>
      </c>
      <c r="BI472" s="184">
        <f>IF(N472="nulová",J472,0)</f>
        <v>0</v>
      </c>
      <c r="BJ472" s="15" t="s">
        <v>83</v>
      </c>
      <c r="BK472" s="184">
        <f>ROUND(I472*H472,2)</f>
        <v>0</v>
      </c>
      <c r="BL472" s="15" t="s">
        <v>292</v>
      </c>
      <c r="BM472" s="15" t="s">
        <v>555</v>
      </c>
    </row>
    <row r="473" spans="2:47" s="1" customFormat="1" ht="19.5">
      <c r="B473" s="32"/>
      <c r="C473" s="33"/>
      <c r="D473" s="185" t="s">
        <v>161</v>
      </c>
      <c r="E473" s="33"/>
      <c r="F473" s="186" t="s">
        <v>554</v>
      </c>
      <c r="G473" s="33"/>
      <c r="H473" s="33"/>
      <c r="I473" s="102"/>
      <c r="J473" s="33"/>
      <c r="K473" s="33"/>
      <c r="L473" s="36"/>
      <c r="M473" s="187"/>
      <c r="N473" s="58"/>
      <c r="O473" s="58"/>
      <c r="P473" s="58"/>
      <c r="Q473" s="58"/>
      <c r="R473" s="58"/>
      <c r="S473" s="58"/>
      <c r="T473" s="59"/>
      <c r="AT473" s="15" t="s">
        <v>161</v>
      </c>
      <c r="AU473" s="15" t="s">
        <v>85</v>
      </c>
    </row>
    <row r="474" spans="2:51" s="11" customFormat="1" ht="12">
      <c r="B474" s="188"/>
      <c r="C474" s="189"/>
      <c r="D474" s="185" t="s">
        <v>163</v>
      </c>
      <c r="E474" s="190" t="s">
        <v>1</v>
      </c>
      <c r="F474" s="191" t="s">
        <v>400</v>
      </c>
      <c r="G474" s="189"/>
      <c r="H474" s="190" t="s">
        <v>1</v>
      </c>
      <c r="I474" s="192"/>
      <c r="J474" s="189"/>
      <c r="K474" s="189"/>
      <c r="L474" s="193"/>
      <c r="M474" s="194"/>
      <c r="N474" s="195"/>
      <c r="O474" s="195"/>
      <c r="P474" s="195"/>
      <c r="Q474" s="195"/>
      <c r="R474" s="195"/>
      <c r="S474" s="195"/>
      <c r="T474" s="196"/>
      <c r="AT474" s="197" t="s">
        <v>163</v>
      </c>
      <c r="AU474" s="197" t="s">
        <v>85</v>
      </c>
      <c r="AV474" s="11" t="s">
        <v>83</v>
      </c>
      <c r="AW474" s="11" t="s">
        <v>36</v>
      </c>
      <c r="AX474" s="11" t="s">
        <v>75</v>
      </c>
      <c r="AY474" s="197" t="s">
        <v>151</v>
      </c>
    </row>
    <row r="475" spans="2:51" s="12" customFormat="1" ht="12">
      <c r="B475" s="198"/>
      <c r="C475" s="199"/>
      <c r="D475" s="185" t="s">
        <v>163</v>
      </c>
      <c r="E475" s="200" t="s">
        <v>1</v>
      </c>
      <c r="F475" s="201" t="s">
        <v>556</v>
      </c>
      <c r="G475" s="199"/>
      <c r="H475" s="202">
        <v>7</v>
      </c>
      <c r="I475" s="203"/>
      <c r="J475" s="199"/>
      <c r="K475" s="199"/>
      <c r="L475" s="204"/>
      <c r="M475" s="205"/>
      <c r="N475" s="206"/>
      <c r="O475" s="206"/>
      <c r="P475" s="206"/>
      <c r="Q475" s="206"/>
      <c r="R475" s="206"/>
      <c r="S475" s="206"/>
      <c r="T475" s="207"/>
      <c r="AT475" s="208" t="s">
        <v>163</v>
      </c>
      <c r="AU475" s="208" t="s">
        <v>85</v>
      </c>
      <c r="AV475" s="12" t="s">
        <v>85</v>
      </c>
      <c r="AW475" s="12" t="s">
        <v>36</v>
      </c>
      <c r="AX475" s="12" t="s">
        <v>83</v>
      </c>
      <c r="AY475" s="208" t="s">
        <v>151</v>
      </c>
    </row>
    <row r="476" spans="2:65" s="1" customFormat="1" ht="22.5" customHeight="1">
      <c r="B476" s="32"/>
      <c r="C476" s="173" t="s">
        <v>557</v>
      </c>
      <c r="D476" s="173" t="s">
        <v>154</v>
      </c>
      <c r="E476" s="174" t="s">
        <v>558</v>
      </c>
      <c r="F476" s="175" t="s">
        <v>559</v>
      </c>
      <c r="G476" s="176" t="s">
        <v>488</v>
      </c>
      <c r="H476" s="177">
        <v>1</v>
      </c>
      <c r="I476" s="178"/>
      <c r="J476" s="179">
        <f>ROUND(I476*H476,2)</f>
        <v>0</v>
      </c>
      <c r="K476" s="175" t="s">
        <v>1</v>
      </c>
      <c r="L476" s="36"/>
      <c r="M476" s="180" t="s">
        <v>1</v>
      </c>
      <c r="N476" s="181" t="s">
        <v>46</v>
      </c>
      <c r="O476" s="58"/>
      <c r="P476" s="182">
        <f>O476*H476</f>
        <v>0</v>
      </c>
      <c r="Q476" s="182">
        <v>0</v>
      </c>
      <c r="R476" s="182">
        <f>Q476*H476</f>
        <v>0</v>
      </c>
      <c r="S476" s="182">
        <v>0</v>
      </c>
      <c r="T476" s="183">
        <f>S476*H476</f>
        <v>0</v>
      </c>
      <c r="AR476" s="15" t="s">
        <v>292</v>
      </c>
      <c r="AT476" s="15" t="s">
        <v>154</v>
      </c>
      <c r="AU476" s="15" t="s">
        <v>85</v>
      </c>
      <c r="AY476" s="15" t="s">
        <v>151</v>
      </c>
      <c r="BE476" s="184">
        <f>IF(N476="základní",J476,0)</f>
        <v>0</v>
      </c>
      <c r="BF476" s="184">
        <f>IF(N476="snížená",J476,0)</f>
        <v>0</v>
      </c>
      <c r="BG476" s="184">
        <f>IF(N476="zákl. přenesená",J476,0)</f>
        <v>0</v>
      </c>
      <c r="BH476" s="184">
        <f>IF(N476="sníž. přenesená",J476,0)</f>
        <v>0</v>
      </c>
      <c r="BI476" s="184">
        <f>IF(N476="nulová",J476,0)</f>
        <v>0</v>
      </c>
      <c r="BJ476" s="15" t="s">
        <v>83</v>
      </c>
      <c r="BK476" s="184">
        <f>ROUND(I476*H476,2)</f>
        <v>0</v>
      </c>
      <c r="BL476" s="15" t="s">
        <v>292</v>
      </c>
      <c r="BM476" s="15" t="s">
        <v>560</v>
      </c>
    </row>
    <row r="477" spans="2:47" s="1" customFormat="1" ht="19.5">
      <c r="B477" s="32"/>
      <c r="C477" s="33"/>
      <c r="D477" s="185" t="s">
        <v>161</v>
      </c>
      <c r="E477" s="33"/>
      <c r="F477" s="186" t="s">
        <v>559</v>
      </c>
      <c r="G477" s="33"/>
      <c r="H477" s="33"/>
      <c r="I477" s="102"/>
      <c r="J477" s="33"/>
      <c r="K477" s="33"/>
      <c r="L477" s="36"/>
      <c r="M477" s="187"/>
      <c r="N477" s="58"/>
      <c r="O477" s="58"/>
      <c r="P477" s="58"/>
      <c r="Q477" s="58"/>
      <c r="R477" s="58"/>
      <c r="S477" s="58"/>
      <c r="T477" s="59"/>
      <c r="AT477" s="15" t="s">
        <v>161</v>
      </c>
      <c r="AU477" s="15" t="s">
        <v>85</v>
      </c>
    </row>
    <row r="478" spans="2:51" s="11" customFormat="1" ht="12">
      <c r="B478" s="188"/>
      <c r="C478" s="189"/>
      <c r="D478" s="185" t="s">
        <v>163</v>
      </c>
      <c r="E478" s="190" t="s">
        <v>1</v>
      </c>
      <c r="F478" s="191" t="s">
        <v>400</v>
      </c>
      <c r="G478" s="189"/>
      <c r="H478" s="190" t="s">
        <v>1</v>
      </c>
      <c r="I478" s="192"/>
      <c r="J478" s="189"/>
      <c r="K478" s="189"/>
      <c r="L478" s="193"/>
      <c r="M478" s="194"/>
      <c r="N478" s="195"/>
      <c r="O478" s="195"/>
      <c r="P478" s="195"/>
      <c r="Q478" s="195"/>
      <c r="R478" s="195"/>
      <c r="S478" s="195"/>
      <c r="T478" s="196"/>
      <c r="AT478" s="197" t="s">
        <v>163</v>
      </c>
      <c r="AU478" s="197" t="s">
        <v>85</v>
      </c>
      <c r="AV478" s="11" t="s">
        <v>83</v>
      </c>
      <c r="AW478" s="11" t="s">
        <v>36</v>
      </c>
      <c r="AX478" s="11" t="s">
        <v>75</v>
      </c>
      <c r="AY478" s="197" t="s">
        <v>151</v>
      </c>
    </row>
    <row r="479" spans="2:51" s="12" customFormat="1" ht="12">
      <c r="B479" s="198"/>
      <c r="C479" s="199"/>
      <c r="D479" s="185" t="s">
        <v>163</v>
      </c>
      <c r="E479" s="200" t="s">
        <v>1</v>
      </c>
      <c r="F479" s="201" t="s">
        <v>561</v>
      </c>
      <c r="G479" s="199"/>
      <c r="H479" s="202">
        <v>1</v>
      </c>
      <c r="I479" s="203"/>
      <c r="J479" s="199"/>
      <c r="K479" s="199"/>
      <c r="L479" s="204"/>
      <c r="M479" s="205"/>
      <c r="N479" s="206"/>
      <c r="O479" s="206"/>
      <c r="P479" s="206"/>
      <c r="Q479" s="206"/>
      <c r="R479" s="206"/>
      <c r="S479" s="206"/>
      <c r="T479" s="207"/>
      <c r="AT479" s="208" t="s">
        <v>163</v>
      </c>
      <c r="AU479" s="208" t="s">
        <v>85</v>
      </c>
      <c r="AV479" s="12" t="s">
        <v>85</v>
      </c>
      <c r="AW479" s="12" t="s">
        <v>36</v>
      </c>
      <c r="AX479" s="12" t="s">
        <v>83</v>
      </c>
      <c r="AY479" s="208" t="s">
        <v>151</v>
      </c>
    </row>
    <row r="480" spans="2:65" s="1" customFormat="1" ht="22.5" customHeight="1">
      <c r="B480" s="32"/>
      <c r="C480" s="173" t="s">
        <v>562</v>
      </c>
      <c r="D480" s="173" t="s">
        <v>154</v>
      </c>
      <c r="E480" s="174" t="s">
        <v>563</v>
      </c>
      <c r="F480" s="175" t="s">
        <v>564</v>
      </c>
      <c r="G480" s="176" t="s">
        <v>488</v>
      </c>
      <c r="H480" s="177">
        <v>1</v>
      </c>
      <c r="I480" s="178"/>
      <c r="J480" s="179">
        <f>ROUND(I480*H480,2)</f>
        <v>0</v>
      </c>
      <c r="K480" s="175" t="s">
        <v>1</v>
      </c>
      <c r="L480" s="36"/>
      <c r="M480" s="180" t="s">
        <v>1</v>
      </c>
      <c r="N480" s="181" t="s">
        <v>46</v>
      </c>
      <c r="O480" s="58"/>
      <c r="P480" s="182">
        <f>O480*H480</f>
        <v>0</v>
      </c>
      <c r="Q480" s="182">
        <v>0</v>
      </c>
      <c r="R480" s="182">
        <f>Q480*H480</f>
        <v>0</v>
      </c>
      <c r="S480" s="182">
        <v>0</v>
      </c>
      <c r="T480" s="183">
        <f>S480*H480</f>
        <v>0</v>
      </c>
      <c r="AR480" s="15" t="s">
        <v>292</v>
      </c>
      <c r="AT480" s="15" t="s">
        <v>154</v>
      </c>
      <c r="AU480" s="15" t="s">
        <v>85</v>
      </c>
      <c r="AY480" s="15" t="s">
        <v>151</v>
      </c>
      <c r="BE480" s="184">
        <f>IF(N480="základní",J480,0)</f>
        <v>0</v>
      </c>
      <c r="BF480" s="184">
        <f>IF(N480="snížená",J480,0)</f>
        <v>0</v>
      </c>
      <c r="BG480" s="184">
        <f>IF(N480="zákl. přenesená",J480,0)</f>
        <v>0</v>
      </c>
      <c r="BH480" s="184">
        <f>IF(N480="sníž. přenesená",J480,0)</f>
        <v>0</v>
      </c>
      <c r="BI480" s="184">
        <f>IF(N480="nulová",J480,0)</f>
        <v>0</v>
      </c>
      <c r="BJ480" s="15" t="s">
        <v>83</v>
      </c>
      <c r="BK480" s="184">
        <f>ROUND(I480*H480,2)</f>
        <v>0</v>
      </c>
      <c r="BL480" s="15" t="s">
        <v>292</v>
      </c>
      <c r="BM480" s="15" t="s">
        <v>565</v>
      </c>
    </row>
    <row r="481" spans="2:47" s="1" customFormat="1" ht="19.5">
      <c r="B481" s="32"/>
      <c r="C481" s="33"/>
      <c r="D481" s="185" t="s">
        <v>161</v>
      </c>
      <c r="E481" s="33"/>
      <c r="F481" s="186" t="s">
        <v>564</v>
      </c>
      <c r="G481" s="33"/>
      <c r="H481" s="33"/>
      <c r="I481" s="102"/>
      <c r="J481" s="33"/>
      <c r="K481" s="33"/>
      <c r="L481" s="36"/>
      <c r="M481" s="187"/>
      <c r="N481" s="58"/>
      <c r="O481" s="58"/>
      <c r="P481" s="58"/>
      <c r="Q481" s="58"/>
      <c r="R481" s="58"/>
      <c r="S481" s="58"/>
      <c r="T481" s="59"/>
      <c r="AT481" s="15" t="s">
        <v>161</v>
      </c>
      <c r="AU481" s="15" t="s">
        <v>85</v>
      </c>
    </row>
    <row r="482" spans="2:51" s="11" customFormat="1" ht="12">
      <c r="B482" s="188"/>
      <c r="C482" s="189"/>
      <c r="D482" s="185" t="s">
        <v>163</v>
      </c>
      <c r="E482" s="190" t="s">
        <v>1</v>
      </c>
      <c r="F482" s="191" t="s">
        <v>400</v>
      </c>
      <c r="G482" s="189"/>
      <c r="H482" s="190" t="s">
        <v>1</v>
      </c>
      <c r="I482" s="192"/>
      <c r="J482" s="189"/>
      <c r="K482" s="189"/>
      <c r="L482" s="193"/>
      <c r="M482" s="194"/>
      <c r="N482" s="195"/>
      <c r="O482" s="195"/>
      <c r="P482" s="195"/>
      <c r="Q482" s="195"/>
      <c r="R482" s="195"/>
      <c r="S482" s="195"/>
      <c r="T482" s="196"/>
      <c r="AT482" s="197" t="s">
        <v>163</v>
      </c>
      <c r="AU482" s="197" t="s">
        <v>85</v>
      </c>
      <c r="AV482" s="11" t="s">
        <v>83</v>
      </c>
      <c r="AW482" s="11" t="s">
        <v>36</v>
      </c>
      <c r="AX482" s="11" t="s">
        <v>75</v>
      </c>
      <c r="AY482" s="197" t="s">
        <v>151</v>
      </c>
    </row>
    <row r="483" spans="2:51" s="12" customFormat="1" ht="12">
      <c r="B483" s="198"/>
      <c r="C483" s="199"/>
      <c r="D483" s="185" t="s">
        <v>163</v>
      </c>
      <c r="E483" s="200" t="s">
        <v>1</v>
      </c>
      <c r="F483" s="201" t="s">
        <v>566</v>
      </c>
      <c r="G483" s="199"/>
      <c r="H483" s="202">
        <v>1</v>
      </c>
      <c r="I483" s="203"/>
      <c r="J483" s="199"/>
      <c r="K483" s="199"/>
      <c r="L483" s="204"/>
      <c r="M483" s="205"/>
      <c r="N483" s="206"/>
      <c r="O483" s="206"/>
      <c r="P483" s="206"/>
      <c r="Q483" s="206"/>
      <c r="R483" s="206"/>
      <c r="S483" s="206"/>
      <c r="T483" s="207"/>
      <c r="AT483" s="208" t="s">
        <v>163</v>
      </c>
      <c r="AU483" s="208" t="s">
        <v>85</v>
      </c>
      <c r="AV483" s="12" t="s">
        <v>85</v>
      </c>
      <c r="AW483" s="12" t="s">
        <v>36</v>
      </c>
      <c r="AX483" s="12" t="s">
        <v>83</v>
      </c>
      <c r="AY483" s="208" t="s">
        <v>151</v>
      </c>
    </row>
    <row r="484" spans="2:65" s="1" customFormat="1" ht="22.5" customHeight="1">
      <c r="B484" s="32"/>
      <c r="C484" s="173" t="s">
        <v>567</v>
      </c>
      <c r="D484" s="173" t="s">
        <v>154</v>
      </c>
      <c r="E484" s="174" t="s">
        <v>568</v>
      </c>
      <c r="F484" s="175" t="s">
        <v>569</v>
      </c>
      <c r="G484" s="176" t="s">
        <v>488</v>
      </c>
      <c r="H484" s="177">
        <v>3</v>
      </c>
      <c r="I484" s="178"/>
      <c r="J484" s="179">
        <f>ROUND(I484*H484,2)</f>
        <v>0</v>
      </c>
      <c r="K484" s="175" t="s">
        <v>1</v>
      </c>
      <c r="L484" s="36"/>
      <c r="M484" s="180" t="s">
        <v>1</v>
      </c>
      <c r="N484" s="181" t="s">
        <v>46</v>
      </c>
      <c r="O484" s="58"/>
      <c r="P484" s="182">
        <f>O484*H484</f>
        <v>0</v>
      </c>
      <c r="Q484" s="182">
        <v>0</v>
      </c>
      <c r="R484" s="182">
        <f>Q484*H484</f>
        <v>0</v>
      </c>
      <c r="S484" s="182">
        <v>0</v>
      </c>
      <c r="T484" s="183">
        <f>S484*H484</f>
        <v>0</v>
      </c>
      <c r="AR484" s="15" t="s">
        <v>292</v>
      </c>
      <c r="AT484" s="15" t="s">
        <v>154</v>
      </c>
      <c r="AU484" s="15" t="s">
        <v>85</v>
      </c>
      <c r="AY484" s="15" t="s">
        <v>151</v>
      </c>
      <c r="BE484" s="184">
        <f>IF(N484="základní",J484,0)</f>
        <v>0</v>
      </c>
      <c r="BF484" s="184">
        <f>IF(N484="snížená",J484,0)</f>
        <v>0</v>
      </c>
      <c r="BG484" s="184">
        <f>IF(N484="zákl. přenesená",J484,0)</f>
        <v>0</v>
      </c>
      <c r="BH484" s="184">
        <f>IF(N484="sníž. přenesená",J484,0)</f>
        <v>0</v>
      </c>
      <c r="BI484" s="184">
        <f>IF(N484="nulová",J484,0)</f>
        <v>0</v>
      </c>
      <c r="BJ484" s="15" t="s">
        <v>83</v>
      </c>
      <c r="BK484" s="184">
        <f>ROUND(I484*H484,2)</f>
        <v>0</v>
      </c>
      <c r="BL484" s="15" t="s">
        <v>292</v>
      </c>
      <c r="BM484" s="15" t="s">
        <v>570</v>
      </c>
    </row>
    <row r="485" spans="2:47" s="1" customFormat="1" ht="19.5">
      <c r="B485" s="32"/>
      <c r="C485" s="33"/>
      <c r="D485" s="185" t="s">
        <v>161</v>
      </c>
      <c r="E485" s="33"/>
      <c r="F485" s="186" t="s">
        <v>569</v>
      </c>
      <c r="G485" s="33"/>
      <c r="H485" s="33"/>
      <c r="I485" s="102"/>
      <c r="J485" s="33"/>
      <c r="K485" s="33"/>
      <c r="L485" s="36"/>
      <c r="M485" s="187"/>
      <c r="N485" s="58"/>
      <c r="O485" s="58"/>
      <c r="P485" s="58"/>
      <c r="Q485" s="58"/>
      <c r="R485" s="58"/>
      <c r="S485" s="58"/>
      <c r="T485" s="59"/>
      <c r="AT485" s="15" t="s">
        <v>161</v>
      </c>
      <c r="AU485" s="15" t="s">
        <v>85</v>
      </c>
    </row>
    <row r="486" spans="2:51" s="11" customFormat="1" ht="12">
      <c r="B486" s="188"/>
      <c r="C486" s="189"/>
      <c r="D486" s="185" t="s">
        <v>163</v>
      </c>
      <c r="E486" s="190" t="s">
        <v>1</v>
      </c>
      <c r="F486" s="191" t="s">
        <v>571</v>
      </c>
      <c r="G486" s="189"/>
      <c r="H486" s="190" t="s">
        <v>1</v>
      </c>
      <c r="I486" s="192"/>
      <c r="J486" s="189"/>
      <c r="K486" s="189"/>
      <c r="L486" s="193"/>
      <c r="M486" s="194"/>
      <c r="N486" s="195"/>
      <c r="O486" s="195"/>
      <c r="P486" s="195"/>
      <c r="Q486" s="195"/>
      <c r="R486" s="195"/>
      <c r="S486" s="195"/>
      <c r="T486" s="196"/>
      <c r="AT486" s="197" t="s">
        <v>163</v>
      </c>
      <c r="AU486" s="197" t="s">
        <v>85</v>
      </c>
      <c r="AV486" s="11" t="s">
        <v>83</v>
      </c>
      <c r="AW486" s="11" t="s">
        <v>36</v>
      </c>
      <c r="AX486" s="11" t="s">
        <v>75</v>
      </c>
      <c r="AY486" s="197" t="s">
        <v>151</v>
      </c>
    </row>
    <row r="487" spans="2:51" s="12" customFormat="1" ht="12">
      <c r="B487" s="198"/>
      <c r="C487" s="199"/>
      <c r="D487" s="185" t="s">
        <v>163</v>
      </c>
      <c r="E487" s="200" t="s">
        <v>1</v>
      </c>
      <c r="F487" s="201" t="s">
        <v>572</v>
      </c>
      <c r="G487" s="199"/>
      <c r="H487" s="202">
        <v>3</v>
      </c>
      <c r="I487" s="203"/>
      <c r="J487" s="199"/>
      <c r="K487" s="199"/>
      <c r="L487" s="204"/>
      <c r="M487" s="205"/>
      <c r="N487" s="206"/>
      <c r="O487" s="206"/>
      <c r="P487" s="206"/>
      <c r="Q487" s="206"/>
      <c r="R487" s="206"/>
      <c r="S487" s="206"/>
      <c r="T487" s="207"/>
      <c r="AT487" s="208" t="s">
        <v>163</v>
      </c>
      <c r="AU487" s="208" t="s">
        <v>85</v>
      </c>
      <c r="AV487" s="12" t="s">
        <v>85</v>
      </c>
      <c r="AW487" s="12" t="s">
        <v>36</v>
      </c>
      <c r="AX487" s="12" t="s">
        <v>83</v>
      </c>
      <c r="AY487" s="208" t="s">
        <v>151</v>
      </c>
    </row>
    <row r="488" spans="2:65" s="1" customFormat="1" ht="22.5" customHeight="1">
      <c r="B488" s="32"/>
      <c r="C488" s="173" t="s">
        <v>573</v>
      </c>
      <c r="D488" s="173" t="s">
        <v>154</v>
      </c>
      <c r="E488" s="174" t="s">
        <v>574</v>
      </c>
      <c r="F488" s="175" t="s">
        <v>575</v>
      </c>
      <c r="G488" s="176" t="s">
        <v>488</v>
      </c>
      <c r="H488" s="177">
        <v>1</v>
      </c>
      <c r="I488" s="178"/>
      <c r="J488" s="179">
        <f>ROUND(I488*H488,2)</f>
        <v>0</v>
      </c>
      <c r="K488" s="175" t="s">
        <v>1</v>
      </c>
      <c r="L488" s="36"/>
      <c r="M488" s="180" t="s">
        <v>1</v>
      </c>
      <c r="N488" s="181" t="s">
        <v>46</v>
      </c>
      <c r="O488" s="58"/>
      <c r="P488" s="182">
        <f>O488*H488</f>
        <v>0</v>
      </c>
      <c r="Q488" s="182">
        <v>0</v>
      </c>
      <c r="R488" s="182">
        <f>Q488*H488</f>
        <v>0</v>
      </c>
      <c r="S488" s="182">
        <v>0</v>
      </c>
      <c r="T488" s="183">
        <f>S488*H488</f>
        <v>0</v>
      </c>
      <c r="AR488" s="15" t="s">
        <v>292</v>
      </c>
      <c r="AT488" s="15" t="s">
        <v>154</v>
      </c>
      <c r="AU488" s="15" t="s">
        <v>85</v>
      </c>
      <c r="AY488" s="15" t="s">
        <v>151</v>
      </c>
      <c r="BE488" s="184">
        <f>IF(N488="základní",J488,0)</f>
        <v>0</v>
      </c>
      <c r="BF488" s="184">
        <f>IF(N488="snížená",J488,0)</f>
        <v>0</v>
      </c>
      <c r="BG488" s="184">
        <f>IF(N488="zákl. přenesená",J488,0)</f>
        <v>0</v>
      </c>
      <c r="BH488" s="184">
        <f>IF(N488="sníž. přenesená",J488,0)</f>
        <v>0</v>
      </c>
      <c r="BI488" s="184">
        <f>IF(N488="nulová",J488,0)</f>
        <v>0</v>
      </c>
      <c r="BJ488" s="15" t="s">
        <v>83</v>
      </c>
      <c r="BK488" s="184">
        <f>ROUND(I488*H488,2)</f>
        <v>0</v>
      </c>
      <c r="BL488" s="15" t="s">
        <v>292</v>
      </c>
      <c r="BM488" s="15" t="s">
        <v>576</v>
      </c>
    </row>
    <row r="489" spans="2:47" s="1" customFormat="1" ht="19.5">
      <c r="B489" s="32"/>
      <c r="C489" s="33"/>
      <c r="D489" s="185" t="s">
        <v>161</v>
      </c>
      <c r="E489" s="33"/>
      <c r="F489" s="186" t="s">
        <v>575</v>
      </c>
      <c r="G489" s="33"/>
      <c r="H489" s="33"/>
      <c r="I489" s="102"/>
      <c r="J489" s="33"/>
      <c r="K489" s="33"/>
      <c r="L489" s="36"/>
      <c r="M489" s="187"/>
      <c r="N489" s="58"/>
      <c r="O489" s="58"/>
      <c r="P489" s="58"/>
      <c r="Q489" s="58"/>
      <c r="R489" s="58"/>
      <c r="S489" s="58"/>
      <c r="T489" s="59"/>
      <c r="AT489" s="15" t="s">
        <v>161</v>
      </c>
      <c r="AU489" s="15" t="s">
        <v>85</v>
      </c>
    </row>
    <row r="490" spans="2:51" s="11" customFormat="1" ht="12">
      <c r="B490" s="188"/>
      <c r="C490" s="189"/>
      <c r="D490" s="185" t="s">
        <v>163</v>
      </c>
      <c r="E490" s="190" t="s">
        <v>1</v>
      </c>
      <c r="F490" s="191" t="s">
        <v>571</v>
      </c>
      <c r="G490" s="189"/>
      <c r="H490" s="190" t="s">
        <v>1</v>
      </c>
      <c r="I490" s="192"/>
      <c r="J490" s="189"/>
      <c r="K490" s="189"/>
      <c r="L490" s="193"/>
      <c r="M490" s="194"/>
      <c r="N490" s="195"/>
      <c r="O490" s="195"/>
      <c r="P490" s="195"/>
      <c r="Q490" s="195"/>
      <c r="R490" s="195"/>
      <c r="S490" s="195"/>
      <c r="T490" s="196"/>
      <c r="AT490" s="197" t="s">
        <v>163</v>
      </c>
      <c r="AU490" s="197" t="s">
        <v>85</v>
      </c>
      <c r="AV490" s="11" t="s">
        <v>83</v>
      </c>
      <c r="AW490" s="11" t="s">
        <v>36</v>
      </c>
      <c r="AX490" s="11" t="s">
        <v>75</v>
      </c>
      <c r="AY490" s="197" t="s">
        <v>151</v>
      </c>
    </row>
    <row r="491" spans="2:51" s="12" customFormat="1" ht="12">
      <c r="B491" s="198"/>
      <c r="C491" s="199"/>
      <c r="D491" s="185" t="s">
        <v>163</v>
      </c>
      <c r="E491" s="200" t="s">
        <v>1</v>
      </c>
      <c r="F491" s="201" t="s">
        <v>577</v>
      </c>
      <c r="G491" s="199"/>
      <c r="H491" s="202">
        <v>1</v>
      </c>
      <c r="I491" s="203"/>
      <c r="J491" s="199"/>
      <c r="K491" s="199"/>
      <c r="L491" s="204"/>
      <c r="M491" s="205"/>
      <c r="N491" s="206"/>
      <c r="O491" s="206"/>
      <c r="P491" s="206"/>
      <c r="Q491" s="206"/>
      <c r="R491" s="206"/>
      <c r="S491" s="206"/>
      <c r="T491" s="207"/>
      <c r="AT491" s="208" t="s">
        <v>163</v>
      </c>
      <c r="AU491" s="208" t="s">
        <v>85</v>
      </c>
      <c r="AV491" s="12" t="s">
        <v>85</v>
      </c>
      <c r="AW491" s="12" t="s">
        <v>36</v>
      </c>
      <c r="AX491" s="12" t="s">
        <v>83</v>
      </c>
      <c r="AY491" s="208" t="s">
        <v>151</v>
      </c>
    </row>
    <row r="492" spans="2:65" s="1" customFormat="1" ht="22.5" customHeight="1">
      <c r="B492" s="32"/>
      <c r="C492" s="173" t="s">
        <v>578</v>
      </c>
      <c r="D492" s="173" t="s">
        <v>154</v>
      </c>
      <c r="E492" s="174" t="s">
        <v>579</v>
      </c>
      <c r="F492" s="175" t="s">
        <v>580</v>
      </c>
      <c r="G492" s="176" t="s">
        <v>488</v>
      </c>
      <c r="H492" s="177">
        <v>4</v>
      </c>
      <c r="I492" s="178"/>
      <c r="J492" s="179">
        <f>ROUND(I492*H492,2)</f>
        <v>0</v>
      </c>
      <c r="K492" s="175" t="s">
        <v>1</v>
      </c>
      <c r="L492" s="36"/>
      <c r="M492" s="180" t="s">
        <v>1</v>
      </c>
      <c r="N492" s="181" t="s">
        <v>46</v>
      </c>
      <c r="O492" s="58"/>
      <c r="P492" s="182">
        <f>O492*H492</f>
        <v>0</v>
      </c>
      <c r="Q492" s="182">
        <v>0</v>
      </c>
      <c r="R492" s="182">
        <f>Q492*H492</f>
        <v>0</v>
      </c>
      <c r="S492" s="182">
        <v>0</v>
      </c>
      <c r="T492" s="183">
        <f>S492*H492</f>
        <v>0</v>
      </c>
      <c r="AR492" s="15" t="s">
        <v>292</v>
      </c>
      <c r="AT492" s="15" t="s">
        <v>154</v>
      </c>
      <c r="AU492" s="15" t="s">
        <v>85</v>
      </c>
      <c r="AY492" s="15" t="s">
        <v>151</v>
      </c>
      <c r="BE492" s="184">
        <f>IF(N492="základní",J492,0)</f>
        <v>0</v>
      </c>
      <c r="BF492" s="184">
        <f>IF(N492="snížená",J492,0)</f>
        <v>0</v>
      </c>
      <c r="BG492" s="184">
        <f>IF(N492="zákl. přenesená",J492,0)</f>
        <v>0</v>
      </c>
      <c r="BH492" s="184">
        <f>IF(N492="sníž. přenesená",J492,0)</f>
        <v>0</v>
      </c>
      <c r="BI492" s="184">
        <f>IF(N492="nulová",J492,0)</f>
        <v>0</v>
      </c>
      <c r="BJ492" s="15" t="s">
        <v>83</v>
      </c>
      <c r="BK492" s="184">
        <f>ROUND(I492*H492,2)</f>
        <v>0</v>
      </c>
      <c r="BL492" s="15" t="s">
        <v>292</v>
      </c>
      <c r="BM492" s="15" t="s">
        <v>581</v>
      </c>
    </row>
    <row r="493" spans="2:47" s="1" customFormat="1" ht="19.5">
      <c r="B493" s="32"/>
      <c r="C493" s="33"/>
      <c r="D493" s="185" t="s">
        <v>161</v>
      </c>
      <c r="E493" s="33"/>
      <c r="F493" s="186" t="s">
        <v>580</v>
      </c>
      <c r="G493" s="33"/>
      <c r="H493" s="33"/>
      <c r="I493" s="102"/>
      <c r="J493" s="33"/>
      <c r="K493" s="33"/>
      <c r="L493" s="36"/>
      <c r="M493" s="187"/>
      <c r="N493" s="58"/>
      <c r="O493" s="58"/>
      <c r="P493" s="58"/>
      <c r="Q493" s="58"/>
      <c r="R493" s="58"/>
      <c r="S493" s="58"/>
      <c r="T493" s="59"/>
      <c r="AT493" s="15" t="s">
        <v>161</v>
      </c>
      <c r="AU493" s="15" t="s">
        <v>85</v>
      </c>
    </row>
    <row r="494" spans="2:51" s="11" customFormat="1" ht="12">
      <c r="B494" s="188"/>
      <c r="C494" s="189"/>
      <c r="D494" s="185" t="s">
        <v>163</v>
      </c>
      <c r="E494" s="190" t="s">
        <v>1</v>
      </c>
      <c r="F494" s="191" t="s">
        <v>571</v>
      </c>
      <c r="G494" s="189"/>
      <c r="H494" s="190" t="s">
        <v>1</v>
      </c>
      <c r="I494" s="192"/>
      <c r="J494" s="189"/>
      <c r="K494" s="189"/>
      <c r="L494" s="193"/>
      <c r="M494" s="194"/>
      <c r="N494" s="195"/>
      <c r="O494" s="195"/>
      <c r="P494" s="195"/>
      <c r="Q494" s="195"/>
      <c r="R494" s="195"/>
      <c r="S494" s="195"/>
      <c r="T494" s="196"/>
      <c r="AT494" s="197" t="s">
        <v>163</v>
      </c>
      <c r="AU494" s="197" t="s">
        <v>85</v>
      </c>
      <c r="AV494" s="11" t="s">
        <v>83</v>
      </c>
      <c r="AW494" s="11" t="s">
        <v>36</v>
      </c>
      <c r="AX494" s="11" t="s">
        <v>75</v>
      </c>
      <c r="AY494" s="197" t="s">
        <v>151</v>
      </c>
    </row>
    <row r="495" spans="2:51" s="12" customFormat="1" ht="12">
      <c r="B495" s="198"/>
      <c r="C495" s="199"/>
      <c r="D495" s="185" t="s">
        <v>163</v>
      </c>
      <c r="E495" s="200" t="s">
        <v>1</v>
      </c>
      <c r="F495" s="201" t="s">
        <v>582</v>
      </c>
      <c r="G495" s="199"/>
      <c r="H495" s="202">
        <v>4</v>
      </c>
      <c r="I495" s="203"/>
      <c r="J495" s="199"/>
      <c r="K495" s="199"/>
      <c r="L495" s="204"/>
      <c r="M495" s="205"/>
      <c r="N495" s="206"/>
      <c r="O495" s="206"/>
      <c r="P495" s="206"/>
      <c r="Q495" s="206"/>
      <c r="R495" s="206"/>
      <c r="S495" s="206"/>
      <c r="T495" s="207"/>
      <c r="AT495" s="208" t="s">
        <v>163</v>
      </c>
      <c r="AU495" s="208" t="s">
        <v>85</v>
      </c>
      <c r="AV495" s="12" t="s">
        <v>85</v>
      </c>
      <c r="AW495" s="12" t="s">
        <v>36</v>
      </c>
      <c r="AX495" s="12" t="s">
        <v>83</v>
      </c>
      <c r="AY495" s="208" t="s">
        <v>151</v>
      </c>
    </row>
    <row r="496" spans="2:65" s="1" customFormat="1" ht="22.5" customHeight="1">
      <c r="B496" s="32"/>
      <c r="C496" s="173" t="s">
        <v>583</v>
      </c>
      <c r="D496" s="173" t="s">
        <v>154</v>
      </c>
      <c r="E496" s="174" t="s">
        <v>584</v>
      </c>
      <c r="F496" s="175" t="s">
        <v>585</v>
      </c>
      <c r="G496" s="176" t="s">
        <v>488</v>
      </c>
      <c r="H496" s="177">
        <v>8</v>
      </c>
      <c r="I496" s="178"/>
      <c r="J496" s="179">
        <f>ROUND(I496*H496,2)</f>
        <v>0</v>
      </c>
      <c r="K496" s="175" t="s">
        <v>1</v>
      </c>
      <c r="L496" s="36"/>
      <c r="M496" s="180" t="s">
        <v>1</v>
      </c>
      <c r="N496" s="181" t="s">
        <v>46</v>
      </c>
      <c r="O496" s="58"/>
      <c r="P496" s="182">
        <f>O496*H496</f>
        <v>0</v>
      </c>
      <c r="Q496" s="182">
        <v>0</v>
      </c>
      <c r="R496" s="182">
        <f>Q496*H496</f>
        <v>0</v>
      </c>
      <c r="S496" s="182">
        <v>0</v>
      </c>
      <c r="T496" s="183">
        <f>S496*H496</f>
        <v>0</v>
      </c>
      <c r="AR496" s="15" t="s">
        <v>292</v>
      </c>
      <c r="AT496" s="15" t="s">
        <v>154</v>
      </c>
      <c r="AU496" s="15" t="s">
        <v>85</v>
      </c>
      <c r="AY496" s="15" t="s">
        <v>151</v>
      </c>
      <c r="BE496" s="184">
        <f>IF(N496="základní",J496,0)</f>
        <v>0</v>
      </c>
      <c r="BF496" s="184">
        <f>IF(N496="snížená",J496,0)</f>
        <v>0</v>
      </c>
      <c r="BG496" s="184">
        <f>IF(N496="zákl. přenesená",J496,0)</f>
        <v>0</v>
      </c>
      <c r="BH496" s="184">
        <f>IF(N496="sníž. přenesená",J496,0)</f>
        <v>0</v>
      </c>
      <c r="BI496" s="184">
        <f>IF(N496="nulová",J496,0)</f>
        <v>0</v>
      </c>
      <c r="BJ496" s="15" t="s">
        <v>83</v>
      </c>
      <c r="BK496" s="184">
        <f>ROUND(I496*H496,2)</f>
        <v>0</v>
      </c>
      <c r="BL496" s="15" t="s">
        <v>292</v>
      </c>
      <c r="BM496" s="15" t="s">
        <v>586</v>
      </c>
    </row>
    <row r="497" spans="2:47" s="1" customFormat="1" ht="19.5">
      <c r="B497" s="32"/>
      <c r="C497" s="33"/>
      <c r="D497" s="185" t="s">
        <v>161</v>
      </c>
      <c r="E497" s="33"/>
      <c r="F497" s="186" t="s">
        <v>585</v>
      </c>
      <c r="G497" s="33"/>
      <c r="H497" s="33"/>
      <c r="I497" s="102"/>
      <c r="J497" s="33"/>
      <c r="K497" s="33"/>
      <c r="L497" s="36"/>
      <c r="M497" s="187"/>
      <c r="N497" s="58"/>
      <c r="O497" s="58"/>
      <c r="P497" s="58"/>
      <c r="Q497" s="58"/>
      <c r="R497" s="58"/>
      <c r="S497" s="58"/>
      <c r="T497" s="59"/>
      <c r="AT497" s="15" t="s">
        <v>161</v>
      </c>
      <c r="AU497" s="15" t="s">
        <v>85</v>
      </c>
    </row>
    <row r="498" spans="2:51" s="11" customFormat="1" ht="12">
      <c r="B498" s="188"/>
      <c r="C498" s="189"/>
      <c r="D498" s="185" t="s">
        <v>163</v>
      </c>
      <c r="E498" s="190" t="s">
        <v>1</v>
      </c>
      <c r="F498" s="191" t="s">
        <v>571</v>
      </c>
      <c r="G498" s="189"/>
      <c r="H498" s="190" t="s">
        <v>1</v>
      </c>
      <c r="I498" s="192"/>
      <c r="J498" s="189"/>
      <c r="K498" s="189"/>
      <c r="L498" s="193"/>
      <c r="M498" s="194"/>
      <c r="N498" s="195"/>
      <c r="O498" s="195"/>
      <c r="P498" s="195"/>
      <c r="Q498" s="195"/>
      <c r="R498" s="195"/>
      <c r="S498" s="195"/>
      <c r="T498" s="196"/>
      <c r="AT498" s="197" t="s">
        <v>163</v>
      </c>
      <c r="AU498" s="197" t="s">
        <v>85</v>
      </c>
      <c r="AV498" s="11" t="s">
        <v>83</v>
      </c>
      <c r="AW498" s="11" t="s">
        <v>36</v>
      </c>
      <c r="AX498" s="11" t="s">
        <v>75</v>
      </c>
      <c r="AY498" s="197" t="s">
        <v>151</v>
      </c>
    </row>
    <row r="499" spans="2:51" s="12" customFormat="1" ht="12">
      <c r="B499" s="198"/>
      <c r="C499" s="199"/>
      <c r="D499" s="185" t="s">
        <v>163</v>
      </c>
      <c r="E499" s="200" t="s">
        <v>1</v>
      </c>
      <c r="F499" s="201" t="s">
        <v>587</v>
      </c>
      <c r="G499" s="199"/>
      <c r="H499" s="202">
        <v>8</v>
      </c>
      <c r="I499" s="203"/>
      <c r="J499" s="199"/>
      <c r="K499" s="199"/>
      <c r="L499" s="204"/>
      <c r="M499" s="205"/>
      <c r="N499" s="206"/>
      <c r="O499" s="206"/>
      <c r="P499" s="206"/>
      <c r="Q499" s="206"/>
      <c r="R499" s="206"/>
      <c r="S499" s="206"/>
      <c r="T499" s="207"/>
      <c r="AT499" s="208" t="s">
        <v>163</v>
      </c>
      <c r="AU499" s="208" t="s">
        <v>85</v>
      </c>
      <c r="AV499" s="12" t="s">
        <v>85</v>
      </c>
      <c r="AW499" s="12" t="s">
        <v>36</v>
      </c>
      <c r="AX499" s="12" t="s">
        <v>83</v>
      </c>
      <c r="AY499" s="208" t="s">
        <v>151</v>
      </c>
    </row>
    <row r="500" spans="2:65" s="1" customFormat="1" ht="22.5" customHeight="1">
      <c r="B500" s="32"/>
      <c r="C500" s="173" t="s">
        <v>588</v>
      </c>
      <c r="D500" s="173" t="s">
        <v>154</v>
      </c>
      <c r="E500" s="174" t="s">
        <v>589</v>
      </c>
      <c r="F500" s="175" t="s">
        <v>590</v>
      </c>
      <c r="G500" s="176" t="s">
        <v>488</v>
      </c>
      <c r="H500" s="177">
        <v>9</v>
      </c>
      <c r="I500" s="178"/>
      <c r="J500" s="179">
        <f>ROUND(I500*H500,2)</f>
        <v>0</v>
      </c>
      <c r="K500" s="175" t="s">
        <v>1</v>
      </c>
      <c r="L500" s="36"/>
      <c r="M500" s="180" t="s">
        <v>1</v>
      </c>
      <c r="N500" s="181" t="s">
        <v>46</v>
      </c>
      <c r="O500" s="58"/>
      <c r="P500" s="182">
        <f>O500*H500</f>
        <v>0</v>
      </c>
      <c r="Q500" s="182">
        <v>0</v>
      </c>
      <c r="R500" s="182">
        <f>Q500*H500</f>
        <v>0</v>
      </c>
      <c r="S500" s="182">
        <v>0</v>
      </c>
      <c r="T500" s="183">
        <f>S500*H500</f>
        <v>0</v>
      </c>
      <c r="AR500" s="15" t="s">
        <v>292</v>
      </c>
      <c r="AT500" s="15" t="s">
        <v>154</v>
      </c>
      <c r="AU500" s="15" t="s">
        <v>85</v>
      </c>
      <c r="AY500" s="15" t="s">
        <v>151</v>
      </c>
      <c r="BE500" s="184">
        <f>IF(N500="základní",J500,0)</f>
        <v>0</v>
      </c>
      <c r="BF500" s="184">
        <f>IF(N500="snížená",J500,0)</f>
        <v>0</v>
      </c>
      <c r="BG500" s="184">
        <f>IF(N500="zákl. přenesená",J500,0)</f>
        <v>0</v>
      </c>
      <c r="BH500" s="184">
        <f>IF(N500="sníž. přenesená",J500,0)</f>
        <v>0</v>
      </c>
      <c r="BI500" s="184">
        <f>IF(N500="nulová",J500,0)</f>
        <v>0</v>
      </c>
      <c r="BJ500" s="15" t="s">
        <v>83</v>
      </c>
      <c r="BK500" s="184">
        <f>ROUND(I500*H500,2)</f>
        <v>0</v>
      </c>
      <c r="BL500" s="15" t="s">
        <v>292</v>
      </c>
      <c r="BM500" s="15" t="s">
        <v>591</v>
      </c>
    </row>
    <row r="501" spans="2:47" s="1" customFormat="1" ht="19.5">
      <c r="B501" s="32"/>
      <c r="C501" s="33"/>
      <c r="D501" s="185" t="s">
        <v>161</v>
      </c>
      <c r="E501" s="33"/>
      <c r="F501" s="186" t="s">
        <v>590</v>
      </c>
      <c r="G501" s="33"/>
      <c r="H501" s="33"/>
      <c r="I501" s="102"/>
      <c r="J501" s="33"/>
      <c r="K501" s="33"/>
      <c r="L501" s="36"/>
      <c r="M501" s="187"/>
      <c r="N501" s="58"/>
      <c r="O501" s="58"/>
      <c r="P501" s="58"/>
      <c r="Q501" s="58"/>
      <c r="R501" s="58"/>
      <c r="S501" s="58"/>
      <c r="T501" s="59"/>
      <c r="AT501" s="15" t="s">
        <v>161</v>
      </c>
      <c r="AU501" s="15" t="s">
        <v>85</v>
      </c>
    </row>
    <row r="502" spans="2:51" s="11" customFormat="1" ht="12">
      <c r="B502" s="188"/>
      <c r="C502" s="189"/>
      <c r="D502" s="185" t="s">
        <v>163</v>
      </c>
      <c r="E502" s="190" t="s">
        <v>1</v>
      </c>
      <c r="F502" s="191" t="s">
        <v>571</v>
      </c>
      <c r="G502" s="189"/>
      <c r="H502" s="190" t="s">
        <v>1</v>
      </c>
      <c r="I502" s="192"/>
      <c r="J502" s="189"/>
      <c r="K502" s="189"/>
      <c r="L502" s="193"/>
      <c r="M502" s="194"/>
      <c r="N502" s="195"/>
      <c r="O502" s="195"/>
      <c r="P502" s="195"/>
      <c r="Q502" s="195"/>
      <c r="R502" s="195"/>
      <c r="S502" s="195"/>
      <c r="T502" s="196"/>
      <c r="AT502" s="197" t="s">
        <v>163</v>
      </c>
      <c r="AU502" s="197" t="s">
        <v>85</v>
      </c>
      <c r="AV502" s="11" t="s">
        <v>83</v>
      </c>
      <c r="AW502" s="11" t="s">
        <v>36</v>
      </c>
      <c r="AX502" s="11" t="s">
        <v>75</v>
      </c>
      <c r="AY502" s="197" t="s">
        <v>151</v>
      </c>
    </row>
    <row r="503" spans="2:51" s="12" customFormat="1" ht="12">
      <c r="B503" s="198"/>
      <c r="C503" s="199"/>
      <c r="D503" s="185" t="s">
        <v>163</v>
      </c>
      <c r="E503" s="200" t="s">
        <v>1</v>
      </c>
      <c r="F503" s="201" t="s">
        <v>592</v>
      </c>
      <c r="G503" s="199"/>
      <c r="H503" s="202">
        <v>9</v>
      </c>
      <c r="I503" s="203"/>
      <c r="J503" s="199"/>
      <c r="K503" s="199"/>
      <c r="L503" s="204"/>
      <c r="M503" s="205"/>
      <c r="N503" s="206"/>
      <c r="O503" s="206"/>
      <c r="P503" s="206"/>
      <c r="Q503" s="206"/>
      <c r="R503" s="206"/>
      <c r="S503" s="206"/>
      <c r="T503" s="207"/>
      <c r="AT503" s="208" t="s">
        <v>163</v>
      </c>
      <c r="AU503" s="208" t="s">
        <v>85</v>
      </c>
      <c r="AV503" s="12" t="s">
        <v>85</v>
      </c>
      <c r="AW503" s="12" t="s">
        <v>36</v>
      </c>
      <c r="AX503" s="12" t="s">
        <v>83</v>
      </c>
      <c r="AY503" s="208" t="s">
        <v>151</v>
      </c>
    </row>
    <row r="504" spans="2:65" s="1" customFormat="1" ht="22.5" customHeight="1">
      <c r="B504" s="32"/>
      <c r="C504" s="173" t="s">
        <v>593</v>
      </c>
      <c r="D504" s="173" t="s">
        <v>154</v>
      </c>
      <c r="E504" s="174" t="s">
        <v>594</v>
      </c>
      <c r="F504" s="175" t="s">
        <v>595</v>
      </c>
      <c r="G504" s="176" t="s">
        <v>488</v>
      </c>
      <c r="H504" s="177">
        <v>2</v>
      </c>
      <c r="I504" s="178"/>
      <c r="J504" s="179">
        <f>ROUND(I504*H504,2)</f>
        <v>0</v>
      </c>
      <c r="K504" s="175" t="s">
        <v>1</v>
      </c>
      <c r="L504" s="36"/>
      <c r="M504" s="180" t="s">
        <v>1</v>
      </c>
      <c r="N504" s="181" t="s">
        <v>46</v>
      </c>
      <c r="O504" s="58"/>
      <c r="P504" s="182">
        <f>O504*H504</f>
        <v>0</v>
      </c>
      <c r="Q504" s="182">
        <v>0</v>
      </c>
      <c r="R504" s="182">
        <f>Q504*H504</f>
        <v>0</v>
      </c>
      <c r="S504" s="182">
        <v>0</v>
      </c>
      <c r="T504" s="183">
        <f>S504*H504</f>
        <v>0</v>
      </c>
      <c r="AR504" s="15" t="s">
        <v>292</v>
      </c>
      <c r="AT504" s="15" t="s">
        <v>154</v>
      </c>
      <c r="AU504" s="15" t="s">
        <v>85</v>
      </c>
      <c r="AY504" s="15" t="s">
        <v>151</v>
      </c>
      <c r="BE504" s="184">
        <f>IF(N504="základní",J504,0)</f>
        <v>0</v>
      </c>
      <c r="BF504" s="184">
        <f>IF(N504="snížená",J504,0)</f>
        <v>0</v>
      </c>
      <c r="BG504" s="184">
        <f>IF(N504="zákl. přenesená",J504,0)</f>
        <v>0</v>
      </c>
      <c r="BH504" s="184">
        <f>IF(N504="sníž. přenesená",J504,0)</f>
        <v>0</v>
      </c>
      <c r="BI504" s="184">
        <f>IF(N504="nulová",J504,0)</f>
        <v>0</v>
      </c>
      <c r="BJ504" s="15" t="s">
        <v>83</v>
      </c>
      <c r="BK504" s="184">
        <f>ROUND(I504*H504,2)</f>
        <v>0</v>
      </c>
      <c r="BL504" s="15" t="s">
        <v>292</v>
      </c>
      <c r="BM504" s="15" t="s">
        <v>596</v>
      </c>
    </row>
    <row r="505" spans="2:47" s="1" customFormat="1" ht="19.5">
      <c r="B505" s="32"/>
      <c r="C505" s="33"/>
      <c r="D505" s="185" t="s">
        <v>161</v>
      </c>
      <c r="E505" s="33"/>
      <c r="F505" s="186" t="s">
        <v>595</v>
      </c>
      <c r="G505" s="33"/>
      <c r="H505" s="33"/>
      <c r="I505" s="102"/>
      <c r="J505" s="33"/>
      <c r="K505" s="33"/>
      <c r="L505" s="36"/>
      <c r="M505" s="187"/>
      <c r="N505" s="58"/>
      <c r="O505" s="58"/>
      <c r="P505" s="58"/>
      <c r="Q505" s="58"/>
      <c r="R505" s="58"/>
      <c r="S505" s="58"/>
      <c r="T505" s="59"/>
      <c r="AT505" s="15" t="s">
        <v>161</v>
      </c>
      <c r="AU505" s="15" t="s">
        <v>85</v>
      </c>
    </row>
    <row r="506" spans="2:51" s="11" customFormat="1" ht="12">
      <c r="B506" s="188"/>
      <c r="C506" s="189"/>
      <c r="D506" s="185" t="s">
        <v>163</v>
      </c>
      <c r="E506" s="190" t="s">
        <v>1</v>
      </c>
      <c r="F506" s="191" t="s">
        <v>571</v>
      </c>
      <c r="G506" s="189"/>
      <c r="H506" s="190" t="s">
        <v>1</v>
      </c>
      <c r="I506" s="192"/>
      <c r="J506" s="189"/>
      <c r="K506" s="189"/>
      <c r="L506" s="193"/>
      <c r="M506" s="194"/>
      <c r="N506" s="195"/>
      <c r="O506" s="195"/>
      <c r="P506" s="195"/>
      <c r="Q506" s="195"/>
      <c r="R506" s="195"/>
      <c r="S506" s="195"/>
      <c r="T506" s="196"/>
      <c r="AT506" s="197" t="s">
        <v>163</v>
      </c>
      <c r="AU506" s="197" t="s">
        <v>85</v>
      </c>
      <c r="AV506" s="11" t="s">
        <v>83</v>
      </c>
      <c r="AW506" s="11" t="s">
        <v>36</v>
      </c>
      <c r="AX506" s="11" t="s">
        <v>75</v>
      </c>
      <c r="AY506" s="197" t="s">
        <v>151</v>
      </c>
    </row>
    <row r="507" spans="2:51" s="12" customFormat="1" ht="12">
      <c r="B507" s="198"/>
      <c r="C507" s="199"/>
      <c r="D507" s="185" t="s">
        <v>163</v>
      </c>
      <c r="E507" s="200" t="s">
        <v>1</v>
      </c>
      <c r="F507" s="201" t="s">
        <v>597</v>
      </c>
      <c r="G507" s="199"/>
      <c r="H507" s="202">
        <v>2</v>
      </c>
      <c r="I507" s="203"/>
      <c r="J507" s="199"/>
      <c r="K507" s="199"/>
      <c r="L507" s="204"/>
      <c r="M507" s="205"/>
      <c r="N507" s="206"/>
      <c r="O507" s="206"/>
      <c r="P507" s="206"/>
      <c r="Q507" s="206"/>
      <c r="R507" s="206"/>
      <c r="S507" s="206"/>
      <c r="T507" s="207"/>
      <c r="AT507" s="208" t="s">
        <v>163</v>
      </c>
      <c r="AU507" s="208" t="s">
        <v>85</v>
      </c>
      <c r="AV507" s="12" t="s">
        <v>85</v>
      </c>
      <c r="AW507" s="12" t="s">
        <v>36</v>
      </c>
      <c r="AX507" s="12" t="s">
        <v>83</v>
      </c>
      <c r="AY507" s="208" t="s">
        <v>151</v>
      </c>
    </row>
    <row r="508" spans="2:65" s="1" customFormat="1" ht="22.5" customHeight="1">
      <c r="B508" s="32"/>
      <c r="C508" s="173" t="s">
        <v>598</v>
      </c>
      <c r="D508" s="173" t="s">
        <v>154</v>
      </c>
      <c r="E508" s="174" t="s">
        <v>599</v>
      </c>
      <c r="F508" s="175" t="s">
        <v>600</v>
      </c>
      <c r="G508" s="176" t="s">
        <v>488</v>
      </c>
      <c r="H508" s="177">
        <v>1</v>
      </c>
      <c r="I508" s="178"/>
      <c r="J508" s="179">
        <f>ROUND(I508*H508,2)</f>
        <v>0</v>
      </c>
      <c r="K508" s="175" t="s">
        <v>1</v>
      </c>
      <c r="L508" s="36"/>
      <c r="M508" s="180" t="s">
        <v>1</v>
      </c>
      <c r="N508" s="181" t="s">
        <v>46</v>
      </c>
      <c r="O508" s="58"/>
      <c r="P508" s="182">
        <f>O508*H508</f>
        <v>0</v>
      </c>
      <c r="Q508" s="182">
        <v>0</v>
      </c>
      <c r="R508" s="182">
        <f>Q508*H508</f>
        <v>0</v>
      </c>
      <c r="S508" s="182">
        <v>0</v>
      </c>
      <c r="T508" s="183">
        <f>S508*H508</f>
        <v>0</v>
      </c>
      <c r="AR508" s="15" t="s">
        <v>292</v>
      </c>
      <c r="AT508" s="15" t="s">
        <v>154</v>
      </c>
      <c r="AU508" s="15" t="s">
        <v>85</v>
      </c>
      <c r="AY508" s="15" t="s">
        <v>151</v>
      </c>
      <c r="BE508" s="184">
        <f>IF(N508="základní",J508,0)</f>
        <v>0</v>
      </c>
      <c r="BF508" s="184">
        <f>IF(N508="snížená",J508,0)</f>
        <v>0</v>
      </c>
      <c r="BG508" s="184">
        <f>IF(N508="zákl. přenesená",J508,0)</f>
        <v>0</v>
      </c>
      <c r="BH508" s="184">
        <f>IF(N508="sníž. přenesená",J508,0)</f>
        <v>0</v>
      </c>
      <c r="BI508" s="184">
        <f>IF(N508="nulová",J508,0)</f>
        <v>0</v>
      </c>
      <c r="BJ508" s="15" t="s">
        <v>83</v>
      </c>
      <c r="BK508" s="184">
        <f>ROUND(I508*H508,2)</f>
        <v>0</v>
      </c>
      <c r="BL508" s="15" t="s">
        <v>292</v>
      </c>
      <c r="BM508" s="15" t="s">
        <v>601</v>
      </c>
    </row>
    <row r="509" spans="2:47" s="1" customFormat="1" ht="19.5">
      <c r="B509" s="32"/>
      <c r="C509" s="33"/>
      <c r="D509" s="185" t="s">
        <v>161</v>
      </c>
      <c r="E509" s="33"/>
      <c r="F509" s="186" t="s">
        <v>600</v>
      </c>
      <c r="G509" s="33"/>
      <c r="H509" s="33"/>
      <c r="I509" s="102"/>
      <c r="J509" s="33"/>
      <c r="K509" s="33"/>
      <c r="L509" s="36"/>
      <c r="M509" s="187"/>
      <c r="N509" s="58"/>
      <c r="O509" s="58"/>
      <c r="P509" s="58"/>
      <c r="Q509" s="58"/>
      <c r="R509" s="58"/>
      <c r="S509" s="58"/>
      <c r="T509" s="59"/>
      <c r="AT509" s="15" t="s">
        <v>161</v>
      </c>
      <c r="AU509" s="15" t="s">
        <v>85</v>
      </c>
    </row>
    <row r="510" spans="2:51" s="11" customFormat="1" ht="12">
      <c r="B510" s="188"/>
      <c r="C510" s="189"/>
      <c r="D510" s="185" t="s">
        <v>163</v>
      </c>
      <c r="E510" s="190" t="s">
        <v>1</v>
      </c>
      <c r="F510" s="191" t="s">
        <v>602</v>
      </c>
      <c r="G510" s="189"/>
      <c r="H510" s="190" t="s">
        <v>1</v>
      </c>
      <c r="I510" s="192"/>
      <c r="J510" s="189"/>
      <c r="K510" s="189"/>
      <c r="L510" s="193"/>
      <c r="M510" s="194"/>
      <c r="N510" s="195"/>
      <c r="O510" s="195"/>
      <c r="P510" s="195"/>
      <c r="Q510" s="195"/>
      <c r="R510" s="195"/>
      <c r="S510" s="195"/>
      <c r="T510" s="196"/>
      <c r="AT510" s="197" t="s">
        <v>163</v>
      </c>
      <c r="AU510" s="197" t="s">
        <v>85</v>
      </c>
      <c r="AV510" s="11" t="s">
        <v>83</v>
      </c>
      <c r="AW510" s="11" t="s">
        <v>36</v>
      </c>
      <c r="AX510" s="11" t="s">
        <v>75</v>
      </c>
      <c r="AY510" s="197" t="s">
        <v>151</v>
      </c>
    </row>
    <row r="511" spans="2:51" s="12" customFormat="1" ht="12">
      <c r="B511" s="198"/>
      <c r="C511" s="199"/>
      <c r="D511" s="185" t="s">
        <v>163</v>
      </c>
      <c r="E511" s="200" t="s">
        <v>1</v>
      </c>
      <c r="F511" s="201" t="s">
        <v>603</v>
      </c>
      <c r="G511" s="199"/>
      <c r="H511" s="202">
        <v>1</v>
      </c>
      <c r="I511" s="203"/>
      <c r="J511" s="199"/>
      <c r="K511" s="199"/>
      <c r="L511" s="204"/>
      <c r="M511" s="205"/>
      <c r="N511" s="206"/>
      <c r="O511" s="206"/>
      <c r="P511" s="206"/>
      <c r="Q511" s="206"/>
      <c r="R511" s="206"/>
      <c r="S511" s="206"/>
      <c r="T511" s="207"/>
      <c r="AT511" s="208" t="s">
        <v>163</v>
      </c>
      <c r="AU511" s="208" t="s">
        <v>85</v>
      </c>
      <c r="AV511" s="12" t="s">
        <v>85</v>
      </c>
      <c r="AW511" s="12" t="s">
        <v>36</v>
      </c>
      <c r="AX511" s="12" t="s">
        <v>83</v>
      </c>
      <c r="AY511" s="208" t="s">
        <v>151</v>
      </c>
    </row>
    <row r="512" spans="2:65" s="1" customFormat="1" ht="16.5" customHeight="1">
      <c r="B512" s="32"/>
      <c r="C512" s="173" t="s">
        <v>604</v>
      </c>
      <c r="D512" s="173" t="s">
        <v>154</v>
      </c>
      <c r="E512" s="174" t="s">
        <v>605</v>
      </c>
      <c r="F512" s="175" t="s">
        <v>606</v>
      </c>
      <c r="G512" s="176" t="s">
        <v>470</v>
      </c>
      <c r="H512" s="230"/>
      <c r="I512" s="178"/>
      <c r="J512" s="179">
        <f>ROUND(I512*H512,2)</f>
        <v>0</v>
      </c>
      <c r="K512" s="175" t="s">
        <v>158</v>
      </c>
      <c r="L512" s="36"/>
      <c r="M512" s="180" t="s">
        <v>1</v>
      </c>
      <c r="N512" s="181" t="s">
        <v>46</v>
      </c>
      <c r="O512" s="58"/>
      <c r="P512" s="182">
        <f>O512*H512</f>
        <v>0</v>
      </c>
      <c r="Q512" s="182">
        <v>0</v>
      </c>
      <c r="R512" s="182">
        <f>Q512*H512</f>
        <v>0</v>
      </c>
      <c r="S512" s="182">
        <v>0</v>
      </c>
      <c r="T512" s="183">
        <f>S512*H512</f>
        <v>0</v>
      </c>
      <c r="AR512" s="15" t="s">
        <v>292</v>
      </c>
      <c r="AT512" s="15" t="s">
        <v>154</v>
      </c>
      <c r="AU512" s="15" t="s">
        <v>85</v>
      </c>
      <c r="AY512" s="15" t="s">
        <v>151</v>
      </c>
      <c r="BE512" s="184">
        <f>IF(N512="základní",J512,0)</f>
        <v>0</v>
      </c>
      <c r="BF512" s="184">
        <f>IF(N512="snížená",J512,0)</f>
        <v>0</v>
      </c>
      <c r="BG512" s="184">
        <f>IF(N512="zákl. přenesená",J512,0)</f>
        <v>0</v>
      </c>
      <c r="BH512" s="184">
        <f>IF(N512="sníž. přenesená",J512,0)</f>
        <v>0</v>
      </c>
      <c r="BI512" s="184">
        <f>IF(N512="nulová",J512,0)</f>
        <v>0</v>
      </c>
      <c r="BJ512" s="15" t="s">
        <v>83</v>
      </c>
      <c r="BK512" s="184">
        <f>ROUND(I512*H512,2)</f>
        <v>0</v>
      </c>
      <c r="BL512" s="15" t="s">
        <v>292</v>
      </c>
      <c r="BM512" s="15" t="s">
        <v>607</v>
      </c>
    </row>
    <row r="513" spans="2:47" s="1" customFormat="1" ht="19.5">
      <c r="B513" s="32"/>
      <c r="C513" s="33"/>
      <c r="D513" s="185" t="s">
        <v>161</v>
      </c>
      <c r="E513" s="33"/>
      <c r="F513" s="186" t="s">
        <v>608</v>
      </c>
      <c r="G513" s="33"/>
      <c r="H513" s="33"/>
      <c r="I513" s="102"/>
      <c r="J513" s="33"/>
      <c r="K513" s="33"/>
      <c r="L513" s="36"/>
      <c r="M513" s="187"/>
      <c r="N513" s="58"/>
      <c r="O513" s="58"/>
      <c r="P513" s="58"/>
      <c r="Q513" s="58"/>
      <c r="R513" s="58"/>
      <c r="S513" s="58"/>
      <c r="T513" s="59"/>
      <c r="AT513" s="15" t="s">
        <v>161</v>
      </c>
      <c r="AU513" s="15" t="s">
        <v>85</v>
      </c>
    </row>
    <row r="514" spans="2:63" s="10" customFormat="1" ht="22.9" customHeight="1">
      <c r="B514" s="157"/>
      <c r="C514" s="158"/>
      <c r="D514" s="159" t="s">
        <v>74</v>
      </c>
      <c r="E514" s="171" t="s">
        <v>609</v>
      </c>
      <c r="F514" s="171" t="s">
        <v>610</v>
      </c>
      <c r="G514" s="158"/>
      <c r="H514" s="158"/>
      <c r="I514" s="161"/>
      <c r="J514" s="172">
        <f>BK514</f>
        <v>0</v>
      </c>
      <c r="K514" s="158"/>
      <c r="L514" s="163"/>
      <c r="M514" s="164"/>
      <c r="N514" s="165"/>
      <c r="O514" s="165"/>
      <c r="P514" s="166">
        <f>SUM(P515:P558)</f>
        <v>0</v>
      </c>
      <c r="Q514" s="165"/>
      <c r="R514" s="166">
        <f>SUM(R515:R558)</f>
        <v>0.14717056</v>
      </c>
      <c r="S514" s="165"/>
      <c r="T514" s="167">
        <f>SUM(T515:T558)</f>
        <v>0.3956884</v>
      </c>
      <c r="AR514" s="168" t="s">
        <v>85</v>
      </c>
      <c r="AT514" s="169" t="s">
        <v>74</v>
      </c>
      <c r="AU514" s="169" t="s">
        <v>83</v>
      </c>
      <c r="AY514" s="168" t="s">
        <v>151</v>
      </c>
      <c r="BK514" s="170">
        <f>SUM(BK515:BK558)</f>
        <v>0</v>
      </c>
    </row>
    <row r="515" spans="2:65" s="1" customFormat="1" ht="16.5" customHeight="1">
      <c r="B515" s="32"/>
      <c r="C515" s="173" t="s">
        <v>611</v>
      </c>
      <c r="D515" s="173" t="s">
        <v>154</v>
      </c>
      <c r="E515" s="174" t="s">
        <v>612</v>
      </c>
      <c r="F515" s="175" t="s">
        <v>613</v>
      </c>
      <c r="G515" s="176" t="s">
        <v>231</v>
      </c>
      <c r="H515" s="177">
        <v>3.1</v>
      </c>
      <c r="I515" s="178"/>
      <c r="J515" s="179">
        <f>ROUND(I515*H515,2)</f>
        <v>0</v>
      </c>
      <c r="K515" s="175" t="s">
        <v>158</v>
      </c>
      <c r="L515" s="36"/>
      <c r="M515" s="180" t="s">
        <v>1</v>
      </c>
      <c r="N515" s="181" t="s">
        <v>46</v>
      </c>
      <c r="O515" s="58"/>
      <c r="P515" s="182">
        <f>O515*H515</f>
        <v>0</v>
      </c>
      <c r="Q515" s="182">
        <v>0</v>
      </c>
      <c r="R515" s="182">
        <f>Q515*H515</f>
        <v>0</v>
      </c>
      <c r="S515" s="182">
        <v>0.01174</v>
      </c>
      <c r="T515" s="183">
        <f>S515*H515</f>
        <v>0.036394</v>
      </c>
      <c r="AR515" s="15" t="s">
        <v>292</v>
      </c>
      <c r="AT515" s="15" t="s">
        <v>154</v>
      </c>
      <c r="AU515" s="15" t="s">
        <v>85</v>
      </c>
      <c r="AY515" s="15" t="s">
        <v>151</v>
      </c>
      <c r="BE515" s="184">
        <f>IF(N515="základní",J515,0)</f>
        <v>0</v>
      </c>
      <c r="BF515" s="184">
        <f>IF(N515="snížená",J515,0)</f>
        <v>0</v>
      </c>
      <c r="BG515" s="184">
        <f>IF(N515="zákl. přenesená",J515,0)</f>
        <v>0</v>
      </c>
      <c r="BH515" s="184">
        <f>IF(N515="sníž. přenesená",J515,0)</f>
        <v>0</v>
      </c>
      <c r="BI515" s="184">
        <f>IF(N515="nulová",J515,0)</f>
        <v>0</v>
      </c>
      <c r="BJ515" s="15" t="s">
        <v>83</v>
      </c>
      <c r="BK515" s="184">
        <f>ROUND(I515*H515,2)</f>
        <v>0</v>
      </c>
      <c r="BL515" s="15" t="s">
        <v>292</v>
      </c>
      <c r="BM515" s="15" t="s">
        <v>614</v>
      </c>
    </row>
    <row r="516" spans="2:47" s="1" customFormat="1" ht="12">
      <c r="B516" s="32"/>
      <c r="C516" s="33"/>
      <c r="D516" s="185" t="s">
        <v>161</v>
      </c>
      <c r="E516" s="33"/>
      <c r="F516" s="186" t="s">
        <v>613</v>
      </c>
      <c r="G516" s="33"/>
      <c r="H516" s="33"/>
      <c r="I516" s="102"/>
      <c r="J516" s="33"/>
      <c r="K516" s="33"/>
      <c r="L516" s="36"/>
      <c r="M516" s="187"/>
      <c r="N516" s="58"/>
      <c r="O516" s="58"/>
      <c r="P516" s="58"/>
      <c r="Q516" s="58"/>
      <c r="R516" s="58"/>
      <c r="S516" s="58"/>
      <c r="T516" s="59"/>
      <c r="AT516" s="15" t="s">
        <v>161</v>
      </c>
      <c r="AU516" s="15" t="s">
        <v>85</v>
      </c>
    </row>
    <row r="517" spans="2:51" s="11" customFormat="1" ht="12">
      <c r="B517" s="188"/>
      <c r="C517" s="189"/>
      <c r="D517" s="185" t="s">
        <v>163</v>
      </c>
      <c r="E517" s="190" t="s">
        <v>1</v>
      </c>
      <c r="F517" s="191" t="s">
        <v>184</v>
      </c>
      <c r="G517" s="189"/>
      <c r="H517" s="190" t="s">
        <v>1</v>
      </c>
      <c r="I517" s="192"/>
      <c r="J517" s="189"/>
      <c r="K517" s="189"/>
      <c r="L517" s="193"/>
      <c r="M517" s="194"/>
      <c r="N517" s="195"/>
      <c r="O517" s="195"/>
      <c r="P517" s="195"/>
      <c r="Q517" s="195"/>
      <c r="R517" s="195"/>
      <c r="S517" s="195"/>
      <c r="T517" s="196"/>
      <c r="AT517" s="197" t="s">
        <v>163</v>
      </c>
      <c r="AU517" s="197" t="s">
        <v>85</v>
      </c>
      <c r="AV517" s="11" t="s">
        <v>83</v>
      </c>
      <c r="AW517" s="11" t="s">
        <v>36</v>
      </c>
      <c r="AX517" s="11" t="s">
        <v>75</v>
      </c>
      <c r="AY517" s="197" t="s">
        <v>151</v>
      </c>
    </row>
    <row r="518" spans="2:51" s="12" customFormat="1" ht="12">
      <c r="B518" s="198"/>
      <c r="C518" s="199"/>
      <c r="D518" s="185" t="s">
        <v>163</v>
      </c>
      <c r="E518" s="200" t="s">
        <v>1</v>
      </c>
      <c r="F518" s="201" t="s">
        <v>546</v>
      </c>
      <c r="G518" s="199"/>
      <c r="H518" s="202">
        <v>1</v>
      </c>
      <c r="I518" s="203"/>
      <c r="J518" s="199"/>
      <c r="K518" s="199"/>
      <c r="L518" s="204"/>
      <c r="M518" s="205"/>
      <c r="N518" s="206"/>
      <c r="O518" s="206"/>
      <c r="P518" s="206"/>
      <c r="Q518" s="206"/>
      <c r="R518" s="206"/>
      <c r="S518" s="206"/>
      <c r="T518" s="207"/>
      <c r="AT518" s="208" t="s">
        <v>163</v>
      </c>
      <c r="AU518" s="208" t="s">
        <v>85</v>
      </c>
      <c r="AV518" s="12" t="s">
        <v>85</v>
      </c>
      <c r="AW518" s="12" t="s">
        <v>36</v>
      </c>
      <c r="AX518" s="12" t="s">
        <v>75</v>
      </c>
      <c r="AY518" s="208" t="s">
        <v>151</v>
      </c>
    </row>
    <row r="519" spans="2:51" s="12" customFormat="1" ht="12">
      <c r="B519" s="198"/>
      <c r="C519" s="199"/>
      <c r="D519" s="185" t="s">
        <v>163</v>
      </c>
      <c r="E519" s="200" t="s">
        <v>1</v>
      </c>
      <c r="F519" s="201" t="s">
        <v>615</v>
      </c>
      <c r="G519" s="199"/>
      <c r="H519" s="202">
        <v>0.6</v>
      </c>
      <c r="I519" s="203"/>
      <c r="J519" s="199"/>
      <c r="K519" s="199"/>
      <c r="L519" s="204"/>
      <c r="M519" s="205"/>
      <c r="N519" s="206"/>
      <c r="O519" s="206"/>
      <c r="P519" s="206"/>
      <c r="Q519" s="206"/>
      <c r="R519" s="206"/>
      <c r="S519" s="206"/>
      <c r="T519" s="207"/>
      <c r="AT519" s="208" t="s">
        <v>163</v>
      </c>
      <c r="AU519" s="208" t="s">
        <v>85</v>
      </c>
      <c r="AV519" s="12" t="s">
        <v>85</v>
      </c>
      <c r="AW519" s="12" t="s">
        <v>36</v>
      </c>
      <c r="AX519" s="12" t="s">
        <v>75</v>
      </c>
      <c r="AY519" s="208" t="s">
        <v>151</v>
      </c>
    </row>
    <row r="520" spans="2:51" s="12" customFormat="1" ht="12">
      <c r="B520" s="198"/>
      <c r="C520" s="199"/>
      <c r="D520" s="185" t="s">
        <v>163</v>
      </c>
      <c r="E520" s="200" t="s">
        <v>1</v>
      </c>
      <c r="F520" s="201" t="s">
        <v>616</v>
      </c>
      <c r="G520" s="199"/>
      <c r="H520" s="202">
        <v>1.5</v>
      </c>
      <c r="I520" s="203"/>
      <c r="J520" s="199"/>
      <c r="K520" s="199"/>
      <c r="L520" s="204"/>
      <c r="M520" s="205"/>
      <c r="N520" s="206"/>
      <c r="O520" s="206"/>
      <c r="P520" s="206"/>
      <c r="Q520" s="206"/>
      <c r="R520" s="206"/>
      <c r="S520" s="206"/>
      <c r="T520" s="207"/>
      <c r="AT520" s="208" t="s">
        <v>163</v>
      </c>
      <c r="AU520" s="208" t="s">
        <v>85</v>
      </c>
      <c r="AV520" s="12" t="s">
        <v>85</v>
      </c>
      <c r="AW520" s="12" t="s">
        <v>36</v>
      </c>
      <c r="AX520" s="12" t="s">
        <v>75</v>
      </c>
      <c r="AY520" s="208" t="s">
        <v>151</v>
      </c>
    </row>
    <row r="521" spans="2:51" s="13" customFormat="1" ht="12">
      <c r="B521" s="209"/>
      <c r="C521" s="210"/>
      <c r="D521" s="185" t="s">
        <v>163</v>
      </c>
      <c r="E521" s="211" t="s">
        <v>1</v>
      </c>
      <c r="F521" s="212" t="s">
        <v>171</v>
      </c>
      <c r="G521" s="210"/>
      <c r="H521" s="213">
        <v>3.1</v>
      </c>
      <c r="I521" s="214"/>
      <c r="J521" s="210"/>
      <c r="K521" s="210"/>
      <c r="L521" s="215"/>
      <c r="M521" s="216"/>
      <c r="N521" s="217"/>
      <c r="O521" s="217"/>
      <c r="P521" s="217"/>
      <c r="Q521" s="217"/>
      <c r="R521" s="217"/>
      <c r="S521" s="217"/>
      <c r="T521" s="218"/>
      <c r="AT521" s="219" t="s">
        <v>163</v>
      </c>
      <c r="AU521" s="219" t="s">
        <v>85</v>
      </c>
      <c r="AV521" s="13" t="s">
        <v>159</v>
      </c>
      <c r="AW521" s="13" t="s">
        <v>36</v>
      </c>
      <c r="AX521" s="13" t="s">
        <v>83</v>
      </c>
      <c r="AY521" s="219" t="s">
        <v>151</v>
      </c>
    </row>
    <row r="522" spans="2:65" s="1" customFormat="1" ht="16.5" customHeight="1">
      <c r="B522" s="32"/>
      <c r="C522" s="173" t="s">
        <v>617</v>
      </c>
      <c r="D522" s="173" t="s">
        <v>154</v>
      </c>
      <c r="E522" s="174" t="s">
        <v>618</v>
      </c>
      <c r="F522" s="175" t="s">
        <v>619</v>
      </c>
      <c r="G522" s="176" t="s">
        <v>231</v>
      </c>
      <c r="H522" s="177">
        <v>3.1</v>
      </c>
      <c r="I522" s="178"/>
      <c r="J522" s="179">
        <f>ROUND(I522*H522,2)</f>
        <v>0</v>
      </c>
      <c r="K522" s="175" t="s">
        <v>158</v>
      </c>
      <c r="L522" s="36"/>
      <c r="M522" s="180" t="s">
        <v>1</v>
      </c>
      <c r="N522" s="181" t="s">
        <v>46</v>
      </c>
      <c r="O522" s="58"/>
      <c r="P522" s="182">
        <f>O522*H522</f>
        <v>0</v>
      </c>
      <c r="Q522" s="182">
        <v>0.00046</v>
      </c>
      <c r="R522" s="182">
        <f>Q522*H522</f>
        <v>0.0014260000000000002</v>
      </c>
      <c r="S522" s="182">
        <v>0</v>
      </c>
      <c r="T522" s="183">
        <f>S522*H522</f>
        <v>0</v>
      </c>
      <c r="AR522" s="15" t="s">
        <v>292</v>
      </c>
      <c r="AT522" s="15" t="s">
        <v>154</v>
      </c>
      <c r="AU522" s="15" t="s">
        <v>85</v>
      </c>
      <c r="AY522" s="15" t="s">
        <v>151</v>
      </c>
      <c r="BE522" s="184">
        <f>IF(N522="základní",J522,0)</f>
        <v>0</v>
      </c>
      <c r="BF522" s="184">
        <f>IF(N522="snížená",J522,0)</f>
        <v>0</v>
      </c>
      <c r="BG522" s="184">
        <f>IF(N522="zákl. přenesená",J522,0)</f>
        <v>0</v>
      </c>
      <c r="BH522" s="184">
        <f>IF(N522="sníž. přenesená",J522,0)</f>
        <v>0</v>
      </c>
      <c r="BI522" s="184">
        <f>IF(N522="nulová",J522,0)</f>
        <v>0</v>
      </c>
      <c r="BJ522" s="15" t="s">
        <v>83</v>
      </c>
      <c r="BK522" s="184">
        <f>ROUND(I522*H522,2)</f>
        <v>0</v>
      </c>
      <c r="BL522" s="15" t="s">
        <v>292</v>
      </c>
      <c r="BM522" s="15" t="s">
        <v>620</v>
      </c>
    </row>
    <row r="523" spans="2:47" s="1" customFormat="1" ht="12">
      <c r="B523" s="32"/>
      <c r="C523" s="33"/>
      <c r="D523" s="185" t="s">
        <v>161</v>
      </c>
      <c r="E523" s="33"/>
      <c r="F523" s="186" t="s">
        <v>621</v>
      </c>
      <c r="G523" s="33"/>
      <c r="H523" s="33"/>
      <c r="I523" s="102"/>
      <c r="J523" s="33"/>
      <c r="K523" s="33"/>
      <c r="L523" s="36"/>
      <c r="M523" s="187"/>
      <c r="N523" s="58"/>
      <c r="O523" s="58"/>
      <c r="P523" s="58"/>
      <c r="Q523" s="58"/>
      <c r="R523" s="58"/>
      <c r="S523" s="58"/>
      <c r="T523" s="59"/>
      <c r="AT523" s="15" t="s">
        <v>161</v>
      </c>
      <c r="AU523" s="15" t="s">
        <v>85</v>
      </c>
    </row>
    <row r="524" spans="2:51" s="11" customFormat="1" ht="12">
      <c r="B524" s="188"/>
      <c r="C524" s="189"/>
      <c r="D524" s="185" t="s">
        <v>163</v>
      </c>
      <c r="E524" s="190" t="s">
        <v>1</v>
      </c>
      <c r="F524" s="191" t="s">
        <v>184</v>
      </c>
      <c r="G524" s="189"/>
      <c r="H524" s="190" t="s">
        <v>1</v>
      </c>
      <c r="I524" s="192"/>
      <c r="J524" s="189"/>
      <c r="K524" s="189"/>
      <c r="L524" s="193"/>
      <c r="M524" s="194"/>
      <c r="N524" s="195"/>
      <c r="O524" s="195"/>
      <c r="P524" s="195"/>
      <c r="Q524" s="195"/>
      <c r="R524" s="195"/>
      <c r="S524" s="195"/>
      <c r="T524" s="196"/>
      <c r="AT524" s="197" t="s">
        <v>163</v>
      </c>
      <c r="AU524" s="197" t="s">
        <v>85</v>
      </c>
      <c r="AV524" s="11" t="s">
        <v>83</v>
      </c>
      <c r="AW524" s="11" t="s">
        <v>36</v>
      </c>
      <c r="AX524" s="11" t="s">
        <v>75</v>
      </c>
      <c r="AY524" s="197" t="s">
        <v>151</v>
      </c>
    </row>
    <row r="525" spans="2:51" s="12" customFormat="1" ht="12">
      <c r="B525" s="198"/>
      <c r="C525" s="199"/>
      <c r="D525" s="185" t="s">
        <v>163</v>
      </c>
      <c r="E525" s="200" t="s">
        <v>1</v>
      </c>
      <c r="F525" s="201" t="s">
        <v>546</v>
      </c>
      <c r="G525" s="199"/>
      <c r="H525" s="202">
        <v>1</v>
      </c>
      <c r="I525" s="203"/>
      <c r="J525" s="199"/>
      <c r="K525" s="199"/>
      <c r="L525" s="204"/>
      <c r="M525" s="205"/>
      <c r="N525" s="206"/>
      <c r="O525" s="206"/>
      <c r="P525" s="206"/>
      <c r="Q525" s="206"/>
      <c r="R525" s="206"/>
      <c r="S525" s="206"/>
      <c r="T525" s="207"/>
      <c r="AT525" s="208" t="s">
        <v>163</v>
      </c>
      <c r="AU525" s="208" t="s">
        <v>85</v>
      </c>
      <c r="AV525" s="12" t="s">
        <v>85</v>
      </c>
      <c r="AW525" s="12" t="s">
        <v>36</v>
      </c>
      <c r="AX525" s="12" t="s">
        <v>75</v>
      </c>
      <c r="AY525" s="208" t="s">
        <v>151</v>
      </c>
    </row>
    <row r="526" spans="2:51" s="12" customFormat="1" ht="12">
      <c r="B526" s="198"/>
      <c r="C526" s="199"/>
      <c r="D526" s="185" t="s">
        <v>163</v>
      </c>
      <c r="E526" s="200" t="s">
        <v>1</v>
      </c>
      <c r="F526" s="201" t="s">
        <v>615</v>
      </c>
      <c r="G526" s="199"/>
      <c r="H526" s="202">
        <v>0.6</v>
      </c>
      <c r="I526" s="203"/>
      <c r="J526" s="199"/>
      <c r="K526" s="199"/>
      <c r="L526" s="204"/>
      <c r="M526" s="205"/>
      <c r="N526" s="206"/>
      <c r="O526" s="206"/>
      <c r="P526" s="206"/>
      <c r="Q526" s="206"/>
      <c r="R526" s="206"/>
      <c r="S526" s="206"/>
      <c r="T526" s="207"/>
      <c r="AT526" s="208" t="s">
        <v>163</v>
      </c>
      <c r="AU526" s="208" t="s">
        <v>85</v>
      </c>
      <c r="AV526" s="12" t="s">
        <v>85</v>
      </c>
      <c r="AW526" s="12" t="s">
        <v>36</v>
      </c>
      <c r="AX526" s="12" t="s">
        <v>75</v>
      </c>
      <c r="AY526" s="208" t="s">
        <v>151</v>
      </c>
    </row>
    <row r="527" spans="2:51" s="12" customFormat="1" ht="12">
      <c r="B527" s="198"/>
      <c r="C527" s="199"/>
      <c r="D527" s="185" t="s">
        <v>163</v>
      </c>
      <c r="E527" s="200" t="s">
        <v>1</v>
      </c>
      <c r="F527" s="201" t="s">
        <v>616</v>
      </c>
      <c r="G527" s="199"/>
      <c r="H527" s="202">
        <v>1.5</v>
      </c>
      <c r="I527" s="203"/>
      <c r="J527" s="199"/>
      <c r="K527" s="199"/>
      <c r="L527" s="204"/>
      <c r="M527" s="205"/>
      <c r="N527" s="206"/>
      <c r="O527" s="206"/>
      <c r="P527" s="206"/>
      <c r="Q527" s="206"/>
      <c r="R527" s="206"/>
      <c r="S527" s="206"/>
      <c r="T527" s="207"/>
      <c r="AT527" s="208" t="s">
        <v>163</v>
      </c>
      <c r="AU527" s="208" t="s">
        <v>85</v>
      </c>
      <c r="AV527" s="12" t="s">
        <v>85</v>
      </c>
      <c r="AW527" s="12" t="s">
        <v>36</v>
      </c>
      <c r="AX527" s="12" t="s">
        <v>75</v>
      </c>
      <c r="AY527" s="208" t="s">
        <v>151</v>
      </c>
    </row>
    <row r="528" spans="2:51" s="13" customFormat="1" ht="12">
      <c r="B528" s="209"/>
      <c r="C528" s="210"/>
      <c r="D528" s="185" t="s">
        <v>163</v>
      </c>
      <c r="E528" s="211" t="s">
        <v>1</v>
      </c>
      <c r="F528" s="212" t="s">
        <v>171</v>
      </c>
      <c r="G528" s="210"/>
      <c r="H528" s="213">
        <v>3.1</v>
      </c>
      <c r="I528" s="214"/>
      <c r="J528" s="210"/>
      <c r="K528" s="210"/>
      <c r="L528" s="215"/>
      <c r="M528" s="216"/>
      <c r="N528" s="217"/>
      <c r="O528" s="217"/>
      <c r="P528" s="217"/>
      <c r="Q528" s="217"/>
      <c r="R528" s="217"/>
      <c r="S528" s="217"/>
      <c r="T528" s="218"/>
      <c r="AT528" s="219" t="s">
        <v>163</v>
      </c>
      <c r="AU528" s="219" t="s">
        <v>85</v>
      </c>
      <c r="AV528" s="13" t="s">
        <v>159</v>
      </c>
      <c r="AW528" s="13" t="s">
        <v>36</v>
      </c>
      <c r="AX528" s="13" t="s">
        <v>83</v>
      </c>
      <c r="AY528" s="219" t="s">
        <v>151</v>
      </c>
    </row>
    <row r="529" spans="2:65" s="1" customFormat="1" ht="16.5" customHeight="1">
      <c r="B529" s="32"/>
      <c r="C529" s="220" t="s">
        <v>622</v>
      </c>
      <c r="D529" s="220" t="s">
        <v>275</v>
      </c>
      <c r="E529" s="221" t="s">
        <v>623</v>
      </c>
      <c r="F529" s="222" t="s">
        <v>624</v>
      </c>
      <c r="G529" s="223" t="s">
        <v>488</v>
      </c>
      <c r="H529" s="224">
        <v>11.366</v>
      </c>
      <c r="I529" s="225"/>
      <c r="J529" s="226">
        <f>ROUND(I529*H529,2)</f>
        <v>0</v>
      </c>
      <c r="K529" s="222" t="s">
        <v>158</v>
      </c>
      <c r="L529" s="227"/>
      <c r="M529" s="228" t="s">
        <v>1</v>
      </c>
      <c r="N529" s="229" t="s">
        <v>46</v>
      </c>
      <c r="O529" s="58"/>
      <c r="P529" s="182">
        <f>O529*H529</f>
        <v>0</v>
      </c>
      <c r="Q529" s="182">
        <v>0.00036</v>
      </c>
      <c r="R529" s="182">
        <f>Q529*H529</f>
        <v>0.00409176</v>
      </c>
      <c r="S529" s="182">
        <v>0</v>
      </c>
      <c r="T529" s="183">
        <f>S529*H529</f>
        <v>0</v>
      </c>
      <c r="AR529" s="15" t="s">
        <v>389</v>
      </c>
      <c r="AT529" s="15" t="s">
        <v>275</v>
      </c>
      <c r="AU529" s="15" t="s">
        <v>85</v>
      </c>
      <c r="AY529" s="15" t="s">
        <v>151</v>
      </c>
      <c r="BE529" s="184">
        <f>IF(N529="základní",J529,0)</f>
        <v>0</v>
      </c>
      <c r="BF529" s="184">
        <f>IF(N529="snížená",J529,0)</f>
        <v>0</v>
      </c>
      <c r="BG529" s="184">
        <f>IF(N529="zákl. přenesená",J529,0)</f>
        <v>0</v>
      </c>
      <c r="BH529" s="184">
        <f>IF(N529="sníž. přenesená",J529,0)</f>
        <v>0</v>
      </c>
      <c r="BI529" s="184">
        <f>IF(N529="nulová",J529,0)</f>
        <v>0</v>
      </c>
      <c r="BJ529" s="15" t="s">
        <v>83</v>
      </c>
      <c r="BK529" s="184">
        <f>ROUND(I529*H529,2)</f>
        <v>0</v>
      </c>
      <c r="BL529" s="15" t="s">
        <v>292</v>
      </c>
      <c r="BM529" s="15" t="s">
        <v>625</v>
      </c>
    </row>
    <row r="530" spans="2:47" s="1" customFormat="1" ht="12">
      <c r="B530" s="32"/>
      <c r="C530" s="33"/>
      <c r="D530" s="185" t="s">
        <v>161</v>
      </c>
      <c r="E530" s="33"/>
      <c r="F530" s="186" t="s">
        <v>624</v>
      </c>
      <c r="G530" s="33"/>
      <c r="H530" s="33"/>
      <c r="I530" s="102"/>
      <c r="J530" s="33"/>
      <c r="K530" s="33"/>
      <c r="L530" s="36"/>
      <c r="M530" s="187"/>
      <c r="N530" s="58"/>
      <c r="O530" s="58"/>
      <c r="P530" s="58"/>
      <c r="Q530" s="58"/>
      <c r="R530" s="58"/>
      <c r="S530" s="58"/>
      <c r="T530" s="59"/>
      <c r="AT530" s="15" t="s">
        <v>161</v>
      </c>
      <c r="AU530" s="15" t="s">
        <v>85</v>
      </c>
    </row>
    <row r="531" spans="2:51" s="11" customFormat="1" ht="12">
      <c r="B531" s="188"/>
      <c r="C531" s="189"/>
      <c r="D531" s="185" t="s">
        <v>163</v>
      </c>
      <c r="E531" s="190" t="s">
        <v>1</v>
      </c>
      <c r="F531" s="191" t="s">
        <v>184</v>
      </c>
      <c r="G531" s="189"/>
      <c r="H531" s="190" t="s">
        <v>1</v>
      </c>
      <c r="I531" s="192"/>
      <c r="J531" s="189"/>
      <c r="K531" s="189"/>
      <c r="L531" s="193"/>
      <c r="M531" s="194"/>
      <c r="N531" s="195"/>
      <c r="O531" s="195"/>
      <c r="P531" s="195"/>
      <c r="Q531" s="195"/>
      <c r="R531" s="195"/>
      <c r="S531" s="195"/>
      <c r="T531" s="196"/>
      <c r="AT531" s="197" t="s">
        <v>163</v>
      </c>
      <c r="AU531" s="197" t="s">
        <v>85</v>
      </c>
      <c r="AV531" s="11" t="s">
        <v>83</v>
      </c>
      <c r="AW531" s="11" t="s">
        <v>36</v>
      </c>
      <c r="AX531" s="11" t="s">
        <v>75</v>
      </c>
      <c r="AY531" s="197" t="s">
        <v>151</v>
      </c>
    </row>
    <row r="532" spans="2:51" s="12" customFormat="1" ht="12">
      <c r="B532" s="198"/>
      <c r="C532" s="199"/>
      <c r="D532" s="185" t="s">
        <v>163</v>
      </c>
      <c r="E532" s="200" t="s">
        <v>1</v>
      </c>
      <c r="F532" s="201" t="s">
        <v>626</v>
      </c>
      <c r="G532" s="199"/>
      <c r="H532" s="202">
        <v>3.333</v>
      </c>
      <c r="I532" s="203"/>
      <c r="J532" s="199"/>
      <c r="K532" s="199"/>
      <c r="L532" s="204"/>
      <c r="M532" s="205"/>
      <c r="N532" s="206"/>
      <c r="O532" s="206"/>
      <c r="P532" s="206"/>
      <c r="Q532" s="206"/>
      <c r="R532" s="206"/>
      <c r="S532" s="206"/>
      <c r="T532" s="207"/>
      <c r="AT532" s="208" t="s">
        <v>163</v>
      </c>
      <c r="AU532" s="208" t="s">
        <v>85</v>
      </c>
      <c r="AV532" s="12" t="s">
        <v>85</v>
      </c>
      <c r="AW532" s="12" t="s">
        <v>36</v>
      </c>
      <c r="AX532" s="12" t="s">
        <v>75</v>
      </c>
      <c r="AY532" s="208" t="s">
        <v>151</v>
      </c>
    </row>
    <row r="533" spans="2:51" s="12" customFormat="1" ht="12">
      <c r="B533" s="198"/>
      <c r="C533" s="199"/>
      <c r="D533" s="185" t="s">
        <v>163</v>
      </c>
      <c r="E533" s="200" t="s">
        <v>1</v>
      </c>
      <c r="F533" s="201" t="s">
        <v>627</v>
      </c>
      <c r="G533" s="199"/>
      <c r="H533" s="202">
        <v>2</v>
      </c>
      <c r="I533" s="203"/>
      <c r="J533" s="199"/>
      <c r="K533" s="199"/>
      <c r="L533" s="204"/>
      <c r="M533" s="205"/>
      <c r="N533" s="206"/>
      <c r="O533" s="206"/>
      <c r="P533" s="206"/>
      <c r="Q533" s="206"/>
      <c r="R533" s="206"/>
      <c r="S533" s="206"/>
      <c r="T533" s="207"/>
      <c r="AT533" s="208" t="s">
        <v>163</v>
      </c>
      <c r="AU533" s="208" t="s">
        <v>85</v>
      </c>
      <c r="AV533" s="12" t="s">
        <v>85</v>
      </c>
      <c r="AW533" s="12" t="s">
        <v>36</v>
      </c>
      <c r="AX533" s="12" t="s">
        <v>75</v>
      </c>
      <c r="AY533" s="208" t="s">
        <v>151</v>
      </c>
    </row>
    <row r="534" spans="2:51" s="12" customFormat="1" ht="12">
      <c r="B534" s="198"/>
      <c r="C534" s="199"/>
      <c r="D534" s="185" t="s">
        <v>163</v>
      </c>
      <c r="E534" s="200" t="s">
        <v>1</v>
      </c>
      <c r="F534" s="201" t="s">
        <v>628</v>
      </c>
      <c r="G534" s="199"/>
      <c r="H534" s="202">
        <v>5</v>
      </c>
      <c r="I534" s="203"/>
      <c r="J534" s="199"/>
      <c r="K534" s="199"/>
      <c r="L534" s="204"/>
      <c r="M534" s="205"/>
      <c r="N534" s="206"/>
      <c r="O534" s="206"/>
      <c r="P534" s="206"/>
      <c r="Q534" s="206"/>
      <c r="R534" s="206"/>
      <c r="S534" s="206"/>
      <c r="T534" s="207"/>
      <c r="AT534" s="208" t="s">
        <v>163</v>
      </c>
      <c r="AU534" s="208" t="s">
        <v>85</v>
      </c>
      <c r="AV534" s="12" t="s">
        <v>85</v>
      </c>
      <c r="AW534" s="12" t="s">
        <v>36</v>
      </c>
      <c r="AX534" s="12" t="s">
        <v>75</v>
      </c>
      <c r="AY534" s="208" t="s">
        <v>151</v>
      </c>
    </row>
    <row r="535" spans="2:51" s="13" customFormat="1" ht="12">
      <c r="B535" s="209"/>
      <c r="C535" s="210"/>
      <c r="D535" s="185" t="s">
        <v>163</v>
      </c>
      <c r="E535" s="211" t="s">
        <v>1</v>
      </c>
      <c r="F535" s="212" t="s">
        <v>171</v>
      </c>
      <c r="G535" s="210"/>
      <c r="H535" s="213">
        <v>10.333</v>
      </c>
      <c r="I535" s="214"/>
      <c r="J535" s="210"/>
      <c r="K535" s="210"/>
      <c r="L535" s="215"/>
      <c r="M535" s="216"/>
      <c r="N535" s="217"/>
      <c r="O535" s="217"/>
      <c r="P535" s="217"/>
      <c r="Q535" s="217"/>
      <c r="R535" s="217"/>
      <c r="S535" s="217"/>
      <c r="T535" s="218"/>
      <c r="AT535" s="219" t="s">
        <v>163</v>
      </c>
      <c r="AU535" s="219" t="s">
        <v>85</v>
      </c>
      <c r="AV535" s="13" t="s">
        <v>159</v>
      </c>
      <c r="AW535" s="13" t="s">
        <v>36</v>
      </c>
      <c r="AX535" s="13" t="s">
        <v>75</v>
      </c>
      <c r="AY535" s="219" t="s">
        <v>151</v>
      </c>
    </row>
    <row r="536" spans="2:51" s="12" customFormat="1" ht="12">
      <c r="B536" s="198"/>
      <c r="C536" s="199"/>
      <c r="D536" s="185" t="s">
        <v>163</v>
      </c>
      <c r="E536" s="200" t="s">
        <v>1</v>
      </c>
      <c r="F536" s="201" t="s">
        <v>629</v>
      </c>
      <c r="G536" s="199"/>
      <c r="H536" s="202">
        <v>11.366</v>
      </c>
      <c r="I536" s="203"/>
      <c r="J536" s="199"/>
      <c r="K536" s="199"/>
      <c r="L536" s="204"/>
      <c r="M536" s="205"/>
      <c r="N536" s="206"/>
      <c r="O536" s="206"/>
      <c r="P536" s="206"/>
      <c r="Q536" s="206"/>
      <c r="R536" s="206"/>
      <c r="S536" s="206"/>
      <c r="T536" s="207"/>
      <c r="AT536" s="208" t="s">
        <v>163</v>
      </c>
      <c r="AU536" s="208" t="s">
        <v>85</v>
      </c>
      <c r="AV536" s="12" t="s">
        <v>85</v>
      </c>
      <c r="AW536" s="12" t="s">
        <v>36</v>
      </c>
      <c r="AX536" s="12" t="s">
        <v>83</v>
      </c>
      <c r="AY536" s="208" t="s">
        <v>151</v>
      </c>
    </row>
    <row r="537" spans="2:65" s="1" customFormat="1" ht="16.5" customHeight="1">
      <c r="B537" s="32"/>
      <c r="C537" s="173" t="s">
        <v>630</v>
      </c>
      <c r="D537" s="173" t="s">
        <v>154</v>
      </c>
      <c r="E537" s="174" t="s">
        <v>631</v>
      </c>
      <c r="F537" s="175" t="s">
        <v>632</v>
      </c>
      <c r="G537" s="176" t="s">
        <v>157</v>
      </c>
      <c r="H537" s="177">
        <v>4.32</v>
      </c>
      <c r="I537" s="178"/>
      <c r="J537" s="179">
        <f>ROUND(I537*H537,2)</f>
        <v>0</v>
      </c>
      <c r="K537" s="175" t="s">
        <v>158</v>
      </c>
      <c r="L537" s="36"/>
      <c r="M537" s="180" t="s">
        <v>1</v>
      </c>
      <c r="N537" s="181" t="s">
        <v>46</v>
      </c>
      <c r="O537" s="58"/>
      <c r="P537" s="182">
        <f>O537*H537</f>
        <v>0</v>
      </c>
      <c r="Q537" s="182">
        <v>0.00367</v>
      </c>
      <c r="R537" s="182">
        <f>Q537*H537</f>
        <v>0.0158544</v>
      </c>
      <c r="S537" s="182">
        <v>0</v>
      </c>
      <c r="T537" s="183">
        <f>S537*H537</f>
        <v>0</v>
      </c>
      <c r="AR537" s="15" t="s">
        <v>292</v>
      </c>
      <c r="AT537" s="15" t="s">
        <v>154</v>
      </c>
      <c r="AU537" s="15" t="s">
        <v>85</v>
      </c>
      <c r="AY537" s="15" t="s">
        <v>151</v>
      </c>
      <c r="BE537" s="184">
        <f>IF(N537="základní",J537,0)</f>
        <v>0</v>
      </c>
      <c r="BF537" s="184">
        <f>IF(N537="snížená",J537,0)</f>
        <v>0</v>
      </c>
      <c r="BG537" s="184">
        <f>IF(N537="zákl. přenesená",J537,0)</f>
        <v>0</v>
      </c>
      <c r="BH537" s="184">
        <f>IF(N537="sníž. přenesená",J537,0)</f>
        <v>0</v>
      </c>
      <c r="BI537" s="184">
        <f>IF(N537="nulová",J537,0)</f>
        <v>0</v>
      </c>
      <c r="BJ537" s="15" t="s">
        <v>83</v>
      </c>
      <c r="BK537" s="184">
        <f>ROUND(I537*H537,2)</f>
        <v>0</v>
      </c>
      <c r="BL537" s="15" t="s">
        <v>292</v>
      </c>
      <c r="BM537" s="15" t="s">
        <v>633</v>
      </c>
    </row>
    <row r="538" spans="2:47" s="1" customFormat="1" ht="12">
      <c r="B538" s="32"/>
      <c r="C538" s="33"/>
      <c r="D538" s="185" t="s">
        <v>161</v>
      </c>
      <c r="E538" s="33"/>
      <c r="F538" s="186" t="s">
        <v>634</v>
      </c>
      <c r="G538" s="33"/>
      <c r="H538" s="33"/>
      <c r="I538" s="102"/>
      <c r="J538" s="33"/>
      <c r="K538" s="33"/>
      <c r="L538" s="36"/>
      <c r="M538" s="187"/>
      <c r="N538" s="58"/>
      <c r="O538" s="58"/>
      <c r="P538" s="58"/>
      <c r="Q538" s="58"/>
      <c r="R538" s="58"/>
      <c r="S538" s="58"/>
      <c r="T538" s="59"/>
      <c r="AT538" s="15" t="s">
        <v>161</v>
      </c>
      <c r="AU538" s="15" t="s">
        <v>85</v>
      </c>
    </row>
    <row r="539" spans="2:51" s="11" customFormat="1" ht="12">
      <c r="B539" s="188"/>
      <c r="C539" s="189"/>
      <c r="D539" s="185" t="s">
        <v>163</v>
      </c>
      <c r="E539" s="190" t="s">
        <v>1</v>
      </c>
      <c r="F539" s="191" t="s">
        <v>184</v>
      </c>
      <c r="G539" s="189"/>
      <c r="H539" s="190" t="s">
        <v>1</v>
      </c>
      <c r="I539" s="192"/>
      <c r="J539" s="189"/>
      <c r="K539" s="189"/>
      <c r="L539" s="193"/>
      <c r="M539" s="194"/>
      <c r="N539" s="195"/>
      <c r="O539" s="195"/>
      <c r="P539" s="195"/>
      <c r="Q539" s="195"/>
      <c r="R539" s="195"/>
      <c r="S539" s="195"/>
      <c r="T539" s="196"/>
      <c r="AT539" s="197" t="s">
        <v>163</v>
      </c>
      <c r="AU539" s="197" t="s">
        <v>85</v>
      </c>
      <c r="AV539" s="11" t="s">
        <v>83</v>
      </c>
      <c r="AW539" s="11" t="s">
        <v>36</v>
      </c>
      <c r="AX539" s="11" t="s">
        <v>75</v>
      </c>
      <c r="AY539" s="197" t="s">
        <v>151</v>
      </c>
    </row>
    <row r="540" spans="2:51" s="12" customFormat="1" ht="12">
      <c r="B540" s="198"/>
      <c r="C540" s="199"/>
      <c r="D540" s="185" t="s">
        <v>163</v>
      </c>
      <c r="E540" s="200" t="s">
        <v>1</v>
      </c>
      <c r="F540" s="201" t="s">
        <v>100</v>
      </c>
      <c r="G540" s="199"/>
      <c r="H540" s="202">
        <v>4.32</v>
      </c>
      <c r="I540" s="203"/>
      <c r="J540" s="199"/>
      <c r="K540" s="199"/>
      <c r="L540" s="204"/>
      <c r="M540" s="205"/>
      <c r="N540" s="206"/>
      <c r="O540" s="206"/>
      <c r="P540" s="206"/>
      <c r="Q540" s="206"/>
      <c r="R540" s="206"/>
      <c r="S540" s="206"/>
      <c r="T540" s="207"/>
      <c r="AT540" s="208" t="s">
        <v>163</v>
      </c>
      <c r="AU540" s="208" t="s">
        <v>85</v>
      </c>
      <c r="AV540" s="12" t="s">
        <v>85</v>
      </c>
      <c r="AW540" s="12" t="s">
        <v>36</v>
      </c>
      <c r="AX540" s="12" t="s">
        <v>83</v>
      </c>
      <c r="AY540" s="208" t="s">
        <v>151</v>
      </c>
    </row>
    <row r="541" spans="2:65" s="1" customFormat="1" ht="16.5" customHeight="1">
      <c r="B541" s="32"/>
      <c r="C541" s="220" t="s">
        <v>635</v>
      </c>
      <c r="D541" s="220" t="s">
        <v>275</v>
      </c>
      <c r="E541" s="221" t="s">
        <v>636</v>
      </c>
      <c r="F541" s="222" t="s">
        <v>637</v>
      </c>
      <c r="G541" s="223" t="s">
        <v>157</v>
      </c>
      <c r="H541" s="224">
        <v>4.752</v>
      </c>
      <c r="I541" s="225"/>
      <c r="J541" s="226">
        <f>ROUND(I541*H541,2)</f>
        <v>0</v>
      </c>
      <c r="K541" s="222" t="s">
        <v>158</v>
      </c>
      <c r="L541" s="227"/>
      <c r="M541" s="228" t="s">
        <v>1</v>
      </c>
      <c r="N541" s="229" t="s">
        <v>46</v>
      </c>
      <c r="O541" s="58"/>
      <c r="P541" s="182">
        <f>O541*H541</f>
        <v>0</v>
      </c>
      <c r="Q541" s="182">
        <v>0.0192</v>
      </c>
      <c r="R541" s="182">
        <f>Q541*H541</f>
        <v>0.09123839999999998</v>
      </c>
      <c r="S541" s="182">
        <v>0</v>
      </c>
      <c r="T541" s="183">
        <f>S541*H541</f>
        <v>0</v>
      </c>
      <c r="AR541" s="15" t="s">
        <v>389</v>
      </c>
      <c r="AT541" s="15" t="s">
        <v>275</v>
      </c>
      <c r="AU541" s="15" t="s">
        <v>85</v>
      </c>
      <c r="AY541" s="15" t="s">
        <v>151</v>
      </c>
      <c r="BE541" s="184">
        <f>IF(N541="základní",J541,0)</f>
        <v>0</v>
      </c>
      <c r="BF541" s="184">
        <f>IF(N541="snížená",J541,0)</f>
        <v>0</v>
      </c>
      <c r="BG541" s="184">
        <f>IF(N541="zákl. přenesená",J541,0)</f>
        <v>0</v>
      </c>
      <c r="BH541" s="184">
        <f>IF(N541="sníž. přenesená",J541,0)</f>
        <v>0</v>
      </c>
      <c r="BI541" s="184">
        <f>IF(N541="nulová",J541,0)</f>
        <v>0</v>
      </c>
      <c r="BJ541" s="15" t="s">
        <v>83</v>
      </c>
      <c r="BK541" s="184">
        <f>ROUND(I541*H541,2)</f>
        <v>0</v>
      </c>
      <c r="BL541" s="15" t="s">
        <v>292</v>
      </c>
      <c r="BM541" s="15" t="s">
        <v>638</v>
      </c>
    </row>
    <row r="542" spans="2:47" s="1" customFormat="1" ht="12">
      <c r="B542" s="32"/>
      <c r="C542" s="33"/>
      <c r="D542" s="185" t="s">
        <v>161</v>
      </c>
      <c r="E542" s="33"/>
      <c r="F542" s="186" t="s">
        <v>637</v>
      </c>
      <c r="G542" s="33"/>
      <c r="H542" s="33"/>
      <c r="I542" s="102"/>
      <c r="J542" s="33"/>
      <c r="K542" s="33"/>
      <c r="L542" s="36"/>
      <c r="M542" s="187"/>
      <c r="N542" s="58"/>
      <c r="O542" s="58"/>
      <c r="P542" s="58"/>
      <c r="Q542" s="58"/>
      <c r="R542" s="58"/>
      <c r="S542" s="58"/>
      <c r="T542" s="59"/>
      <c r="AT542" s="15" t="s">
        <v>161</v>
      </c>
      <c r="AU542" s="15" t="s">
        <v>85</v>
      </c>
    </row>
    <row r="543" spans="2:51" s="12" customFormat="1" ht="12">
      <c r="B543" s="198"/>
      <c r="C543" s="199"/>
      <c r="D543" s="185" t="s">
        <v>163</v>
      </c>
      <c r="E543" s="200" t="s">
        <v>1</v>
      </c>
      <c r="F543" s="201" t="s">
        <v>639</v>
      </c>
      <c r="G543" s="199"/>
      <c r="H543" s="202">
        <v>4.752</v>
      </c>
      <c r="I543" s="203"/>
      <c r="J543" s="199"/>
      <c r="K543" s="199"/>
      <c r="L543" s="204"/>
      <c r="M543" s="205"/>
      <c r="N543" s="206"/>
      <c r="O543" s="206"/>
      <c r="P543" s="206"/>
      <c r="Q543" s="206"/>
      <c r="R543" s="206"/>
      <c r="S543" s="206"/>
      <c r="T543" s="207"/>
      <c r="AT543" s="208" t="s">
        <v>163</v>
      </c>
      <c r="AU543" s="208" t="s">
        <v>85</v>
      </c>
      <c r="AV543" s="12" t="s">
        <v>85</v>
      </c>
      <c r="AW543" s="12" t="s">
        <v>36</v>
      </c>
      <c r="AX543" s="12" t="s">
        <v>83</v>
      </c>
      <c r="AY543" s="208" t="s">
        <v>151</v>
      </c>
    </row>
    <row r="544" spans="2:65" s="1" customFormat="1" ht="16.5" customHeight="1">
      <c r="B544" s="32"/>
      <c r="C544" s="173" t="s">
        <v>640</v>
      </c>
      <c r="D544" s="173" t="s">
        <v>154</v>
      </c>
      <c r="E544" s="174" t="s">
        <v>641</v>
      </c>
      <c r="F544" s="175" t="s">
        <v>642</v>
      </c>
      <c r="G544" s="176" t="s">
        <v>157</v>
      </c>
      <c r="H544" s="177">
        <v>4.32</v>
      </c>
      <c r="I544" s="178"/>
      <c r="J544" s="179">
        <f>ROUND(I544*H544,2)</f>
        <v>0</v>
      </c>
      <c r="K544" s="175" t="s">
        <v>158</v>
      </c>
      <c r="L544" s="36"/>
      <c r="M544" s="180" t="s">
        <v>1</v>
      </c>
      <c r="N544" s="181" t="s">
        <v>46</v>
      </c>
      <c r="O544" s="58"/>
      <c r="P544" s="182">
        <f>O544*H544</f>
        <v>0</v>
      </c>
      <c r="Q544" s="182">
        <v>0</v>
      </c>
      <c r="R544" s="182">
        <f>Q544*H544</f>
        <v>0</v>
      </c>
      <c r="S544" s="182">
        <v>0.08317</v>
      </c>
      <c r="T544" s="183">
        <f>S544*H544</f>
        <v>0.3592944</v>
      </c>
      <c r="AR544" s="15" t="s">
        <v>292</v>
      </c>
      <c r="AT544" s="15" t="s">
        <v>154</v>
      </c>
      <c r="AU544" s="15" t="s">
        <v>85</v>
      </c>
      <c r="AY544" s="15" t="s">
        <v>151</v>
      </c>
      <c r="BE544" s="184">
        <f>IF(N544="základní",J544,0)</f>
        <v>0</v>
      </c>
      <c r="BF544" s="184">
        <f>IF(N544="snížená",J544,0)</f>
        <v>0</v>
      </c>
      <c r="BG544" s="184">
        <f>IF(N544="zákl. přenesená",J544,0)</f>
        <v>0</v>
      </c>
      <c r="BH544" s="184">
        <f>IF(N544="sníž. přenesená",J544,0)</f>
        <v>0</v>
      </c>
      <c r="BI544" s="184">
        <f>IF(N544="nulová",J544,0)</f>
        <v>0</v>
      </c>
      <c r="BJ544" s="15" t="s">
        <v>83</v>
      </c>
      <c r="BK544" s="184">
        <f>ROUND(I544*H544,2)</f>
        <v>0</v>
      </c>
      <c r="BL544" s="15" t="s">
        <v>292</v>
      </c>
      <c r="BM544" s="15" t="s">
        <v>643</v>
      </c>
    </row>
    <row r="545" spans="2:47" s="1" customFormat="1" ht="12">
      <c r="B545" s="32"/>
      <c r="C545" s="33"/>
      <c r="D545" s="185" t="s">
        <v>161</v>
      </c>
      <c r="E545" s="33"/>
      <c r="F545" s="186" t="s">
        <v>642</v>
      </c>
      <c r="G545" s="33"/>
      <c r="H545" s="33"/>
      <c r="I545" s="102"/>
      <c r="J545" s="33"/>
      <c r="K545" s="33"/>
      <c r="L545" s="36"/>
      <c r="M545" s="187"/>
      <c r="N545" s="58"/>
      <c r="O545" s="58"/>
      <c r="P545" s="58"/>
      <c r="Q545" s="58"/>
      <c r="R545" s="58"/>
      <c r="S545" s="58"/>
      <c r="T545" s="59"/>
      <c r="AT545" s="15" t="s">
        <v>161</v>
      </c>
      <c r="AU545" s="15" t="s">
        <v>85</v>
      </c>
    </row>
    <row r="546" spans="2:51" s="11" customFormat="1" ht="12">
      <c r="B546" s="188"/>
      <c r="C546" s="189"/>
      <c r="D546" s="185" t="s">
        <v>163</v>
      </c>
      <c r="E546" s="190" t="s">
        <v>1</v>
      </c>
      <c r="F546" s="191" t="s">
        <v>184</v>
      </c>
      <c r="G546" s="189"/>
      <c r="H546" s="190" t="s">
        <v>1</v>
      </c>
      <c r="I546" s="192"/>
      <c r="J546" s="189"/>
      <c r="K546" s="189"/>
      <c r="L546" s="193"/>
      <c r="M546" s="194"/>
      <c r="N546" s="195"/>
      <c r="O546" s="195"/>
      <c r="P546" s="195"/>
      <c r="Q546" s="195"/>
      <c r="R546" s="195"/>
      <c r="S546" s="195"/>
      <c r="T546" s="196"/>
      <c r="AT546" s="197" t="s">
        <v>163</v>
      </c>
      <c r="AU546" s="197" t="s">
        <v>85</v>
      </c>
      <c r="AV546" s="11" t="s">
        <v>83</v>
      </c>
      <c r="AW546" s="11" t="s">
        <v>36</v>
      </c>
      <c r="AX546" s="11" t="s">
        <v>75</v>
      </c>
      <c r="AY546" s="197" t="s">
        <v>151</v>
      </c>
    </row>
    <row r="547" spans="2:51" s="12" customFormat="1" ht="12">
      <c r="B547" s="198"/>
      <c r="C547" s="199"/>
      <c r="D547" s="185" t="s">
        <v>163</v>
      </c>
      <c r="E547" s="200" t="s">
        <v>1</v>
      </c>
      <c r="F547" s="201" t="s">
        <v>644</v>
      </c>
      <c r="G547" s="199"/>
      <c r="H547" s="202">
        <v>1.8</v>
      </c>
      <c r="I547" s="203"/>
      <c r="J547" s="199"/>
      <c r="K547" s="199"/>
      <c r="L547" s="204"/>
      <c r="M547" s="205"/>
      <c r="N547" s="206"/>
      <c r="O547" s="206"/>
      <c r="P547" s="206"/>
      <c r="Q547" s="206"/>
      <c r="R547" s="206"/>
      <c r="S547" s="206"/>
      <c r="T547" s="207"/>
      <c r="AT547" s="208" t="s">
        <v>163</v>
      </c>
      <c r="AU547" s="208" t="s">
        <v>85</v>
      </c>
      <c r="AV547" s="12" t="s">
        <v>85</v>
      </c>
      <c r="AW547" s="12" t="s">
        <v>36</v>
      </c>
      <c r="AX547" s="12" t="s">
        <v>75</v>
      </c>
      <c r="AY547" s="208" t="s">
        <v>151</v>
      </c>
    </row>
    <row r="548" spans="2:51" s="12" customFormat="1" ht="12">
      <c r="B548" s="198"/>
      <c r="C548" s="199"/>
      <c r="D548" s="185" t="s">
        <v>163</v>
      </c>
      <c r="E548" s="200" t="s">
        <v>1</v>
      </c>
      <c r="F548" s="201" t="s">
        <v>645</v>
      </c>
      <c r="G548" s="199"/>
      <c r="H548" s="202">
        <v>0.9</v>
      </c>
      <c r="I548" s="203"/>
      <c r="J548" s="199"/>
      <c r="K548" s="199"/>
      <c r="L548" s="204"/>
      <c r="M548" s="205"/>
      <c r="N548" s="206"/>
      <c r="O548" s="206"/>
      <c r="P548" s="206"/>
      <c r="Q548" s="206"/>
      <c r="R548" s="206"/>
      <c r="S548" s="206"/>
      <c r="T548" s="207"/>
      <c r="AT548" s="208" t="s">
        <v>163</v>
      </c>
      <c r="AU548" s="208" t="s">
        <v>85</v>
      </c>
      <c r="AV548" s="12" t="s">
        <v>85</v>
      </c>
      <c r="AW548" s="12" t="s">
        <v>36</v>
      </c>
      <c r="AX548" s="12" t="s">
        <v>75</v>
      </c>
      <c r="AY548" s="208" t="s">
        <v>151</v>
      </c>
    </row>
    <row r="549" spans="2:51" s="12" customFormat="1" ht="12">
      <c r="B549" s="198"/>
      <c r="C549" s="199"/>
      <c r="D549" s="185" t="s">
        <v>163</v>
      </c>
      <c r="E549" s="200" t="s">
        <v>1</v>
      </c>
      <c r="F549" s="201" t="s">
        <v>646</v>
      </c>
      <c r="G549" s="199"/>
      <c r="H549" s="202">
        <v>1.62</v>
      </c>
      <c r="I549" s="203"/>
      <c r="J549" s="199"/>
      <c r="K549" s="199"/>
      <c r="L549" s="204"/>
      <c r="M549" s="205"/>
      <c r="N549" s="206"/>
      <c r="O549" s="206"/>
      <c r="P549" s="206"/>
      <c r="Q549" s="206"/>
      <c r="R549" s="206"/>
      <c r="S549" s="206"/>
      <c r="T549" s="207"/>
      <c r="AT549" s="208" t="s">
        <v>163</v>
      </c>
      <c r="AU549" s="208" t="s">
        <v>85</v>
      </c>
      <c r="AV549" s="12" t="s">
        <v>85</v>
      </c>
      <c r="AW549" s="12" t="s">
        <v>36</v>
      </c>
      <c r="AX549" s="12" t="s">
        <v>75</v>
      </c>
      <c r="AY549" s="208" t="s">
        <v>151</v>
      </c>
    </row>
    <row r="550" spans="2:51" s="13" customFormat="1" ht="12">
      <c r="B550" s="209"/>
      <c r="C550" s="210"/>
      <c r="D550" s="185" t="s">
        <v>163</v>
      </c>
      <c r="E550" s="211" t="s">
        <v>100</v>
      </c>
      <c r="F550" s="212" t="s">
        <v>171</v>
      </c>
      <c r="G550" s="210"/>
      <c r="H550" s="213">
        <v>4.32</v>
      </c>
      <c r="I550" s="214"/>
      <c r="J550" s="210"/>
      <c r="K550" s="210"/>
      <c r="L550" s="215"/>
      <c r="M550" s="216"/>
      <c r="N550" s="217"/>
      <c r="O550" s="217"/>
      <c r="P550" s="217"/>
      <c r="Q550" s="217"/>
      <c r="R550" s="217"/>
      <c r="S550" s="217"/>
      <c r="T550" s="218"/>
      <c r="AT550" s="219" t="s">
        <v>163</v>
      </c>
      <c r="AU550" s="219" t="s">
        <v>85</v>
      </c>
      <c r="AV550" s="13" t="s">
        <v>159</v>
      </c>
      <c r="AW550" s="13" t="s">
        <v>36</v>
      </c>
      <c r="AX550" s="13" t="s">
        <v>83</v>
      </c>
      <c r="AY550" s="219" t="s">
        <v>151</v>
      </c>
    </row>
    <row r="551" spans="2:65" s="1" customFormat="1" ht="16.5" customHeight="1">
      <c r="B551" s="32"/>
      <c r="C551" s="173" t="s">
        <v>647</v>
      </c>
      <c r="D551" s="173" t="s">
        <v>154</v>
      </c>
      <c r="E551" s="174" t="s">
        <v>648</v>
      </c>
      <c r="F551" s="175" t="s">
        <v>649</v>
      </c>
      <c r="G551" s="176" t="s">
        <v>157</v>
      </c>
      <c r="H551" s="177">
        <v>4.32</v>
      </c>
      <c r="I551" s="178"/>
      <c r="J551" s="179">
        <f>ROUND(I551*H551,2)</f>
        <v>0</v>
      </c>
      <c r="K551" s="175" t="s">
        <v>158</v>
      </c>
      <c r="L551" s="36"/>
      <c r="M551" s="180" t="s">
        <v>1</v>
      </c>
      <c r="N551" s="181" t="s">
        <v>46</v>
      </c>
      <c r="O551" s="58"/>
      <c r="P551" s="182">
        <f>O551*H551</f>
        <v>0</v>
      </c>
      <c r="Q551" s="182">
        <v>0.0003</v>
      </c>
      <c r="R551" s="182">
        <f>Q551*H551</f>
        <v>0.001296</v>
      </c>
      <c r="S551" s="182">
        <v>0</v>
      </c>
      <c r="T551" s="183">
        <f>S551*H551</f>
        <v>0</v>
      </c>
      <c r="AR551" s="15" t="s">
        <v>292</v>
      </c>
      <c r="AT551" s="15" t="s">
        <v>154</v>
      </c>
      <c r="AU551" s="15" t="s">
        <v>85</v>
      </c>
      <c r="AY551" s="15" t="s">
        <v>151</v>
      </c>
      <c r="BE551" s="184">
        <f>IF(N551="základní",J551,0)</f>
        <v>0</v>
      </c>
      <c r="BF551" s="184">
        <f>IF(N551="snížená",J551,0)</f>
        <v>0</v>
      </c>
      <c r="BG551" s="184">
        <f>IF(N551="zákl. přenesená",J551,0)</f>
        <v>0</v>
      </c>
      <c r="BH551" s="184">
        <f>IF(N551="sníž. přenesená",J551,0)</f>
        <v>0</v>
      </c>
      <c r="BI551" s="184">
        <f>IF(N551="nulová",J551,0)</f>
        <v>0</v>
      </c>
      <c r="BJ551" s="15" t="s">
        <v>83</v>
      </c>
      <c r="BK551" s="184">
        <f>ROUND(I551*H551,2)</f>
        <v>0</v>
      </c>
      <c r="BL551" s="15" t="s">
        <v>292</v>
      </c>
      <c r="BM551" s="15" t="s">
        <v>650</v>
      </c>
    </row>
    <row r="552" spans="2:47" s="1" customFormat="1" ht="12">
      <c r="B552" s="32"/>
      <c r="C552" s="33"/>
      <c r="D552" s="185" t="s">
        <v>161</v>
      </c>
      <c r="E552" s="33"/>
      <c r="F552" s="186" t="s">
        <v>651</v>
      </c>
      <c r="G552" s="33"/>
      <c r="H552" s="33"/>
      <c r="I552" s="102"/>
      <c r="J552" s="33"/>
      <c r="K552" s="33"/>
      <c r="L552" s="36"/>
      <c r="M552" s="187"/>
      <c r="N552" s="58"/>
      <c r="O552" s="58"/>
      <c r="P552" s="58"/>
      <c r="Q552" s="58"/>
      <c r="R552" s="58"/>
      <c r="S552" s="58"/>
      <c r="T552" s="59"/>
      <c r="AT552" s="15" t="s">
        <v>161</v>
      </c>
      <c r="AU552" s="15" t="s">
        <v>85</v>
      </c>
    </row>
    <row r="553" spans="2:51" s="12" customFormat="1" ht="12">
      <c r="B553" s="198"/>
      <c r="C553" s="199"/>
      <c r="D553" s="185" t="s">
        <v>163</v>
      </c>
      <c r="E553" s="200" t="s">
        <v>1</v>
      </c>
      <c r="F553" s="201" t="s">
        <v>100</v>
      </c>
      <c r="G553" s="199"/>
      <c r="H553" s="202">
        <v>4.32</v>
      </c>
      <c r="I553" s="203"/>
      <c r="J553" s="199"/>
      <c r="K553" s="199"/>
      <c r="L553" s="204"/>
      <c r="M553" s="205"/>
      <c r="N553" s="206"/>
      <c r="O553" s="206"/>
      <c r="P553" s="206"/>
      <c r="Q553" s="206"/>
      <c r="R553" s="206"/>
      <c r="S553" s="206"/>
      <c r="T553" s="207"/>
      <c r="AT553" s="208" t="s">
        <v>163</v>
      </c>
      <c r="AU553" s="208" t="s">
        <v>85</v>
      </c>
      <c r="AV553" s="12" t="s">
        <v>85</v>
      </c>
      <c r="AW553" s="12" t="s">
        <v>36</v>
      </c>
      <c r="AX553" s="12" t="s">
        <v>83</v>
      </c>
      <c r="AY553" s="208" t="s">
        <v>151</v>
      </c>
    </row>
    <row r="554" spans="2:65" s="1" customFormat="1" ht="16.5" customHeight="1">
      <c r="B554" s="32"/>
      <c r="C554" s="173" t="s">
        <v>652</v>
      </c>
      <c r="D554" s="173" t="s">
        <v>154</v>
      </c>
      <c r="E554" s="174" t="s">
        <v>653</v>
      </c>
      <c r="F554" s="175" t="s">
        <v>654</v>
      </c>
      <c r="G554" s="176" t="s">
        <v>157</v>
      </c>
      <c r="H554" s="177">
        <v>4.32</v>
      </c>
      <c r="I554" s="178"/>
      <c r="J554" s="179">
        <f>ROUND(I554*H554,2)</f>
        <v>0</v>
      </c>
      <c r="K554" s="175" t="s">
        <v>158</v>
      </c>
      <c r="L554" s="36"/>
      <c r="M554" s="180" t="s">
        <v>1</v>
      </c>
      <c r="N554" s="181" t="s">
        <v>46</v>
      </c>
      <c r="O554" s="58"/>
      <c r="P554" s="182">
        <f>O554*H554</f>
        <v>0</v>
      </c>
      <c r="Q554" s="182">
        <v>0.0077</v>
      </c>
      <c r="R554" s="182">
        <f>Q554*H554</f>
        <v>0.033264</v>
      </c>
      <c r="S554" s="182">
        <v>0</v>
      </c>
      <c r="T554" s="183">
        <f>S554*H554</f>
        <v>0</v>
      </c>
      <c r="AR554" s="15" t="s">
        <v>292</v>
      </c>
      <c r="AT554" s="15" t="s">
        <v>154</v>
      </c>
      <c r="AU554" s="15" t="s">
        <v>85</v>
      </c>
      <c r="AY554" s="15" t="s">
        <v>151</v>
      </c>
      <c r="BE554" s="184">
        <f>IF(N554="základní",J554,0)</f>
        <v>0</v>
      </c>
      <c r="BF554" s="184">
        <f>IF(N554="snížená",J554,0)</f>
        <v>0</v>
      </c>
      <c r="BG554" s="184">
        <f>IF(N554="zákl. přenesená",J554,0)</f>
        <v>0</v>
      </c>
      <c r="BH554" s="184">
        <f>IF(N554="sníž. přenesená",J554,0)</f>
        <v>0</v>
      </c>
      <c r="BI554" s="184">
        <f>IF(N554="nulová",J554,0)</f>
        <v>0</v>
      </c>
      <c r="BJ554" s="15" t="s">
        <v>83</v>
      </c>
      <c r="BK554" s="184">
        <f>ROUND(I554*H554,2)</f>
        <v>0</v>
      </c>
      <c r="BL554" s="15" t="s">
        <v>292</v>
      </c>
      <c r="BM554" s="15" t="s">
        <v>655</v>
      </c>
    </row>
    <row r="555" spans="2:47" s="1" customFormat="1" ht="12">
      <c r="B555" s="32"/>
      <c r="C555" s="33"/>
      <c r="D555" s="185" t="s">
        <v>161</v>
      </c>
      <c r="E555" s="33"/>
      <c r="F555" s="186" t="s">
        <v>656</v>
      </c>
      <c r="G555" s="33"/>
      <c r="H555" s="33"/>
      <c r="I555" s="102"/>
      <c r="J555" s="33"/>
      <c r="K555" s="33"/>
      <c r="L555" s="36"/>
      <c r="M555" s="187"/>
      <c r="N555" s="58"/>
      <c r="O555" s="58"/>
      <c r="P555" s="58"/>
      <c r="Q555" s="58"/>
      <c r="R555" s="58"/>
      <c r="S555" s="58"/>
      <c r="T555" s="59"/>
      <c r="AT555" s="15" t="s">
        <v>161</v>
      </c>
      <c r="AU555" s="15" t="s">
        <v>85</v>
      </c>
    </row>
    <row r="556" spans="2:51" s="12" customFormat="1" ht="12">
      <c r="B556" s="198"/>
      <c r="C556" s="199"/>
      <c r="D556" s="185" t="s">
        <v>163</v>
      </c>
      <c r="E556" s="200" t="s">
        <v>1</v>
      </c>
      <c r="F556" s="201" t="s">
        <v>100</v>
      </c>
      <c r="G556" s="199"/>
      <c r="H556" s="202">
        <v>4.32</v>
      </c>
      <c r="I556" s="203"/>
      <c r="J556" s="199"/>
      <c r="K556" s="199"/>
      <c r="L556" s="204"/>
      <c r="M556" s="205"/>
      <c r="N556" s="206"/>
      <c r="O556" s="206"/>
      <c r="P556" s="206"/>
      <c r="Q556" s="206"/>
      <c r="R556" s="206"/>
      <c r="S556" s="206"/>
      <c r="T556" s="207"/>
      <c r="AT556" s="208" t="s">
        <v>163</v>
      </c>
      <c r="AU556" s="208" t="s">
        <v>85</v>
      </c>
      <c r="AV556" s="12" t="s">
        <v>85</v>
      </c>
      <c r="AW556" s="12" t="s">
        <v>36</v>
      </c>
      <c r="AX556" s="12" t="s">
        <v>83</v>
      </c>
      <c r="AY556" s="208" t="s">
        <v>151</v>
      </c>
    </row>
    <row r="557" spans="2:65" s="1" customFormat="1" ht="16.5" customHeight="1">
      <c r="B557" s="32"/>
      <c r="C557" s="173" t="s">
        <v>657</v>
      </c>
      <c r="D557" s="173" t="s">
        <v>154</v>
      </c>
      <c r="E557" s="174" t="s">
        <v>658</v>
      </c>
      <c r="F557" s="175" t="s">
        <v>659</v>
      </c>
      <c r="G557" s="176" t="s">
        <v>470</v>
      </c>
      <c r="H557" s="230"/>
      <c r="I557" s="178"/>
      <c r="J557" s="179">
        <f>ROUND(I557*H557,2)</f>
        <v>0</v>
      </c>
      <c r="K557" s="175" t="s">
        <v>158</v>
      </c>
      <c r="L557" s="36"/>
      <c r="M557" s="180" t="s">
        <v>1</v>
      </c>
      <c r="N557" s="181" t="s">
        <v>46</v>
      </c>
      <c r="O557" s="58"/>
      <c r="P557" s="182">
        <f>O557*H557</f>
        <v>0</v>
      </c>
      <c r="Q557" s="182">
        <v>0</v>
      </c>
      <c r="R557" s="182">
        <f>Q557*H557</f>
        <v>0</v>
      </c>
      <c r="S557" s="182">
        <v>0</v>
      </c>
      <c r="T557" s="183">
        <f>S557*H557</f>
        <v>0</v>
      </c>
      <c r="AR557" s="15" t="s">
        <v>292</v>
      </c>
      <c r="AT557" s="15" t="s">
        <v>154</v>
      </c>
      <c r="AU557" s="15" t="s">
        <v>85</v>
      </c>
      <c r="AY557" s="15" t="s">
        <v>151</v>
      </c>
      <c r="BE557" s="184">
        <f>IF(N557="základní",J557,0)</f>
        <v>0</v>
      </c>
      <c r="BF557" s="184">
        <f>IF(N557="snížená",J557,0)</f>
        <v>0</v>
      </c>
      <c r="BG557" s="184">
        <f>IF(N557="zákl. přenesená",J557,0)</f>
        <v>0</v>
      </c>
      <c r="BH557" s="184">
        <f>IF(N557="sníž. přenesená",J557,0)</f>
        <v>0</v>
      </c>
      <c r="BI557" s="184">
        <f>IF(N557="nulová",J557,0)</f>
        <v>0</v>
      </c>
      <c r="BJ557" s="15" t="s">
        <v>83</v>
      </c>
      <c r="BK557" s="184">
        <f>ROUND(I557*H557,2)</f>
        <v>0</v>
      </c>
      <c r="BL557" s="15" t="s">
        <v>292</v>
      </c>
      <c r="BM557" s="15" t="s">
        <v>660</v>
      </c>
    </row>
    <row r="558" spans="2:47" s="1" customFormat="1" ht="19.5">
      <c r="B558" s="32"/>
      <c r="C558" s="33"/>
      <c r="D558" s="185" t="s">
        <v>161</v>
      </c>
      <c r="E558" s="33"/>
      <c r="F558" s="186" t="s">
        <v>661</v>
      </c>
      <c r="G558" s="33"/>
      <c r="H558" s="33"/>
      <c r="I558" s="102"/>
      <c r="J558" s="33"/>
      <c r="K558" s="33"/>
      <c r="L558" s="36"/>
      <c r="M558" s="187"/>
      <c r="N558" s="58"/>
      <c r="O558" s="58"/>
      <c r="P558" s="58"/>
      <c r="Q558" s="58"/>
      <c r="R558" s="58"/>
      <c r="S558" s="58"/>
      <c r="T558" s="59"/>
      <c r="AT558" s="15" t="s">
        <v>161</v>
      </c>
      <c r="AU558" s="15" t="s">
        <v>85</v>
      </c>
    </row>
    <row r="559" spans="2:63" s="10" customFormat="1" ht="22.9" customHeight="1">
      <c r="B559" s="157"/>
      <c r="C559" s="158"/>
      <c r="D559" s="159" t="s">
        <v>74</v>
      </c>
      <c r="E559" s="171" t="s">
        <v>662</v>
      </c>
      <c r="F559" s="171" t="s">
        <v>663</v>
      </c>
      <c r="G559" s="158"/>
      <c r="H559" s="158"/>
      <c r="I559" s="161"/>
      <c r="J559" s="172">
        <f>BK559</f>
        <v>0</v>
      </c>
      <c r="K559" s="158"/>
      <c r="L559" s="163"/>
      <c r="M559" s="164"/>
      <c r="N559" s="165"/>
      <c r="O559" s="165"/>
      <c r="P559" s="166">
        <f>SUM(P560:P602)</f>
        <v>0</v>
      </c>
      <c r="Q559" s="165"/>
      <c r="R559" s="166">
        <f>SUM(R560:R602)</f>
        <v>0.0470041</v>
      </c>
      <c r="S559" s="165"/>
      <c r="T559" s="167">
        <f>SUM(T560:T602)</f>
        <v>0.0117</v>
      </c>
      <c r="AR559" s="168" t="s">
        <v>85</v>
      </c>
      <c r="AT559" s="169" t="s">
        <v>74</v>
      </c>
      <c r="AU559" s="169" t="s">
        <v>83</v>
      </c>
      <c r="AY559" s="168" t="s">
        <v>151</v>
      </c>
      <c r="BK559" s="170">
        <f>SUM(BK560:BK602)</f>
        <v>0</v>
      </c>
    </row>
    <row r="560" spans="2:65" s="1" customFormat="1" ht="16.5" customHeight="1">
      <c r="B560" s="32"/>
      <c r="C560" s="173" t="s">
        <v>664</v>
      </c>
      <c r="D560" s="173" t="s">
        <v>154</v>
      </c>
      <c r="E560" s="174" t="s">
        <v>665</v>
      </c>
      <c r="F560" s="175" t="s">
        <v>666</v>
      </c>
      <c r="G560" s="176" t="s">
        <v>157</v>
      </c>
      <c r="H560" s="177">
        <v>19.5</v>
      </c>
      <c r="I560" s="178"/>
      <c r="J560" s="179">
        <f>ROUND(I560*H560,2)</f>
        <v>0</v>
      </c>
      <c r="K560" s="175" t="s">
        <v>158</v>
      </c>
      <c r="L560" s="36"/>
      <c r="M560" s="180" t="s">
        <v>1</v>
      </c>
      <c r="N560" s="181" t="s">
        <v>46</v>
      </c>
      <c r="O560" s="58"/>
      <c r="P560" s="182">
        <f>O560*H560</f>
        <v>0</v>
      </c>
      <c r="Q560" s="182">
        <v>0</v>
      </c>
      <c r="R560" s="182">
        <f>Q560*H560</f>
        <v>0</v>
      </c>
      <c r="S560" s="182">
        <v>0</v>
      </c>
      <c r="T560" s="183">
        <f>S560*H560</f>
        <v>0</v>
      </c>
      <c r="AR560" s="15" t="s">
        <v>292</v>
      </c>
      <c r="AT560" s="15" t="s">
        <v>154</v>
      </c>
      <c r="AU560" s="15" t="s">
        <v>85</v>
      </c>
      <c r="AY560" s="15" t="s">
        <v>151</v>
      </c>
      <c r="BE560" s="184">
        <f>IF(N560="základní",J560,0)</f>
        <v>0</v>
      </c>
      <c r="BF560" s="184">
        <f>IF(N560="snížená",J560,0)</f>
        <v>0</v>
      </c>
      <c r="BG560" s="184">
        <f>IF(N560="zákl. přenesená",J560,0)</f>
        <v>0</v>
      </c>
      <c r="BH560" s="184">
        <f>IF(N560="sníž. přenesená",J560,0)</f>
        <v>0</v>
      </c>
      <c r="BI560" s="184">
        <f>IF(N560="nulová",J560,0)</f>
        <v>0</v>
      </c>
      <c r="BJ560" s="15" t="s">
        <v>83</v>
      </c>
      <c r="BK560" s="184">
        <f>ROUND(I560*H560,2)</f>
        <v>0</v>
      </c>
      <c r="BL560" s="15" t="s">
        <v>292</v>
      </c>
      <c r="BM560" s="15" t="s">
        <v>667</v>
      </c>
    </row>
    <row r="561" spans="2:47" s="1" customFormat="1" ht="12">
      <c r="B561" s="32"/>
      <c r="C561" s="33"/>
      <c r="D561" s="185" t="s">
        <v>161</v>
      </c>
      <c r="E561" s="33"/>
      <c r="F561" s="186" t="s">
        <v>668</v>
      </c>
      <c r="G561" s="33"/>
      <c r="H561" s="33"/>
      <c r="I561" s="102"/>
      <c r="J561" s="33"/>
      <c r="K561" s="33"/>
      <c r="L561" s="36"/>
      <c r="M561" s="187"/>
      <c r="N561" s="58"/>
      <c r="O561" s="58"/>
      <c r="P561" s="58"/>
      <c r="Q561" s="58"/>
      <c r="R561" s="58"/>
      <c r="S561" s="58"/>
      <c r="T561" s="59"/>
      <c r="AT561" s="15" t="s">
        <v>161</v>
      </c>
      <c r="AU561" s="15" t="s">
        <v>85</v>
      </c>
    </row>
    <row r="562" spans="2:51" s="11" customFormat="1" ht="12">
      <c r="B562" s="188"/>
      <c r="C562" s="189"/>
      <c r="D562" s="185" t="s">
        <v>163</v>
      </c>
      <c r="E562" s="190" t="s">
        <v>1</v>
      </c>
      <c r="F562" s="191" t="s">
        <v>184</v>
      </c>
      <c r="G562" s="189"/>
      <c r="H562" s="190" t="s">
        <v>1</v>
      </c>
      <c r="I562" s="192"/>
      <c r="J562" s="189"/>
      <c r="K562" s="189"/>
      <c r="L562" s="193"/>
      <c r="M562" s="194"/>
      <c r="N562" s="195"/>
      <c r="O562" s="195"/>
      <c r="P562" s="195"/>
      <c r="Q562" s="195"/>
      <c r="R562" s="195"/>
      <c r="S562" s="195"/>
      <c r="T562" s="196"/>
      <c r="AT562" s="197" t="s">
        <v>163</v>
      </c>
      <c r="AU562" s="197" t="s">
        <v>85</v>
      </c>
      <c r="AV562" s="11" t="s">
        <v>83</v>
      </c>
      <c r="AW562" s="11" t="s">
        <v>36</v>
      </c>
      <c r="AX562" s="11" t="s">
        <v>75</v>
      </c>
      <c r="AY562" s="197" t="s">
        <v>151</v>
      </c>
    </row>
    <row r="563" spans="2:51" s="12" customFormat="1" ht="12">
      <c r="B563" s="198"/>
      <c r="C563" s="199"/>
      <c r="D563" s="185" t="s">
        <v>163</v>
      </c>
      <c r="E563" s="200" t="s">
        <v>1</v>
      </c>
      <c r="F563" s="201" t="s">
        <v>669</v>
      </c>
      <c r="G563" s="199"/>
      <c r="H563" s="202">
        <v>19.5</v>
      </c>
      <c r="I563" s="203"/>
      <c r="J563" s="199"/>
      <c r="K563" s="199"/>
      <c r="L563" s="204"/>
      <c r="M563" s="205"/>
      <c r="N563" s="206"/>
      <c r="O563" s="206"/>
      <c r="P563" s="206"/>
      <c r="Q563" s="206"/>
      <c r="R563" s="206"/>
      <c r="S563" s="206"/>
      <c r="T563" s="207"/>
      <c r="AT563" s="208" t="s">
        <v>163</v>
      </c>
      <c r="AU563" s="208" t="s">
        <v>85</v>
      </c>
      <c r="AV563" s="12" t="s">
        <v>85</v>
      </c>
      <c r="AW563" s="12" t="s">
        <v>36</v>
      </c>
      <c r="AX563" s="12" t="s">
        <v>75</v>
      </c>
      <c r="AY563" s="208" t="s">
        <v>151</v>
      </c>
    </row>
    <row r="564" spans="2:51" s="13" customFormat="1" ht="12">
      <c r="B564" s="209"/>
      <c r="C564" s="210"/>
      <c r="D564" s="185" t="s">
        <v>163</v>
      </c>
      <c r="E564" s="211" t="s">
        <v>1</v>
      </c>
      <c r="F564" s="212" t="s">
        <v>171</v>
      </c>
      <c r="G564" s="210"/>
      <c r="H564" s="213">
        <v>19.5</v>
      </c>
      <c r="I564" s="214"/>
      <c r="J564" s="210"/>
      <c r="K564" s="210"/>
      <c r="L564" s="215"/>
      <c r="M564" s="216"/>
      <c r="N564" s="217"/>
      <c r="O564" s="217"/>
      <c r="P564" s="217"/>
      <c r="Q564" s="217"/>
      <c r="R564" s="217"/>
      <c r="S564" s="217"/>
      <c r="T564" s="218"/>
      <c r="AT564" s="219" t="s">
        <v>163</v>
      </c>
      <c r="AU564" s="219" t="s">
        <v>85</v>
      </c>
      <c r="AV564" s="13" t="s">
        <v>159</v>
      </c>
      <c r="AW564" s="13" t="s">
        <v>36</v>
      </c>
      <c r="AX564" s="13" t="s">
        <v>83</v>
      </c>
      <c r="AY564" s="219" t="s">
        <v>151</v>
      </c>
    </row>
    <row r="565" spans="2:65" s="1" customFormat="1" ht="16.5" customHeight="1">
      <c r="B565" s="32"/>
      <c r="C565" s="173" t="s">
        <v>670</v>
      </c>
      <c r="D565" s="173" t="s">
        <v>154</v>
      </c>
      <c r="E565" s="174" t="s">
        <v>671</v>
      </c>
      <c r="F565" s="175" t="s">
        <v>672</v>
      </c>
      <c r="G565" s="176" t="s">
        <v>157</v>
      </c>
      <c r="H565" s="177">
        <v>3.9</v>
      </c>
      <c r="I565" s="178"/>
      <c r="J565" s="179">
        <f>ROUND(I565*H565,2)</f>
        <v>0</v>
      </c>
      <c r="K565" s="175" t="s">
        <v>158</v>
      </c>
      <c r="L565" s="36"/>
      <c r="M565" s="180" t="s">
        <v>1</v>
      </c>
      <c r="N565" s="181" t="s">
        <v>46</v>
      </c>
      <c r="O565" s="58"/>
      <c r="P565" s="182">
        <f>O565*H565</f>
        <v>0</v>
      </c>
      <c r="Q565" s="182">
        <v>3E-05</v>
      </c>
      <c r="R565" s="182">
        <f>Q565*H565</f>
        <v>0.000117</v>
      </c>
      <c r="S565" s="182">
        <v>0</v>
      </c>
      <c r="T565" s="183">
        <f>S565*H565</f>
        <v>0</v>
      </c>
      <c r="AR565" s="15" t="s">
        <v>292</v>
      </c>
      <c r="AT565" s="15" t="s">
        <v>154</v>
      </c>
      <c r="AU565" s="15" t="s">
        <v>85</v>
      </c>
      <c r="AY565" s="15" t="s">
        <v>151</v>
      </c>
      <c r="BE565" s="184">
        <f>IF(N565="základní",J565,0)</f>
        <v>0</v>
      </c>
      <c r="BF565" s="184">
        <f>IF(N565="snížená",J565,0)</f>
        <v>0</v>
      </c>
      <c r="BG565" s="184">
        <f>IF(N565="zákl. přenesená",J565,0)</f>
        <v>0</v>
      </c>
      <c r="BH565" s="184">
        <f>IF(N565="sníž. přenesená",J565,0)</f>
        <v>0</v>
      </c>
      <c r="BI565" s="184">
        <f>IF(N565="nulová",J565,0)</f>
        <v>0</v>
      </c>
      <c r="BJ565" s="15" t="s">
        <v>83</v>
      </c>
      <c r="BK565" s="184">
        <f>ROUND(I565*H565,2)</f>
        <v>0</v>
      </c>
      <c r="BL565" s="15" t="s">
        <v>292</v>
      </c>
      <c r="BM565" s="15" t="s">
        <v>673</v>
      </c>
    </row>
    <row r="566" spans="2:47" s="1" customFormat="1" ht="12">
      <c r="B566" s="32"/>
      <c r="C566" s="33"/>
      <c r="D566" s="185" t="s">
        <v>161</v>
      </c>
      <c r="E566" s="33"/>
      <c r="F566" s="186" t="s">
        <v>674</v>
      </c>
      <c r="G566" s="33"/>
      <c r="H566" s="33"/>
      <c r="I566" s="102"/>
      <c r="J566" s="33"/>
      <c r="K566" s="33"/>
      <c r="L566" s="36"/>
      <c r="M566" s="187"/>
      <c r="N566" s="58"/>
      <c r="O566" s="58"/>
      <c r="P566" s="58"/>
      <c r="Q566" s="58"/>
      <c r="R566" s="58"/>
      <c r="S566" s="58"/>
      <c r="T566" s="59"/>
      <c r="AT566" s="15" t="s">
        <v>161</v>
      </c>
      <c r="AU566" s="15" t="s">
        <v>85</v>
      </c>
    </row>
    <row r="567" spans="2:51" s="11" customFormat="1" ht="12">
      <c r="B567" s="188"/>
      <c r="C567" s="189"/>
      <c r="D567" s="185" t="s">
        <v>163</v>
      </c>
      <c r="E567" s="190" t="s">
        <v>1</v>
      </c>
      <c r="F567" s="191" t="s">
        <v>184</v>
      </c>
      <c r="G567" s="189"/>
      <c r="H567" s="190" t="s">
        <v>1</v>
      </c>
      <c r="I567" s="192"/>
      <c r="J567" s="189"/>
      <c r="K567" s="189"/>
      <c r="L567" s="193"/>
      <c r="M567" s="194"/>
      <c r="N567" s="195"/>
      <c r="O567" s="195"/>
      <c r="P567" s="195"/>
      <c r="Q567" s="195"/>
      <c r="R567" s="195"/>
      <c r="S567" s="195"/>
      <c r="T567" s="196"/>
      <c r="AT567" s="197" t="s">
        <v>163</v>
      </c>
      <c r="AU567" s="197" t="s">
        <v>85</v>
      </c>
      <c r="AV567" s="11" t="s">
        <v>83</v>
      </c>
      <c r="AW567" s="11" t="s">
        <v>36</v>
      </c>
      <c r="AX567" s="11" t="s">
        <v>75</v>
      </c>
      <c r="AY567" s="197" t="s">
        <v>151</v>
      </c>
    </row>
    <row r="568" spans="2:51" s="12" customFormat="1" ht="12">
      <c r="B568" s="198"/>
      <c r="C568" s="199"/>
      <c r="D568" s="185" t="s">
        <v>163</v>
      </c>
      <c r="E568" s="200" t="s">
        <v>1</v>
      </c>
      <c r="F568" s="201" t="s">
        <v>675</v>
      </c>
      <c r="G568" s="199"/>
      <c r="H568" s="202">
        <v>3.9</v>
      </c>
      <c r="I568" s="203"/>
      <c r="J568" s="199"/>
      <c r="K568" s="199"/>
      <c r="L568" s="204"/>
      <c r="M568" s="205"/>
      <c r="N568" s="206"/>
      <c r="O568" s="206"/>
      <c r="P568" s="206"/>
      <c r="Q568" s="206"/>
      <c r="R568" s="206"/>
      <c r="S568" s="206"/>
      <c r="T568" s="207"/>
      <c r="AT568" s="208" t="s">
        <v>163</v>
      </c>
      <c r="AU568" s="208" t="s">
        <v>85</v>
      </c>
      <c r="AV568" s="12" t="s">
        <v>85</v>
      </c>
      <c r="AW568" s="12" t="s">
        <v>36</v>
      </c>
      <c r="AX568" s="12" t="s">
        <v>75</v>
      </c>
      <c r="AY568" s="208" t="s">
        <v>151</v>
      </c>
    </row>
    <row r="569" spans="2:51" s="13" customFormat="1" ht="12">
      <c r="B569" s="209"/>
      <c r="C569" s="210"/>
      <c r="D569" s="185" t="s">
        <v>163</v>
      </c>
      <c r="E569" s="211" t="s">
        <v>1</v>
      </c>
      <c r="F569" s="212" t="s">
        <v>171</v>
      </c>
      <c r="G569" s="210"/>
      <c r="H569" s="213">
        <v>3.9</v>
      </c>
      <c r="I569" s="214"/>
      <c r="J569" s="210"/>
      <c r="K569" s="210"/>
      <c r="L569" s="215"/>
      <c r="M569" s="216"/>
      <c r="N569" s="217"/>
      <c r="O569" s="217"/>
      <c r="P569" s="217"/>
      <c r="Q569" s="217"/>
      <c r="R569" s="217"/>
      <c r="S569" s="217"/>
      <c r="T569" s="218"/>
      <c r="AT569" s="219" t="s">
        <v>163</v>
      </c>
      <c r="AU569" s="219" t="s">
        <v>85</v>
      </c>
      <c r="AV569" s="13" t="s">
        <v>159</v>
      </c>
      <c r="AW569" s="13" t="s">
        <v>36</v>
      </c>
      <c r="AX569" s="13" t="s">
        <v>83</v>
      </c>
      <c r="AY569" s="219" t="s">
        <v>151</v>
      </c>
    </row>
    <row r="570" spans="2:65" s="1" customFormat="1" ht="16.5" customHeight="1">
      <c r="B570" s="32"/>
      <c r="C570" s="173" t="s">
        <v>676</v>
      </c>
      <c r="D570" s="173" t="s">
        <v>154</v>
      </c>
      <c r="E570" s="174" t="s">
        <v>677</v>
      </c>
      <c r="F570" s="175" t="s">
        <v>678</v>
      </c>
      <c r="G570" s="176" t="s">
        <v>157</v>
      </c>
      <c r="H570" s="177">
        <v>3.9</v>
      </c>
      <c r="I570" s="178"/>
      <c r="J570" s="179">
        <f>ROUND(I570*H570,2)</f>
        <v>0</v>
      </c>
      <c r="K570" s="175" t="s">
        <v>158</v>
      </c>
      <c r="L570" s="36"/>
      <c r="M570" s="180" t="s">
        <v>1</v>
      </c>
      <c r="N570" s="181" t="s">
        <v>46</v>
      </c>
      <c r="O570" s="58"/>
      <c r="P570" s="182">
        <f>O570*H570</f>
        <v>0</v>
      </c>
      <c r="Q570" s="182">
        <v>0.00758</v>
      </c>
      <c r="R570" s="182">
        <f>Q570*H570</f>
        <v>0.029561999999999998</v>
      </c>
      <c r="S570" s="182">
        <v>0</v>
      </c>
      <c r="T570" s="183">
        <f>S570*H570</f>
        <v>0</v>
      </c>
      <c r="AR570" s="15" t="s">
        <v>292</v>
      </c>
      <c r="AT570" s="15" t="s">
        <v>154</v>
      </c>
      <c r="AU570" s="15" t="s">
        <v>85</v>
      </c>
      <c r="AY570" s="15" t="s">
        <v>151</v>
      </c>
      <c r="BE570" s="184">
        <f>IF(N570="základní",J570,0)</f>
        <v>0</v>
      </c>
      <c r="BF570" s="184">
        <f>IF(N570="snížená",J570,0)</f>
        <v>0</v>
      </c>
      <c r="BG570" s="184">
        <f>IF(N570="zákl. přenesená",J570,0)</f>
        <v>0</v>
      </c>
      <c r="BH570" s="184">
        <f>IF(N570="sníž. přenesená",J570,0)</f>
        <v>0</v>
      </c>
      <c r="BI570" s="184">
        <f>IF(N570="nulová",J570,0)</f>
        <v>0</v>
      </c>
      <c r="BJ570" s="15" t="s">
        <v>83</v>
      </c>
      <c r="BK570" s="184">
        <f>ROUND(I570*H570,2)</f>
        <v>0</v>
      </c>
      <c r="BL570" s="15" t="s">
        <v>292</v>
      </c>
      <c r="BM570" s="15" t="s">
        <v>679</v>
      </c>
    </row>
    <row r="571" spans="2:47" s="1" customFormat="1" ht="12">
      <c r="B571" s="32"/>
      <c r="C571" s="33"/>
      <c r="D571" s="185" t="s">
        <v>161</v>
      </c>
      <c r="E571" s="33"/>
      <c r="F571" s="186" t="s">
        <v>680</v>
      </c>
      <c r="G571" s="33"/>
      <c r="H571" s="33"/>
      <c r="I571" s="102"/>
      <c r="J571" s="33"/>
      <c r="K571" s="33"/>
      <c r="L571" s="36"/>
      <c r="M571" s="187"/>
      <c r="N571" s="58"/>
      <c r="O571" s="58"/>
      <c r="P571" s="58"/>
      <c r="Q571" s="58"/>
      <c r="R571" s="58"/>
      <c r="S571" s="58"/>
      <c r="T571" s="59"/>
      <c r="AT571" s="15" t="s">
        <v>161</v>
      </c>
      <c r="AU571" s="15" t="s">
        <v>85</v>
      </c>
    </row>
    <row r="572" spans="2:51" s="11" customFormat="1" ht="12">
      <c r="B572" s="188"/>
      <c r="C572" s="189"/>
      <c r="D572" s="185" t="s">
        <v>163</v>
      </c>
      <c r="E572" s="190" t="s">
        <v>1</v>
      </c>
      <c r="F572" s="191" t="s">
        <v>184</v>
      </c>
      <c r="G572" s="189"/>
      <c r="H572" s="190" t="s">
        <v>1</v>
      </c>
      <c r="I572" s="192"/>
      <c r="J572" s="189"/>
      <c r="K572" s="189"/>
      <c r="L572" s="193"/>
      <c r="M572" s="194"/>
      <c r="N572" s="195"/>
      <c r="O572" s="195"/>
      <c r="P572" s="195"/>
      <c r="Q572" s="195"/>
      <c r="R572" s="195"/>
      <c r="S572" s="195"/>
      <c r="T572" s="196"/>
      <c r="AT572" s="197" t="s">
        <v>163</v>
      </c>
      <c r="AU572" s="197" t="s">
        <v>85</v>
      </c>
      <c r="AV572" s="11" t="s">
        <v>83</v>
      </c>
      <c r="AW572" s="11" t="s">
        <v>36</v>
      </c>
      <c r="AX572" s="11" t="s">
        <v>75</v>
      </c>
      <c r="AY572" s="197" t="s">
        <v>151</v>
      </c>
    </row>
    <row r="573" spans="2:51" s="12" customFormat="1" ht="12">
      <c r="B573" s="198"/>
      <c r="C573" s="199"/>
      <c r="D573" s="185" t="s">
        <v>163</v>
      </c>
      <c r="E573" s="200" t="s">
        <v>1</v>
      </c>
      <c r="F573" s="201" t="s">
        <v>675</v>
      </c>
      <c r="G573" s="199"/>
      <c r="H573" s="202">
        <v>3.9</v>
      </c>
      <c r="I573" s="203"/>
      <c r="J573" s="199"/>
      <c r="K573" s="199"/>
      <c r="L573" s="204"/>
      <c r="M573" s="205"/>
      <c r="N573" s="206"/>
      <c r="O573" s="206"/>
      <c r="P573" s="206"/>
      <c r="Q573" s="206"/>
      <c r="R573" s="206"/>
      <c r="S573" s="206"/>
      <c r="T573" s="207"/>
      <c r="AT573" s="208" t="s">
        <v>163</v>
      </c>
      <c r="AU573" s="208" t="s">
        <v>85</v>
      </c>
      <c r="AV573" s="12" t="s">
        <v>85</v>
      </c>
      <c r="AW573" s="12" t="s">
        <v>36</v>
      </c>
      <c r="AX573" s="12" t="s">
        <v>75</v>
      </c>
      <c r="AY573" s="208" t="s">
        <v>151</v>
      </c>
    </row>
    <row r="574" spans="2:51" s="13" customFormat="1" ht="12">
      <c r="B574" s="209"/>
      <c r="C574" s="210"/>
      <c r="D574" s="185" t="s">
        <v>163</v>
      </c>
      <c r="E574" s="211" t="s">
        <v>1</v>
      </c>
      <c r="F574" s="212" t="s">
        <v>171</v>
      </c>
      <c r="G574" s="210"/>
      <c r="H574" s="213">
        <v>3.9</v>
      </c>
      <c r="I574" s="214"/>
      <c r="J574" s="210"/>
      <c r="K574" s="210"/>
      <c r="L574" s="215"/>
      <c r="M574" s="216"/>
      <c r="N574" s="217"/>
      <c r="O574" s="217"/>
      <c r="P574" s="217"/>
      <c r="Q574" s="217"/>
      <c r="R574" s="217"/>
      <c r="S574" s="217"/>
      <c r="T574" s="218"/>
      <c r="AT574" s="219" t="s">
        <v>163</v>
      </c>
      <c r="AU574" s="219" t="s">
        <v>85</v>
      </c>
      <c r="AV574" s="13" t="s">
        <v>159</v>
      </c>
      <c r="AW574" s="13" t="s">
        <v>36</v>
      </c>
      <c r="AX574" s="13" t="s">
        <v>83</v>
      </c>
      <c r="AY574" s="219" t="s">
        <v>151</v>
      </c>
    </row>
    <row r="575" spans="2:65" s="1" customFormat="1" ht="16.5" customHeight="1">
      <c r="B575" s="32"/>
      <c r="C575" s="173" t="s">
        <v>681</v>
      </c>
      <c r="D575" s="173" t="s">
        <v>154</v>
      </c>
      <c r="E575" s="174" t="s">
        <v>682</v>
      </c>
      <c r="F575" s="175" t="s">
        <v>683</v>
      </c>
      <c r="G575" s="176" t="s">
        <v>157</v>
      </c>
      <c r="H575" s="177">
        <v>3.9</v>
      </c>
      <c r="I575" s="178"/>
      <c r="J575" s="179">
        <f>ROUND(I575*H575,2)</f>
        <v>0</v>
      </c>
      <c r="K575" s="175" t="s">
        <v>158</v>
      </c>
      <c r="L575" s="36"/>
      <c r="M575" s="180" t="s">
        <v>1</v>
      </c>
      <c r="N575" s="181" t="s">
        <v>46</v>
      </c>
      <c r="O575" s="58"/>
      <c r="P575" s="182">
        <f>O575*H575</f>
        <v>0</v>
      </c>
      <c r="Q575" s="182">
        <v>0</v>
      </c>
      <c r="R575" s="182">
        <f>Q575*H575</f>
        <v>0</v>
      </c>
      <c r="S575" s="182">
        <v>0.003</v>
      </c>
      <c r="T575" s="183">
        <f>S575*H575</f>
        <v>0.0117</v>
      </c>
      <c r="AR575" s="15" t="s">
        <v>292</v>
      </c>
      <c r="AT575" s="15" t="s">
        <v>154</v>
      </c>
      <c r="AU575" s="15" t="s">
        <v>85</v>
      </c>
      <c r="AY575" s="15" t="s">
        <v>151</v>
      </c>
      <c r="BE575" s="184">
        <f>IF(N575="základní",J575,0)</f>
        <v>0</v>
      </c>
      <c r="BF575" s="184">
        <f>IF(N575="snížená",J575,0)</f>
        <v>0</v>
      </c>
      <c r="BG575" s="184">
        <f>IF(N575="zákl. přenesená",J575,0)</f>
        <v>0</v>
      </c>
      <c r="BH575" s="184">
        <f>IF(N575="sníž. přenesená",J575,0)</f>
        <v>0</v>
      </c>
      <c r="BI575" s="184">
        <f>IF(N575="nulová",J575,0)</f>
        <v>0</v>
      </c>
      <c r="BJ575" s="15" t="s">
        <v>83</v>
      </c>
      <c r="BK575" s="184">
        <f>ROUND(I575*H575,2)</f>
        <v>0</v>
      </c>
      <c r="BL575" s="15" t="s">
        <v>292</v>
      </c>
      <c r="BM575" s="15" t="s">
        <v>684</v>
      </c>
    </row>
    <row r="576" spans="2:47" s="1" customFormat="1" ht="12">
      <c r="B576" s="32"/>
      <c r="C576" s="33"/>
      <c r="D576" s="185" t="s">
        <v>161</v>
      </c>
      <c r="E576" s="33"/>
      <c r="F576" s="186" t="s">
        <v>685</v>
      </c>
      <c r="G576" s="33"/>
      <c r="H576" s="33"/>
      <c r="I576" s="102"/>
      <c r="J576" s="33"/>
      <c r="K576" s="33"/>
      <c r="L576" s="36"/>
      <c r="M576" s="187"/>
      <c r="N576" s="58"/>
      <c r="O576" s="58"/>
      <c r="P576" s="58"/>
      <c r="Q576" s="58"/>
      <c r="R576" s="58"/>
      <c r="S576" s="58"/>
      <c r="T576" s="59"/>
      <c r="AT576" s="15" t="s">
        <v>161</v>
      </c>
      <c r="AU576" s="15" t="s">
        <v>85</v>
      </c>
    </row>
    <row r="577" spans="2:51" s="11" customFormat="1" ht="12">
      <c r="B577" s="188"/>
      <c r="C577" s="189"/>
      <c r="D577" s="185" t="s">
        <v>163</v>
      </c>
      <c r="E577" s="190" t="s">
        <v>1</v>
      </c>
      <c r="F577" s="191" t="s">
        <v>184</v>
      </c>
      <c r="G577" s="189"/>
      <c r="H577" s="190" t="s">
        <v>1</v>
      </c>
      <c r="I577" s="192"/>
      <c r="J577" s="189"/>
      <c r="K577" s="189"/>
      <c r="L577" s="193"/>
      <c r="M577" s="194"/>
      <c r="N577" s="195"/>
      <c r="O577" s="195"/>
      <c r="P577" s="195"/>
      <c r="Q577" s="195"/>
      <c r="R577" s="195"/>
      <c r="S577" s="195"/>
      <c r="T577" s="196"/>
      <c r="AT577" s="197" t="s">
        <v>163</v>
      </c>
      <c r="AU577" s="197" t="s">
        <v>85</v>
      </c>
      <c r="AV577" s="11" t="s">
        <v>83</v>
      </c>
      <c r="AW577" s="11" t="s">
        <v>36</v>
      </c>
      <c r="AX577" s="11" t="s">
        <v>75</v>
      </c>
      <c r="AY577" s="197" t="s">
        <v>151</v>
      </c>
    </row>
    <row r="578" spans="2:51" s="12" customFormat="1" ht="12">
      <c r="B578" s="198"/>
      <c r="C578" s="199"/>
      <c r="D578" s="185" t="s">
        <v>163</v>
      </c>
      <c r="E578" s="200" t="s">
        <v>1</v>
      </c>
      <c r="F578" s="201" t="s">
        <v>675</v>
      </c>
      <c r="G578" s="199"/>
      <c r="H578" s="202">
        <v>3.9</v>
      </c>
      <c r="I578" s="203"/>
      <c r="J578" s="199"/>
      <c r="K578" s="199"/>
      <c r="L578" s="204"/>
      <c r="M578" s="205"/>
      <c r="N578" s="206"/>
      <c r="O578" s="206"/>
      <c r="P578" s="206"/>
      <c r="Q578" s="206"/>
      <c r="R578" s="206"/>
      <c r="S578" s="206"/>
      <c r="T578" s="207"/>
      <c r="AT578" s="208" t="s">
        <v>163</v>
      </c>
      <c r="AU578" s="208" t="s">
        <v>85</v>
      </c>
      <c r="AV578" s="12" t="s">
        <v>85</v>
      </c>
      <c r="AW578" s="12" t="s">
        <v>36</v>
      </c>
      <c r="AX578" s="12" t="s">
        <v>75</v>
      </c>
      <c r="AY578" s="208" t="s">
        <v>151</v>
      </c>
    </row>
    <row r="579" spans="2:51" s="13" customFormat="1" ht="12">
      <c r="B579" s="209"/>
      <c r="C579" s="210"/>
      <c r="D579" s="185" t="s">
        <v>163</v>
      </c>
      <c r="E579" s="211" t="s">
        <v>1</v>
      </c>
      <c r="F579" s="212" t="s">
        <v>171</v>
      </c>
      <c r="G579" s="210"/>
      <c r="H579" s="213">
        <v>3.9</v>
      </c>
      <c r="I579" s="214"/>
      <c r="J579" s="210"/>
      <c r="K579" s="210"/>
      <c r="L579" s="215"/>
      <c r="M579" s="216"/>
      <c r="N579" s="217"/>
      <c r="O579" s="217"/>
      <c r="P579" s="217"/>
      <c r="Q579" s="217"/>
      <c r="R579" s="217"/>
      <c r="S579" s="217"/>
      <c r="T579" s="218"/>
      <c r="AT579" s="219" t="s">
        <v>163</v>
      </c>
      <c r="AU579" s="219" t="s">
        <v>85</v>
      </c>
      <c r="AV579" s="13" t="s">
        <v>159</v>
      </c>
      <c r="AW579" s="13" t="s">
        <v>36</v>
      </c>
      <c r="AX579" s="13" t="s">
        <v>83</v>
      </c>
      <c r="AY579" s="219" t="s">
        <v>151</v>
      </c>
    </row>
    <row r="580" spans="2:65" s="1" customFormat="1" ht="16.5" customHeight="1">
      <c r="B580" s="32"/>
      <c r="C580" s="173" t="s">
        <v>686</v>
      </c>
      <c r="D580" s="173" t="s">
        <v>154</v>
      </c>
      <c r="E580" s="174" t="s">
        <v>687</v>
      </c>
      <c r="F580" s="175" t="s">
        <v>688</v>
      </c>
      <c r="G580" s="176" t="s">
        <v>157</v>
      </c>
      <c r="H580" s="177">
        <v>3.9</v>
      </c>
      <c r="I580" s="178"/>
      <c r="J580" s="179">
        <f>ROUND(I580*H580,2)</f>
        <v>0</v>
      </c>
      <c r="K580" s="175" t="s">
        <v>158</v>
      </c>
      <c r="L580" s="36"/>
      <c r="M580" s="180" t="s">
        <v>1</v>
      </c>
      <c r="N580" s="181" t="s">
        <v>46</v>
      </c>
      <c r="O580" s="58"/>
      <c r="P580" s="182">
        <f>O580*H580</f>
        <v>0</v>
      </c>
      <c r="Q580" s="182">
        <v>0.0003</v>
      </c>
      <c r="R580" s="182">
        <f>Q580*H580</f>
        <v>0.0011699999999999998</v>
      </c>
      <c r="S580" s="182">
        <v>0</v>
      </c>
      <c r="T580" s="183">
        <f>S580*H580</f>
        <v>0</v>
      </c>
      <c r="AR580" s="15" t="s">
        <v>292</v>
      </c>
      <c r="AT580" s="15" t="s">
        <v>154</v>
      </c>
      <c r="AU580" s="15" t="s">
        <v>85</v>
      </c>
      <c r="AY580" s="15" t="s">
        <v>151</v>
      </c>
      <c r="BE580" s="184">
        <f>IF(N580="základní",J580,0)</f>
        <v>0</v>
      </c>
      <c r="BF580" s="184">
        <f>IF(N580="snížená",J580,0)</f>
        <v>0</v>
      </c>
      <c r="BG580" s="184">
        <f>IF(N580="zákl. přenesená",J580,0)</f>
        <v>0</v>
      </c>
      <c r="BH580" s="184">
        <f>IF(N580="sníž. přenesená",J580,0)</f>
        <v>0</v>
      </c>
      <c r="BI580" s="184">
        <f>IF(N580="nulová",J580,0)</f>
        <v>0</v>
      </c>
      <c r="BJ580" s="15" t="s">
        <v>83</v>
      </c>
      <c r="BK580" s="184">
        <f>ROUND(I580*H580,2)</f>
        <v>0</v>
      </c>
      <c r="BL580" s="15" t="s">
        <v>292</v>
      </c>
      <c r="BM580" s="15" t="s">
        <v>689</v>
      </c>
    </row>
    <row r="581" spans="2:47" s="1" customFormat="1" ht="12">
      <c r="B581" s="32"/>
      <c r="C581" s="33"/>
      <c r="D581" s="185" t="s">
        <v>161</v>
      </c>
      <c r="E581" s="33"/>
      <c r="F581" s="186" t="s">
        <v>690</v>
      </c>
      <c r="G581" s="33"/>
      <c r="H581" s="33"/>
      <c r="I581" s="102"/>
      <c r="J581" s="33"/>
      <c r="K581" s="33"/>
      <c r="L581" s="36"/>
      <c r="M581" s="187"/>
      <c r="N581" s="58"/>
      <c r="O581" s="58"/>
      <c r="P581" s="58"/>
      <c r="Q581" s="58"/>
      <c r="R581" s="58"/>
      <c r="S581" s="58"/>
      <c r="T581" s="59"/>
      <c r="AT581" s="15" t="s">
        <v>161</v>
      </c>
      <c r="AU581" s="15" t="s">
        <v>85</v>
      </c>
    </row>
    <row r="582" spans="2:51" s="11" customFormat="1" ht="12">
      <c r="B582" s="188"/>
      <c r="C582" s="189"/>
      <c r="D582" s="185" t="s">
        <v>163</v>
      </c>
      <c r="E582" s="190" t="s">
        <v>1</v>
      </c>
      <c r="F582" s="191" t="s">
        <v>184</v>
      </c>
      <c r="G582" s="189"/>
      <c r="H582" s="190" t="s">
        <v>1</v>
      </c>
      <c r="I582" s="192"/>
      <c r="J582" s="189"/>
      <c r="K582" s="189"/>
      <c r="L582" s="193"/>
      <c r="M582" s="194"/>
      <c r="N582" s="195"/>
      <c r="O582" s="195"/>
      <c r="P582" s="195"/>
      <c r="Q582" s="195"/>
      <c r="R582" s="195"/>
      <c r="S582" s="195"/>
      <c r="T582" s="196"/>
      <c r="AT582" s="197" t="s">
        <v>163</v>
      </c>
      <c r="AU582" s="197" t="s">
        <v>85</v>
      </c>
      <c r="AV582" s="11" t="s">
        <v>83</v>
      </c>
      <c r="AW582" s="11" t="s">
        <v>36</v>
      </c>
      <c r="AX582" s="11" t="s">
        <v>75</v>
      </c>
      <c r="AY582" s="197" t="s">
        <v>151</v>
      </c>
    </row>
    <row r="583" spans="2:51" s="12" customFormat="1" ht="12">
      <c r="B583" s="198"/>
      <c r="C583" s="199"/>
      <c r="D583" s="185" t="s">
        <v>163</v>
      </c>
      <c r="E583" s="200" t="s">
        <v>1</v>
      </c>
      <c r="F583" s="201" t="s">
        <v>675</v>
      </c>
      <c r="G583" s="199"/>
      <c r="H583" s="202">
        <v>3.9</v>
      </c>
      <c r="I583" s="203"/>
      <c r="J583" s="199"/>
      <c r="K583" s="199"/>
      <c r="L583" s="204"/>
      <c r="M583" s="205"/>
      <c r="N583" s="206"/>
      <c r="O583" s="206"/>
      <c r="P583" s="206"/>
      <c r="Q583" s="206"/>
      <c r="R583" s="206"/>
      <c r="S583" s="206"/>
      <c r="T583" s="207"/>
      <c r="AT583" s="208" t="s">
        <v>163</v>
      </c>
      <c r="AU583" s="208" t="s">
        <v>85</v>
      </c>
      <c r="AV583" s="12" t="s">
        <v>85</v>
      </c>
      <c r="AW583" s="12" t="s">
        <v>36</v>
      </c>
      <c r="AX583" s="12" t="s">
        <v>75</v>
      </c>
      <c r="AY583" s="208" t="s">
        <v>151</v>
      </c>
    </row>
    <row r="584" spans="2:51" s="13" customFormat="1" ht="12">
      <c r="B584" s="209"/>
      <c r="C584" s="210"/>
      <c r="D584" s="185" t="s">
        <v>163</v>
      </c>
      <c r="E584" s="211" t="s">
        <v>1</v>
      </c>
      <c r="F584" s="212" t="s">
        <v>171</v>
      </c>
      <c r="G584" s="210"/>
      <c r="H584" s="213">
        <v>3.9</v>
      </c>
      <c r="I584" s="214"/>
      <c r="J584" s="210"/>
      <c r="K584" s="210"/>
      <c r="L584" s="215"/>
      <c r="M584" s="216"/>
      <c r="N584" s="217"/>
      <c r="O584" s="217"/>
      <c r="P584" s="217"/>
      <c r="Q584" s="217"/>
      <c r="R584" s="217"/>
      <c r="S584" s="217"/>
      <c r="T584" s="218"/>
      <c r="AT584" s="219" t="s">
        <v>163</v>
      </c>
      <c r="AU584" s="219" t="s">
        <v>85</v>
      </c>
      <c r="AV584" s="13" t="s">
        <v>159</v>
      </c>
      <c r="AW584" s="13" t="s">
        <v>36</v>
      </c>
      <c r="AX584" s="13" t="s">
        <v>83</v>
      </c>
      <c r="AY584" s="219" t="s">
        <v>151</v>
      </c>
    </row>
    <row r="585" spans="2:65" s="1" customFormat="1" ht="16.5" customHeight="1">
      <c r="B585" s="32"/>
      <c r="C585" s="220" t="s">
        <v>691</v>
      </c>
      <c r="D585" s="220" t="s">
        <v>275</v>
      </c>
      <c r="E585" s="221" t="s">
        <v>692</v>
      </c>
      <c r="F585" s="222" t="s">
        <v>693</v>
      </c>
      <c r="G585" s="223" t="s">
        <v>157</v>
      </c>
      <c r="H585" s="224">
        <v>4.29</v>
      </c>
      <c r="I585" s="225"/>
      <c r="J585" s="226">
        <f>ROUND(I585*H585,2)</f>
        <v>0</v>
      </c>
      <c r="K585" s="222" t="s">
        <v>1</v>
      </c>
      <c r="L585" s="227"/>
      <c r="M585" s="228" t="s">
        <v>1</v>
      </c>
      <c r="N585" s="229" t="s">
        <v>46</v>
      </c>
      <c r="O585" s="58"/>
      <c r="P585" s="182">
        <f>O585*H585</f>
        <v>0</v>
      </c>
      <c r="Q585" s="182">
        <v>0.00287</v>
      </c>
      <c r="R585" s="182">
        <f>Q585*H585</f>
        <v>0.0123123</v>
      </c>
      <c r="S585" s="182">
        <v>0</v>
      </c>
      <c r="T585" s="183">
        <f>S585*H585</f>
        <v>0</v>
      </c>
      <c r="AR585" s="15" t="s">
        <v>389</v>
      </c>
      <c r="AT585" s="15" t="s">
        <v>275</v>
      </c>
      <c r="AU585" s="15" t="s">
        <v>85</v>
      </c>
      <c r="AY585" s="15" t="s">
        <v>151</v>
      </c>
      <c r="BE585" s="184">
        <f>IF(N585="základní",J585,0)</f>
        <v>0</v>
      </c>
      <c r="BF585" s="184">
        <f>IF(N585="snížená",J585,0)</f>
        <v>0</v>
      </c>
      <c r="BG585" s="184">
        <f>IF(N585="zákl. přenesená",J585,0)</f>
        <v>0</v>
      </c>
      <c r="BH585" s="184">
        <f>IF(N585="sníž. přenesená",J585,0)</f>
        <v>0</v>
      </c>
      <c r="BI585" s="184">
        <f>IF(N585="nulová",J585,0)</f>
        <v>0</v>
      </c>
      <c r="BJ585" s="15" t="s">
        <v>83</v>
      </c>
      <c r="BK585" s="184">
        <f>ROUND(I585*H585,2)</f>
        <v>0</v>
      </c>
      <c r="BL585" s="15" t="s">
        <v>292</v>
      </c>
      <c r="BM585" s="15" t="s">
        <v>694</v>
      </c>
    </row>
    <row r="586" spans="2:47" s="1" customFormat="1" ht="12">
      <c r="B586" s="32"/>
      <c r="C586" s="33"/>
      <c r="D586" s="185" t="s">
        <v>161</v>
      </c>
      <c r="E586" s="33"/>
      <c r="F586" s="186" t="s">
        <v>693</v>
      </c>
      <c r="G586" s="33"/>
      <c r="H586" s="33"/>
      <c r="I586" s="102"/>
      <c r="J586" s="33"/>
      <c r="K586" s="33"/>
      <c r="L586" s="36"/>
      <c r="M586" s="187"/>
      <c r="N586" s="58"/>
      <c r="O586" s="58"/>
      <c r="P586" s="58"/>
      <c r="Q586" s="58"/>
      <c r="R586" s="58"/>
      <c r="S586" s="58"/>
      <c r="T586" s="59"/>
      <c r="AT586" s="15" t="s">
        <v>161</v>
      </c>
      <c r="AU586" s="15" t="s">
        <v>85</v>
      </c>
    </row>
    <row r="587" spans="2:51" s="12" customFormat="1" ht="12">
      <c r="B587" s="198"/>
      <c r="C587" s="199"/>
      <c r="D587" s="185" t="s">
        <v>163</v>
      </c>
      <c r="E587" s="200" t="s">
        <v>1</v>
      </c>
      <c r="F587" s="201" t="s">
        <v>695</v>
      </c>
      <c r="G587" s="199"/>
      <c r="H587" s="202">
        <v>4.29</v>
      </c>
      <c r="I587" s="203"/>
      <c r="J587" s="199"/>
      <c r="K587" s="199"/>
      <c r="L587" s="204"/>
      <c r="M587" s="205"/>
      <c r="N587" s="206"/>
      <c r="O587" s="206"/>
      <c r="P587" s="206"/>
      <c r="Q587" s="206"/>
      <c r="R587" s="206"/>
      <c r="S587" s="206"/>
      <c r="T587" s="207"/>
      <c r="AT587" s="208" t="s">
        <v>163</v>
      </c>
      <c r="AU587" s="208" t="s">
        <v>85</v>
      </c>
      <c r="AV587" s="12" t="s">
        <v>85</v>
      </c>
      <c r="AW587" s="12" t="s">
        <v>36</v>
      </c>
      <c r="AX587" s="12" t="s">
        <v>83</v>
      </c>
      <c r="AY587" s="208" t="s">
        <v>151</v>
      </c>
    </row>
    <row r="588" spans="2:65" s="1" customFormat="1" ht="16.5" customHeight="1">
      <c r="B588" s="32"/>
      <c r="C588" s="173" t="s">
        <v>696</v>
      </c>
      <c r="D588" s="173" t="s">
        <v>154</v>
      </c>
      <c r="E588" s="174" t="s">
        <v>697</v>
      </c>
      <c r="F588" s="175" t="s">
        <v>698</v>
      </c>
      <c r="G588" s="176" t="s">
        <v>231</v>
      </c>
      <c r="H588" s="177">
        <v>24.7</v>
      </c>
      <c r="I588" s="178"/>
      <c r="J588" s="179">
        <f>ROUND(I588*H588,2)</f>
        <v>0</v>
      </c>
      <c r="K588" s="175" t="s">
        <v>158</v>
      </c>
      <c r="L588" s="36"/>
      <c r="M588" s="180" t="s">
        <v>1</v>
      </c>
      <c r="N588" s="181" t="s">
        <v>46</v>
      </c>
      <c r="O588" s="58"/>
      <c r="P588" s="182">
        <f>O588*H588</f>
        <v>0</v>
      </c>
      <c r="Q588" s="182">
        <v>0</v>
      </c>
      <c r="R588" s="182">
        <f>Q588*H588</f>
        <v>0</v>
      </c>
      <c r="S588" s="182">
        <v>0</v>
      </c>
      <c r="T588" s="183">
        <f>S588*H588</f>
        <v>0</v>
      </c>
      <c r="AR588" s="15" t="s">
        <v>292</v>
      </c>
      <c r="AT588" s="15" t="s">
        <v>154</v>
      </c>
      <c r="AU588" s="15" t="s">
        <v>85</v>
      </c>
      <c r="AY588" s="15" t="s">
        <v>151</v>
      </c>
      <c r="BE588" s="184">
        <f>IF(N588="základní",J588,0)</f>
        <v>0</v>
      </c>
      <c r="BF588" s="184">
        <f>IF(N588="snížená",J588,0)</f>
        <v>0</v>
      </c>
      <c r="BG588" s="184">
        <f>IF(N588="zákl. přenesená",J588,0)</f>
        <v>0</v>
      </c>
      <c r="BH588" s="184">
        <f>IF(N588="sníž. přenesená",J588,0)</f>
        <v>0</v>
      </c>
      <c r="BI588" s="184">
        <f>IF(N588="nulová",J588,0)</f>
        <v>0</v>
      </c>
      <c r="BJ588" s="15" t="s">
        <v>83</v>
      </c>
      <c r="BK588" s="184">
        <f>ROUND(I588*H588,2)</f>
        <v>0</v>
      </c>
      <c r="BL588" s="15" t="s">
        <v>292</v>
      </c>
      <c r="BM588" s="15" t="s">
        <v>699</v>
      </c>
    </row>
    <row r="589" spans="2:47" s="1" customFormat="1" ht="12">
      <c r="B589" s="32"/>
      <c r="C589" s="33"/>
      <c r="D589" s="185" t="s">
        <v>161</v>
      </c>
      <c r="E589" s="33"/>
      <c r="F589" s="186" t="s">
        <v>700</v>
      </c>
      <c r="G589" s="33"/>
      <c r="H589" s="33"/>
      <c r="I589" s="102"/>
      <c r="J589" s="33"/>
      <c r="K589" s="33"/>
      <c r="L589" s="36"/>
      <c r="M589" s="187"/>
      <c r="N589" s="58"/>
      <c r="O589" s="58"/>
      <c r="P589" s="58"/>
      <c r="Q589" s="58"/>
      <c r="R589" s="58"/>
      <c r="S589" s="58"/>
      <c r="T589" s="59"/>
      <c r="AT589" s="15" t="s">
        <v>161</v>
      </c>
      <c r="AU589" s="15" t="s">
        <v>85</v>
      </c>
    </row>
    <row r="590" spans="2:51" s="11" customFormat="1" ht="12">
      <c r="B590" s="188"/>
      <c r="C590" s="189"/>
      <c r="D590" s="185" t="s">
        <v>163</v>
      </c>
      <c r="E590" s="190" t="s">
        <v>1</v>
      </c>
      <c r="F590" s="191" t="s">
        <v>184</v>
      </c>
      <c r="G590" s="189"/>
      <c r="H590" s="190" t="s">
        <v>1</v>
      </c>
      <c r="I590" s="192"/>
      <c r="J590" s="189"/>
      <c r="K590" s="189"/>
      <c r="L590" s="193"/>
      <c r="M590" s="194"/>
      <c r="N590" s="195"/>
      <c r="O590" s="195"/>
      <c r="P590" s="195"/>
      <c r="Q590" s="195"/>
      <c r="R590" s="195"/>
      <c r="S590" s="195"/>
      <c r="T590" s="196"/>
      <c r="AT590" s="197" t="s">
        <v>163</v>
      </c>
      <c r="AU590" s="197" t="s">
        <v>85</v>
      </c>
      <c r="AV590" s="11" t="s">
        <v>83</v>
      </c>
      <c r="AW590" s="11" t="s">
        <v>36</v>
      </c>
      <c r="AX590" s="11" t="s">
        <v>75</v>
      </c>
      <c r="AY590" s="197" t="s">
        <v>151</v>
      </c>
    </row>
    <row r="591" spans="2:51" s="12" customFormat="1" ht="12">
      <c r="B591" s="198"/>
      <c r="C591" s="199"/>
      <c r="D591" s="185" t="s">
        <v>163</v>
      </c>
      <c r="E591" s="200" t="s">
        <v>1</v>
      </c>
      <c r="F591" s="201" t="s">
        <v>701</v>
      </c>
      <c r="G591" s="199"/>
      <c r="H591" s="202">
        <v>24.7</v>
      </c>
      <c r="I591" s="203"/>
      <c r="J591" s="199"/>
      <c r="K591" s="199"/>
      <c r="L591" s="204"/>
      <c r="M591" s="205"/>
      <c r="N591" s="206"/>
      <c r="O591" s="206"/>
      <c r="P591" s="206"/>
      <c r="Q591" s="206"/>
      <c r="R591" s="206"/>
      <c r="S591" s="206"/>
      <c r="T591" s="207"/>
      <c r="AT591" s="208" t="s">
        <v>163</v>
      </c>
      <c r="AU591" s="208" t="s">
        <v>85</v>
      </c>
      <c r="AV591" s="12" t="s">
        <v>85</v>
      </c>
      <c r="AW591" s="12" t="s">
        <v>36</v>
      </c>
      <c r="AX591" s="12" t="s">
        <v>75</v>
      </c>
      <c r="AY591" s="208" t="s">
        <v>151</v>
      </c>
    </row>
    <row r="592" spans="2:51" s="13" customFormat="1" ht="12">
      <c r="B592" s="209"/>
      <c r="C592" s="210"/>
      <c r="D592" s="185" t="s">
        <v>163</v>
      </c>
      <c r="E592" s="211" t="s">
        <v>1</v>
      </c>
      <c r="F592" s="212" t="s">
        <v>171</v>
      </c>
      <c r="G592" s="210"/>
      <c r="H592" s="213">
        <v>24.7</v>
      </c>
      <c r="I592" s="214"/>
      <c r="J592" s="210"/>
      <c r="K592" s="210"/>
      <c r="L592" s="215"/>
      <c r="M592" s="216"/>
      <c r="N592" s="217"/>
      <c r="O592" s="217"/>
      <c r="P592" s="217"/>
      <c r="Q592" s="217"/>
      <c r="R592" s="217"/>
      <c r="S592" s="217"/>
      <c r="T592" s="218"/>
      <c r="AT592" s="219" t="s">
        <v>163</v>
      </c>
      <c r="AU592" s="219" t="s">
        <v>85</v>
      </c>
      <c r="AV592" s="13" t="s">
        <v>159</v>
      </c>
      <c r="AW592" s="13" t="s">
        <v>36</v>
      </c>
      <c r="AX592" s="13" t="s">
        <v>83</v>
      </c>
      <c r="AY592" s="219" t="s">
        <v>151</v>
      </c>
    </row>
    <row r="593" spans="2:65" s="1" customFormat="1" ht="16.5" customHeight="1">
      <c r="B593" s="32"/>
      <c r="C593" s="173" t="s">
        <v>702</v>
      </c>
      <c r="D593" s="173" t="s">
        <v>154</v>
      </c>
      <c r="E593" s="174" t="s">
        <v>703</v>
      </c>
      <c r="F593" s="175" t="s">
        <v>704</v>
      </c>
      <c r="G593" s="176" t="s">
        <v>231</v>
      </c>
      <c r="H593" s="177">
        <v>13</v>
      </c>
      <c r="I593" s="178"/>
      <c r="J593" s="179">
        <f>ROUND(I593*H593,2)</f>
        <v>0</v>
      </c>
      <c r="K593" s="175" t="s">
        <v>158</v>
      </c>
      <c r="L593" s="36"/>
      <c r="M593" s="180" t="s">
        <v>1</v>
      </c>
      <c r="N593" s="181" t="s">
        <v>46</v>
      </c>
      <c r="O593" s="58"/>
      <c r="P593" s="182">
        <f>O593*H593</f>
        <v>0</v>
      </c>
      <c r="Q593" s="182">
        <v>1E-05</v>
      </c>
      <c r="R593" s="182">
        <f>Q593*H593</f>
        <v>0.00013000000000000002</v>
      </c>
      <c r="S593" s="182">
        <v>0</v>
      </c>
      <c r="T593" s="183">
        <f>S593*H593</f>
        <v>0</v>
      </c>
      <c r="AR593" s="15" t="s">
        <v>292</v>
      </c>
      <c r="AT593" s="15" t="s">
        <v>154</v>
      </c>
      <c r="AU593" s="15" t="s">
        <v>85</v>
      </c>
      <c r="AY593" s="15" t="s">
        <v>151</v>
      </c>
      <c r="BE593" s="184">
        <f>IF(N593="základní",J593,0)</f>
        <v>0</v>
      </c>
      <c r="BF593" s="184">
        <f>IF(N593="snížená",J593,0)</f>
        <v>0</v>
      </c>
      <c r="BG593" s="184">
        <f>IF(N593="zákl. přenesená",J593,0)</f>
        <v>0</v>
      </c>
      <c r="BH593" s="184">
        <f>IF(N593="sníž. přenesená",J593,0)</f>
        <v>0</v>
      </c>
      <c r="BI593" s="184">
        <f>IF(N593="nulová",J593,0)</f>
        <v>0</v>
      </c>
      <c r="BJ593" s="15" t="s">
        <v>83</v>
      </c>
      <c r="BK593" s="184">
        <f>ROUND(I593*H593,2)</f>
        <v>0</v>
      </c>
      <c r="BL593" s="15" t="s">
        <v>292</v>
      </c>
      <c r="BM593" s="15" t="s">
        <v>705</v>
      </c>
    </row>
    <row r="594" spans="2:47" s="1" customFormat="1" ht="12">
      <c r="B594" s="32"/>
      <c r="C594" s="33"/>
      <c r="D594" s="185" t="s">
        <v>161</v>
      </c>
      <c r="E594" s="33"/>
      <c r="F594" s="186" t="s">
        <v>706</v>
      </c>
      <c r="G594" s="33"/>
      <c r="H594" s="33"/>
      <c r="I594" s="102"/>
      <c r="J594" s="33"/>
      <c r="K594" s="33"/>
      <c r="L594" s="36"/>
      <c r="M594" s="187"/>
      <c r="N594" s="58"/>
      <c r="O594" s="58"/>
      <c r="P594" s="58"/>
      <c r="Q594" s="58"/>
      <c r="R594" s="58"/>
      <c r="S594" s="58"/>
      <c r="T594" s="59"/>
      <c r="AT594" s="15" t="s">
        <v>161</v>
      </c>
      <c r="AU594" s="15" t="s">
        <v>85</v>
      </c>
    </row>
    <row r="595" spans="2:51" s="11" customFormat="1" ht="12">
      <c r="B595" s="188"/>
      <c r="C595" s="189"/>
      <c r="D595" s="185" t="s">
        <v>163</v>
      </c>
      <c r="E595" s="190" t="s">
        <v>1</v>
      </c>
      <c r="F595" s="191" t="s">
        <v>184</v>
      </c>
      <c r="G595" s="189"/>
      <c r="H595" s="190" t="s">
        <v>1</v>
      </c>
      <c r="I595" s="192"/>
      <c r="J595" s="189"/>
      <c r="K595" s="189"/>
      <c r="L595" s="193"/>
      <c r="M595" s="194"/>
      <c r="N595" s="195"/>
      <c r="O595" s="195"/>
      <c r="P595" s="195"/>
      <c r="Q595" s="195"/>
      <c r="R595" s="195"/>
      <c r="S595" s="195"/>
      <c r="T595" s="196"/>
      <c r="AT595" s="197" t="s">
        <v>163</v>
      </c>
      <c r="AU595" s="197" t="s">
        <v>85</v>
      </c>
      <c r="AV595" s="11" t="s">
        <v>83</v>
      </c>
      <c r="AW595" s="11" t="s">
        <v>36</v>
      </c>
      <c r="AX595" s="11" t="s">
        <v>75</v>
      </c>
      <c r="AY595" s="197" t="s">
        <v>151</v>
      </c>
    </row>
    <row r="596" spans="2:51" s="12" customFormat="1" ht="12">
      <c r="B596" s="198"/>
      <c r="C596" s="199"/>
      <c r="D596" s="185" t="s">
        <v>163</v>
      </c>
      <c r="E596" s="200" t="s">
        <v>1</v>
      </c>
      <c r="F596" s="201" t="s">
        <v>707</v>
      </c>
      <c r="G596" s="199"/>
      <c r="H596" s="202">
        <v>13</v>
      </c>
      <c r="I596" s="203"/>
      <c r="J596" s="199"/>
      <c r="K596" s="199"/>
      <c r="L596" s="204"/>
      <c r="M596" s="205"/>
      <c r="N596" s="206"/>
      <c r="O596" s="206"/>
      <c r="P596" s="206"/>
      <c r="Q596" s="206"/>
      <c r="R596" s="206"/>
      <c r="S596" s="206"/>
      <c r="T596" s="207"/>
      <c r="AT596" s="208" t="s">
        <v>163</v>
      </c>
      <c r="AU596" s="208" t="s">
        <v>85</v>
      </c>
      <c r="AV596" s="12" t="s">
        <v>85</v>
      </c>
      <c r="AW596" s="12" t="s">
        <v>36</v>
      </c>
      <c r="AX596" s="12" t="s">
        <v>75</v>
      </c>
      <c r="AY596" s="208" t="s">
        <v>151</v>
      </c>
    </row>
    <row r="597" spans="2:51" s="13" customFormat="1" ht="12">
      <c r="B597" s="209"/>
      <c r="C597" s="210"/>
      <c r="D597" s="185" t="s">
        <v>163</v>
      </c>
      <c r="E597" s="211" t="s">
        <v>1</v>
      </c>
      <c r="F597" s="212" t="s">
        <v>171</v>
      </c>
      <c r="G597" s="210"/>
      <c r="H597" s="213">
        <v>13</v>
      </c>
      <c r="I597" s="214"/>
      <c r="J597" s="210"/>
      <c r="K597" s="210"/>
      <c r="L597" s="215"/>
      <c r="M597" s="216"/>
      <c r="N597" s="217"/>
      <c r="O597" s="217"/>
      <c r="P597" s="217"/>
      <c r="Q597" s="217"/>
      <c r="R597" s="217"/>
      <c r="S597" s="217"/>
      <c r="T597" s="218"/>
      <c r="AT597" s="219" t="s">
        <v>163</v>
      </c>
      <c r="AU597" s="219" t="s">
        <v>85</v>
      </c>
      <c r="AV597" s="13" t="s">
        <v>159</v>
      </c>
      <c r="AW597" s="13" t="s">
        <v>36</v>
      </c>
      <c r="AX597" s="13" t="s">
        <v>83</v>
      </c>
      <c r="AY597" s="219" t="s">
        <v>151</v>
      </c>
    </row>
    <row r="598" spans="2:65" s="1" customFormat="1" ht="16.5" customHeight="1">
      <c r="B598" s="32"/>
      <c r="C598" s="220" t="s">
        <v>708</v>
      </c>
      <c r="D598" s="220" t="s">
        <v>275</v>
      </c>
      <c r="E598" s="221" t="s">
        <v>709</v>
      </c>
      <c r="F598" s="222" t="s">
        <v>710</v>
      </c>
      <c r="G598" s="223" t="s">
        <v>231</v>
      </c>
      <c r="H598" s="224">
        <v>13.26</v>
      </c>
      <c r="I598" s="225"/>
      <c r="J598" s="226">
        <f>ROUND(I598*H598,2)</f>
        <v>0</v>
      </c>
      <c r="K598" s="222" t="s">
        <v>158</v>
      </c>
      <c r="L598" s="227"/>
      <c r="M598" s="228" t="s">
        <v>1</v>
      </c>
      <c r="N598" s="229" t="s">
        <v>46</v>
      </c>
      <c r="O598" s="58"/>
      <c r="P598" s="182">
        <f>O598*H598</f>
        <v>0</v>
      </c>
      <c r="Q598" s="182">
        <v>0.00028</v>
      </c>
      <c r="R598" s="182">
        <f>Q598*H598</f>
        <v>0.0037127999999999996</v>
      </c>
      <c r="S598" s="182">
        <v>0</v>
      </c>
      <c r="T598" s="183">
        <f>S598*H598</f>
        <v>0</v>
      </c>
      <c r="AR598" s="15" t="s">
        <v>389</v>
      </c>
      <c r="AT598" s="15" t="s">
        <v>275</v>
      </c>
      <c r="AU598" s="15" t="s">
        <v>85</v>
      </c>
      <c r="AY598" s="15" t="s">
        <v>151</v>
      </c>
      <c r="BE598" s="184">
        <f>IF(N598="základní",J598,0)</f>
        <v>0</v>
      </c>
      <c r="BF598" s="184">
        <f>IF(N598="snížená",J598,0)</f>
        <v>0</v>
      </c>
      <c r="BG598" s="184">
        <f>IF(N598="zákl. přenesená",J598,0)</f>
        <v>0</v>
      </c>
      <c r="BH598" s="184">
        <f>IF(N598="sníž. přenesená",J598,0)</f>
        <v>0</v>
      </c>
      <c r="BI598" s="184">
        <f>IF(N598="nulová",J598,0)</f>
        <v>0</v>
      </c>
      <c r="BJ598" s="15" t="s">
        <v>83</v>
      </c>
      <c r="BK598" s="184">
        <f>ROUND(I598*H598,2)</f>
        <v>0</v>
      </c>
      <c r="BL598" s="15" t="s">
        <v>292</v>
      </c>
      <c r="BM598" s="15" t="s">
        <v>711</v>
      </c>
    </row>
    <row r="599" spans="2:47" s="1" customFormat="1" ht="12">
      <c r="B599" s="32"/>
      <c r="C599" s="33"/>
      <c r="D599" s="185" t="s">
        <v>161</v>
      </c>
      <c r="E599" s="33"/>
      <c r="F599" s="186" t="s">
        <v>710</v>
      </c>
      <c r="G599" s="33"/>
      <c r="H599" s="33"/>
      <c r="I599" s="102"/>
      <c r="J599" s="33"/>
      <c r="K599" s="33"/>
      <c r="L599" s="36"/>
      <c r="M599" s="187"/>
      <c r="N599" s="58"/>
      <c r="O599" s="58"/>
      <c r="P599" s="58"/>
      <c r="Q599" s="58"/>
      <c r="R599" s="58"/>
      <c r="S599" s="58"/>
      <c r="T599" s="59"/>
      <c r="AT599" s="15" t="s">
        <v>161</v>
      </c>
      <c r="AU599" s="15" t="s">
        <v>85</v>
      </c>
    </row>
    <row r="600" spans="2:51" s="12" customFormat="1" ht="12">
      <c r="B600" s="198"/>
      <c r="C600" s="199"/>
      <c r="D600" s="185" t="s">
        <v>163</v>
      </c>
      <c r="E600" s="200" t="s">
        <v>1</v>
      </c>
      <c r="F600" s="201" t="s">
        <v>712</v>
      </c>
      <c r="G600" s="199"/>
      <c r="H600" s="202">
        <v>13.26</v>
      </c>
      <c r="I600" s="203"/>
      <c r="J600" s="199"/>
      <c r="K600" s="199"/>
      <c r="L600" s="204"/>
      <c r="M600" s="205"/>
      <c r="N600" s="206"/>
      <c r="O600" s="206"/>
      <c r="P600" s="206"/>
      <c r="Q600" s="206"/>
      <c r="R600" s="206"/>
      <c r="S600" s="206"/>
      <c r="T600" s="207"/>
      <c r="AT600" s="208" t="s">
        <v>163</v>
      </c>
      <c r="AU600" s="208" t="s">
        <v>85</v>
      </c>
      <c r="AV600" s="12" t="s">
        <v>85</v>
      </c>
      <c r="AW600" s="12" t="s">
        <v>36</v>
      </c>
      <c r="AX600" s="12" t="s">
        <v>83</v>
      </c>
      <c r="AY600" s="208" t="s">
        <v>151</v>
      </c>
    </row>
    <row r="601" spans="2:65" s="1" customFormat="1" ht="16.5" customHeight="1">
      <c r="B601" s="32"/>
      <c r="C601" s="173" t="s">
        <v>713</v>
      </c>
      <c r="D601" s="173" t="s">
        <v>154</v>
      </c>
      <c r="E601" s="174" t="s">
        <v>714</v>
      </c>
      <c r="F601" s="175" t="s">
        <v>715</v>
      </c>
      <c r="G601" s="176" t="s">
        <v>470</v>
      </c>
      <c r="H601" s="230"/>
      <c r="I601" s="178"/>
      <c r="J601" s="179">
        <f>ROUND(I601*H601,2)</f>
        <v>0</v>
      </c>
      <c r="K601" s="175" t="s">
        <v>158</v>
      </c>
      <c r="L601" s="36"/>
      <c r="M601" s="180" t="s">
        <v>1</v>
      </c>
      <c r="N601" s="181" t="s">
        <v>46</v>
      </c>
      <c r="O601" s="58"/>
      <c r="P601" s="182">
        <f>O601*H601</f>
        <v>0</v>
      </c>
      <c r="Q601" s="182">
        <v>0</v>
      </c>
      <c r="R601" s="182">
        <f>Q601*H601</f>
        <v>0</v>
      </c>
      <c r="S601" s="182">
        <v>0</v>
      </c>
      <c r="T601" s="183">
        <f>S601*H601</f>
        <v>0</v>
      </c>
      <c r="AR601" s="15" t="s">
        <v>292</v>
      </c>
      <c r="AT601" s="15" t="s">
        <v>154</v>
      </c>
      <c r="AU601" s="15" t="s">
        <v>85</v>
      </c>
      <c r="AY601" s="15" t="s">
        <v>151</v>
      </c>
      <c r="BE601" s="184">
        <f>IF(N601="základní",J601,0)</f>
        <v>0</v>
      </c>
      <c r="BF601" s="184">
        <f>IF(N601="snížená",J601,0)</f>
        <v>0</v>
      </c>
      <c r="BG601" s="184">
        <f>IF(N601="zákl. přenesená",J601,0)</f>
        <v>0</v>
      </c>
      <c r="BH601" s="184">
        <f>IF(N601="sníž. přenesená",J601,0)</f>
        <v>0</v>
      </c>
      <c r="BI601" s="184">
        <f>IF(N601="nulová",J601,0)</f>
        <v>0</v>
      </c>
      <c r="BJ601" s="15" t="s">
        <v>83</v>
      </c>
      <c r="BK601" s="184">
        <f>ROUND(I601*H601,2)</f>
        <v>0</v>
      </c>
      <c r="BL601" s="15" t="s">
        <v>292</v>
      </c>
      <c r="BM601" s="15" t="s">
        <v>716</v>
      </c>
    </row>
    <row r="602" spans="2:47" s="1" customFormat="1" ht="19.5">
      <c r="B602" s="32"/>
      <c r="C602" s="33"/>
      <c r="D602" s="185" t="s">
        <v>161</v>
      </c>
      <c r="E602" s="33"/>
      <c r="F602" s="186" t="s">
        <v>717</v>
      </c>
      <c r="G602" s="33"/>
      <c r="H602" s="33"/>
      <c r="I602" s="102"/>
      <c r="J602" s="33"/>
      <c r="K602" s="33"/>
      <c r="L602" s="36"/>
      <c r="M602" s="187"/>
      <c r="N602" s="58"/>
      <c r="O602" s="58"/>
      <c r="P602" s="58"/>
      <c r="Q602" s="58"/>
      <c r="R602" s="58"/>
      <c r="S602" s="58"/>
      <c r="T602" s="59"/>
      <c r="AT602" s="15" t="s">
        <v>161</v>
      </c>
      <c r="AU602" s="15" t="s">
        <v>85</v>
      </c>
    </row>
    <row r="603" spans="2:63" s="10" customFormat="1" ht="22.9" customHeight="1">
      <c r="B603" s="157"/>
      <c r="C603" s="158"/>
      <c r="D603" s="159" t="s">
        <v>74</v>
      </c>
      <c r="E603" s="171" t="s">
        <v>718</v>
      </c>
      <c r="F603" s="171" t="s">
        <v>719</v>
      </c>
      <c r="G603" s="158"/>
      <c r="H603" s="158"/>
      <c r="I603" s="161"/>
      <c r="J603" s="172">
        <f>BK603</f>
        <v>0</v>
      </c>
      <c r="K603" s="158"/>
      <c r="L603" s="163"/>
      <c r="M603" s="164"/>
      <c r="N603" s="165"/>
      <c r="O603" s="165"/>
      <c r="P603" s="166">
        <f>SUM(P604:P634)</f>
        <v>0</v>
      </c>
      <c r="Q603" s="165"/>
      <c r="R603" s="166">
        <f>SUM(R604:R634)</f>
        <v>0.018240899999999997</v>
      </c>
      <c r="S603" s="165"/>
      <c r="T603" s="167">
        <f>SUM(T604:T634)</f>
        <v>0.0957625</v>
      </c>
      <c r="AR603" s="168" t="s">
        <v>85</v>
      </c>
      <c r="AT603" s="169" t="s">
        <v>74</v>
      </c>
      <c r="AU603" s="169" t="s">
        <v>83</v>
      </c>
      <c r="AY603" s="168" t="s">
        <v>151</v>
      </c>
      <c r="BK603" s="170">
        <f>SUM(BK604:BK634)</f>
        <v>0</v>
      </c>
    </row>
    <row r="604" spans="2:65" s="1" customFormat="1" ht="16.5" customHeight="1">
      <c r="B604" s="32"/>
      <c r="C604" s="173" t="s">
        <v>720</v>
      </c>
      <c r="D604" s="173" t="s">
        <v>154</v>
      </c>
      <c r="E604" s="174" t="s">
        <v>721</v>
      </c>
      <c r="F604" s="175" t="s">
        <v>722</v>
      </c>
      <c r="G604" s="176" t="s">
        <v>157</v>
      </c>
      <c r="H604" s="177">
        <v>1.175</v>
      </c>
      <c r="I604" s="178"/>
      <c r="J604" s="179">
        <f>ROUND(I604*H604,2)</f>
        <v>0</v>
      </c>
      <c r="K604" s="175" t="s">
        <v>158</v>
      </c>
      <c r="L604" s="36"/>
      <c r="M604" s="180" t="s">
        <v>1</v>
      </c>
      <c r="N604" s="181" t="s">
        <v>46</v>
      </c>
      <c r="O604" s="58"/>
      <c r="P604" s="182">
        <f>O604*H604</f>
        <v>0</v>
      </c>
      <c r="Q604" s="182">
        <v>0.0032</v>
      </c>
      <c r="R604" s="182">
        <f>Q604*H604</f>
        <v>0.0037600000000000003</v>
      </c>
      <c r="S604" s="182">
        <v>0</v>
      </c>
      <c r="T604" s="183">
        <f>S604*H604</f>
        <v>0</v>
      </c>
      <c r="AR604" s="15" t="s">
        <v>292</v>
      </c>
      <c r="AT604" s="15" t="s">
        <v>154</v>
      </c>
      <c r="AU604" s="15" t="s">
        <v>85</v>
      </c>
      <c r="AY604" s="15" t="s">
        <v>151</v>
      </c>
      <c r="BE604" s="184">
        <f>IF(N604="základní",J604,0)</f>
        <v>0</v>
      </c>
      <c r="BF604" s="184">
        <f>IF(N604="snížená",J604,0)</f>
        <v>0</v>
      </c>
      <c r="BG604" s="184">
        <f>IF(N604="zákl. přenesená",J604,0)</f>
        <v>0</v>
      </c>
      <c r="BH604" s="184">
        <f>IF(N604="sníž. přenesená",J604,0)</f>
        <v>0</v>
      </c>
      <c r="BI604" s="184">
        <f>IF(N604="nulová",J604,0)</f>
        <v>0</v>
      </c>
      <c r="BJ604" s="15" t="s">
        <v>83</v>
      </c>
      <c r="BK604" s="184">
        <f>ROUND(I604*H604,2)</f>
        <v>0</v>
      </c>
      <c r="BL604" s="15" t="s">
        <v>292</v>
      </c>
      <c r="BM604" s="15" t="s">
        <v>723</v>
      </c>
    </row>
    <row r="605" spans="2:47" s="1" customFormat="1" ht="19.5">
      <c r="B605" s="32"/>
      <c r="C605" s="33"/>
      <c r="D605" s="185" t="s">
        <v>161</v>
      </c>
      <c r="E605" s="33"/>
      <c r="F605" s="186" t="s">
        <v>724</v>
      </c>
      <c r="G605" s="33"/>
      <c r="H605" s="33"/>
      <c r="I605" s="102"/>
      <c r="J605" s="33"/>
      <c r="K605" s="33"/>
      <c r="L605" s="36"/>
      <c r="M605" s="187"/>
      <c r="N605" s="58"/>
      <c r="O605" s="58"/>
      <c r="P605" s="58"/>
      <c r="Q605" s="58"/>
      <c r="R605" s="58"/>
      <c r="S605" s="58"/>
      <c r="T605" s="59"/>
      <c r="AT605" s="15" t="s">
        <v>161</v>
      </c>
      <c r="AU605" s="15" t="s">
        <v>85</v>
      </c>
    </row>
    <row r="606" spans="2:51" s="11" customFormat="1" ht="12">
      <c r="B606" s="188"/>
      <c r="C606" s="189"/>
      <c r="D606" s="185" t="s">
        <v>163</v>
      </c>
      <c r="E606" s="190" t="s">
        <v>1</v>
      </c>
      <c r="F606" s="191" t="s">
        <v>184</v>
      </c>
      <c r="G606" s="189"/>
      <c r="H606" s="190" t="s">
        <v>1</v>
      </c>
      <c r="I606" s="192"/>
      <c r="J606" s="189"/>
      <c r="K606" s="189"/>
      <c r="L606" s="193"/>
      <c r="M606" s="194"/>
      <c r="N606" s="195"/>
      <c r="O606" s="195"/>
      <c r="P606" s="195"/>
      <c r="Q606" s="195"/>
      <c r="R606" s="195"/>
      <c r="S606" s="195"/>
      <c r="T606" s="196"/>
      <c r="AT606" s="197" t="s">
        <v>163</v>
      </c>
      <c r="AU606" s="197" t="s">
        <v>85</v>
      </c>
      <c r="AV606" s="11" t="s">
        <v>83</v>
      </c>
      <c r="AW606" s="11" t="s">
        <v>36</v>
      </c>
      <c r="AX606" s="11" t="s">
        <v>75</v>
      </c>
      <c r="AY606" s="197" t="s">
        <v>151</v>
      </c>
    </row>
    <row r="607" spans="2:51" s="11" customFormat="1" ht="12">
      <c r="B607" s="188"/>
      <c r="C607" s="189"/>
      <c r="D607" s="185" t="s">
        <v>163</v>
      </c>
      <c r="E607" s="190" t="s">
        <v>1</v>
      </c>
      <c r="F607" s="191" t="s">
        <v>185</v>
      </c>
      <c r="G607" s="189"/>
      <c r="H607" s="190" t="s">
        <v>1</v>
      </c>
      <c r="I607" s="192"/>
      <c r="J607" s="189"/>
      <c r="K607" s="189"/>
      <c r="L607" s="193"/>
      <c r="M607" s="194"/>
      <c r="N607" s="195"/>
      <c r="O607" s="195"/>
      <c r="P607" s="195"/>
      <c r="Q607" s="195"/>
      <c r="R607" s="195"/>
      <c r="S607" s="195"/>
      <c r="T607" s="196"/>
      <c r="AT607" s="197" t="s">
        <v>163</v>
      </c>
      <c r="AU607" s="197" t="s">
        <v>85</v>
      </c>
      <c r="AV607" s="11" t="s">
        <v>83</v>
      </c>
      <c r="AW607" s="11" t="s">
        <v>36</v>
      </c>
      <c r="AX607" s="11" t="s">
        <v>75</v>
      </c>
      <c r="AY607" s="197" t="s">
        <v>151</v>
      </c>
    </row>
    <row r="608" spans="2:51" s="12" customFormat="1" ht="12">
      <c r="B608" s="198"/>
      <c r="C608" s="199"/>
      <c r="D608" s="185" t="s">
        <v>163</v>
      </c>
      <c r="E608" s="200" t="s">
        <v>1</v>
      </c>
      <c r="F608" s="201" t="s">
        <v>725</v>
      </c>
      <c r="G608" s="199"/>
      <c r="H608" s="202">
        <v>0.725</v>
      </c>
      <c r="I608" s="203"/>
      <c r="J608" s="199"/>
      <c r="K608" s="199"/>
      <c r="L608" s="204"/>
      <c r="M608" s="205"/>
      <c r="N608" s="206"/>
      <c r="O608" s="206"/>
      <c r="P608" s="206"/>
      <c r="Q608" s="206"/>
      <c r="R608" s="206"/>
      <c r="S608" s="206"/>
      <c r="T608" s="207"/>
      <c r="AT608" s="208" t="s">
        <v>163</v>
      </c>
      <c r="AU608" s="208" t="s">
        <v>85</v>
      </c>
      <c r="AV608" s="12" t="s">
        <v>85</v>
      </c>
      <c r="AW608" s="12" t="s">
        <v>36</v>
      </c>
      <c r="AX608" s="12" t="s">
        <v>75</v>
      </c>
      <c r="AY608" s="208" t="s">
        <v>151</v>
      </c>
    </row>
    <row r="609" spans="2:51" s="11" customFormat="1" ht="12">
      <c r="B609" s="188"/>
      <c r="C609" s="189"/>
      <c r="D609" s="185" t="s">
        <v>163</v>
      </c>
      <c r="E609" s="190" t="s">
        <v>1</v>
      </c>
      <c r="F609" s="191" t="s">
        <v>726</v>
      </c>
      <c r="G609" s="189"/>
      <c r="H609" s="190" t="s">
        <v>1</v>
      </c>
      <c r="I609" s="192"/>
      <c r="J609" s="189"/>
      <c r="K609" s="189"/>
      <c r="L609" s="193"/>
      <c r="M609" s="194"/>
      <c r="N609" s="195"/>
      <c r="O609" s="195"/>
      <c r="P609" s="195"/>
      <c r="Q609" s="195"/>
      <c r="R609" s="195"/>
      <c r="S609" s="195"/>
      <c r="T609" s="196"/>
      <c r="AT609" s="197" t="s">
        <v>163</v>
      </c>
      <c r="AU609" s="197" t="s">
        <v>85</v>
      </c>
      <c r="AV609" s="11" t="s">
        <v>83</v>
      </c>
      <c r="AW609" s="11" t="s">
        <v>36</v>
      </c>
      <c r="AX609" s="11" t="s">
        <v>75</v>
      </c>
      <c r="AY609" s="197" t="s">
        <v>151</v>
      </c>
    </row>
    <row r="610" spans="2:51" s="12" customFormat="1" ht="12">
      <c r="B610" s="198"/>
      <c r="C610" s="199"/>
      <c r="D610" s="185" t="s">
        <v>163</v>
      </c>
      <c r="E610" s="200" t="s">
        <v>1</v>
      </c>
      <c r="F610" s="201" t="s">
        <v>727</v>
      </c>
      <c r="G610" s="199"/>
      <c r="H610" s="202">
        <v>0.45</v>
      </c>
      <c r="I610" s="203"/>
      <c r="J610" s="199"/>
      <c r="K610" s="199"/>
      <c r="L610" s="204"/>
      <c r="M610" s="205"/>
      <c r="N610" s="206"/>
      <c r="O610" s="206"/>
      <c r="P610" s="206"/>
      <c r="Q610" s="206"/>
      <c r="R610" s="206"/>
      <c r="S610" s="206"/>
      <c r="T610" s="207"/>
      <c r="AT610" s="208" t="s">
        <v>163</v>
      </c>
      <c r="AU610" s="208" t="s">
        <v>85</v>
      </c>
      <c r="AV610" s="12" t="s">
        <v>85</v>
      </c>
      <c r="AW610" s="12" t="s">
        <v>36</v>
      </c>
      <c r="AX610" s="12" t="s">
        <v>75</v>
      </c>
      <c r="AY610" s="208" t="s">
        <v>151</v>
      </c>
    </row>
    <row r="611" spans="2:51" s="13" customFormat="1" ht="12">
      <c r="B611" s="209"/>
      <c r="C611" s="210"/>
      <c r="D611" s="185" t="s">
        <v>163</v>
      </c>
      <c r="E611" s="211" t="s">
        <v>108</v>
      </c>
      <c r="F611" s="212" t="s">
        <v>171</v>
      </c>
      <c r="G611" s="210"/>
      <c r="H611" s="213">
        <v>1.175</v>
      </c>
      <c r="I611" s="214"/>
      <c r="J611" s="210"/>
      <c r="K611" s="210"/>
      <c r="L611" s="215"/>
      <c r="M611" s="216"/>
      <c r="N611" s="217"/>
      <c r="O611" s="217"/>
      <c r="P611" s="217"/>
      <c r="Q611" s="217"/>
      <c r="R611" s="217"/>
      <c r="S611" s="217"/>
      <c r="T611" s="218"/>
      <c r="AT611" s="219" t="s">
        <v>163</v>
      </c>
      <c r="AU611" s="219" t="s">
        <v>85</v>
      </c>
      <c r="AV611" s="13" t="s">
        <v>159</v>
      </c>
      <c r="AW611" s="13" t="s">
        <v>36</v>
      </c>
      <c r="AX611" s="13" t="s">
        <v>83</v>
      </c>
      <c r="AY611" s="219" t="s">
        <v>151</v>
      </c>
    </row>
    <row r="612" spans="2:65" s="1" customFormat="1" ht="16.5" customHeight="1">
      <c r="B612" s="32"/>
      <c r="C612" s="220" t="s">
        <v>728</v>
      </c>
      <c r="D612" s="220" t="s">
        <v>275</v>
      </c>
      <c r="E612" s="221" t="s">
        <v>729</v>
      </c>
      <c r="F612" s="222" t="s">
        <v>730</v>
      </c>
      <c r="G612" s="223" t="s">
        <v>157</v>
      </c>
      <c r="H612" s="224">
        <v>1.293</v>
      </c>
      <c r="I612" s="225"/>
      <c r="J612" s="226">
        <f>ROUND(I612*H612,2)</f>
        <v>0</v>
      </c>
      <c r="K612" s="222" t="s">
        <v>158</v>
      </c>
      <c r="L612" s="227"/>
      <c r="M612" s="228" t="s">
        <v>1</v>
      </c>
      <c r="N612" s="229" t="s">
        <v>46</v>
      </c>
      <c r="O612" s="58"/>
      <c r="P612" s="182">
        <f>O612*H612</f>
        <v>0</v>
      </c>
      <c r="Q612" s="182">
        <v>0.0098</v>
      </c>
      <c r="R612" s="182">
        <f>Q612*H612</f>
        <v>0.0126714</v>
      </c>
      <c r="S612" s="182">
        <v>0</v>
      </c>
      <c r="T612" s="183">
        <f>S612*H612</f>
        <v>0</v>
      </c>
      <c r="AR612" s="15" t="s">
        <v>389</v>
      </c>
      <c r="AT612" s="15" t="s">
        <v>275</v>
      </c>
      <c r="AU612" s="15" t="s">
        <v>85</v>
      </c>
      <c r="AY612" s="15" t="s">
        <v>151</v>
      </c>
      <c r="BE612" s="184">
        <f>IF(N612="základní",J612,0)</f>
        <v>0</v>
      </c>
      <c r="BF612" s="184">
        <f>IF(N612="snížená",J612,0)</f>
        <v>0</v>
      </c>
      <c r="BG612" s="184">
        <f>IF(N612="zákl. přenesená",J612,0)</f>
        <v>0</v>
      </c>
      <c r="BH612" s="184">
        <f>IF(N612="sníž. přenesená",J612,0)</f>
        <v>0</v>
      </c>
      <c r="BI612" s="184">
        <f>IF(N612="nulová",J612,0)</f>
        <v>0</v>
      </c>
      <c r="BJ612" s="15" t="s">
        <v>83</v>
      </c>
      <c r="BK612" s="184">
        <f>ROUND(I612*H612,2)</f>
        <v>0</v>
      </c>
      <c r="BL612" s="15" t="s">
        <v>292</v>
      </c>
      <c r="BM612" s="15" t="s">
        <v>731</v>
      </c>
    </row>
    <row r="613" spans="2:47" s="1" customFormat="1" ht="12">
      <c r="B613" s="32"/>
      <c r="C613" s="33"/>
      <c r="D613" s="185" t="s">
        <v>161</v>
      </c>
      <c r="E613" s="33"/>
      <c r="F613" s="186" t="s">
        <v>730</v>
      </c>
      <c r="G613" s="33"/>
      <c r="H613" s="33"/>
      <c r="I613" s="102"/>
      <c r="J613" s="33"/>
      <c r="K613" s="33"/>
      <c r="L613" s="36"/>
      <c r="M613" s="187"/>
      <c r="N613" s="58"/>
      <c r="O613" s="58"/>
      <c r="P613" s="58"/>
      <c r="Q613" s="58"/>
      <c r="R613" s="58"/>
      <c r="S613" s="58"/>
      <c r="T613" s="59"/>
      <c r="AT613" s="15" t="s">
        <v>161</v>
      </c>
      <c r="AU613" s="15" t="s">
        <v>85</v>
      </c>
    </row>
    <row r="614" spans="2:51" s="12" customFormat="1" ht="12">
      <c r="B614" s="198"/>
      <c r="C614" s="199"/>
      <c r="D614" s="185" t="s">
        <v>163</v>
      </c>
      <c r="E614" s="200" t="s">
        <v>1</v>
      </c>
      <c r="F614" s="201" t="s">
        <v>732</v>
      </c>
      <c r="G614" s="199"/>
      <c r="H614" s="202">
        <v>1.293</v>
      </c>
      <c r="I614" s="203"/>
      <c r="J614" s="199"/>
      <c r="K614" s="199"/>
      <c r="L614" s="204"/>
      <c r="M614" s="205"/>
      <c r="N614" s="206"/>
      <c r="O614" s="206"/>
      <c r="P614" s="206"/>
      <c r="Q614" s="206"/>
      <c r="R614" s="206"/>
      <c r="S614" s="206"/>
      <c r="T614" s="207"/>
      <c r="AT614" s="208" t="s">
        <v>163</v>
      </c>
      <c r="AU614" s="208" t="s">
        <v>85</v>
      </c>
      <c r="AV614" s="12" t="s">
        <v>85</v>
      </c>
      <c r="AW614" s="12" t="s">
        <v>36</v>
      </c>
      <c r="AX614" s="12" t="s">
        <v>83</v>
      </c>
      <c r="AY614" s="208" t="s">
        <v>151</v>
      </c>
    </row>
    <row r="615" spans="2:65" s="1" customFormat="1" ht="16.5" customHeight="1">
      <c r="B615" s="32"/>
      <c r="C615" s="173" t="s">
        <v>733</v>
      </c>
      <c r="D615" s="173" t="s">
        <v>154</v>
      </c>
      <c r="E615" s="174" t="s">
        <v>734</v>
      </c>
      <c r="F615" s="175" t="s">
        <v>735</v>
      </c>
      <c r="G615" s="176" t="s">
        <v>157</v>
      </c>
      <c r="H615" s="177">
        <v>1.175</v>
      </c>
      <c r="I615" s="178"/>
      <c r="J615" s="179">
        <f>ROUND(I615*H615,2)</f>
        <v>0</v>
      </c>
      <c r="K615" s="175" t="s">
        <v>158</v>
      </c>
      <c r="L615" s="36"/>
      <c r="M615" s="180" t="s">
        <v>1</v>
      </c>
      <c r="N615" s="181" t="s">
        <v>46</v>
      </c>
      <c r="O615" s="58"/>
      <c r="P615" s="182">
        <f>O615*H615</f>
        <v>0</v>
      </c>
      <c r="Q615" s="182">
        <v>0</v>
      </c>
      <c r="R615" s="182">
        <f>Q615*H615</f>
        <v>0</v>
      </c>
      <c r="S615" s="182">
        <v>0.0815</v>
      </c>
      <c r="T615" s="183">
        <f>S615*H615</f>
        <v>0.0957625</v>
      </c>
      <c r="AR615" s="15" t="s">
        <v>292</v>
      </c>
      <c r="AT615" s="15" t="s">
        <v>154</v>
      </c>
      <c r="AU615" s="15" t="s">
        <v>85</v>
      </c>
      <c r="AY615" s="15" t="s">
        <v>151</v>
      </c>
      <c r="BE615" s="184">
        <f>IF(N615="základní",J615,0)</f>
        <v>0</v>
      </c>
      <c r="BF615" s="184">
        <f>IF(N615="snížená",J615,0)</f>
        <v>0</v>
      </c>
      <c r="BG615" s="184">
        <f>IF(N615="zákl. přenesená",J615,0)</f>
        <v>0</v>
      </c>
      <c r="BH615" s="184">
        <f>IF(N615="sníž. přenesená",J615,0)</f>
        <v>0</v>
      </c>
      <c r="BI615" s="184">
        <f>IF(N615="nulová",J615,0)</f>
        <v>0</v>
      </c>
      <c r="BJ615" s="15" t="s">
        <v>83</v>
      </c>
      <c r="BK615" s="184">
        <f>ROUND(I615*H615,2)</f>
        <v>0</v>
      </c>
      <c r="BL615" s="15" t="s">
        <v>292</v>
      </c>
      <c r="BM615" s="15" t="s">
        <v>736</v>
      </c>
    </row>
    <row r="616" spans="2:47" s="1" customFormat="1" ht="12">
      <c r="B616" s="32"/>
      <c r="C616" s="33"/>
      <c r="D616" s="185" t="s">
        <v>161</v>
      </c>
      <c r="E616" s="33"/>
      <c r="F616" s="186" t="s">
        <v>737</v>
      </c>
      <c r="G616" s="33"/>
      <c r="H616" s="33"/>
      <c r="I616" s="102"/>
      <c r="J616" s="33"/>
      <c r="K616" s="33"/>
      <c r="L616" s="36"/>
      <c r="M616" s="187"/>
      <c r="N616" s="58"/>
      <c r="O616" s="58"/>
      <c r="P616" s="58"/>
      <c r="Q616" s="58"/>
      <c r="R616" s="58"/>
      <c r="S616" s="58"/>
      <c r="T616" s="59"/>
      <c r="AT616" s="15" t="s">
        <v>161</v>
      </c>
      <c r="AU616" s="15" t="s">
        <v>85</v>
      </c>
    </row>
    <row r="617" spans="2:51" s="11" customFormat="1" ht="12">
      <c r="B617" s="188"/>
      <c r="C617" s="189"/>
      <c r="D617" s="185" t="s">
        <v>163</v>
      </c>
      <c r="E617" s="190" t="s">
        <v>1</v>
      </c>
      <c r="F617" s="191" t="s">
        <v>184</v>
      </c>
      <c r="G617" s="189"/>
      <c r="H617" s="190" t="s">
        <v>1</v>
      </c>
      <c r="I617" s="192"/>
      <c r="J617" s="189"/>
      <c r="K617" s="189"/>
      <c r="L617" s="193"/>
      <c r="M617" s="194"/>
      <c r="N617" s="195"/>
      <c r="O617" s="195"/>
      <c r="P617" s="195"/>
      <c r="Q617" s="195"/>
      <c r="R617" s="195"/>
      <c r="S617" s="195"/>
      <c r="T617" s="196"/>
      <c r="AT617" s="197" t="s">
        <v>163</v>
      </c>
      <c r="AU617" s="197" t="s">
        <v>85</v>
      </c>
      <c r="AV617" s="11" t="s">
        <v>83</v>
      </c>
      <c r="AW617" s="11" t="s">
        <v>36</v>
      </c>
      <c r="AX617" s="11" t="s">
        <v>75</v>
      </c>
      <c r="AY617" s="197" t="s">
        <v>151</v>
      </c>
    </row>
    <row r="618" spans="2:51" s="12" customFormat="1" ht="12">
      <c r="B618" s="198"/>
      <c r="C618" s="199"/>
      <c r="D618" s="185" t="s">
        <v>163</v>
      </c>
      <c r="E618" s="200" t="s">
        <v>1</v>
      </c>
      <c r="F618" s="201" t="s">
        <v>108</v>
      </c>
      <c r="G618" s="199"/>
      <c r="H618" s="202">
        <v>1.175</v>
      </c>
      <c r="I618" s="203"/>
      <c r="J618" s="199"/>
      <c r="K618" s="199"/>
      <c r="L618" s="204"/>
      <c r="M618" s="205"/>
      <c r="N618" s="206"/>
      <c r="O618" s="206"/>
      <c r="P618" s="206"/>
      <c r="Q618" s="206"/>
      <c r="R618" s="206"/>
      <c r="S618" s="206"/>
      <c r="T618" s="207"/>
      <c r="AT618" s="208" t="s">
        <v>163</v>
      </c>
      <c r="AU618" s="208" t="s">
        <v>85</v>
      </c>
      <c r="AV618" s="12" t="s">
        <v>85</v>
      </c>
      <c r="AW618" s="12" t="s">
        <v>36</v>
      </c>
      <c r="AX618" s="12" t="s">
        <v>83</v>
      </c>
      <c r="AY618" s="208" t="s">
        <v>151</v>
      </c>
    </row>
    <row r="619" spans="2:65" s="1" customFormat="1" ht="16.5" customHeight="1">
      <c r="B619" s="32"/>
      <c r="C619" s="173" t="s">
        <v>738</v>
      </c>
      <c r="D619" s="173" t="s">
        <v>154</v>
      </c>
      <c r="E619" s="174" t="s">
        <v>739</v>
      </c>
      <c r="F619" s="175" t="s">
        <v>740</v>
      </c>
      <c r="G619" s="176" t="s">
        <v>157</v>
      </c>
      <c r="H619" s="177">
        <v>1.175</v>
      </c>
      <c r="I619" s="178"/>
      <c r="J619" s="179">
        <f>ROUND(I619*H619,2)</f>
        <v>0</v>
      </c>
      <c r="K619" s="175" t="s">
        <v>158</v>
      </c>
      <c r="L619" s="36"/>
      <c r="M619" s="180" t="s">
        <v>1</v>
      </c>
      <c r="N619" s="181" t="s">
        <v>46</v>
      </c>
      <c r="O619" s="58"/>
      <c r="P619" s="182">
        <f>O619*H619</f>
        <v>0</v>
      </c>
      <c r="Q619" s="182">
        <v>0</v>
      </c>
      <c r="R619" s="182">
        <f>Q619*H619</f>
        <v>0</v>
      </c>
      <c r="S619" s="182">
        <v>0</v>
      </c>
      <c r="T619" s="183">
        <f>S619*H619</f>
        <v>0</v>
      </c>
      <c r="AR619" s="15" t="s">
        <v>292</v>
      </c>
      <c r="AT619" s="15" t="s">
        <v>154</v>
      </c>
      <c r="AU619" s="15" t="s">
        <v>85</v>
      </c>
      <c r="AY619" s="15" t="s">
        <v>151</v>
      </c>
      <c r="BE619" s="184">
        <f>IF(N619="základní",J619,0)</f>
        <v>0</v>
      </c>
      <c r="BF619" s="184">
        <f>IF(N619="snížená",J619,0)</f>
        <v>0</v>
      </c>
      <c r="BG619" s="184">
        <f>IF(N619="zákl. přenesená",J619,0)</f>
        <v>0</v>
      </c>
      <c r="BH619" s="184">
        <f>IF(N619="sníž. přenesená",J619,0)</f>
        <v>0</v>
      </c>
      <c r="BI619" s="184">
        <f>IF(N619="nulová",J619,0)</f>
        <v>0</v>
      </c>
      <c r="BJ619" s="15" t="s">
        <v>83</v>
      </c>
      <c r="BK619" s="184">
        <f>ROUND(I619*H619,2)</f>
        <v>0</v>
      </c>
      <c r="BL619" s="15" t="s">
        <v>292</v>
      </c>
      <c r="BM619" s="15" t="s">
        <v>741</v>
      </c>
    </row>
    <row r="620" spans="2:47" s="1" customFormat="1" ht="12">
      <c r="B620" s="32"/>
      <c r="C620" s="33"/>
      <c r="D620" s="185" t="s">
        <v>161</v>
      </c>
      <c r="E620" s="33"/>
      <c r="F620" s="186" t="s">
        <v>742</v>
      </c>
      <c r="G620" s="33"/>
      <c r="H620" s="33"/>
      <c r="I620" s="102"/>
      <c r="J620" s="33"/>
      <c r="K620" s="33"/>
      <c r="L620" s="36"/>
      <c r="M620" s="187"/>
      <c r="N620" s="58"/>
      <c r="O620" s="58"/>
      <c r="P620" s="58"/>
      <c r="Q620" s="58"/>
      <c r="R620" s="58"/>
      <c r="S620" s="58"/>
      <c r="T620" s="59"/>
      <c r="AT620" s="15" t="s">
        <v>161</v>
      </c>
      <c r="AU620" s="15" t="s">
        <v>85</v>
      </c>
    </row>
    <row r="621" spans="2:51" s="12" customFormat="1" ht="12">
      <c r="B621" s="198"/>
      <c r="C621" s="199"/>
      <c r="D621" s="185" t="s">
        <v>163</v>
      </c>
      <c r="E621" s="200" t="s">
        <v>1</v>
      </c>
      <c r="F621" s="201" t="s">
        <v>108</v>
      </c>
      <c r="G621" s="199"/>
      <c r="H621" s="202">
        <v>1.175</v>
      </c>
      <c r="I621" s="203"/>
      <c r="J621" s="199"/>
      <c r="K621" s="199"/>
      <c r="L621" s="204"/>
      <c r="M621" s="205"/>
      <c r="N621" s="206"/>
      <c r="O621" s="206"/>
      <c r="P621" s="206"/>
      <c r="Q621" s="206"/>
      <c r="R621" s="206"/>
      <c r="S621" s="206"/>
      <c r="T621" s="207"/>
      <c r="AT621" s="208" t="s">
        <v>163</v>
      </c>
      <c r="AU621" s="208" t="s">
        <v>85</v>
      </c>
      <c r="AV621" s="12" t="s">
        <v>85</v>
      </c>
      <c r="AW621" s="12" t="s">
        <v>36</v>
      </c>
      <c r="AX621" s="12" t="s">
        <v>83</v>
      </c>
      <c r="AY621" s="208" t="s">
        <v>151</v>
      </c>
    </row>
    <row r="622" spans="2:65" s="1" customFormat="1" ht="16.5" customHeight="1">
      <c r="B622" s="32"/>
      <c r="C622" s="173" t="s">
        <v>743</v>
      </c>
      <c r="D622" s="173" t="s">
        <v>154</v>
      </c>
      <c r="E622" s="174" t="s">
        <v>744</v>
      </c>
      <c r="F622" s="175" t="s">
        <v>745</v>
      </c>
      <c r="G622" s="176" t="s">
        <v>231</v>
      </c>
      <c r="H622" s="177">
        <v>4.7</v>
      </c>
      <c r="I622" s="178"/>
      <c r="J622" s="179">
        <f>ROUND(I622*H622,2)</f>
        <v>0</v>
      </c>
      <c r="K622" s="175" t="s">
        <v>158</v>
      </c>
      <c r="L622" s="36"/>
      <c r="M622" s="180" t="s">
        <v>1</v>
      </c>
      <c r="N622" s="181" t="s">
        <v>46</v>
      </c>
      <c r="O622" s="58"/>
      <c r="P622" s="182">
        <f>O622*H622</f>
        <v>0</v>
      </c>
      <c r="Q622" s="182">
        <v>0.00031</v>
      </c>
      <c r="R622" s="182">
        <f>Q622*H622</f>
        <v>0.001457</v>
      </c>
      <c r="S622" s="182">
        <v>0</v>
      </c>
      <c r="T622" s="183">
        <f>S622*H622</f>
        <v>0</v>
      </c>
      <c r="AR622" s="15" t="s">
        <v>292</v>
      </c>
      <c r="AT622" s="15" t="s">
        <v>154</v>
      </c>
      <c r="AU622" s="15" t="s">
        <v>85</v>
      </c>
      <c r="AY622" s="15" t="s">
        <v>151</v>
      </c>
      <c r="BE622" s="184">
        <f>IF(N622="základní",J622,0)</f>
        <v>0</v>
      </c>
      <c r="BF622" s="184">
        <f>IF(N622="snížená",J622,0)</f>
        <v>0</v>
      </c>
      <c r="BG622" s="184">
        <f>IF(N622="zákl. přenesená",J622,0)</f>
        <v>0</v>
      </c>
      <c r="BH622" s="184">
        <f>IF(N622="sníž. přenesená",J622,0)</f>
        <v>0</v>
      </c>
      <c r="BI622" s="184">
        <f>IF(N622="nulová",J622,0)</f>
        <v>0</v>
      </c>
      <c r="BJ622" s="15" t="s">
        <v>83</v>
      </c>
      <c r="BK622" s="184">
        <f>ROUND(I622*H622,2)</f>
        <v>0</v>
      </c>
      <c r="BL622" s="15" t="s">
        <v>292</v>
      </c>
      <c r="BM622" s="15" t="s">
        <v>746</v>
      </c>
    </row>
    <row r="623" spans="2:47" s="1" customFormat="1" ht="12">
      <c r="B623" s="32"/>
      <c r="C623" s="33"/>
      <c r="D623" s="185" t="s">
        <v>161</v>
      </c>
      <c r="E623" s="33"/>
      <c r="F623" s="186" t="s">
        <v>747</v>
      </c>
      <c r="G623" s="33"/>
      <c r="H623" s="33"/>
      <c r="I623" s="102"/>
      <c r="J623" s="33"/>
      <c r="K623" s="33"/>
      <c r="L623" s="36"/>
      <c r="M623" s="187"/>
      <c r="N623" s="58"/>
      <c r="O623" s="58"/>
      <c r="P623" s="58"/>
      <c r="Q623" s="58"/>
      <c r="R623" s="58"/>
      <c r="S623" s="58"/>
      <c r="T623" s="59"/>
      <c r="AT623" s="15" t="s">
        <v>161</v>
      </c>
      <c r="AU623" s="15" t="s">
        <v>85</v>
      </c>
    </row>
    <row r="624" spans="2:51" s="11" customFormat="1" ht="12">
      <c r="B624" s="188"/>
      <c r="C624" s="189"/>
      <c r="D624" s="185" t="s">
        <v>163</v>
      </c>
      <c r="E624" s="190" t="s">
        <v>1</v>
      </c>
      <c r="F624" s="191" t="s">
        <v>184</v>
      </c>
      <c r="G624" s="189"/>
      <c r="H624" s="190" t="s">
        <v>1</v>
      </c>
      <c r="I624" s="192"/>
      <c r="J624" s="189"/>
      <c r="K624" s="189"/>
      <c r="L624" s="193"/>
      <c r="M624" s="194"/>
      <c r="N624" s="195"/>
      <c r="O624" s="195"/>
      <c r="P624" s="195"/>
      <c r="Q624" s="195"/>
      <c r="R624" s="195"/>
      <c r="S624" s="195"/>
      <c r="T624" s="196"/>
      <c r="AT624" s="197" t="s">
        <v>163</v>
      </c>
      <c r="AU624" s="197" t="s">
        <v>85</v>
      </c>
      <c r="AV624" s="11" t="s">
        <v>83</v>
      </c>
      <c r="AW624" s="11" t="s">
        <v>36</v>
      </c>
      <c r="AX624" s="11" t="s">
        <v>75</v>
      </c>
      <c r="AY624" s="197" t="s">
        <v>151</v>
      </c>
    </row>
    <row r="625" spans="2:51" s="11" customFormat="1" ht="12">
      <c r="B625" s="188"/>
      <c r="C625" s="189"/>
      <c r="D625" s="185" t="s">
        <v>163</v>
      </c>
      <c r="E625" s="190" t="s">
        <v>1</v>
      </c>
      <c r="F625" s="191" t="s">
        <v>185</v>
      </c>
      <c r="G625" s="189"/>
      <c r="H625" s="190" t="s">
        <v>1</v>
      </c>
      <c r="I625" s="192"/>
      <c r="J625" s="189"/>
      <c r="K625" s="189"/>
      <c r="L625" s="193"/>
      <c r="M625" s="194"/>
      <c r="N625" s="195"/>
      <c r="O625" s="195"/>
      <c r="P625" s="195"/>
      <c r="Q625" s="195"/>
      <c r="R625" s="195"/>
      <c r="S625" s="195"/>
      <c r="T625" s="196"/>
      <c r="AT625" s="197" t="s">
        <v>163</v>
      </c>
      <c r="AU625" s="197" t="s">
        <v>85</v>
      </c>
      <c r="AV625" s="11" t="s">
        <v>83</v>
      </c>
      <c r="AW625" s="11" t="s">
        <v>36</v>
      </c>
      <c r="AX625" s="11" t="s">
        <v>75</v>
      </c>
      <c r="AY625" s="197" t="s">
        <v>151</v>
      </c>
    </row>
    <row r="626" spans="2:51" s="12" customFormat="1" ht="12">
      <c r="B626" s="198"/>
      <c r="C626" s="199"/>
      <c r="D626" s="185" t="s">
        <v>163</v>
      </c>
      <c r="E626" s="200" t="s">
        <v>1</v>
      </c>
      <c r="F626" s="201" t="s">
        <v>748</v>
      </c>
      <c r="G626" s="199"/>
      <c r="H626" s="202">
        <v>2.9</v>
      </c>
      <c r="I626" s="203"/>
      <c r="J626" s="199"/>
      <c r="K626" s="199"/>
      <c r="L626" s="204"/>
      <c r="M626" s="205"/>
      <c r="N626" s="206"/>
      <c r="O626" s="206"/>
      <c r="P626" s="206"/>
      <c r="Q626" s="206"/>
      <c r="R626" s="206"/>
      <c r="S626" s="206"/>
      <c r="T626" s="207"/>
      <c r="AT626" s="208" t="s">
        <v>163</v>
      </c>
      <c r="AU626" s="208" t="s">
        <v>85</v>
      </c>
      <c r="AV626" s="12" t="s">
        <v>85</v>
      </c>
      <c r="AW626" s="12" t="s">
        <v>36</v>
      </c>
      <c r="AX626" s="12" t="s">
        <v>75</v>
      </c>
      <c r="AY626" s="208" t="s">
        <v>151</v>
      </c>
    </row>
    <row r="627" spans="2:51" s="11" customFormat="1" ht="12">
      <c r="B627" s="188"/>
      <c r="C627" s="189"/>
      <c r="D627" s="185" t="s">
        <v>163</v>
      </c>
      <c r="E627" s="190" t="s">
        <v>1</v>
      </c>
      <c r="F627" s="191" t="s">
        <v>726</v>
      </c>
      <c r="G627" s="189"/>
      <c r="H627" s="190" t="s">
        <v>1</v>
      </c>
      <c r="I627" s="192"/>
      <c r="J627" s="189"/>
      <c r="K627" s="189"/>
      <c r="L627" s="193"/>
      <c r="M627" s="194"/>
      <c r="N627" s="195"/>
      <c r="O627" s="195"/>
      <c r="P627" s="195"/>
      <c r="Q627" s="195"/>
      <c r="R627" s="195"/>
      <c r="S627" s="195"/>
      <c r="T627" s="196"/>
      <c r="AT627" s="197" t="s">
        <v>163</v>
      </c>
      <c r="AU627" s="197" t="s">
        <v>85</v>
      </c>
      <c r="AV627" s="11" t="s">
        <v>83</v>
      </c>
      <c r="AW627" s="11" t="s">
        <v>36</v>
      </c>
      <c r="AX627" s="11" t="s">
        <v>75</v>
      </c>
      <c r="AY627" s="197" t="s">
        <v>151</v>
      </c>
    </row>
    <row r="628" spans="2:51" s="12" customFormat="1" ht="12">
      <c r="B628" s="198"/>
      <c r="C628" s="199"/>
      <c r="D628" s="185" t="s">
        <v>163</v>
      </c>
      <c r="E628" s="200" t="s">
        <v>1</v>
      </c>
      <c r="F628" s="201" t="s">
        <v>749</v>
      </c>
      <c r="G628" s="199"/>
      <c r="H628" s="202">
        <v>1.8</v>
      </c>
      <c r="I628" s="203"/>
      <c r="J628" s="199"/>
      <c r="K628" s="199"/>
      <c r="L628" s="204"/>
      <c r="M628" s="205"/>
      <c r="N628" s="206"/>
      <c r="O628" s="206"/>
      <c r="P628" s="206"/>
      <c r="Q628" s="206"/>
      <c r="R628" s="206"/>
      <c r="S628" s="206"/>
      <c r="T628" s="207"/>
      <c r="AT628" s="208" t="s">
        <v>163</v>
      </c>
      <c r="AU628" s="208" t="s">
        <v>85</v>
      </c>
      <c r="AV628" s="12" t="s">
        <v>85</v>
      </c>
      <c r="AW628" s="12" t="s">
        <v>36</v>
      </c>
      <c r="AX628" s="12" t="s">
        <v>75</v>
      </c>
      <c r="AY628" s="208" t="s">
        <v>151</v>
      </c>
    </row>
    <row r="629" spans="2:51" s="13" customFormat="1" ht="12">
      <c r="B629" s="209"/>
      <c r="C629" s="210"/>
      <c r="D629" s="185" t="s">
        <v>163</v>
      </c>
      <c r="E629" s="211" t="s">
        <v>1</v>
      </c>
      <c r="F629" s="212" t="s">
        <v>171</v>
      </c>
      <c r="G629" s="210"/>
      <c r="H629" s="213">
        <v>4.7</v>
      </c>
      <c r="I629" s="214"/>
      <c r="J629" s="210"/>
      <c r="K629" s="210"/>
      <c r="L629" s="215"/>
      <c r="M629" s="216"/>
      <c r="N629" s="217"/>
      <c r="O629" s="217"/>
      <c r="P629" s="217"/>
      <c r="Q629" s="217"/>
      <c r="R629" s="217"/>
      <c r="S629" s="217"/>
      <c r="T629" s="218"/>
      <c r="AT629" s="219" t="s">
        <v>163</v>
      </c>
      <c r="AU629" s="219" t="s">
        <v>85</v>
      </c>
      <c r="AV629" s="13" t="s">
        <v>159</v>
      </c>
      <c r="AW629" s="13" t="s">
        <v>36</v>
      </c>
      <c r="AX629" s="13" t="s">
        <v>83</v>
      </c>
      <c r="AY629" s="219" t="s">
        <v>151</v>
      </c>
    </row>
    <row r="630" spans="2:65" s="1" customFormat="1" ht="16.5" customHeight="1">
      <c r="B630" s="32"/>
      <c r="C630" s="173" t="s">
        <v>750</v>
      </c>
      <c r="D630" s="173" t="s">
        <v>154</v>
      </c>
      <c r="E630" s="174" t="s">
        <v>751</v>
      </c>
      <c r="F630" s="175" t="s">
        <v>752</v>
      </c>
      <c r="G630" s="176" t="s">
        <v>157</v>
      </c>
      <c r="H630" s="177">
        <v>1.175</v>
      </c>
      <c r="I630" s="178"/>
      <c r="J630" s="179">
        <f>ROUND(I630*H630,2)</f>
        <v>0</v>
      </c>
      <c r="K630" s="175" t="s">
        <v>158</v>
      </c>
      <c r="L630" s="36"/>
      <c r="M630" s="180" t="s">
        <v>1</v>
      </c>
      <c r="N630" s="181" t="s">
        <v>46</v>
      </c>
      <c r="O630" s="58"/>
      <c r="P630" s="182">
        <f>O630*H630</f>
        <v>0</v>
      </c>
      <c r="Q630" s="182">
        <v>0.0003</v>
      </c>
      <c r="R630" s="182">
        <f>Q630*H630</f>
        <v>0.0003525</v>
      </c>
      <c r="S630" s="182">
        <v>0</v>
      </c>
      <c r="T630" s="183">
        <f>S630*H630</f>
        <v>0</v>
      </c>
      <c r="AR630" s="15" t="s">
        <v>292</v>
      </c>
      <c r="AT630" s="15" t="s">
        <v>154</v>
      </c>
      <c r="AU630" s="15" t="s">
        <v>85</v>
      </c>
      <c r="AY630" s="15" t="s">
        <v>151</v>
      </c>
      <c r="BE630" s="184">
        <f>IF(N630="základní",J630,0)</f>
        <v>0</v>
      </c>
      <c r="BF630" s="184">
        <f>IF(N630="snížená",J630,0)</f>
        <v>0</v>
      </c>
      <c r="BG630" s="184">
        <f>IF(N630="zákl. přenesená",J630,0)</f>
        <v>0</v>
      </c>
      <c r="BH630" s="184">
        <f>IF(N630="sníž. přenesená",J630,0)</f>
        <v>0</v>
      </c>
      <c r="BI630" s="184">
        <f>IF(N630="nulová",J630,0)</f>
        <v>0</v>
      </c>
      <c r="BJ630" s="15" t="s">
        <v>83</v>
      </c>
      <c r="BK630" s="184">
        <f>ROUND(I630*H630,2)</f>
        <v>0</v>
      </c>
      <c r="BL630" s="15" t="s">
        <v>292</v>
      </c>
      <c r="BM630" s="15" t="s">
        <v>753</v>
      </c>
    </row>
    <row r="631" spans="2:47" s="1" customFormat="1" ht="12">
      <c r="B631" s="32"/>
      <c r="C631" s="33"/>
      <c r="D631" s="185" t="s">
        <v>161</v>
      </c>
      <c r="E631" s="33"/>
      <c r="F631" s="186" t="s">
        <v>754</v>
      </c>
      <c r="G631" s="33"/>
      <c r="H631" s="33"/>
      <c r="I631" s="102"/>
      <c r="J631" s="33"/>
      <c r="K631" s="33"/>
      <c r="L631" s="36"/>
      <c r="M631" s="187"/>
      <c r="N631" s="58"/>
      <c r="O631" s="58"/>
      <c r="P631" s="58"/>
      <c r="Q631" s="58"/>
      <c r="R631" s="58"/>
      <c r="S631" s="58"/>
      <c r="T631" s="59"/>
      <c r="AT631" s="15" t="s">
        <v>161</v>
      </c>
      <c r="AU631" s="15" t="s">
        <v>85</v>
      </c>
    </row>
    <row r="632" spans="2:51" s="12" customFormat="1" ht="12">
      <c r="B632" s="198"/>
      <c r="C632" s="199"/>
      <c r="D632" s="185" t="s">
        <v>163</v>
      </c>
      <c r="E632" s="200" t="s">
        <v>1</v>
      </c>
      <c r="F632" s="201" t="s">
        <v>108</v>
      </c>
      <c r="G632" s="199"/>
      <c r="H632" s="202">
        <v>1.175</v>
      </c>
      <c r="I632" s="203"/>
      <c r="J632" s="199"/>
      <c r="K632" s="199"/>
      <c r="L632" s="204"/>
      <c r="M632" s="205"/>
      <c r="N632" s="206"/>
      <c r="O632" s="206"/>
      <c r="P632" s="206"/>
      <c r="Q632" s="206"/>
      <c r="R632" s="206"/>
      <c r="S632" s="206"/>
      <c r="T632" s="207"/>
      <c r="AT632" s="208" t="s">
        <v>163</v>
      </c>
      <c r="AU632" s="208" t="s">
        <v>85</v>
      </c>
      <c r="AV632" s="12" t="s">
        <v>85</v>
      </c>
      <c r="AW632" s="12" t="s">
        <v>36</v>
      </c>
      <c r="AX632" s="12" t="s">
        <v>83</v>
      </c>
      <c r="AY632" s="208" t="s">
        <v>151</v>
      </c>
    </row>
    <row r="633" spans="2:65" s="1" customFormat="1" ht="16.5" customHeight="1">
      <c r="B633" s="32"/>
      <c r="C633" s="173" t="s">
        <v>755</v>
      </c>
      <c r="D633" s="173" t="s">
        <v>154</v>
      </c>
      <c r="E633" s="174" t="s">
        <v>756</v>
      </c>
      <c r="F633" s="175" t="s">
        <v>757</v>
      </c>
      <c r="G633" s="176" t="s">
        <v>470</v>
      </c>
      <c r="H633" s="230"/>
      <c r="I633" s="178"/>
      <c r="J633" s="179">
        <f>ROUND(I633*H633,2)</f>
        <v>0</v>
      </c>
      <c r="K633" s="175" t="s">
        <v>158</v>
      </c>
      <c r="L633" s="36"/>
      <c r="M633" s="180" t="s">
        <v>1</v>
      </c>
      <c r="N633" s="181" t="s">
        <v>46</v>
      </c>
      <c r="O633" s="58"/>
      <c r="P633" s="182">
        <f>O633*H633</f>
        <v>0</v>
      </c>
      <c r="Q633" s="182">
        <v>0</v>
      </c>
      <c r="R633" s="182">
        <f>Q633*H633</f>
        <v>0</v>
      </c>
      <c r="S633" s="182">
        <v>0</v>
      </c>
      <c r="T633" s="183">
        <f>S633*H633</f>
        <v>0</v>
      </c>
      <c r="AR633" s="15" t="s">
        <v>292</v>
      </c>
      <c r="AT633" s="15" t="s">
        <v>154</v>
      </c>
      <c r="AU633" s="15" t="s">
        <v>85</v>
      </c>
      <c r="AY633" s="15" t="s">
        <v>151</v>
      </c>
      <c r="BE633" s="184">
        <f>IF(N633="základní",J633,0)</f>
        <v>0</v>
      </c>
      <c r="BF633" s="184">
        <f>IF(N633="snížená",J633,0)</f>
        <v>0</v>
      </c>
      <c r="BG633" s="184">
        <f>IF(N633="zákl. přenesená",J633,0)</f>
        <v>0</v>
      </c>
      <c r="BH633" s="184">
        <f>IF(N633="sníž. přenesená",J633,0)</f>
        <v>0</v>
      </c>
      <c r="BI633" s="184">
        <f>IF(N633="nulová",J633,0)</f>
        <v>0</v>
      </c>
      <c r="BJ633" s="15" t="s">
        <v>83</v>
      </c>
      <c r="BK633" s="184">
        <f>ROUND(I633*H633,2)</f>
        <v>0</v>
      </c>
      <c r="BL633" s="15" t="s">
        <v>292</v>
      </c>
      <c r="BM633" s="15" t="s">
        <v>758</v>
      </c>
    </row>
    <row r="634" spans="2:47" s="1" customFormat="1" ht="19.5">
      <c r="B634" s="32"/>
      <c r="C634" s="33"/>
      <c r="D634" s="185" t="s">
        <v>161</v>
      </c>
      <c r="E634" s="33"/>
      <c r="F634" s="186" t="s">
        <v>759</v>
      </c>
      <c r="G634" s="33"/>
      <c r="H634" s="33"/>
      <c r="I634" s="102"/>
      <c r="J634" s="33"/>
      <c r="K634" s="33"/>
      <c r="L634" s="36"/>
      <c r="M634" s="187"/>
      <c r="N634" s="58"/>
      <c r="O634" s="58"/>
      <c r="P634" s="58"/>
      <c r="Q634" s="58"/>
      <c r="R634" s="58"/>
      <c r="S634" s="58"/>
      <c r="T634" s="59"/>
      <c r="AT634" s="15" t="s">
        <v>161</v>
      </c>
      <c r="AU634" s="15" t="s">
        <v>85</v>
      </c>
    </row>
    <row r="635" spans="2:63" s="10" customFormat="1" ht="22.9" customHeight="1">
      <c r="B635" s="157"/>
      <c r="C635" s="158"/>
      <c r="D635" s="159" t="s">
        <v>74</v>
      </c>
      <c r="E635" s="171" t="s">
        <v>760</v>
      </c>
      <c r="F635" s="171" t="s">
        <v>761</v>
      </c>
      <c r="G635" s="158"/>
      <c r="H635" s="158"/>
      <c r="I635" s="161"/>
      <c r="J635" s="172">
        <f>BK635</f>
        <v>0</v>
      </c>
      <c r="K635" s="158"/>
      <c r="L635" s="163"/>
      <c r="M635" s="164"/>
      <c r="N635" s="165"/>
      <c r="O635" s="165"/>
      <c r="P635" s="166">
        <f>SUM(P636:P662)</f>
        <v>0</v>
      </c>
      <c r="Q635" s="165"/>
      <c r="R635" s="166">
        <f>SUM(R636:R662)</f>
        <v>0.026680500000000003</v>
      </c>
      <c r="S635" s="165"/>
      <c r="T635" s="167">
        <f>SUM(T636:T662)</f>
        <v>0</v>
      </c>
      <c r="AR635" s="168" t="s">
        <v>85</v>
      </c>
      <c r="AT635" s="169" t="s">
        <v>74</v>
      </c>
      <c r="AU635" s="169" t="s">
        <v>83</v>
      </c>
      <c r="AY635" s="168" t="s">
        <v>151</v>
      </c>
      <c r="BK635" s="170">
        <f>SUM(BK636:BK662)</f>
        <v>0</v>
      </c>
    </row>
    <row r="636" spans="2:65" s="1" customFormat="1" ht="16.5" customHeight="1">
      <c r="B636" s="32"/>
      <c r="C636" s="173" t="s">
        <v>762</v>
      </c>
      <c r="D636" s="173" t="s">
        <v>154</v>
      </c>
      <c r="E636" s="174" t="s">
        <v>763</v>
      </c>
      <c r="F636" s="175" t="s">
        <v>764</v>
      </c>
      <c r="G636" s="176" t="s">
        <v>157</v>
      </c>
      <c r="H636" s="177">
        <v>128</v>
      </c>
      <c r="I636" s="178"/>
      <c r="J636" s="179">
        <f>ROUND(I636*H636,2)</f>
        <v>0</v>
      </c>
      <c r="K636" s="175" t="s">
        <v>158</v>
      </c>
      <c r="L636" s="36"/>
      <c r="M636" s="180" t="s">
        <v>1</v>
      </c>
      <c r="N636" s="181" t="s">
        <v>46</v>
      </c>
      <c r="O636" s="58"/>
      <c r="P636" s="182">
        <f>O636*H636</f>
        <v>0</v>
      </c>
      <c r="Q636" s="182">
        <v>0</v>
      </c>
      <c r="R636" s="182">
        <f>Q636*H636</f>
        <v>0</v>
      </c>
      <c r="S636" s="182">
        <v>0</v>
      </c>
      <c r="T636" s="183">
        <f>S636*H636</f>
        <v>0</v>
      </c>
      <c r="AR636" s="15" t="s">
        <v>292</v>
      </c>
      <c r="AT636" s="15" t="s">
        <v>154</v>
      </c>
      <c r="AU636" s="15" t="s">
        <v>85</v>
      </c>
      <c r="AY636" s="15" t="s">
        <v>151</v>
      </c>
      <c r="BE636" s="184">
        <f>IF(N636="základní",J636,0)</f>
        <v>0</v>
      </c>
      <c r="BF636" s="184">
        <f>IF(N636="snížená",J636,0)</f>
        <v>0</v>
      </c>
      <c r="BG636" s="184">
        <f>IF(N636="zákl. přenesená",J636,0)</f>
        <v>0</v>
      </c>
      <c r="BH636" s="184">
        <f>IF(N636="sníž. přenesená",J636,0)</f>
        <v>0</v>
      </c>
      <c r="BI636" s="184">
        <f>IF(N636="nulová",J636,0)</f>
        <v>0</v>
      </c>
      <c r="BJ636" s="15" t="s">
        <v>83</v>
      </c>
      <c r="BK636" s="184">
        <f>ROUND(I636*H636,2)</f>
        <v>0</v>
      </c>
      <c r="BL636" s="15" t="s">
        <v>292</v>
      </c>
      <c r="BM636" s="15" t="s">
        <v>765</v>
      </c>
    </row>
    <row r="637" spans="2:47" s="1" customFormat="1" ht="12">
      <c r="B637" s="32"/>
      <c r="C637" s="33"/>
      <c r="D637" s="185" t="s">
        <v>161</v>
      </c>
      <c r="E637" s="33"/>
      <c r="F637" s="186" t="s">
        <v>766</v>
      </c>
      <c r="G637" s="33"/>
      <c r="H637" s="33"/>
      <c r="I637" s="102"/>
      <c r="J637" s="33"/>
      <c r="K637" s="33"/>
      <c r="L637" s="36"/>
      <c r="M637" s="187"/>
      <c r="N637" s="58"/>
      <c r="O637" s="58"/>
      <c r="P637" s="58"/>
      <c r="Q637" s="58"/>
      <c r="R637" s="58"/>
      <c r="S637" s="58"/>
      <c r="T637" s="59"/>
      <c r="AT637" s="15" t="s">
        <v>161</v>
      </c>
      <c r="AU637" s="15" t="s">
        <v>85</v>
      </c>
    </row>
    <row r="638" spans="2:51" s="11" customFormat="1" ht="12">
      <c r="B638" s="188"/>
      <c r="C638" s="189"/>
      <c r="D638" s="185" t="s">
        <v>163</v>
      </c>
      <c r="E638" s="190" t="s">
        <v>1</v>
      </c>
      <c r="F638" s="191" t="s">
        <v>200</v>
      </c>
      <c r="G638" s="189"/>
      <c r="H638" s="190" t="s">
        <v>1</v>
      </c>
      <c r="I638" s="192"/>
      <c r="J638" s="189"/>
      <c r="K638" s="189"/>
      <c r="L638" s="193"/>
      <c r="M638" s="194"/>
      <c r="N638" s="195"/>
      <c r="O638" s="195"/>
      <c r="P638" s="195"/>
      <c r="Q638" s="195"/>
      <c r="R638" s="195"/>
      <c r="S638" s="195"/>
      <c r="T638" s="196"/>
      <c r="AT638" s="197" t="s">
        <v>163</v>
      </c>
      <c r="AU638" s="197" t="s">
        <v>85</v>
      </c>
      <c r="AV638" s="11" t="s">
        <v>83</v>
      </c>
      <c r="AW638" s="11" t="s">
        <v>36</v>
      </c>
      <c r="AX638" s="11" t="s">
        <v>75</v>
      </c>
      <c r="AY638" s="197" t="s">
        <v>151</v>
      </c>
    </row>
    <row r="639" spans="2:51" s="11" customFormat="1" ht="12">
      <c r="B639" s="188"/>
      <c r="C639" s="189"/>
      <c r="D639" s="185" t="s">
        <v>163</v>
      </c>
      <c r="E639" s="190" t="s">
        <v>1</v>
      </c>
      <c r="F639" s="191" t="s">
        <v>201</v>
      </c>
      <c r="G639" s="189"/>
      <c r="H639" s="190" t="s">
        <v>1</v>
      </c>
      <c r="I639" s="192"/>
      <c r="J639" s="189"/>
      <c r="K639" s="189"/>
      <c r="L639" s="193"/>
      <c r="M639" s="194"/>
      <c r="N639" s="195"/>
      <c r="O639" s="195"/>
      <c r="P639" s="195"/>
      <c r="Q639" s="195"/>
      <c r="R639" s="195"/>
      <c r="S639" s="195"/>
      <c r="T639" s="196"/>
      <c r="AT639" s="197" t="s">
        <v>163</v>
      </c>
      <c r="AU639" s="197" t="s">
        <v>85</v>
      </c>
      <c r="AV639" s="11" t="s">
        <v>83</v>
      </c>
      <c r="AW639" s="11" t="s">
        <v>36</v>
      </c>
      <c r="AX639" s="11" t="s">
        <v>75</v>
      </c>
      <c r="AY639" s="197" t="s">
        <v>151</v>
      </c>
    </row>
    <row r="640" spans="2:51" s="12" customFormat="1" ht="12">
      <c r="B640" s="198"/>
      <c r="C640" s="199"/>
      <c r="D640" s="185" t="s">
        <v>163</v>
      </c>
      <c r="E640" s="200" t="s">
        <v>1</v>
      </c>
      <c r="F640" s="201" t="s">
        <v>202</v>
      </c>
      <c r="G640" s="199"/>
      <c r="H640" s="202">
        <v>6</v>
      </c>
      <c r="I640" s="203"/>
      <c r="J640" s="199"/>
      <c r="K640" s="199"/>
      <c r="L640" s="204"/>
      <c r="M640" s="205"/>
      <c r="N640" s="206"/>
      <c r="O640" s="206"/>
      <c r="P640" s="206"/>
      <c r="Q640" s="206"/>
      <c r="R640" s="206"/>
      <c r="S640" s="206"/>
      <c r="T640" s="207"/>
      <c r="AT640" s="208" t="s">
        <v>163</v>
      </c>
      <c r="AU640" s="208" t="s">
        <v>85</v>
      </c>
      <c r="AV640" s="12" t="s">
        <v>85</v>
      </c>
      <c r="AW640" s="12" t="s">
        <v>36</v>
      </c>
      <c r="AX640" s="12" t="s">
        <v>75</v>
      </c>
      <c r="AY640" s="208" t="s">
        <v>151</v>
      </c>
    </row>
    <row r="641" spans="2:51" s="12" customFormat="1" ht="12">
      <c r="B641" s="198"/>
      <c r="C641" s="199"/>
      <c r="D641" s="185" t="s">
        <v>163</v>
      </c>
      <c r="E641" s="200" t="s">
        <v>1</v>
      </c>
      <c r="F641" s="201" t="s">
        <v>203</v>
      </c>
      <c r="G641" s="199"/>
      <c r="H641" s="202">
        <v>4</v>
      </c>
      <c r="I641" s="203"/>
      <c r="J641" s="199"/>
      <c r="K641" s="199"/>
      <c r="L641" s="204"/>
      <c r="M641" s="205"/>
      <c r="N641" s="206"/>
      <c r="O641" s="206"/>
      <c r="P641" s="206"/>
      <c r="Q641" s="206"/>
      <c r="R641" s="206"/>
      <c r="S641" s="206"/>
      <c r="T641" s="207"/>
      <c r="AT641" s="208" t="s">
        <v>163</v>
      </c>
      <c r="AU641" s="208" t="s">
        <v>85</v>
      </c>
      <c r="AV641" s="12" t="s">
        <v>85</v>
      </c>
      <c r="AW641" s="12" t="s">
        <v>36</v>
      </c>
      <c r="AX641" s="12" t="s">
        <v>75</v>
      </c>
      <c r="AY641" s="208" t="s">
        <v>151</v>
      </c>
    </row>
    <row r="642" spans="2:51" s="12" customFormat="1" ht="12">
      <c r="B642" s="198"/>
      <c r="C642" s="199"/>
      <c r="D642" s="185" t="s">
        <v>163</v>
      </c>
      <c r="E642" s="200" t="s">
        <v>1</v>
      </c>
      <c r="F642" s="201" t="s">
        <v>204</v>
      </c>
      <c r="G642" s="199"/>
      <c r="H642" s="202">
        <v>16</v>
      </c>
      <c r="I642" s="203"/>
      <c r="J642" s="199"/>
      <c r="K642" s="199"/>
      <c r="L642" s="204"/>
      <c r="M642" s="205"/>
      <c r="N642" s="206"/>
      <c r="O642" s="206"/>
      <c r="P642" s="206"/>
      <c r="Q642" s="206"/>
      <c r="R642" s="206"/>
      <c r="S642" s="206"/>
      <c r="T642" s="207"/>
      <c r="AT642" s="208" t="s">
        <v>163</v>
      </c>
      <c r="AU642" s="208" t="s">
        <v>85</v>
      </c>
      <c r="AV642" s="12" t="s">
        <v>85</v>
      </c>
      <c r="AW642" s="12" t="s">
        <v>36</v>
      </c>
      <c r="AX642" s="12" t="s">
        <v>75</v>
      </c>
      <c r="AY642" s="208" t="s">
        <v>151</v>
      </c>
    </row>
    <row r="643" spans="2:51" s="12" customFormat="1" ht="12">
      <c r="B643" s="198"/>
      <c r="C643" s="199"/>
      <c r="D643" s="185" t="s">
        <v>163</v>
      </c>
      <c r="E643" s="200" t="s">
        <v>1</v>
      </c>
      <c r="F643" s="201" t="s">
        <v>205</v>
      </c>
      <c r="G643" s="199"/>
      <c r="H643" s="202">
        <v>24</v>
      </c>
      <c r="I643" s="203"/>
      <c r="J643" s="199"/>
      <c r="K643" s="199"/>
      <c r="L643" s="204"/>
      <c r="M643" s="205"/>
      <c r="N643" s="206"/>
      <c r="O643" s="206"/>
      <c r="P643" s="206"/>
      <c r="Q643" s="206"/>
      <c r="R643" s="206"/>
      <c r="S643" s="206"/>
      <c r="T643" s="207"/>
      <c r="AT643" s="208" t="s">
        <v>163</v>
      </c>
      <c r="AU643" s="208" t="s">
        <v>85</v>
      </c>
      <c r="AV643" s="12" t="s">
        <v>85</v>
      </c>
      <c r="AW643" s="12" t="s">
        <v>36</v>
      </c>
      <c r="AX643" s="12" t="s">
        <v>75</v>
      </c>
      <c r="AY643" s="208" t="s">
        <v>151</v>
      </c>
    </row>
    <row r="644" spans="2:51" s="12" customFormat="1" ht="12">
      <c r="B644" s="198"/>
      <c r="C644" s="199"/>
      <c r="D644" s="185" t="s">
        <v>163</v>
      </c>
      <c r="E644" s="200" t="s">
        <v>1</v>
      </c>
      <c r="F644" s="201" t="s">
        <v>206</v>
      </c>
      <c r="G644" s="199"/>
      <c r="H644" s="202">
        <v>18</v>
      </c>
      <c r="I644" s="203"/>
      <c r="J644" s="199"/>
      <c r="K644" s="199"/>
      <c r="L644" s="204"/>
      <c r="M644" s="205"/>
      <c r="N644" s="206"/>
      <c r="O644" s="206"/>
      <c r="P644" s="206"/>
      <c r="Q644" s="206"/>
      <c r="R644" s="206"/>
      <c r="S644" s="206"/>
      <c r="T644" s="207"/>
      <c r="AT644" s="208" t="s">
        <v>163</v>
      </c>
      <c r="AU644" s="208" t="s">
        <v>85</v>
      </c>
      <c r="AV644" s="12" t="s">
        <v>85</v>
      </c>
      <c r="AW644" s="12" t="s">
        <v>36</v>
      </c>
      <c r="AX644" s="12" t="s">
        <v>75</v>
      </c>
      <c r="AY644" s="208" t="s">
        <v>151</v>
      </c>
    </row>
    <row r="645" spans="2:51" s="12" customFormat="1" ht="12">
      <c r="B645" s="198"/>
      <c r="C645" s="199"/>
      <c r="D645" s="185" t="s">
        <v>163</v>
      </c>
      <c r="E645" s="200" t="s">
        <v>1</v>
      </c>
      <c r="F645" s="201" t="s">
        <v>207</v>
      </c>
      <c r="G645" s="199"/>
      <c r="H645" s="202">
        <v>4</v>
      </c>
      <c r="I645" s="203"/>
      <c r="J645" s="199"/>
      <c r="K645" s="199"/>
      <c r="L645" s="204"/>
      <c r="M645" s="205"/>
      <c r="N645" s="206"/>
      <c r="O645" s="206"/>
      <c r="P645" s="206"/>
      <c r="Q645" s="206"/>
      <c r="R645" s="206"/>
      <c r="S645" s="206"/>
      <c r="T645" s="207"/>
      <c r="AT645" s="208" t="s">
        <v>163</v>
      </c>
      <c r="AU645" s="208" t="s">
        <v>85</v>
      </c>
      <c r="AV645" s="12" t="s">
        <v>85</v>
      </c>
      <c r="AW645" s="12" t="s">
        <v>36</v>
      </c>
      <c r="AX645" s="12" t="s">
        <v>75</v>
      </c>
      <c r="AY645" s="208" t="s">
        <v>151</v>
      </c>
    </row>
    <row r="646" spans="2:51" s="12" customFormat="1" ht="12">
      <c r="B646" s="198"/>
      <c r="C646" s="199"/>
      <c r="D646" s="185" t="s">
        <v>163</v>
      </c>
      <c r="E646" s="200" t="s">
        <v>1</v>
      </c>
      <c r="F646" s="201" t="s">
        <v>208</v>
      </c>
      <c r="G646" s="199"/>
      <c r="H646" s="202">
        <v>4</v>
      </c>
      <c r="I646" s="203"/>
      <c r="J646" s="199"/>
      <c r="K646" s="199"/>
      <c r="L646" s="204"/>
      <c r="M646" s="205"/>
      <c r="N646" s="206"/>
      <c r="O646" s="206"/>
      <c r="P646" s="206"/>
      <c r="Q646" s="206"/>
      <c r="R646" s="206"/>
      <c r="S646" s="206"/>
      <c r="T646" s="207"/>
      <c r="AT646" s="208" t="s">
        <v>163</v>
      </c>
      <c r="AU646" s="208" t="s">
        <v>85</v>
      </c>
      <c r="AV646" s="12" t="s">
        <v>85</v>
      </c>
      <c r="AW646" s="12" t="s">
        <v>36</v>
      </c>
      <c r="AX646" s="12" t="s">
        <v>75</v>
      </c>
      <c r="AY646" s="208" t="s">
        <v>151</v>
      </c>
    </row>
    <row r="647" spans="2:51" s="12" customFormat="1" ht="12">
      <c r="B647" s="198"/>
      <c r="C647" s="199"/>
      <c r="D647" s="185" t="s">
        <v>163</v>
      </c>
      <c r="E647" s="200" t="s">
        <v>1</v>
      </c>
      <c r="F647" s="201" t="s">
        <v>209</v>
      </c>
      <c r="G647" s="199"/>
      <c r="H647" s="202">
        <v>6</v>
      </c>
      <c r="I647" s="203"/>
      <c r="J647" s="199"/>
      <c r="K647" s="199"/>
      <c r="L647" s="204"/>
      <c r="M647" s="205"/>
      <c r="N647" s="206"/>
      <c r="O647" s="206"/>
      <c r="P647" s="206"/>
      <c r="Q647" s="206"/>
      <c r="R647" s="206"/>
      <c r="S647" s="206"/>
      <c r="T647" s="207"/>
      <c r="AT647" s="208" t="s">
        <v>163</v>
      </c>
      <c r="AU647" s="208" t="s">
        <v>85</v>
      </c>
      <c r="AV647" s="12" t="s">
        <v>85</v>
      </c>
      <c r="AW647" s="12" t="s">
        <v>36</v>
      </c>
      <c r="AX647" s="12" t="s">
        <v>75</v>
      </c>
      <c r="AY647" s="208" t="s">
        <v>151</v>
      </c>
    </row>
    <row r="648" spans="2:51" s="12" customFormat="1" ht="12">
      <c r="B648" s="198"/>
      <c r="C648" s="199"/>
      <c r="D648" s="185" t="s">
        <v>163</v>
      </c>
      <c r="E648" s="200" t="s">
        <v>1</v>
      </c>
      <c r="F648" s="201" t="s">
        <v>210</v>
      </c>
      <c r="G648" s="199"/>
      <c r="H648" s="202">
        <v>39</v>
      </c>
      <c r="I648" s="203"/>
      <c r="J648" s="199"/>
      <c r="K648" s="199"/>
      <c r="L648" s="204"/>
      <c r="M648" s="205"/>
      <c r="N648" s="206"/>
      <c r="O648" s="206"/>
      <c r="P648" s="206"/>
      <c r="Q648" s="206"/>
      <c r="R648" s="206"/>
      <c r="S648" s="206"/>
      <c r="T648" s="207"/>
      <c r="AT648" s="208" t="s">
        <v>163</v>
      </c>
      <c r="AU648" s="208" t="s">
        <v>85</v>
      </c>
      <c r="AV648" s="12" t="s">
        <v>85</v>
      </c>
      <c r="AW648" s="12" t="s">
        <v>36</v>
      </c>
      <c r="AX648" s="12" t="s">
        <v>75</v>
      </c>
      <c r="AY648" s="208" t="s">
        <v>151</v>
      </c>
    </row>
    <row r="649" spans="2:51" s="12" customFormat="1" ht="12">
      <c r="B649" s="198"/>
      <c r="C649" s="199"/>
      <c r="D649" s="185" t="s">
        <v>163</v>
      </c>
      <c r="E649" s="200" t="s">
        <v>1</v>
      </c>
      <c r="F649" s="201" t="s">
        <v>211</v>
      </c>
      <c r="G649" s="199"/>
      <c r="H649" s="202">
        <v>3</v>
      </c>
      <c r="I649" s="203"/>
      <c r="J649" s="199"/>
      <c r="K649" s="199"/>
      <c r="L649" s="204"/>
      <c r="M649" s="205"/>
      <c r="N649" s="206"/>
      <c r="O649" s="206"/>
      <c r="P649" s="206"/>
      <c r="Q649" s="206"/>
      <c r="R649" s="206"/>
      <c r="S649" s="206"/>
      <c r="T649" s="207"/>
      <c r="AT649" s="208" t="s">
        <v>163</v>
      </c>
      <c r="AU649" s="208" t="s">
        <v>85</v>
      </c>
      <c r="AV649" s="12" t="s">
        <v>85</v>
      </c>
      <c r="AW649" s="12" t="s">
        <v>36</v>
      </c>
      <c r="AX649" s="12" t="s">
        <v>75</v>
      </c>
      <c r="AY649" s="208" t="s">
        <v>151</v>
      </c>
    </row>
    <row r="650" spans="2:51" s="12" customFormat="1" ht="12">
      <c r="B650" s="198"/>
      <c r="C650" s="199"/>
      <c r="D650" s="185" t="s">
        <v>163</v>
      </c>
      <c r="E650" s="200" t="s">
        <v>1</v>
      </c>
      <c r="F650" s="201" t="s">
        <v>212</v>
      </c>
      <c r="G650" s="199"/>
      <c r="H650" s="202">
        <v>4</v>
      </c>
      <c r="I650" s="203"/>
      <c r="J650" s="199"/>
      <c r="K650" s="199"/>
      <c r="L650" s="204"/>
      <c r="M650" s="205"/>
      <c r="N650" s="206"/>
      <c r="O650" s="206"/>
      <c r="P650" s="206"/>
      <c r="Q650" s="206"/>
      <c r="R650" s="206"/>
      <c r="S650" s="206"/>
      <c r="T650" s="207"/>
      <c r="AT650" s="208" t="s">
        <v>163</v>
      </c>
      <c r="AU650" s="208" t="s">
        <v>85</v>
      </c>
      <c r="AV650" s="12" t="s">
        <v>85</v>
      </c>
      <c r="AW650" s="12" t="s">
        <v>36</v>
      </c>
      <c r="AX650" s="12" t="s">
        <v>75</v>
      </c>
      <c r="AY650" s="208" t="s">
        <v>151</v>
      </c>
    </row>
    <row r="651" spans="2:51" s="13" customFormat="1" ht="12">
      <c r="B651" s="209"/>
      <c r="C651" s="210"/>
      <c r="D651" s="185" t="s">
        <v>163</v>
      </c>
      <c r="E651" s="211" t="s">
        <v>116</v>
      </c>
      <c r="F651" s="212" t="s">
        <v>171</v>
      </c>
      <c r="G651" s="210"/>
      <c r="H651" s="213">
        <v>128</v>
      </c>
      <c r="I651" s="214"/>
      <c r="J651" s="210"/>
      <c r="K651" s="210"/>
      <c r="L651" s="215"/>
      <c r="M651" s="216"/>
      <c r="N651" s="217"/>
      <c r="O651" s="217"/>
      <c r="P651" s="217"/>
      <c r="Q651" s="217"/>
      <c r="R651" s="217"/>
      <c r="S651" s="217"/>
      <c r="T651" s="218"/>
      <c r="AT651" s="219" t="s">
        <v>163</v>
      </c>
      <c r="AU651" s="219" t="s">
        <v>85</v>
      </c>
      <c r="AV651" s="13" t="s">
        <v>159</v>
      </c>
      <c r="AW651" s="13" t="s">
        <v>36</v>
      </c>
      <c r="AX651" s="13" t="s">
        <v>83</v>
      </c>
      <c r="AY651" s="219" t="s">
        <v>151</v>
      </c>
    </row>
    <row r="652" spans="2:65" s="1" customFormat="1" ht="16.5" customHeight="1">
      <c r="B652" s="32"/>
      <c r="C652" s="220" t="s">
        <v>767</v>
      </c>
      <c r="D652" s="220" t="s">
        <v>275</v>
      </c>
      <c r="E652" s="221" t="s">
        <v>768</v>
      </c>
      <c r="F652" s="222" t="s">
        <v>769</v>
      </c>
      <c r="G652" s="223" t="s">
        <v>157</v>
      </c>
      <c r="H652" s="224">
        <v>134.4</v>
      </c>
      <c r="I652" s="225"/>
      <c r="J652" s="226">
        <f>ROUND(I652*H652,2)</f>
        <v>0</v>
      </c>
      <c r="K652" s="222" t="s">
        <v>158</v>
      </c>
      <c r="L652" s="227"/>
      <c r="M652" s="228" t="s">
        <v>1</v>
      </c>
      <c r="N652" s="229" t="s">
        <v>46</v>
      </c>
      <c r="O652" s="58"/>
      <c r="P652" s="182">
        <f>O652*H652</f>
        <v>0</v>
      </c>
      <c r="Q652" s="182">
        <v>0</v>
      </c>
      <c r="R652" s="182">
        <f>Q652*H652</f>
        <v>0</v>
      </c>
      <c r="S652" s="182">
        <v>0</v>
      </c>
      <c r="T652" s="183">
        <f>S652*H652</f>
        <v>0</v>
      </c>
      <c r="AR652" s="15" t="s">
        <v>389</v>
      </c>
      <c r="AT652" s="15" t="s">
        <v>275</v>
      </c>
      <c r="AU652" s="15" t="s">
        <v>85</v>
      </c>
      <c r="AY652" s="15" t="s">
        <v>151</v>
      </c>
      <c r="BE652" s="184">
        <f>IF(N652="základní",J652,0)</f>
        <v>0</v>
      </c>
      <c r="BF652" s="184">
        <f>IF(N652="snížená",J652,0)</f>
        <v>0</v>
      </c>
      <c r="BG652" s="184">
        <f>IF(N652="zákl. přenesená",J652,0)</f>
        <v>0</v>
      </c>
      <c r="BH652" s="184">
        <f>IF(N652="sníž. přenesená",J652,0)</f>
        <v>0</v>
      </c>
      <c r="BI652" s="184">
        <f>IF(N652="nulová",J652,0)</f>
        <v>0</v>
      </c>
      <c r="BJ652" s="15" t="s">
        <v>83</v>
      </c>
      <c r="BK652" s="184">
        <f>ROUND(I652*H652,2)</f>
        <v>0</v>
      </c>
      <c r="BL652" s="15" t="s">
        <v>292</v>
      </c>
      <c r="BM652" s="15" t="s">
        <v>770</v>
      </c>
    </row>
    <row r="653" spans="2:47" s="1" customFormat="1" ht="12">
      <c r="B653" s="32"/>
      <c r="C653" s="33"/>
      <c r="D653" s="185" t="s">
        <v>161</v>
      </c>
      <c r="E653" s="33"/>
      <c r="F653" s="186" t="s">
        <v>769</v>
      </c>
      <c r="G653" s="33"/>
      <c r="H653" s="33"/>
      <c r="I653" s="102"/>
      <c r="J653" s="33"/>
      <c r="K653" s="33"/>
      <c r="L653" s="36"/>
      <c r="M653" s="187"/>
      <c r="N653" s="58"/>
      <c r="O653" s="58"/>
      <c r="P653" s="58"/>
      <c r="Q653" s="58"/>
      <c r="R653" s="58"/>
      <c r="S653" s="58"/>
      <c r="T653" s="59"/>
      <c r="AT653" s="15" t="s">
        <v>161</v>
      </c>
      <c r="AU653" s="15" t="s">
        <v>85</v>
      </c>
    </row>
    <row r="654" spans="2:51" s="12" customFormat="1" ht="12">
      <c r="B654" s="198"/>
      <c r="C654" s="199"/>
      <c r="D654" s="185" t="s">
        <v>163</v>
      </c>
      <c r="E654" s="200" t="s">
        <v>1</v>
      </c>
      <c r="F654" s="201" t="s">
        <v>771</v>
      </c>
      <c r="G654" s="199"/>
      <c r="H654" s="202">
        <v>134.4</v>
      </c>
      <c r="I654" s="203"/>
      <c r="J654" s="199"/>
      <c r="K654" s="199"/>
      <c r="L654" s="204"/>
      <c r="M654" s="205"/>
      <c r="N654" s="206"/>
      <c r="O654" s="206"/>
      <c r="P654" s="206"/>
      <c r="Q654" s="206"/>
      <c r="R654" s="206"/>
      <c r="S654" s="206"/>
      <c r="T654" s="207"/>
      <c r="AT654" s="208" t="s">
        <v>163</v>
      </c>
      <c r="AU654" s="208" t="s">
        <v>85</v>
      </c>
      <c r="AV654" s="12" t="s">
        <v>85</v>
      </c>
      <c r="AW654" s="12" t="s">
        <v>36</v>
      </c>
      <c r="AX654" s="12" t="s">
        <v>83</v>
      </c>
      <c r="AY654" s="208" t="s">
        <v>151</v>
      </c>
    </row>
    <row r="655" spans="2:65" s="1" customFormat="1" ht="16.5" customHeight="1">
      <c r="B655" s="32"/>
      <c r="C655" s="173" t="s">
        <v>772</v>
      </c>
      <c r="D655" s="173" t="s">
        <v>154</v>
      </c>
      <c r="E655" s="174" t="s">
        <v>773</v>
      </c>
      <c r="F655" s="175" t="s">
        <v>774</v>
      </c>
      <c r="G655" s="176" t="s">
        <v>157</v>
      </c>
      <c r="H655" s="177">
        <v>54.45</v>
      </c>
      <c r="I655" s="178"/>
      <c r="J655" s="179">
        <f>ROUND(I655*H655,2)</f>
        <v>0</v>
      </c>
      <c r="K655" s="175" t="s">
        <v>158</v>
      </c>
      <c r="L655" s="36"/>
      <c r="M655" s="180" t="s">
        <v>1</v>
      </c>
      <c r="N655" s="181" t="s">
        <v>46</v>
      </c>
      <c r="O655" s="58"/>
      <c r="P655" s="182">
        <f>O655*H655</f>
        <v>0</v>
      </c>
      <c r="Q655" s="182">
        <v>0.0002</v>
      </c>
      <c r="R655" s="182">
        <f>Q655*H655</f>
        <v>0.01089</v>
      </c>
      <c r="S655" s="182">
        <v>0</v>
      </c>
      <c r="T655" s="183">
        <f>S655*H655</f>
        <v>0</v>
      </c>
      <c r="AR655" s="15" t="s">
        <v>292</v>
      </c>
      <c r="AT655" s="15" t="s">
        <v>154</v>
      </c>
      <c r="AU655" s="15" t="s">
        <v>85</v>
      </c>
      <c r="AY655" s="15" t="s">
        <v>151</v>
      </c>
      <c r="BE655" s="184">
        <f>IF(N655="základní",J655,0)</f>
        <v>0</v>
      </c>
      <c r="BF655" s="184">
        <f>IF(N655="snížená",J655,0)</f>
        <v>0</v>
      </c>
      <c r="BG655" s="184">
        <f>IF(N655="zákl. přenesená",J655,0)</f>
        <v>0</v>
      </c>
      <c r="BH655" s="184">
        <f>IF(N655="sníž. přenesená",J655,0)</f>
        <v>0</v>
      </c>
      <c r="BI655" s="184">
        <f>IF(N655="nulová",J655,0)</f>
        <v>0</v>
      </c>
      <c r="BJ655" s="15" t="s">
        <v>83</v>
      </c>
      <c r="BK655" s="184">
        <f>ROUND(I655*H655,2)</f>
        <v>0</v>
      </c>
      <c r="BL655" s="15" t="s">
        <v>292</v>
      </c>
      <c r="BM655" s="15" t="s">
        <v>775</v>
      </c>
    </row>
    <row r="656" spans="2:47" s="1" customFormat="1" ht="12">
      <c r="B656" s="32"/>
      <c r="C656" s="33"/>
      <c r="D656" s="185" t="s">
        <v>161</v>
      </c>
      <c r="E656" s="33"/>
      <c r="F656" s="186" t="s">
        <v>776</v>
      </c>
      <c r="G656" s="33"/>
      <c r="H656" s="33"/>
      <c r="I656" s="102"/>
      <c r="J656" s="33"/>
      <c r="K656" s="33"/>
      <c r="L656" s="36"/>
      <c r="M656" s="187"/>
      <c r="N656" s="58"/>
      <c r="O656" s="58"/>
      <c r="P656" s="58"/>
      <c r="Q656" s="58"/>
      <c r="R656" s="58"/>
      <c r="S656" s="58"/>
      <c r="T656" s="59"/>
      <c r="AT656" s="15" t="s">
        <v>161</v>
      </c>
      <c r="AU656" s="15" t="s">
        <v>85</v>
      </c>
    </row>
    <row r="657" spans="2:51" s="11" customFormat="1" ht="12">
      <c r="B657" s="188"/>
      <c r="C657" s="189"/>
      <c r="D657" s="185" t="s">
        <v>163</v>
      </c>
      <c r="E657" s="190" t="s">
        <v>1</v>
      </c>
      <c r="F657" s="191" t="s">
        <v>164</v>
      </c>
      <c r="G657" s="189"/>
      <c r="H657" s="190" t="s">
        <v>1</v>
      </c>
      <c r="I657" s="192"/>
      <c r="J657" s="189"/>
      <c r="K657" s="189"/>
      <c r="L657" s="193"/>
      <c r="M657" s="194"/>
      <c r="N657" s="195"/>
      <c r="O657" s="195"/>
      <c r="P657" s="195"/>
      <c r="Q657" s="195"/>
      <c r="R657" s="195"/>
      <c r="S657" s="195"/>
      <c r="T657" s="196"/>
      <c r="AT657" s="197" t="s">
        <v>163</v>
      </c>
      <c r="AU657" s="197" t="s">
        <v>85</v>
      </c>
      <c r="AV657" s="11" t="s">
        <v>83</v>
      </c>
      <c r="AW657" s="11" t="s">
        <v>36</v>
      </c>
      <c r="AX657" s="11" t="s">
        <v>75</v>
      </c>
      <c r="AY657" s="197" t="s">
        <v>151</v>
      </c>
    </row>
    <row r="658" spans="2:51" s="12" customFormat="1" ht="12">
      <c r="B658" s="198"/>
      <c r="C658" s="199"/>
      <c r="D658" s="185" t="s">
        <v>163</v>
      </c>
      <c r="E658" s="200" t="s">
        <v>1</v>
      </c>
      <c r="F658" s="201" t="s">
        <v>113</v>
      </c>
      <c r="G658" s="199"/>
      <c r="H658" s="202">
        <v>54.45</v>
      </c>
      <c r="I658" s="203"/>
      <c r="J658" s="199"/>
      <c r="K658" s="199"/>
      <c r="L658" s="204"/>
      <c r="M658" s="205"/>
      <c r="N658" s="206"/>
      <c r="O658" s="206"/>
      <c r="P658" s="206"/>
      <c r="Q658" s="206"/>
      <c r="R658" s="206"/>
      <c r="S658" s="206"/>
      <c r="T658" s="207"/>
      <c r="AT658" s="208" t="s">
        <v>163</v>
      </c>
      <c r="AU658" s="208" t="s">
        <v>85</v>
      </c>
      <c r="AV658" s="12" t="s">
        <v>85</v>
      </c>
      <c r="AW658" s="12" t="s">
        <v>36</v>
      </c>
      <c r="AX658" s="12" t="s">
        <v>75</v>
      </c>
      <c r="AY658" s="208" t="s">
        <v>151</v>
      </c>
    </row>
    <row r="659" spans="2:51" s="13" customFormat="1" ht="12">
      <c r="B659" s="209"/>
      <c r="C659" s="210"/>
      <c r="D659" s="185" t="s">
        <v>163</v>
      </c>
      <c r="E659" s="211" t="s">
        <v>1</v>
      </c>
      <c r="F659" s="212" t="s">
        <v>171</v>
      </c>
      <c r="G659" s="210"/>
      <c r="H659" s="213">
        <v>54.45</v>
      </c>
      <c r="I659" s="214"/>
      <c r="J659" s="210"/>
      <c r="K659" s="210"/>
      <c r="L659" s="215"/>
      <c r="M659" s="216"/>
      <c r="N659" s="217"/>
      <c r="O659" s="217"/>
      <c r="P659" s="217"/>
      <c r="Q659" s="217"/>
      <c r="R659" s="217"/>
      <c r="S659" s="217"/>
      <c r="T659" s="218"/>
      <c r="AT659" s="219" t="s">
        <v>163</v>
      </c>
      <c r="AU659" s="219" t="s">
        <v>85</v>
      </c>
      <c r="AV659" s="13" t="s">
        <v>159</v>
      </c>
      <c r="AW659" s="13" t="s">
        <v>36</v>
      </c>
      <c r="AX659" s="13" t="s">
        <v>83</v>
      </c>
      <c r="AY659" s="219" t="s">
        <v>151</v>
      </c>
    </row>
    <row r="660" spans="2:65" s="1" customFormat="1" ht="16.5" customHeight="1">
      <c r="B660" s="32"/>
      <c r="C660" s="173" t="s">
        <v>777</v>
      </c>
      <c r="D660" s="173" t="s">
        <v>154</v>
      </c>
      <c r="E660" s="174" t="s">
        <v>778</v>
      </c>
      <c r="F660" s="175" t="s">
        <v>779</v>
      </c>
      <c r="G660" s="176" t="s">
        <v>157</v>
      </c>
      <c r="H660" s="177">
        <v>54.45</v>
      </c>
      <c r="I660" s="178"/>
      <c r="J660" s="179">
        <f>ROUND(I660*H660,2)</f>
        <v>0</v>
      </c>
      <c r="K660" s="175" t="s">
        <v>158</v>
      </c>
      <c r="L660" s="36"/>
      <c r="M660" s="180" t="s">
        <v>1</v>
      </c>
      <c r="N660" s="181" t="s">
        <v>46</v>
      </c>
      <c r="O660" s="58"/>
      <c r="P660" s="182">
        <f>O660*H660</f>
        <v>0</v>
      </c>
      <c r="Q660" s="182">
        <v>0.00029</v>
      </c>
      <c r="R660" s="182">
        <f>Q660*H660</f>
        <v>0.015790500000000002</v>
      </c>
      <c r="S660" s="182">
        <v>0</v>
      </c>
      <c r="T660" s="183">
        <f>S660*H660</f>
        <v>0</v>
      </c>
      <c r="AR660" s="15" t="s">
        <v>292</v>
      </c>
      <c r="AT660" s="15" t="s">
        <v>154</v>
      </c>
      <c r="AU660" s="15" t="s">
        <v>85</v>
      </c>
      <c r="AY660" s="15" t="s">
        <v>151</v>
      </c>
      <c r="BE660" s="184">
        <f>IF(N660="základní",J660,0)</f>
        <v>0</v>
      </c>
      <c r="BF660" s="184">
        <f>IF(N660="snížená",J660,0)</f>
        <v>0</v>
      </c>
      <c r="BG660" s="184">
        <f>IF(N660="zákl. přenesená",J660,0)</f>
        <v>0</v>
      </c>
      <c r="BH660" s="184">
        <f>IF(N660="sníž. přenesená",J660,0)</f>
        <v>0</v>
      </c>
      <c r="BI660" s="184">
        <f>IF(N660="nulová",J660,0)</f>
        <v>0</v>
      </c>
      <c r="BJ660" s="15" t="s">
        <v>83</v>
      </c>
      <c r="BK660" s="184">
        <f>ROUND(I660*H660,2)</f>
        <v>0</v>
      </c>
      <c r="BL660" s="15" t="s">
        <v>292</v>
      </c>
      <c r="BM660" s="15" t="s">
        <v>780</v>
      </c>
    </row>
    <row r="661" spans="2:47" s="1" customFormat="1" ht="12">
      <c r="B661" s="32"/>
      <c r="C661" s="33"/>
      <c r="D661" s="185" t="s">
        <v>161</v>
      </c>
      <c r="E661" s="33"/>
      <c r="F661" s="186" t="s">
        <v>781</v>
      </c>
      <c r="G661" s="33"/>
      <c r="H661" s="33"/>
      <c r="I661" s="102"/>
      <c r="J661" s="33"/>
      <c r="K661" s="33"/>
      <c r="L661" s="36"/>
      <c r="M661" s="187"/>
      <c r="N661" s="58"/>
      <c r="O661" s="58"/>
      <c r="P661" s="58"/>
      <c r="Q661" s="58"/>
      <c r="R661" s="58"/>
      <c r="S661" s="58"/>
      <c r="T661" s="59"/>
      <c r="AT661" s="15" t="s">
        <v>161</v>
      </c>
      <c r="AU661" s="15" t="s">
        <v>85</v>
      </c>
    </row>
    <row r="662" spans="2:51" s="12" customFormat="1" ht="12">
      <c r="B662" s="198"/>
      <c r="C662" s="199"/>
      <c r="D662" s="185" t="s">
        <v>163</v>
      </c>
      <c r="E662" s="200" t="s">
        <v>1</v>
      </c>
      <c r="F662" s="201" t="s">
        <v>113</v>
      </c>
      <c r="G662" s="199"/>
      <c r="H662" s="202">
        <v>54.45</v>
      </c>
      <c r="I662" s="203"/>
      <c r="J662" s="199"/>
      <c r="K662" s="199"/>
      <c r="L662" s="204"/>
      <c r="M662" s="231"/>
      <c r="N662" s="232"/>
      <c r="O662" s="232"/>
      <c r="P662" s="232"/>
      <c r="Q662" s="232"/>
      <c r="R662" s="232"/>
      <c r="S662" s="232"/>
      <c r="T662" s="233"/>
      <c r="AT662" s="208" t="s">
        <v>163</v>
      </c>
      <c r="AU662" s="208" t="s">
        <v>85</v>
      </c>
      <c r="AV662" s="12" t="s">
        <v>85</v>
      </c>
      <c r="AW662" s="12" t="s">
        <v>36</v>
      </c>
      <c r="AX662" s="12" t="s">
        <v>83</v>
      </c>
      <c r="AY662" s="208" t="s">
        <v>151</v>
      </c>
    </row>
    <row r="663" spans="2:12" s="1" customFormat="1" ht="6.95" customHeight="1">
      <c r="B663" s="44"/>
      <c r="C663" s="45"/>
      <c r="D663" s="45"/>
      <c r="E663" s="45"/>
      <c r="F663" s="45"/>
      <c r="G663" s="45"/>
      <c r="H663" s="45"/>
      <c r="I663" s="124"/>
      <c r="J663" s="45"/>
      <c r="K663" s="45"/>
      <c r="L663" s="36"/>
    </row>
  </sheetData>
  <sheetProtection password="C462" sheet="1" objects="1" scenarios="1" formatColumns="0" formatRows="0" autoFilter="0"/>
  <autoFilter ref="C91:K662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5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5" t="s">
        <v>88</v>
      </c>
      <c r="AZ2" s="96" t="s">
        <v>782</v>
      </c>
      <c r="BA2" s="96" t="s">
        <v>1</v>
      </c>
      <c r="BB2" s="96" t="s">
        <v>1</v>
      </c>
      <c r="BC2" s="96" t="s">
        <v>783</v>
      </c>
      <c r="BD2" s="96" t="s">
        <v>85</v>
      </c>
    </row>
    <row r="3" spans="2:56" ht="6.95" customHeight="1">
      <c r="B3" s="97"/>
      <c r="C3" s="98"/>
      <c r="D3" s="98"/>
      <c r="E3" s="98"/>
      <c r="F3" s="98"/>
      <c r="G3" s="98"/>
      <c r="H3" s="98"/>
      <c r="I3" s="99"/>
      <c r="J3" s="98"/>
      <c r="K3" s="98"/>
      <c r="L3" s="18"/>
      <c r="AT3" s="15" t="s">
        <v>85</v>
      </c>
      <c r="AZ3" s="96" t="s">
        <v>100</v>
      </c>
      <c r="BA3" s="96" t="s">
        <v>1</v>
      </c>
      <c r="BB3" s="96" t="s">
        <v>1</v>
      </c>
      <c r="BC3" s="96" t="s">
        <v>101</v>
      </c>
      <c r="BD3" s="96" t="s">
        <v>85</v>
      </c>
    </row>
    <row r="4" spans="2:56" ht="24.95" customHeight="1">
      <c r="B4" s="18"/>
      <c r="D4" s="100" t="s">
        <v>102</v>
      </c>
      <c r="L4" s="18"/>
      <c r="M4" s="22" t="s">
        <v>10</v>
      </c>
      <c r="AT4" s="15" t="s">
        <v>4</v>
      </c>
      <c r="AZ4" s="96" t="s">
        <v>784</v>
      </c>
      <c r="BA4" s="96" t="s">
        <v>1</v>
      </c>
      <c r="BB4" s="96" t="s">
        <v>1</v>
      </c>
      <c r="BC4" s="96" t="s">
        <v>785</v>
      </c>
      <c r="BD4" s="96" t="s">
        <v>85</v>
      </c>
    </row>
    <row r="5" spans="2:56" ht="6.95" customHeight="1">
      <c r="B5" s="18"/>
      <c r="L5" s="18"/>
      <c r="AZ5" s="96" t="s">
        <v>786</v>
      </c>
      <c r="BA5" s="96" t="s">
        <v>1</v>
      </c>
      <c r="BB5" s="96" t="s">
        <v>1</v>
      </c>
      <c r="BC5" s="96" t="s">
        <v>787</v>
      </c>
      <c r="BD5" s="96" t="s">
        <v>85</v>
      </c>
    </row>
    <row r="6" spans="2:56" ht="12" customHeight="1">
      <c r="B6" s="18"/>
      <c r="D6" s="101" t="s">
        <v>16</v>
      </c>
      <c r="L6" s="18"/>
      <c r="AZ6" s="96" t="s">
        <v>103</v>
      </c>
      <c r="BA6" s="96" t="s">
        <v>1</v>
      </c>
      <c r="BB6" s="96" t="s">
        <v>1</v>
      </c>
      <c r="BC6" s="96" t="s">
        <v>788</v>
      </c>
      <c r="BD6" s="96" t="s">
        <v>85</v>
      </c>
    </row>
    <row r="7" spans="2:56" ht="16.5" customHeight="1">
      <c r="B7" s="18"/>
      <c r="E7" s="279" t="str">
        <f>'Rekapitulace stavby'!K6</f>
        <v>Domov v Podzámčí – Chlumec nad Cidlinou</v>
      </c>
      <c r="F7" s="280"/>
      <c r="G7" s="280"/>
      <c r="H7" s="280"/>
      <c r="L7" s="18"/>
      <c r="AZ7" s="96" t="s">
        <v>789</v>
      </c>
      <c r="BA7" s="96" t="s">
        <v>1</v>
      </c>
      <c r="BB7" s="96" t="s">
        <v>1</v>
      </c>
      <c r="BC7" s="96" t="s">
        <v>787</v>
      </c>
      <c r="BD7" s="96" t="s">
        <v>85</v>
      </c>
    </row>
    <row r="8" spans="2:56" s="1" customFormat="1" ht="12" customHeight="1">
      <c r="B8" s="36"/>
      <c r="D8" s="101" t="s">
        <v>112</v>
      </c>
      <c r="I8" s="102"/>
      <c r="L8" s="36"/>
      <c r="AZ8" s="96" t="s">
        <v>108</v>
      </c>
      <c r="BA8" s="96" t="s">
        <v>1</v>
      </c>
      <c r="BB8" s="96" t="s">
        <v>1</v>
      </c>
      <c r="BC8" s="96" t="s">
        <v>109</v>
      </c>
      <c r="BD8" s="96" t="s">
        <v>85</v>
      </c>
    </row>
    <row r="9" spans="2:56" s="1" customFormat="1" ht="36.95" customHeight="1">
      <c r="B9" s="36"/>
      <c r="E9" s="281" t="s">
        <v>790</v>
      </c>
      <c r="F9" s="282"/>
      <c r="G9" s="282"/>
      <c r="H9" s="282"/>
      <c r="I9" s="102"/>
      <c r="L9" s="36"/>
      <c r="AZ9" s="96" t="s">
        <v>110</v>
      </c>
      <c r="BA9" s="96" t="s">
        <v>1</v>
      </c>
      <c r="BB9" s="96" t="s">
        <v>1</v>
      </c>
      <c r="BC9" s="96" t="s">
        <v>111</v>
      </c>
      <c r="BD9" s="96" t="s">
        <v>85</v>
      </c>
    </row>
    <row r="10" spans="2:56" s="1" customFormat="1" ht="12">
      <c r="B10" s="36"/>
      <c r="I10" s="102"/>
      <c r="L10" s="36"/>
      <c r="AZ10" s="96" t="s">
        <v>791</v>
      </c>
      <c r="BA10" s="96" t="s">
        <v>1</v>
      </c>
      <c r="BB10" s="96" t="s">
        <v>1</v>
      </c>
      <c r="BC10" s="96" t="s">
        <v>792</v>
      </c>
      <c r="BD10" s="96" t="s">
        <v>85</v>
      </c>
    </row>
    <row r="11" spans="2:56" s="1" customFormat="1" ht="12" customHeight="1">
      <c r="B11" s="36"/>
      <c r="D11" s="101" t="s">
        <v>18</v>
      </c>
      <c r="F11" s="15" t="s">
        <v>1</v>
      </c>
      <c r="I11" s="103" t="s">
        <v>19</v>
      </c>
      <c r="J11" s="15" t="s">
        <v>1</v>
      </c>
      <c r="L11" s="36"/>
      <c r="AZ11" s="96" t="s">
        <v>793</v>
      </c>
      <c r="BA11" s="96" t="s">
        <v>1</v>
      </c>
      <c r="BB11" s="96" t="s">
        <v>1</v>
      </c>
      <c r="BC11" s="96" t="s">
        <v>794</v>
      </c>
      <c r="BD11" s="96" t="s">
        <v>85</v>
      </c>
    </row>
    <row r="12" spans="2:56" s="1" customFormat="1" ht="12" customHeight="1">
      <c r="B12" s="36"/>
      <c r="D12" s="101" t="s">
        <v>20</v>
      </c>
      <c r="F12" s="15" t="s">
        <v>21</v>
      </c>
      <c r="I12" s="103" t="s">
        <v>22</v>
      </c>
      <c r="J12" s="104" t="str">
        <f>'Rekapitulace stavby'!AN8</f>
        <v>19. 8. 2018</v>
      </c>
      <c r="L12" s="36"/>
      <c r="AZ12" s="96" t="s">
        <v>113</v>
      </c>
      <c r="BA12" s="96" t="s">
        <v>1</v>
      </c>
      <c r="BB12" s="96" t="s">
        <v>1</v>
      </c>
      <c r="BC12" s="96" t="s">
        <v>795</v>
      </c>
      <c r="BD12" s="96" t="s">
        <v>85</v>
      </c>
    </row>
    <row r="13" spans="2:56" s="1" customFormat="1" ht="10.9" customHeight="1">
      <c r="B13" s="36"/>
      <c r="I13" s="102"/>
      <c r="L13" s="36"/>
      <c r="AZ13" s="96" t="s">
        <v>116</v>
      </c>
      <c r="BA13" s="96" t="s">
        <v>1</v>
      </c>
      <c r="BB13" s="96" t="s">
        <v>1</v>
      </c>
      <c r="BC13" s="96" t="s">
        <v>796</v>
      </c>
      <c r="BD13" s="96" t="s">
        <v>85</v>
      </c>
    </row>
    <row r="14" spans="2:56" s="1" customFormat="1" ht="12" customHeight="1">
      <c r="B14" s="36"/>
      <c r="D14" s="101" t="s">
        <v>24</v>
      </c>
      <c r="I14" s="103" t="s">
        <v>25</v>
      </c>
      <c r="J14" s="15" t="s">
        <v>26</v>
      </c>
      <c r="L14" s="36"/>
      <c r="AZ14" s="96" t="s">
        <v>797</v>
      </c>
      <c r="BA14" s="96" t="s">
        <v>1</v>
      </c>
      <c r="BB14" s="96" t="s">
        <v>1</v>
      </c>
      <c r="BC14" s="96" t="s">
        <v>798</v>
      </c>
      <c r="BD14" s="96" t="s">
        <v>85</v>
      </c>
    </row>
    <row r="15" spans="2:12" s="1" customFormat="1" ht="18" customHeight="1">
      <c r="B15" s="36"/>
      <c r="E15" s="15" t="s">
        <v>27</v>
      </c>
      <c r="I15" s="103" t="s">
        <v>28</v>
      </c>
      <c r="J15" s="15" t="s">
        <v>29</v>
      </c>
      <c r="L15" s="36"/>
    </row>
    <row r="16" spans="2:12" s="1" customFormat="1" ht="6.95" customHeight="1">
      <c r="B16" s="36"/>
      <c r="I16" s="102"/>
      <c r="L16" s="36"/>
    </row>
    <row r="17" spans="2:12" s="1" customFormat="1" ht="12" customHeight="1">
      <c r="B17" s="36"/>
      <c r="D17" s="101" t="s">
        <v>30</v>
      </c>
      <c r="I17" s="103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3" t="str">
        <f>'Rekapitulace stavby'!E14</f>
        <v>Vyplň údaj</v>
      </c>
      <c r="F18" s="284"/>
      <c r="G18" s="284"/>
      <c r="H18" s="284"/>
      <c r="I18" s="103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2"/>
      <c r="L19" s="36"/>
    </row>
    <row r="20" spans="2:12" s="1" customFormat="1" ht="12" customHeight="1">
      <c r="B20" s="36"/>
      <c r="D20" s="101" t="s">
        <v>32</v>
      </c>
      <c r="I20" s="103" t="s">
        <v>25</v>
      </c>
      <c r="J20" s="15" t="s">
        <v>33</v>
      </c>
      <c r="L20" s="36"/>
    </row>
    <row r="21" spans="2:12" s="1" customFormat="1" ht="18" customHeight="1">
      <c r="B21" s="36"/>
      <c r="E21" s="15" t="s">
        <v>34</v>
      </c>
      <c r="I21" s="103" t="s">
        <v>28</v>
      </c>
      <c r="J21" s="15" t="s">
        <v>35</v>
      </c>
      <c r="L21" s="36"/>
    </row>
    <row r="22" spans="2:12" s="1" customFormat="1" ht="6.95" customHeight="1">
      <c r="B22" s="36"/>
      <c r="I22" s="102"/>
      <c r="L22" s="36"/>
    </row>
    <row r="23" spans="2:12" s="1" customFormat="1" ht="12" customHeight="1">
      <c r="B23" s="36"/>
      <c r="D23" s="101" t="s">
        <v>37</v>
      </c>
      <c r="I23" s="103" t="s">
        <v>25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3" t="s">
        <v>28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2"/>
      <c r="L25" s="36"/>
    </row>
    <row r="26" spans="2:12" s="1" customFormat="1" ht="12" customHeight="1">
      <c r="B26" s="36"/>
      <c r="D26" s="101" t="s">
        <v>39</v>
      </c>
      <c r="I26" s="102"/>
      <c r="L26" s="36"/>
    </row>
    <row r="27" spans="2:12" s="6" customFormat="1" ht="16.5" customHeight="1">
      <c r="B27" s="105"/>
      <c r="E27" s="285" t="s">
        <v>1</v>
      </c>
      <c r="F27" s="285"/>
      <c r="G27" s="285"/>
      <c r="H27" s="285"/>
      <c r="I27" s="106"/>
      <c r="L27" s="105"/>
    </row>
    <row r="28" spans="2:12" s="1" customFormat="1" ht="6.95" customHeight="1">
      <c r="B28" s="36"/>
      <c r="I28" s="102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7"/>
      <c r="J29" s="54"/>
      <c r="K29" s="54"/>
      <c r="L29" s="36"/>
    </row>
    <row r="30" spans="2:12" s="1" customFormat="1" ht="25.35" customHeight="1">
      <c r="B30" s="36"/>
      <c r="D30" s="108" t="s">
        <v>41</v>
      </c>
      <c r="I30" s="102"/>
      <c r="J30" s="109">
        <f>ROUND(J91,2)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7"/>
      <c r="J31" s="54"/>
      <c r="K31" s="54"/>
      <c r="L31" s="36"/>
    </row>
    <row r="32" spans="2:12" s="1" customFormat="1" ht="14.45" customHeight="1">
      <c r="B32" s="36"/>
      <c r="F32" s="110" t="s">
        <v>43</v>
      </c>
      <c r="I32" s="111" t="s">
        <v>42</v>
      </c>
      <c r="J32" s="110" t="s">
        <v>44</v>
      </c>
      <c r="L32" s="36"/>
    </row>
    <row r="33" spans="2:12" s="1" customFormat="1" ht="14.45" customHeight="1">
      <c r="B33" s="36"/>
      <c r="D33" s="101" t="s">
        <v>45</v>
      </c>
      <c r="E33" s="101" t="s">
        <v>46</v>
      </c>
      <c r="F33" s="112">
        <f>ROUND((SUM(BE91:BE508)),2)</f>
        <v>0</v>
      </c>
      <c r="I33" s="113">
        <v>0.21</v>
      </c>
      <c r="J33" s="112">
        <f>ROUND(((SUM(BE91:BE508))*I33),2)</f>
        <v>0</v>
      </c>
      <c r="L33" s="36"/>
    </row>
    <row r="34" spans="2:12" s="1" customFormat="1" ht="14.45" customHeight="1">
      <c r="B34" s="36"/>
      <c r="E34" s="101" t="s">
        <v>47</v>
      </c>
      <c r="F34" s="112">
        <f>ROUND((SUM(BF91:BF508)),2)</f>
        <v>0</v>
      </c>
      <c r="I34" s="113">
        <v>0.15</v>
      </c>
      <c r="J34" s="112">
        <f>ROUND(((SUM(BF91:BF508))*I34),2)</f>
        <v>0</v>
      </c>
      <c r="L34" s="36"/>
    </row>
    <row r="35" spans="2:12" s="1" customFormat="1" ht="14.45" customHeight="1" hidden="1">
      <c r="B35" s="36"/>
      <c r="E35" s="101" t="s">
        <v>48</v>
      </c>
      <c r="F35" s="112">
        <f>ROUND((SUM(BG91:BG508)),2)</f>
        <v>0</v>
      </c>
      <c r="I35" s="113">
        <v>0.21</v>
      </c>
      <c r="J35" s="112">
        <f>0</f>
        <v>0</v>
      </c>
      <c r="L35" s="36"/>
    </row>
    <row r="36" spans="2:12" s="1" customFormat="1" ht="14.45" customHeight="1" hidden="1">
      <c r="B36" s="36"/>
      <c r="E36" s="101" t="s">
        <v>49</v>
      </c>
      <c r="F36" s="112">
        <f>ROUND((SUM(BH91:BH508)),2)</f>
        <v>0</v>
      </c>
      <c r="I36" s="113">
        <v>0.15</v>
      </c>
      <c r="J36" s="112">
        <f>0</f>
        <v>0</v>
      </c>
      <c r="L36" s="36"/>
    </row>
    <row r="37" spans="2:12" s="1" customFormat="1" ht="14.45" customHeight="1" hidden="1">
      <c r="B37" s="36"/>
      <c r="E37" s="101" t="s">
        <v>50</v>
      </c>
      <c r="F37" s="112">
        <f>ROUND((SUM(BI91:BI508)),2)</f>
        <v>0</v>
      </c>
      <c r="I37" s="113">
        <v>0</v>
      </c>
      <c r="J37" s="112">
        <f>0</f>
        <v>0</v>
      </c>
      <c r="L37" s="36"/>
    </row>
    <row r="38" spans="2:12" s="1" customFormat="1" ht="6.95" customHeight="1">
      <c r="B38" s="36"/>
      <c r="I38" s="102"/>
      <c r="L38" s="36"/>
    </row>
    <row r="39" spans="2:12" s="1" customFormat="1" ht="25.35" customHeight="1">
      <c r="B39" s="36"/>
      <c r="C39" s="114"/>
      <c r="D39" s="115" t="s">
        <v>51</v>
      </c>
      <c r="E39" s="116"/>
      <c r="F39" s="116"/>
      <c r="G39" s="117" t="s">
        <v>52</v>
      </c>
      <c r="H39" s="118" t="s">
        <v>53</v>
      </c>
      <c r="I39" s="119"/>
      <c r="J39" s="120">
        <f>SUM(J30:J37)</f>
        <v>0</v>
      </c>
      <c r="K39" s="121"/>
      <c r="L39" s="36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6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6"/>
    </row>
    <row r="45" spans="2:12" s="1" customFormat="1" ht="24.95" customHeight="1">
      <c r="B45" s="32"/>
      <c r="C45" s="21" t="s">
        <v>118</v>
      </c>
      <c r="D45" s="33"/>
      <c r="E45" s="33"/>
      <c r="F45" s="33"/>
      <c r="G45" s="33"/>
      <c r="H45" s="33"/>
      <c r="I45" s="102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2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2"/>
      <c r="J47" s="33"/>
      <c r="K47" s="33"/>
      <c r="L47" s="36"/>
    </row>
    <row r="48" spans="2:12" s="1" customFormat="1" ht="16.5" customHeight="1">
      <c r="B48" s="32"/>
      <c r="C48" s="33"/>
      <c r="D48" s="33"/>
      <c r="E48" s="277" t="str">
        <f>E7</f>
        <v>Domov v Podzámčí – Chlumec nad Cidlinou</v>
      </c>
      <c r="F48" s="278"/>
      <c r="G48" s="278"/>
      <c r="H48" s="278"/>
      <c r="I48" s="102"/>
      <c r="J48" s="33"/>
      <c r="K48" s="33"/>
      <c r="L48" s="36"/>
    </row>
    <row r="49" spans="2:12" s="1" customFormat="1" ht="12" customHeight="1">
      <c r="B49" s="32"/>
      <c r="C49" s="27" t="s">
        <v>112</v>
      </c>
      <c r="D49" s="33"/>
      <c r="E49" s="33"/>
      <c r="F49" s="33"/>
      <c r="G49" s="33"/>
      <c r="H49" s="33"/>
      <c r="I49" s="102"/>
      <c r="J49" s="33"/>
      <c r="K49" s="33"/>
      <c r="L49" s="36"/>
    </row>
    <row r="50" spans="2:12" s="1" customFormat="1" ht="16.5" customHeight="1">
      <c r="B50" s="32"/>
      <c r="C50" s="33"/>
      <c r="D50" s="33"/>
      <c r="E50" s="262" t="str">
        <f>E9</f>
        <v>02 - 2 NP</v>
      </c>
      <c r="F50" s="261"/>
      <c r="G50" s="261"/>
      <c r="H50" s="261"/>
      <c r="I50" s="102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2"/>
      <c r="J51" s="33"/>
      <c r="K51" s="33"/>
      <c r="L51" s="36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>Palackého 165, 503 51, Chlumec nad Cidlinou</v>
      </c>
      <c r="G52" s="33"/>
      <c r="H52" s="33"/>
      <c r="I52" s="103" t="s">
        <v>22</v>
      </c>
      <c r="J52" s="53" t="str">
        <f>IF(J12="","",J12)</f>
        <v>19. 8. 2018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2"/>
      <c r="J53" s="33"/>
      <c r="K53" s="33"/>
      <c r="L53" s="36"/>
    </row>
    <row r="54" spans="2:12" s="1" customFormat="1" ht="13.7" customHeight="1">
      <c r="B54" s="32"/>
      <c r="C54" s="27" t="s">
        <v>24</v>
      </c>
      <c r="D54" s="33"/>
      <c r="E54" s="33"/>
      <c r="F54" s="25" t="str">
        <f>E15</f>
        <v>Královehradecký kraj</v>
      </c>
      <c r="G54" s="33"/>
      <c r="H54" s="33"/>
      <c r="I54" s="103" t="s">
        <v>32</v>
      </c>
      <c r="J54" s="30" t="str">
        <f>E21</f>
        <v>ARCHITEP HK s.r.o.</v>
      </c>
      <c r="K54" s="33"/>
      <c r="L54" s="36"/>
    </row>
    <row r="55" spans="2:12" s="1" customFormat="1" ht="13.7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3" t="s">
        <v>37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2"/>
      <c r="J56" s="33"/>
      <c r="K56" s="33"/>
      <c r="L56" s="36"/>
    </row>
    <row r="57" spans="2:12" s="1" customFormat="1" ht="29.25" customHeight="1">
      <c r="B57" s="32"/>
      <c r="C57" s="128" t="s">
        <v>119</v>
      </c>
      <c r="D57" s="129"/>
      <c r="E57" s="129"/>
      <c r="F57" s="129"/>
      <c r="G57" s="129"/>
      <c r="H57" s="129"/>
      <c r="I57" s="130"/>
      <c r="J57" s="131" t="s">
        <v>120</v>
      </c>
      <c r="K57" s="129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2"/>
      <c r="J58" s="33"/>
      <c r="K58" s="33"/>
      <c r="L58" s="36"/>
    </row>
    <row r="59" spans="2:47" s="1" customFormat="1" ht="22.9" customHeight="1">
      <c r="B59" s="32"/>
      <c r="C59" s="132" t="s">
        <v>121</v>
      </c>
      <c r="D59" s="33"/>
      <c r="E59" s="33"/>
      <c r="F59" s="33"/>
      <c r="G59" s="33"/>
      <c r="H59" s="33"/>
      <c r="I59" s="102"/>
      <c r="J59" s="71">
        <f>J91</f>
        <v>0</v>
      </c>
      <c r="K59" s="33"/>
      <c r="L59" s="36"/>
      <c r="AU59" s="15" t="s">
        <v>122</v>
      </c>
    </row>
    <row r="60" spans="2:12" s="7" customFormat="1" ht="24.95" customHeight="1">
      <c r="B60" s="133"/>
      <c r="C60" s="134"/>
      <c r="D60" s="135" t="s">
        <v>123</v>
      </c>
      <c r="E60" s="136"/>
      <c r="F60" s="136"/>
      <c r="G60" s="136"/>
      <c r="H60" s="136"/>
      <c r="I60" s="137"/>
      <c r="J60" s="138">
        <f>J92</f>
        <v>0</v>
      </c>
      <c r="K60" s="134"/>
      <c r="L60" s="139"/>
    </row>
    <row r="61" spans="2:12" s="8" customFormat="1" ht="19.9" customHeight="1">
      <c r="B61" s="140"/>
      <c r="C61" s="141"/>
      <c r="D61" s="142" t="s">
        <v>124</v>
      </c>
      <c r="E61" s="143"/>
      <c r="F61" s="143"/>
      <c r="G61" s="143"/>
      <c r="H61" s="143"/>
      <c r="I61" s="144"/>
      <c r="J61" s="145">
        <f>J93</f>
        <v>0</v>
      </c>
      <c r="K61" s="141"/>
      <c r="L61" s="146"/>
    </row>
    <row r="62" spans="2:12" s="8" customFormat="1" ht="19.9" customHeight="1">
      <c r="B62" s="140"/>
      <c r="C62" s="141"/>
      <c r="D62" s="142" t="s">
        <v>125</v>
      </c>
      <c r="E62" s="143"/>
      <c r="F62" s="143"/>
      <c r="G62" s="143"/>
      <c r="H62" s="143"/>
      <c r="I62" s="144"/>
      <c r="J62" s="145">
        <f>J249</f>
        <v>0</v>
      </c>
      <c r="K62" s="141"/>
      <c r="L62" s="146"/>
    </row>
    <row r="63" spans="2:12" s="8" customFormat="1" ht="19.9" customHeight="1">
      <c r="B63" s="140"/>
      <c r="C63" s="141"/>
      <c r="D63" s="142" t="s">
        <v>126</v>
      </c>
      <c r="E63" s="143"/>
      <c r="F63" s="143"/>
      <c r="G63" s="143"/>
      <c r="H63" s="143"/>
      <c r="I63" s="144"/>
      <c r="J63" s="145">
        <f>J289</f>
        <v>0</v>
      </c>
      <c r="K63" s="141"/>
      <c r="L63" s="146"/>
    </row>
    <row r="64" spans="2:12" s="8" customFormat="1" ht="19.9" customHeight="1">
      <c r="B64" s="140"/>
      <c r="C64" s="141"/>
      <c r="D64" s="142" t="s">
        <v>127</v>
      </c>
      <c r="E64" s="143"/>
      <c r="F64" s="143"/>
      <c r="G64" s="143"/>
      <c r="H64" s="143"/>
      <c r="I64" s="144"/>
      <c r="J64" s="145">
        <f>J301</f>
        <v>0</v>
      </c>
      <c r="K64" s="141"/>
      <c r="L64" s="146"/>
    </row>
    <row r="65" spans="2:12" s="7" customFormat="1" ht="24.95" customHeight="1">
      <c r="B65" s="133"/>
      <c r="C65" s="134"/>
      <c r="D65" s="135" t="s">
        <v>128</v>
      </c>
      <c r="E65" s="136"/>
      <c r="F65" s="136"/>
      <c r="G65" s="136"/>
      <c r="H65" s="136"/>
      <c r="I65" s="137"/>
      <c r="J65" s="138">
        <f>J304</f>
        <v>0</v>
      </c>
      <c r="K65" s="134"/>
      <c r="L65" s="139"/>
    </row>
    <row r="66" spans="2:12" s="8" customFormat="1" ht="19.9" customHeight="1">
      <c r="B66" s="140"/>
      <c r="C66" s="141"/>
      <c r="D66" s="142" t="s">
        <v>129</v>
      </c>
      <c r="E66" s="143"/>
      <c r="F66" s="143"/>
      <c r="G66" s="143"/>
      <c r="H66" s="143"/>
      <c r="I66" s="144"/>
      <c r="J66" s="145">
        <f>J305</f>
        <v>0</v>
      </c>
      <c r="K66" s="141"/>
      <c r="L66" s="146"/>
    </row>
    <row r="67" spans="2:12" s="8" customFormat="1" ht="19.9" customHeight="1">
      <c r="B67" s="140"/>
      <c r="C67" s="141"/>
      <c r="D67" s="142" t="s">
        <v>130</v>
      </c>
      <c r="E67" s="143"/>
      <c r="F67" s="143"/>
      <c r="G67" s="143"/>
      <c r="H67" s="143"/>
      <c r="I67" s="144"/>
      <c r="J67" s="145">
        <f>J323</f>
        <v>0</v>
      </c>
      <c r="K67" s="141"/>
      <c r="L67" s="146"/>
    </row>
    <row r="68" spans="2:12" s="8" customFormat="1" ht="19.9" customHeight="1">
      <c r="B68" s="140"/>
      <c r="C68" s="141"/>
      <c r="D68" s="142" t="s">
        <v>131</v>
      </c>
      <c r="E68" s="143"/>
      <c r="F68" s="143"/>
      <c r="G68" s="143"/>
      <c r="H68" s="143"/>
      <c r="I68" s="144"/>
      <c r="J68" s="145">
        <f>J344</f>
        <v>0</v>
      </c>
      <c r="K68" s="141"/>
      <c r="L68" s="146"/>
    </row>
    <row r="69" spans="2:12" s="8" customFormat="1" ht="19.9" customHeight="1">
      <c r="B69" s="140"/>
      <c r="C69" s="141"/>
      <c r="D69" s="142" t="s">
        <v>133</v>
      </c>
      <c r="E69" s="143"/>
      <c r="F69" s="143"/>
      <c r="G69" s="143"/>
      <c r="H69" s="143"/>
      <c r="I69" s="144"/>
      <c r="J69" s="145">
        <f>J408</f>
        <v>0</v>
      </c>
      <c r="K69" s="141"/>
      <c r="L69" s="146"/>
    </row>
    <row r="70" spans="2:12" s="8" customFormat="1" ht="19.9" customHeight="1">
      <c r="B70" s="140"/>
      <c r="C70" s="141"/>
      <c r="D70" s="142" t="s">
        <v>134</v>
      </c>
      <c r="E70" s="143"/>
      <c r="F70" s="143"/>
      <c r="G70" s="143"/>
      <c r="H70" s="143"/>
      <c r="I70" s="144"/>
      <c r="J70" s="145">
        <f>J452</f>
        <v>0</v>
      </c>
      <c r="K70" s="141"/>
      <c r="L70" s="146"/>
    </row>
    <row r="71" spans="2:12" s="8" customFormat="1" ht="19.9" customHeight="1">
      <c r="B71" s="140"/>
      <c r="C71" s="141"/>
      <c r="D71" s="142" t="s">
        <v>135</v>
      </c>
      <c r="E71" s="143"/>
      <c r="F71" s="143"/>
      <c r="G71" s="143"/>
      <c r="H71" s="143"/>
      <c r="I71" s="144"/>
      <c r="J71" s="145">
        <f>J484</f>
        <v>0</v>
      </c>
      <c r="K71" s="141"/>
      <c r="L71" s="146"/>
    </row>
    <row r="72" spans="2:12" s="1" customFormat="1" ht="21.75" customHeight="1">
      <c r="B72" s="32"/>
      <c r="C72" s="33"/>
      <c r="D72" s="33"/>
      <c r="E72" s="33"/>
      <c r="F72" s="33"/>
      <c r="G72" s="33"/>
      <c r="H72" s="33"/>
      <c r="I72" s="102"/>
      <c r="J72" s="33"/>
      <c r="K72" s="33"/>
      <c r="L72" s="36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124"/>
      <c r="J73" s="45"/>
      <c r="K73" s="45"/>
      <c r="L73" s="36"/>
    </row>
    <row r="77" spans="2:12" s="1" customFormat="1" ht="6.95" customHeight="1">
      <c r="B77" s="46"/>
      <c r="C77" s="47"/>
      <c r="D77" s="47"/>
      <c r="E77" s="47"/>
      <c r="F77" s="47"/>
      <c r="G77" s="47"/>
      <c r="H77" s="47"/>
      <c r="I77" s="127"/>
      <c r="J77" s="47"/>
      <c r="K77" s="47"/>
      <c r="L77" s="36"/>
    </row>
    <row r="78" spans="2:12" s="1" customFormat="1" ht="24.95" customHeight="1">
      <c r="B78" s="32"/>
      <c r="C78" s="21" t="s">
        <v>136</v>
      </c>
      <c r="D78" s="33"/>
      <c r="E78" s="33"/>
      <c r="F78" s="33"/>
      <c r="G78" s="33"/>
      <c r="H78" s="33"/>
      <c r="I78" s="102"/>
      <c r="J78" s="33"/>
      <c r="K78" s="33"/>
      <c r="L78" s="36"/>
    </row>
    <row r="79" spans="2:12" s="1" customFormat="1" ht="6.95" customHeight="1">
      <c r="B79" s="32"/>
      <c r="C79" s="33"/>
      <c r="D79" s="33"/>
      <c r="E79" s="33"/>
      <c r="F79" s="33"/>
      <c r="G79" s="33"/>
      <c r="H79" s="33"/>
      <c r="I79" s="102"/>
      <c r="J79" s="33"/>
      <c r="K79" s="33"/>
      <c r="L79" s="36"/>
    </row>
    <row r="80" spans="2:12" s="1" customFormat="1" ht="12" customHeight="1">
      <c r="B80" s="32"/>
      <c r="C80" s="27" t="s">
        <v>16</v>
      </c>
      <c r="D80" s="33"/>
      <c r="E80" s="33"/>
      <c r="F80" s="33"/>
      <c r="G80" s="33"/>
      <c r="H80" s="33"/>
      <c r="I80" s="102"/>
      <c r="J80" s="33"/>
      <c r="K80" s="33"/>
      <c r="L80" s="36"/>
    </row>
    <row r="81" spans="2:12" s="1" customFormat="1" ht="16.5" customHeight="1">
      <c r="B81" s="32"/>
      <c r="C81" s="33"/>
      <c r="D81" s="33"/>
      <c r="E81" s="277" t="str">
        <f>E7</f>
        <v>Domov v Podzámčí – Chlumec nad Cidlinou</v>
      </c>
      <c r="F81" s="278"/>
      <c r="G81" s="278"/>
      <c r="H81" s="278"/>
      <c r="I81" s="102"/>
      <c r="J81" s="33"/>
      <c r="K81" s="33"/>
      <c r="L81" s="36"/>
    </row>
    <row r="82" spans="2:12" s="1" customFormat="1" ht="12" customHeight="1">
      <c r="B82" s="32"/>
      <c r="C82" s="27" t="s">
        <v>112</v>
      </c>
      <c r="D82" s="33"/>
      <c r="E82" s="33"/>
      <c r="F82" s="33"/>
      <c r="G82" s="33"/>
      <c r="H82" s="33"/>
      <c r="I82" s="102"/>
      <c r="J82" s="33"/>
      <c r="K82" s="33"/>
      <c r="L82" s="36"/>
    </row>
    <row r="83" spans="2:12" s="1" customFormat="1" ht="16.5" customHeight="1">
      <c r="B83" s="32"/>
      <c r="C83" s="33"/>
      <c r="D83" s="33"/>
      <c r="E83" s="262" t="str">
        <f>E9</f>
        <v>02 - 2 NP</v>
      </c>
      <c r="F83" s="261"/>
      <c r="G83" s="261"/>
      <c r="H83" s="261"/>
      <c r="I83" s="102"/>
      <c r="J83" s="33"/>
      <c r="K83" s="33"/>
      <c r="L83" s="36"/>
    </row>
    <row r="84" spans="2:12" s="1" customFormat="1" ht="6.95" customHeight="1">
      <c r="B84" s="32"/>
      <c r="C84" s="33"/>
      <c r="D84" s="33"/>
      <c r="E84" s="33"/>
      <c r="F84" s="33"/>
      <c r="G84" s="33"/>
      <c r="H84" s="33"/>
      <c r="I84" s="102"/>
      <c r="J84" s="33"/>
      <c r="K84" s="33"/>
      <c r="L84" s="36"/>
    </row>
    <row r="85" spans="2:12" s="1" customFormat="1" ht="12" customHeight="1">
      <c r="B85" s="32"/>
      <c r="C85" s="27" t="s">
        <v>20</v>
      </c>
      <c r="D85" s="33"/>
      <c r="E85" s="33"/>
      <c r="F85" s="25" t="str">
        <f>F12</f>
        <v>Palackého 165, 503 51, Chlumec nad Cidlinou</v>
      </c>
      <c r="G85" s="33"/>
      <c r="H85" s="33"/>
      <c r="I85" s="103" t="s">
        <v>22</v>
      </c>
      <c r="J85" s="53" t="str">
        <f>IF(J12="","",J12)</f>
        <v>19. 8. 2018</v>
      </c>
      <c r="K85" s="33"/>
      <c r="L85" s="36"/>
    </row>
    <row r="86" spans="2:12" s="1" customFormat="1" ht="6.95" customHeight="1">
      <c r="B86" s="32"/>
      <c r="C86" s="33"/>
      <c r="D86" s="33"/>
      <c r="E86" s="33"/>
      <c r="F86" s="33"/>
      <c r="G86" s="33"/>
      <c r="H86" s="33"/>
      <c r="I86" s="102"/>
      <c r="J86" s="33"/>
      <c r="K86" s="33"/>
      <c r="L86" s="36"/>
    </row>
    <row r="87" spans="2:12" s="1" customFormat="1" ht="13.7" customHeight="1">
      <c r="B87" s="32"/>
      <c r="C87" s="27" t="s">
        <v>24</v>
      </c>
      <c r="D87" s="33"/>
      <c r="E87" s="33"/>
      <c r="F87" s="25" t="str">
        <f>E15</f>
        <v>Královehradecký kraj</v>
      </c>
      <c r="G87" s="33"/>
      <c r="H87" s="33"/>
      <c r="I87" s="103" t="s">
        <v>32</v>
      </c>
      <c r="J87" s="30" t="str">
        <f>E21</f>
        <v>ARCHITEP HK s.r.o.</v>
      </c>
      <c r="K87" s="33"/>
      <c r="L87" s="36"/>
    </row>
    <row r="88" spans="2:12" s="1" customFormat="1" ht="13.7" customHeight="1">
      <c r="B88" s="32"/>
      <c r="C88" s="27" t="s">
        <v>30</v>
      </c>
      <c r="D88" s="33"/>
      <c r="E88" s="33"/>
      <c r="F88" s="25" t="str">
        <f>IF(E18="","",E18)</f>
        <v>Vyplň údaj</v>
      </c>
      <c r="G88" s="33"/>
      <c r="H88" s="33"/>
      <c r="I88" s="103" t="s">
        <v>37</v>
      </c>
      <c r="J88" s="30" t="str">
        <f>E24</f>
        <v xml:space="preserve"> </v>
      </c>
      <c r="K88" s="33"/>
      <c r="L88" s="36"/>
    </row>
    <row r="89" spans="2:12" s="1" customFormat="1" ht="10.35" customHeight="1">
      <c r="B89" s="32"/>
      <c r="C89" s="33"/>
      <c r="D89" s="33"/>
      <c r="E89" s="33"/>
      <c r="F89" s="33"/>
      <c r="G89" s="33"/>
      <c r="H89" s="33"/>
      <c r="I89" s="102"/>
      <c r="J89" s="33"/>
      <c r="K89" s="33"/>
      <c r="L89" s="36"/>
    </row>
    <row r="90" spans="2:20" s="9" customFormat="1" ht="29.25" customHeight="1">
      <c r="B90" s="147"/>
      <c r="C90" s="148" t="s">
        <v>137</v>
      </c>
      <c r="D90" s="149" t="s">
        <v>60</v>
      </c>
      <c r="E90" s="149" t="s">
        <v>56</v>
      </c>
      <c r="F90" s="149" t="s">
        <v>57</v>
      </c>
      <c r="G90" s="149" t="s">
        <v>138</v>
      </c>
      <c r="H90" s="149" t="s">
        <v>139</v>
      </c>
      <c r="I90" s="150" t="s">
        <v>140</v>
      </c>
      <c r="J90" s="149" t="s">
        <v>120</v>
      </c>
      <c r="K90" s="151" t="s">
        <v>141</v>
      </c>
      <c r="L90" s="152"/>
      <c r="M90" s="62" t="s">
        <v>1</v>
      </c>
      <c r="N90" s="63" t="s">
        <v>45</v>
      </c>
      <c r="O90" s="63" t="s">
        <v>142</v>
      </c>
      <c r="P90" s="63" t="s">
        <v>143</v>
      </c>
      <c r="Q90" s="63" t="s">
        <v>144</v>
      </c>
      <c r="R90" s="63" t="s">
        <v>145</v>
      </c>
      <c r="S90" s="63" t="s">
        <v>146</v>
      </c>
      <c r="T90" s="64" t="s">
        <v>147</v>
      </c>
    </row>
    <row r="91" spans="2:63" s="1" customFormat="1" ht="22.9" customHeight="1">
      <c r="B91" s="32"/>
      <c r="C91" s="69" t="s">
        <v>148</v>
      </c>
      <c r="D91" s="33"/>
      <c r="E91" s="33"/>
      <c r="F91" s="33"/>
      <c r="G91" s="33"/>
      <c r="H91" s="33"/>
      <c r="I91" s="102"/>
      <c r="J91" s="153">
        <f>BK91</f>
        <v>0</v>
      </c>
      <c r="K91" s="33"/>
      <c r="L91" s="36"/>
      <c r="M91" s="65"/>
      <c r="N91" s="66"/>
      <c r="O91" s="66"/>
      <c r="P91" s="154">
        <f>P92+P304</f>
        <v>0</v>
      </c>
      <c r="Q91" s="66"/>
      <c r="R91" s="154">
        <f>R92+R304</f>
        <v>4.001975890000001</v>
      </c>
      <c r="S91" s="66"/>
      <c r="T91" s="155">
        <f>T92+T304</f>
        <v>7.679905500000001</v>
      </c>
      <c r="AT91" s="15" t="s">
        <v>74</v>
      </c>
      <c r="AU91" s="15" t="s">
        <v>122</v>
      </c>
      <c r="BK91" s="156">
        <f>BK92+BK304</f>
        <v>0</v>
      </c>
    </row>
    <row r="92" spans="2:63" s="10" customFormat="1" ht="25.9" customHeight="1">
      <c r="B92" s="157"/>
      <c r="C92" s="158"/>
      <c r="D92" s="159" t="s">
        <v>74</v>
      </c>
      <c r="E92" s="160" t="s">
        <v>149</v>
      </c>
      <c r="F92" s="160" t="s">
        <v>150</v>
      </c>
      <c r="G92" s="158"/>
      <c r="H92" s="158"/>
      <c r="I92" s="161"/>
      <c r="J92" s="162">
        <f>BK92</f>
        <v>0</v>
      </c>
      <c r="K92" s="158"/>
      <c r="L92" s="163"/>
      <c r="M92" s="164"/>
      <c r="N92" s="165"/>
      <c r="O92" s="165"/>
      <c r="P92" s="166">
        <f>P93+P249+P289+P301</f>
        <v>0</v>
      </c>
      <c r="Q92" s="165"/>
      <c r="R92" s="166">
        <f>R93+R249+R289+R301</f>
        <v>3.7274066400000008</v>
      </c>
      <c r="S92" s="165"/>
      <c r="T92" s="167">
        <f>T93+T249+T289+T301</f>
        <v>7.334645000000001</v>
      </c>
      <c r="AR92" s="168" t="s">
        <v>83</v>
      </c>
      <c r="AT92" s="169" t="s">
        <v>74</v>
      </c>
      <c r="AU92" s="169" t="s">
        <v>75</v>
      </c>
      <c r="AY92" s="168" t="s">
        <v>151</v>
      </c>
      <c r="BK92" s="170">
        <f>BK93+BK249+BK289+BK301</f>
        <v>0</v>
      </c>
    </row>
    <row r="93" spans="2:63" s="10" customFormat="1" ht="22.9" customHeight="1">
      <c r="B93" s="157"/>
      <c r="C93" s="158"/>
      <c r="D93" s="159" t="s">
        <v>74</v>
      </c>
      <c r="E93" s="171" t="s">
        <v>152</v>
      </c>
      <c r="F93" s="171" t="s">
        <v>153</v>
      </c>
      <c r="G93" s="158"/>
      <c r="H93" s="158"/>
      <c r="I93" s="161"/>
      <c r="J93" s="172">
        <f>BK93</f>
        <v>0</v>
      </c>
      <c r="K93" s="158"/>
      <c r="L93" s="163"/>
      <c r="M93" s="164"/>
      <c r="N93" s="165"/>
      <c r="O93" s="165"/>
      <c r="P93" s="166">
        <f>SUM(P94:P248)</f>
        <v>0</v>
      </c>
      <c r="Q93" s="165"/>
      <c r="R93" s="166">
        <f>SUM(R94:R248)</f>
        <v>3.691486640000001</v>
      </c>
      <c r="S93" s="165"/>
      <c r="T93" s="167">
        <f>SUM(T94:T248)</f>
        <v>0</v>
      </c>
      <c r="AR93" s="168" t="s">
        <v>83</v>
      </c>
      <c r="AT93" s="169" t="s">
        <v>74</v>
      </c>
      <c r="AU93" s="169" t="s">
        <v>83</v>
      </c>
      <c r="AY93" s="168" t="s">
        <v>151</v>
      </c>
      <c r="BK93" s="170">
        <f>SUM(BK94:BK248)</f>
        <v>0</v>
      </c>
    </row>
    <row r="94" spans="2:65" s="1" customFormat="1" ht="16.5" customHeight="1">
      <c r="B94" s="32"/>
      <c r="C94" s="173" t="s">
        <v>83</v>
      </c>
      <c r="D94" s="173" t="s">
        <v>154</v>
      </c>
      <c r="E94" s="174" t="s">
        <v>155</v>
      </c>
      <c r="F94" s="175" t="s">
        <v>156</v>
      </c>
      <c r="G94" s="176" t="s">
        <v>157</v>
      </c>
      <c r="H94" s="177">
        <v>12.975</v>
      </c>
      <c r="I94" s="178"/>
      <c r="J94" s="179">
        <f>ROUND(I94*H94,2)</f>
        <v>0</v>
      </c>
      <c r="K94" s="175" t="s">
        <v>158</v>
      </c>
      <c r="L94" s="36"/>
      <c r="M94" s="180" t="s">
        <v>1</v>
      </c>
      <c r="N94" s="181" t="s">
        <v>46</v>
      </c>
      <c r="O94" s="58"/>
      <c r="P94" s="182">
        <f>O94*H94</f>
        <v>0</v>
      </c>
      <c r="Q94" s="182">
        <v>0.00735</v>
      </c>
      <c r="R94" s="182">
        <f>Q94*H94</f>
        <v>0.09536625</v>
      </c>
      <c r="S94" s="182">
        <v>0</v>
      </c>
      <c r="T94" s="183">
        <f>S94*H94</f>
        <v>0</v>
      </c>
      <c r="AR94" s="15" t="s">
        <v>159</v>
      </c>
      <c r="AT94" s="15" t="s">
        <v>154</v>
      </c>
      <c r="AU94" s="15" t="s">
        <v>85</v>
      </c>
      <c r="AY94" s="15" t="s">
        <v>151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5" t="s">
        <v>83</v>
      </c>
      <c r="BK94" s="184">
        <f>ROUND(I94*H94,2)</f>
        <v>0</v>
      </c>
      <c r="BL94" s="15" t="s">
        <v>159</v>
      </c>
      <c r="BM94" s="15" t="s">
        <v>799</v>
      </c>
    </row>
    <row r="95" spans="2:47" s="1" customFormat="1" ht="12">
      <c r="B95" s="32"/>
      <c r="C95" s="33"/>
      <c r="D95" s="185" t="s">
        <v>161</v>
      </c>
      <c r="E95" s="33"/>
      <c r="F95" s="186" t="s">
        <v>162</v>
      </c>
      <c r="G95" s="33"/>
      <c r="H95" s="33"/>
      <c r="I95" s="102"/>
      <c r="J95" s="33"/>
      <c r="K95" s="33"/>
      <c r="L95" s="36"/>
      <c r="M95" s="187"/>
      <c r="N95" s="58"/>
      <c r="O95" s="58"/>
      <c r="P95" s="58"/>
      <c r="Q95" s="58"/>
      <c r="R95" s="58"/>
      <c r="S95" s="58"/>
      <c r="T95" s="59"/>
      <c r="AT95" s="15" t="s">
        <v>161</v>
      </c>
      <c r="AU95" s="15" t="s">
        <v>85</v>
      </c>
    </row>
    <row r="96" spans="2:51" s="11" customFormat="1" ht="12">
      <c r="B96" s="188"/>
      <c r="C96" s="189"/>
      <c r="D96" s="185" t="s">
        <v>163</v>
      </c>
      <c r="E96" s="190" t="s">
        <v>1</v>
      </c>
      <c r="F96" s="191" t="s">
        <v>164</v>
      </c>
      <c r="G96" s="189"/>
      <c r="H96" s="190" t="s">
        <v>1</v>
      </c>
      <c r="I96" s="192"/>
      <c r="J96" s="189"/>
      <c r="K96" s="189"/>
      <c r="L96" s="193"/>
      <c r="M96" s="194"/>
      <c r="N96" s="195"/>
      <c r="O96" s="195"/>
      <c r="P96" s="195"/>
      <c r="Q96" s="195"/>
      <c r="R96" s="195"/>
      <c r="S96" s="195"/>
      <c r="T96" s="196"/>
      <c r="AT96" s="197" t="s">
        <v>163</v>
      </c>
      <c r="AU96" s="197" t="s">
        <v>85</v>
      </c>
      <c r="AV96" s="11" t="s">
        <v>83</v>
      </c>
      <c r="AW96" s="11" t="s">
        <v>36</v>
      </c>
      <c r="AX96" s="11" t="s">
        <v>75</v>
      </c>
      <c r="AY96" s="197" t="s">
        <v>151</v>
      </c>
    </row>
    <row r="97" spans="2:51" s="11" customFormat="1" ht="12">
      <c r="B97" s="188"/>
      <c r="C97" s="189"/>
      <c r="D97" s="185" t="s">
        <v>163</v>
      </c>
      <c r="E97" s="190" t="s">
        <v>1</v>
      </c>
      <c r="F97" s="191" t="s">
        <v>165</v>
      </c>
      <c r="G97" s="189"/>
      <c r="H97" s="190" t="s">
        <v>1</v>
      </c>
      <c r="I97" s="192"/>
      <c r="J97" s="189"/>
      <c r="K97" s="189"/>
      <c r="L97" s="193"/>
      <c r="M97" s="194"/>
      <c r="N97" s="195"/>
      <c r="O97" s="195"/>
      <c r="P97" s="195"/>
      <c r="Q97" s="195"/>
      <c r="R97" s="195"/>
      <c r="S97" s="195"/>
      <c r="T97" s="196"/>
      <c r="AT97" s="197" t="s">
        <v>163</v>
      </c>
      <c r="AU97" s="197" t="s">
        <v>85</v>
      </c>
      <c r="AV97" s="11" t="s">
        <v>83</v>
      </c>
      <c r="AW97" s="11" t="s">
        <v>36</v>
      </c>
      <c r="AX97" s="11" t="s">
        <v>75</v>
      </c>
      <c r="AY97" s="197" t="s">
        <v>151</v>
      </c>
    </row>
    <row r="98" spans="2:51" s="11" customFormat="1" ht="12">
      <c r="B98" s="188"/>
      <c r="C98" s="189"/>
      <c r="D98" s="185" t="s">
        <v>163</v>
      </c>
      <c r="E98" s="190" t="s">
        <v>1</v>
      </c>
      <c r="F98" s="191" t="s">
        <v>166</v>
      </c>
      <c r="G98" s="189"/>
      <c r="H98" s="190" t="s">
        <v>1</v>
      </c>
      <c r="I98" s="192"/>
      <c r="J98" s="189"/>
      <c r="K98" s="189"/>
      <c r="L98" s="193"/>
      <c r="M98" s="194"/>
      <c r="N98" s="195"/>
      <c r="O98" s="195"/>
      <c r="P98" s="195"/>
      <c r="Q98" s="195"/>
      <c r="R98" s="195"/>
      <c r="S98" s="195"/>
      <c r="T98" s="196"/>
      <c r="AT98" s="197" t="s">
        <v>163</v>
      </c>
      <c r="AU98" s="197" t="s">
        <v>85</v>
      </c>
      <c r="AV98" s="11" t="s">
        <v>83</v>
      </c>
      <c r="AW98" s="11" t="s">
        <v>36</v>
      </c>
      <c r="AX98" s="11" t="s">
        <v>75</v>
      </c>
      <c r="AY98" s="197" t="s">
        <v>151</v>
      </c>
    </row>
    <row r="99" spans="2:51" s="12" customFormat="1" ht="12">
      <c r="B99" s="198"/>
      <c r="C99" s="199"/>
      <c r="D99" s="185" t="s">
        <v>163</v>
      </c>
      <c r="E99" s="200" t="s">
        <v>1</v>
      </c>
      <c r="F99" s="201" t="s">
        <v>800</v>
      </c>
      <c r="G99" s="199"/>
      <c r="H99" s="202">
        <v>9.075</v>
      </c>
      <c r="I99" s="203"/>
      <c r="J99" s="199"/>
      <c r="K99" s="199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163</v>
      </c>
      <c r="AU99" s="208" t="s">
        <v>85</v>
      </c>
      <c r="AV99" s="12" t="s">
        <v>85</v>
      </c>
      <c r="AW99" s="12" t="s">
        <v>36</v>
      </c>
      <c r="AX99" s="12" t="s">
        <v>75</v>
      </c>
      <c r="AY99" s="208" t="s">
        <v>151</v>
      </c>
    </row>
    <row r="100" spans="2:51" s="11" customFormat="1" ht="12">
      <c r="B100" s="188"/>
      <c r="C100" s="189"/>
      <c r="D100" s="185" t="s">
        <v>163</v>
      </c>
      <c r="E100" s="190" t="s">
        <v>1</v>
      </c>
      <c r="F100" s="191" t="s">
        <v>169</v>
      </c>
      <c r="G100" s="189"/>
      <c r="H100" s="190" t="s">
        <v>1</v>
      </c>
      <c r="I100" s="192"/>
      <c r="J100" s="189"/>
      <c r="K100" s="189"/>
      <c r="L100" s="193"/>
      <c r="M100" s="194"/>
      <c r="N100" s="195"/>
      <c r="O100" s="195"/>
      <c r="P100" s="195"/>
      <c r="Q100" s="195"/>
      <c r="R100" s="195"/>
      <c r="S100" s="195"/>
      <c r="T100" s="196"/>
      <c r="AT100" s="197" t="s">
        <v>163</v>
      </c>
      <c r="AU100" s="197" t="s">
        <v>85</v>
      </c>
      <c r="AV100" s="11" t="s">
        <v>83</v>
      </c>
      <c r="AW100" s="11" t="s">
        <v>36</v>
      </c>
      <c r="AX100" s="11" t="s">
        <v>75</v>
      </c>
      <c r="AY100" s="197" t="s">
        <v>151</v>
      </c>
    </row>
    <row r="101" spans="2:51" s="12" customFormat="1" ht="12">
      <c r="B101" s="198"/>
      <c r="C101" s="199"/>
      <c r="D101" s="185" t="s">
        <v>163</v>
      </c>
      <c r="E101" s="200" t="s">
        <v>1</v>
      </c>
      <c r="F101" s="201" t="s">
        <v>801</v>
      </c>
      <c r="G101" s="199"/>
      <c r="H101" s="202">
        <v>3.9</v>
      </c>
      <c r="I101" s="203"/>
      <c r="J101" s="199"/>
      <c r="K101" s="199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163</v>
      </c>
      <c r="AU101" s="208" t="s">
        <v>85</v>
      </c>
      <c r="AV101" s="12" t="s">
        <v>85</v>
      </c>
      <c r="AW101" s="12" t="s">
        <v>36</v>
      </c>
      <c r="AX101" s="12" t="s">
        <v>75</v>
      </c>
      <c r="AY101" s="208" t="s">
        <v>151</v>
      </c>
    </row>
    <row r="102" spans="2:51" s="13" customFormat="1" ht="12">
      <c r="B102" s="209"/>
      <c r="C102" s="210"/>
      <c r="D102" s="185" t="s">
        <v>163</v>
      </c>
      <c r="E102" s="211" t="s">
        <v>793</v>
      </c>
      <c r="F102" s="212" t="s">
        <v>171</v>
      </c>
      <c r="G102" s="210"/>
      <c r="H102" s="213">
        <v>12.975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163</v>
      </c>
      <c r="AU102" s="219" t="s">
        <v>85</v>
      </c>
      <c r="AV102" s="13" t="s">
        <v>159</v>
      </c>
      <c r="AW102" s="13" t="s">
        <v>36</v>
      </c>
      <c r="AX102" s="13" t="s">
        <v>83</v>
      </c>
      <c r="AY102" s="219" t="s">
        <v>151</v>
      </c>
    </row>
    <row r="103" spans="2:65" s="1" customFormat="1" ht="16.5" customHeight="1">
      <c r="B103" s="32"/>
      <c r="C103" s="173" t="s">
        <v>85</v>
      </c>
      <c r="D103" s="173" t="s">
        <v>154</v>
      </c>
      <c r="E103" s="174" t="s">
        <v>172</v>
      </c>
      <c r="F103" s="175" t="s">
        <v>173</v>
      </c>
      <c r="G103" s="176" t="s">
        <v>157</v>
      </c>
      <c r="H103" s="177">
        <v>41.6</v>
      </c>
      <c r="I103" s="178"/>
      <c r="J103" s="179">
        <f>ROUND(I103*H103,2)</f>
        <v>0</v>
      </c>
      <c r="K103" s="175" t="s">
        <v>158</v>
      </c>
      <c r="L103" s="36"/>
      <c r="M103" s="180" t="s">
        <v>1</v>
      </c>
      <c r="N103" s="181" t="s">
        <v>46</v>
      </c>
      <c r="O103" s="58"/>
      <c r="P103" s="182">
        <f>O103*H103</f>
        <v>0</v>
      </c>
      <c r="Q103" s="182">
        <v>0.00735</v>
      </c>
      <c r="R103" s="182">
        <f>Q103*H103</f>
        <v>0.30576</v>
      </c>
      <c r="S103" s="182">
        <v>0</v>
      </c>
      <c r="T103" s="183">
        <f>S103*H103</f>
        <v>0</v>
      </c>
      <c r="AR103" s="15" t="s">
        <v>159</v>
      </c>
      <c r="AT103" s="15" t="s">
        <v>154</v>
      </c>
      <c r="AU103" s="15" t="s">
        <v>85</v>
      </c>
      <c r="AY103" s="15" t="s">
        <v>151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5" t="s">
        <v>83</v>
      </c>
      <c r="BK103" s="184">
        <f>ROUND(I103*H103,2)</f>
        <v>0</v>
      </c>
      <c r="BL103" s="15" t="s">
        <v>159</v>
      </c>
      <c r="BM103" s="15" t="s">
        <v>802</v>
      </c>
    </row>
    <row r="104" spans="2:47" s="1" customFormat="1" ht="12">
      <c r="B104" s="32"/>
      <c r="C104" s="33"/>
      <c r="D104" s="185" t="s">
        <v>161</v>
      </c>
      <c r="E104" s="33"/>
      <c r="F104" s="186" t="s">
        <v>175</v>
      </c>
      <c r="G104" s="33"/>
      <c r="H104" s="33"/>
      <c r="I104" s="102"/>
      <c r="J104" s="33"/>
      <c r="K104" s="33"/>
      <c r="L104" s="36"/>
      <c r="M104" s="187"/>
      <c r="N104" s="58"/>
      <c r="O104" s="58"/>
      <c r="P104" s="58"/>
      <c r="Q104" s="58"/>
      <c r="R104" s="58"/>
      <c r="S104" s="58"/>
      <c r="T104" s="59"/>
      <c r="AT104" s="15" t="s">
        <v>161</v>
      </c>
      <c r="AU104" s="15" t="s">
        <v>85</v>
      </c>
    </row>
    <row r="105" spans="2:51" s="11" customFormat="1" ht="12">
      <c r="B105" s="188"/>
      <c r="C105" s="189"/>
      <c r="D105" s="185" t="s">
        <v>163</v>
      </c>
      <c r="E105" s="190" t="s">
        <v>1</v>
      </c>
      <c r="F105" s="191" t="s">
        <v>164</v>
      </c>
      <c r="G105" s="189"/>
      <c r="H105" s="190" t="s">
        <v>1</v>
      </c>
      <c r="I105" s="192"/>
      <c r="J105" s="189"/>
      <c r="K105" s="189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163</v>
      </c>
      <c r="AU105" s="197" t="s">
        <v>85</v>
      </c>
      <c r="AV105" s="11" t="s">
        <v>83</v>
      </c>
      <c r="AW105" s="11" t="s">
        <v>36</v>
      </c>
      <c r="AX105" s="11" t="s">
        <v>75</v>
      </c>
      <c r="AY105" s="197" t="s">
        <v>151</v>
      </c>
    </row>
    <row r="106" spans="2:51" s="11" customFormat="1" ht="12">
      <c r="B106" s="188"/>
      <c r="C106" s="189"/>
      <c r="D106" s="185" t="s">
        <v>163</v>
      </c>
      <c r="E106" s="190" t="s">
        <v>1</v>
      </c>
      <c r="F106" s="191" t="s">
        <v>176</v>
      </c>
      <c r="G106" s="189"/>
      <c r="H106" s="190" t="s">
        <v>1</v>
      </c>
      <c r="I106" s="192"/>
      <c r="J106" s="189"/>
      <c r="K106" s="189"/>
      <c r="L106" s="193"/>
      <c r="M106" s="194"/>
      <c r="N106" s="195"/>
      <c r="O106" s="195"/>
      <c r="P106" s="195"/>
      <c r="Q106" s="195"/>
      <c r="R106" s="195"/>
      <c r="S106" s="195"/>
      <c r="T106" s="196"/>
      <c r="AT106" s="197" t="s">
        <v>163</v>
      </c>
      <c r="AU106" s="197" t="s">
        <v>85</v>
      </c>
      <c r="AV106" s="11" t="s">
        <v>83</v>
      </c>
      <c r="AW106" s="11" t="s">
        <v>36</v>
      </c>
      <c r="AX106" s="11" t="s">
        <v>75</v>
      </c>
      <c r="AY106" s="197" t="s">
        <v>151</v>
      </c>
    </row>
    <row r="107" spans="2:51" s="11" customFormat="1" ht="12">
      <c r="B107" s="188"/>
      <c r="C107" s="189"/>
      <c r="D107" s="185" t="s">
        <v>163</v>
      </c>
      <c r="E107" s="190" t="s">
        <v>1</v>
      </c>
      <c r="F107" s="191" t="s">
        <v>166</v>
      </c>
      <c r="G107" s="189"/>
      <c r="H107" s="190" t="s">
        <v>1</v>
      </c>
      <c r="I107" s="192"/>
      <c r="J107" s="189"/>
      <c r="K107" s="189"/>
      <c r="L107" s="193"/>
      <c r="M107" s="194"/>
      <c r="N107" s="195"/>
      <c r="O107" s="195"/>
      <c r="P107" s="195"/>
      <c r="Q107" s="195"/>
      <c r="R107" s="195"/>
      <c r="S107" s="195"/>
      <c r="T107" s="196"/>
      <c r="AT107" s="197" t="s">
        <v>163</v>
      </c>
      <c r="AU107" s="197" t="s">
        <v>85</v>
      </c>
      <c r="AV107" s="11" t="s">
        <v>83</v>
      </c>
      <c r="AW107" s="11" t="s">
        <v>36</v>
      </c>
      <c r="AX107" s="11" t="s">
        <v>75</v>
      </c>
      <c r="AY107" s="197" t="s">
        <v>151</v>
      </c>
    </row>
    <row r="108" spans="2:51" s="12" customFormat="1" ht="12">
      <c r="B108" s="198"/>
      <c r="C108" s="199"/>
      <c r="D108" s="185" t="s">
        <v>163</v>
      </c>
      <c r="E108" s="200" t="s">
        <v>1</v>
      </c>
      <c r="F108" s="201" t="s">
        <v>177</v>
      </c>
      <c r="G108" s="199"/>
      <c r="H108" s="202">
        <v>21.625</v>
      </c>
      <c r="I108" s="203"/>
      <c r="J108" s="199"/>
      <c r="K108" s="199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163</v>
      </c>
      <c r="AU108" s="208" t="s">
        <v>85</v>
      </c>
      <c r="AV108" s="12" t="s">
        <v>85</v>
      </c>
      <c r="AW108" s="12" t="s">
        <v>36</v>
      </c>
      <c r="AX108" s="12" t="s">
        <v>75</v>
      </c>
      <c r="AY108" s="208" t="s">
        <v>151</v>
      </c>
    </row>
    <row r="109" spans="2:51" s="12" customFormat="1" ht="12">
      <c r="B109" s="198"/>
      <c r="C109" s="199"/>
      <c r="D109" s="185" t="s">
        <v>163</v>
      </c>
      <c r="E109" s="200" t="s">
        <v>1</v>
      </c>
      <c r="F109" s="201" t="s">
        <v>178</v>
      </c>
      <c r="G109" s="199"/>
      <c r="H109" s="202">
        <v>0.45</v>
      </c>
      <c r="I109" s="203"/>
      <c r="J109" s="199"/>
      <c r="K109" s="199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163</v>
      </c>
      <c r="AU109" s="208" t="s">
        <v>85</v>
      </c>
      <c r="AV109" s="12" t="s">
        <v>85</v>
      </c>
      <c r="AW109" s="12" t="s">
        <v>36</v>
      </c>
      <c r="AX109" s="12" t="s">
        <v>75</v>
      </c>
      <c r="AY109" s="208" t="s">
        <v>151</v>
      </c>
    </row>
    <row r="110" spans="2:51" s="11" customFormat="1" ht="12">
      <c r="B110" s="188"/>
      <c r="C110" s="189"/>
      <c r="D110" s="185" t="s">
        <v>163</v>
      </c>
      <c r="E110" s="190" t="s">
        <v>1</v>
      </c>
      <c r="F110" s="191" t="s">
        <v>169</v>
      </c>
      <c r="G110" s="189"/>
      <c r="H110" s="190" t="s">
        <v>1</v>
      </c>
      <c r="I110" s="192"/>
      <c r="J110" s="189"/>
      <c r="K110" s="189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163</v>
      </c>
      <c r="AU110" s="197" t="s">
        <v>85</v>
      </c>
      <c r="AV110" s="11" t="s">
        <v>83</v>
      </c>
      <c r="AW110" s="11" t="s">
        <v>36</v>
      </c>
      <c r="AX110" s="11" t="s">
        <v>75</v>
      </c>
      <c r="AY110" s="197" t="s">
        <v>151</v>
      </c>
    </row>
    <row r="111" spans="2:51" s="12" customFormat="1" ht="12">
      <c r="B111" s="198"/>
      <c r="C111" s="199"/>
      <c r="D111" s="185" t="s">
        <v>163</v>
      </c>
      <c r="E111" s="200" t="s">
        <v>1</v>
      </c>
      <c r="F111" s="201" t="s">
        <v>179</v>
      </c>
      <c r="G111" s="199"/>
      <c r="H111" s="202">
        <v>18.8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163</v>
      </c>
      <c r="AU111" s="208" t="s">
        <v>85</v>
      </c>
      <c r="AV111" s="12" t="s">
        <v>85</v>
      </c>
      <c r="AW111" s="12" t="s">
        <v>36</v>
      </c>
      <c r="AX111" s="12" t="s">
        <v>75</v>
      </c>
      <c r="AY111" s="208" t="s">
        <v>151</v>
      </c>
    </row>
    <row r="112" spans="2:51" s="12" customFormat="1" ht="12">
      <c r="B112" s="198"/>
      <c r="C112" s="199"/>
      <c r="D112" s="185" t="s">
        <v>163</v>
      </c>
      <c r="E112" s="200" t="s">
        <v>1</v>
      </c>
      <c r="F112" s="201" t="s">
        <v>110</v>
      </c>
      <c r="G112" s="199"/>
      <c r="H112" s="202">
        <v>0.725</v>
      </c>
      <c r="I112" s="203"/>
      <c r="J112" s="199"/>
      <c r="K112" s="199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163</v>
      </c>
      <c r="AU112" s="208" t="s">
        <v>85</v>
      </c>
      <c r="AV112" s="12" t="s">
        <v>85</v>
      </c>
      <c r="AW112" s="12" t="s">
        <v>36</v>
      </c>
      <c r="AX112" s="12" t="s">
        <v>75</v>
      </c>
      <c r="AY112" s="208" t="s">
        <v>151</v>
      </c>
    </row>
    <row r="113" spans="2:51" s="13" customFormat="1" ht="12">
      <c r="B113" s="209"/>
      <c r="C113" s="210"/>
      <c r="D113" s="185" t="s">
        <v>163</v>
      </c>
      <c r="E113" s="211" t="s">
        <v>1</v>
      </c>
      <c r="F113" s="212" t="s">
        <v>171</v>
      </c>
      <c r="G113" s="210"/>
      <c r="H113" s="213">
        <v>41.6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163</v>
      </c>
      <c r="AU113" s="219" t="s">
        <v>85</v>
      </c>
      <c r="AV113" s="13" t="s">
        <v>159</v>
      </c>
      <c r="AW113" s="13" t="s">
        <v>36</v>
      </c>
      <c r="AX113" s="13" t="s">
        <v>83</v>
      </c>
      <c r="AY113" s="219" t="s">
        <v>151</v>
      </c>
    </row>
    <row r="114" spans="2:65" s="1" customFormat="1" ht="16.5" customHeight="1">
      <c r="B114" s="32"/>
      <c r="C114" s="173" t="s">
        <v>107</v>
      </c>
      <c r="D114" s="173" t="s">
        <v>154</v>
      </c>
      <c r="E114" s="174" t="s">
        <v>180</v>
      </c>
      <c r="F114" s="175" t="s">
        <v>181</v>
      </c>
      <c r="G114" s="176" t="s">
        <v>157</v>
      </c>
      <c r="H114" s="177">
        <v>0.725</v>
      </c>
      <c r="I114" s="178"/>
      <c r="J114" s="179">
        <f>ROUND(I114*H114,2)</f>
        <v>0</v>
      </c>
      <c r="K114" s="175" t="s">
        <v>158</v>
      </c>
      <c r="L114" s="36"/>
      <c r="M114" s="180" t="s">
        <v>1</v>
      </c>
      <c r="N114" s="181" t="s">
        <v>46</v>
      </c>
      <c r="O114" s="58"/>
      <c r="P114" s="182">
        <f>O114*H114</f>
        <v>0</v>
      </c>
      <c r="Q114" s="182">
        <v>0.03045</v>
      </c>
      <c r="R114" s="182">
        <f>Q114*H114</f>
        <v>0.02207625</v>
      </c>
      <c r="S114" s="182">
        <v>0</v>
      </c>
      <c r="T114" s="183">
        <f>S114*H114</f>
        <v>0</v>
      </c>
      <c r="AR114" s="15" t="s">
        <v>159</v>
      </c>
      <c r="AT114" s="15" t="s">
        <v>154</v>
      </c>
      <c r="AU114" s="15" t="s">
        <v>85</v>
      </c>
      <c r="AY114" s="15" t="s">
        <v>151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15" t="s">
        <v>83</v>
      </c>
      <c r="BK114" s="184">
        <f>ROUND(I114*H114,2)</f>
        <v>0</v>
      </c>
      <c r="BL114" s="15" t="s">
        <v>159</v>
      </c>
      <c r="BM114" s="15" t="s">
        <v>803</v>
      </c>
    </row>
    <row r="115" spans="2:47" s="1" customFormat="1" ht="12">
      <c r="B115" s="32"/>
      <c r="C115" s="33"/>
      <c r="D115" s="185" t="s">
        <v>161</v>
      </c>
      <c r="E115" s="33"/>
      <c r="F115" s="186" t="s">
        <v>183</v>
      </c>
      <c r="G115" s="33"/>
      <c r="H115" s="33"/>
      <c r="I115" s="102"/>
      <c r="J115" s="33"/>
      <c r="K115" s="33"/>
      <c r="L115" s="36"/>
      <c r="M115" s="187"/>
      <c r="N115" s="58"/>
      <c r="O115" s="58"/>
      <c r="P115" s="58"/>
      <c r="Q115" s="58"/>
      <c r="R115" s="58"/>
      <c r="S115" s="58"/>
      <c r="T115" s="59"/>
      <c r="AT115" s="15" t="s">
        <v>161</v>
      </c>
      <c r="AU115" s="15" t="s">
        <v>85</v>
      </c>
    </row>
    <row r="116" spans="2:51" s="11" customFormat="1" ht="12">
      <c r="B116" s="188"/>
      <c r="C116" s="189"/>
      <c r="D116" s="185" t="s">
        <v>163</v>
      </c>
      <c r="E116" s="190" t="s">
        <v>1</v>
      </c>
      <c r="F116" s="191" t="s">
        <v>184</v>
      </c>
      <c r="G116" s="189"/>
      <c r="H116" s="190" t="s">
        <v>1</v>
      </c>
      <c r="I116" s="192"/>
      <c r="J116" s="189"/>
      <c r="K116" s="189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163</v>
      </c>
      <c r="AU116" s="197" t="s">
        <v>85</v>
      </c>
      <c r="AV116" s="11" t="s">
        <v>83</v>
      </c>
      <c r="AW116" s="11" t="s">
        <v>36</v>
      </c>
      <c r="AX116" s="11" t="s">
        <v>75</v>
      </c>
      <c r="AY116" s="197" t="s">
        <v>151</v>
      </c>
    </row>
    <row r="117" spans="2:51" s="11" customFormat="1" ht="12">
      <c r="B117" s="188"/>
      <c r="C117" s="189"/>
      <c r="D117" s="185" t="s">
        <v>163</v>
      </c>
      <c r="E117" s="190" t="s">
        <v>1</v>
      </c>
      <c r="F117" s="191" t="s">
        <v>185</v>
      </c>
      <c r="G117" s="189"/>
      <c r="H117" s="190" t="s">
        <v>1</v>
      </c>
      <c r="I117" s="192"/>
      <c r="J117" s="189"/>
      <c r="K117" s="189"/>
      <c r="L117" s="193"/>
      <c r="M117" s="194"/>
      <c r="N117" s="195"/>
      <c r="O117" s="195"/>
      <c r="P117" s="195"/>
      <c r="Q117" s="195"/>
      <c r="R117" s="195"/>
      <c r="S117" s="195"/>
      <c r="T117" s="196"/>
      <c r="AT117" s="197" t="s">
        <v>163</v>
      </c>
      <c r="AU117" s="197" t="s">
        <v>85</v>
      </c>
      <c r="AV117" s="11" t="s">
        <v>83</v>
      </c>
      <c r="AW117" s="11" t="s">
        <v>36</v>
      </c>
      <c r="AX117" s="11" t="s">
        <v>75</v>
      </c>
      <c r="AY117" s="197" t="s">
        <v>151</v>
      </c>
    </row>
    <row r="118" spans="2:51" s="12" customFormat="1" ht="12">
      <c r="B118" s="198"/>
      <c r="C118" s="199"/>
      <c r="D118" s="185" t="s">
        <v>163</v>
      </c>
      <c r="E118" s="200" t="s">
        <v>1</v>
      </c>
      <c r="F118" s="201" t="s">
        <v>186</v>
      </c>
      <c r="G118" s="199"/>
      <c r="H118" s="202">
        <v>0.725</v>
      </c>
      <c r="I118" s="203"/>
      <c r="J118" s="199"/>
      <c r="K118" s="199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163</v>
      </c>
      <c r="AU118" s="208" t="s">
        <v>85</v>
      </c>
      <c r="AV118" s="12" t="s">
        <v>85</v>
      </c>
      <c r="AW118" s="12" t="s">
        <v>36</v>
      </c>
      <c r="AX118" s="12" t="s">
        <v>75</v>
      </c>
      <c r="AY118" s="208" t="s">
        <v>151</v>
      </c>
    </row>
    <row r="119" spans="2:51" s="13" customFormat="1" ht="12">
      <c r="B119" s="209"/>
      <c r="C119" s="210"/>
      <c r="D119" s="185" t="s">
        <v>163</v>
      </c>
      <c r="E119" s="211" t="s">
        <v>110</v>
      </c>
      <c r="F119" s="212" t="s">
        <v>171</v>
      </c>
      <c r="G119" s="210"/>
      <c r="H119" s="213">
        <v>0.725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163</v>
      </c>
      <c r="AU119" s="219" t="s">
        <v>85</v>
      </c>
      <c r="AV119" s="13" t="s">
        <v>159</v>
      </c>
      <c r="AW119" s="13" t="s">
        <v>36</v>
      </c>
      <c r="AX119" s="13" t="s">
        <v>83</v>
      </c>
      <c r="AY119" s="219" t="s">
        <v>151</v>
      </c>
    </row>
    <row r="120" spans="2:65" s="1" customFormat="1" ht="16.5" customHeight="1">
      <c r="B120" s="32"/>
      <c r="C120" s="173" t="s">
        <v>159</v>
      </c>
      <c r="D120" s="173" t="s">
        <v>154</v>
      </c>
      <c r="E120" s="174" t="s">
        <v>187</v>
      </c>
      <c r="F120" s="175" t="s">
        <v>188</v>
      </c>
      <c r="G120" s="176" t="s">
        <v>157</v>
      </c>
      <c r="H120" s="177">
        <v>52.425</v>
      </c>
      <c r="I120" s="178"/>
      <c r="J120" s="179">
        <f>ROUND(I120*H120,2)</f>
        <v>0</v>
      </c>
      <c r="K120" s="175" t="s">
        <v>158</v>
      </c>
      <c r="L120" s="36"/>
      <c r="M120" s="180" t="s">
        <v>1</v>
      </c>
      <c r="N120" s="181" t="s">
        <v>46</v>
      </c>
      <c r="O120" s="58"/>
      <c r="P120" s="182">
        <f>O120*H120</f>
        <v>0</v>
      </c>
      <c r="Q120" s="182">
        <v>0.03358</v>
      </c>
      <c r="R120" s="182">
        <f>Q120*H120</f>
        <v>1.7604315</v>
      </c>
      <c r="S120" s="182">
        <v>0</v>
      </c>
      <c r="T120" s="183">
        <f>S120*H120</f>
        <v>0</v>
      </c>
      <c r="AR120" s="15" t="s">
        <v>159</v>
      </c>
      <c r="AT120" s="15" t="s">
        <v>154</v>
      </c>
      <c r="AU120" s="15" t="s">
        <v>85</v>
      </c>
      <c r="AY120" s="15" t="s">
        <v>151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15" t="s">
        <v>83</v>
      </c>
      <c r="BK120" s="184">
        <f>ROUND(I120*H120,2)</f>
        <v>0</v>
      </c>
      <c r="BL120" s="15" t="s">
        <v>159</v>
      </c>
      <c r="BM120" s="15" t="s">
        <v>804</v>
      </c>
    </row>
    <row r="121" spans="2:47" s="1" customFormat="1" ht="12">
      <c r="B121" s="32"/>
      <c r="C121" s="33"/>
      <c r="D121" s="185" t="s">
        <v>161</v>
      </c>
      <c r="E121" s="33"/>
      <c r="F121" s="186" t="s">
        <v>190</v>
      </c>
      <c r="G121" s="33"/>
      <c r="H121" s="33"/>
      <c r="I121" s="102"/>
      <c r="J121" s="33"/>
      <c r="K121" s="33"/>
      <c r="L121" s="36"/>
      <c r="M121" s="187"/>
      <c r="N121" s="58"/>
      <c r="O121" s="58"/>
      <c r="P121" s="58"/>
      <c r="Q121" s="58"/>
      <c r="R121" s="58"/>
      <c r="S121" s="58"/>
      <c r="T121" s="59"/>
      <c r="AT121" s="15" t="s">
        <v>161</v>
      </c>
      <c r="AU121" s="15" t="s">
        <v>85</v>
      </c>
    </row>
    <row r="122" spans="2:51" s="11" customFormat="1" ht="12">
      <c r="B122" s="188"/>
      <c r="C122" s="189"/>
      <c r="D122" s="185" t="s">
        <v>163</v>
      </c>
      <c r="E122" s="190" t="s">
        <v>1</v>
      </c>
      <c r="F122" s="191" t="s">
        <v>164</v>
      </c>
      <c r="G122" s="189"/>
      <c r="H122" s="190" t="s">
        <v>1</v>
      </c>
      <c r="I122" s="192"/>
      <c r="J122" s="189"/>
      <c r="K122" s="189"/>
      <c r="L122" s="193"/>
      <c r="M122" s="194"/>
      <c r="N122" s="195"/>
      <c r="O122" s="195"/>
      <c r="P122" s="195"/>
      <c r="Q122" s="195"/>
      <c r="R122" s="195"/>
      <c r="S122" s="195"/>
      <c r="T122" s="196"/>
      <c r="AT122" s="197" t="s">
        <v>163</v>
      </c>
      <c r="AU122" s="197" t="s">
        <v>85</v>
      </c>
      <c r="AV122" s="11" t="s">
        <v>83</v>
      </c>
      <c r="AW122" s="11" t="s">
        <v>36</v>
      </c>
      <c r="AX122" s="11" t="s">
        <v>75</v>
      </c>
      <c r="AY122" s="197" t="s">
        <v>151</v>
      </c>
    </row>
    <row r="123" spans="2:51" s="11" customFormat="1" ht="12">
      <c r="B123" s="188"/>
      <c r="C123" s="189"/>
      <c r="D123" s="185" t="s">
        <v>163</v>
      </c>
      <c r="E123" s="190" t="s">
        <v>1</v>
      </c>
      <c r="F123" s="191" t="s">
        <v>191</v>
      </c>
      <c r="G123" s="189"/>
      <c r="H123" s="190" t="s">
        <v>1</v>
      </c>
      <c r="I123" s="192"/>
      <c r="J123" s="189"/>
      <c r="K123" s="189"/>
      <c r="L123" s="193"/>
      <c r="M123" s="194"/>
      <c r="N123" s="195"/>
      <c r="O123" s="195"/>
      <c r="P123" s="195"/>
      <c r="Q123" s="195"/>
      <c r="R123" s="195"/>
      <c r="S123" s="195"/>
      <c r="T123" s="196"/>
      <c r="AT123" s="197" t="s">
        <v>163</v>
      </c>
      <c r="AU123" s="197" t="s">
        <v>85</v>
      </c>
      <c r="AV123" s="11" t="s">
        <v>83</v>
      </c>
      <c r="AW123" s="11" t="s">
        <v>36</v>
      </c>
      <c r="AX123" s="11" t="s">
        <v>75</v>
      </c>
      <c r="AY123" s="197" t="s">
        <v>151</v>
      </c>
    </row>
    <row r="124" spans="2:51" s="11" customFormat="1" ht="12">
      <c r="B124" s="188"/>
      <c r="C124" s="189"/>
      <c r="D124" s="185" t="s">
        <v>163</v>
      </c>
      <c r="E124" s="190" t="s">
        <v>1</v>
      </c>
      <c r="F124" s="191" t="s">
        <v>166</v>
      </c>
      <c r="G124" s="189"/>
      <c r="H124" s="190" t="s">
        <v>1</v>
      </c>
      <c r="I124" s="192"/>
      <c r="J124" s="189"/>
      <c r="K124" s="189"/>
      <c r="L124" s="193"/>
      <c r="M124" s="194"/>
      <c r="N124" s="195"/>
      <c r="O124" s="195"/>
      <c r="P124" s="195"/>
      <c r="Q124" s="195"/>
      <c r="R124" s="195"/>
      <c r="S124" s="195"/>
      <c r="T124" s="196"/>
      <c r="AT124" s="197" t="s">
        <v>163</v>
      </c>
      <c r="AU124" s="197" t="s">
        <v>85</v>
      </c>
      <c r="AV124" s="11" t="s">
        <v>83</v>
      </c>
      <c r="AW124" s="11" t="s">
        <v>36</v>
      </c>
      <c r="AX124" s="11" t="s">
        <v>75</v>
      </c>
      <c r="AY124" s="197" t="s">
        <v>151</v>
      </c>
    </row>
    <row r="125" spans="2:51" s="12" customFormat="1" ht="12">
      <c r="B125" s="198"/>
      <c r="C125" s="199"/>
      <c r="D125" s="185" t="s">
        <v>163</v>
      </c>
      <c r="E125" s="200" t="s">
        <v>1</v>
      </c>
      <c r="F125" s="201" t="s">
        <v>805</v>
      </c>
      <c r="G125" s="199"/>
      <c r="H125" s="202">
        <v>33.25</v>
      </c>
      <c r="I125" s="203"/>
      <c r="J125" s="199"/>
      <c r="K125" s="199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163</v>
      </c>
      <c r="AU125" s="208" t="s">
        <v>85</v>
      </c>
      <c r="AV125" s="12" t="s">
        <v>85</v>
      </c>
      <c r="AW125" s="12" t="s">
        <v>36</v>
      </c>
      <c r="AX125" s="12" t="s">
        <v>75</v>
      </c>
      <c r="AY125" s="208" t="s">
        <v>151</v>
      </c>
    </row>
    <row r="126" spans="2:51" s="11" customFormat="1" ht="12">
      <c r="B126" s="188"/>
      <c r="C126" s="189"/>
      <c r="D126" s="185" t="s">
        <v>163</v>
      </c>
      <c r="E126" s="190" t="s">
        <v>1</v>
      </c>
      <c r="F126" s="191" t="s">
        <v>169</v>
      </c>
      <c r="G126" s="189"/>
      <c r="H126" s="190" t="s">
        <v>1</v>
      </c>
      <c r="I126" s="192"/>
      <c r="J126" s="189"/>
      <c r="K126" s="189"/>
      <c r="L126" s="193"/>
      <c r="M126" s="194"/>
      <c r="N126" s="195"/>
      <c r="O126" s="195"/>
      <c r="P126" s="195"/>
      <c r="Q126" s="195"/>
      <c r="R126" s="195"/>
      <c r="S126" s="195"/>
      <c r="T126" s="196"/>
      <c r="AT126" s="197" t="s">
        <v>163</v>
      </c>
      <c r="AU126" s="197" t="s">
        <v>85</v>
      </c>
      <c r="AV126" s="11" t="s">
        <v>83</v>
      </c>
      <c r="AW126" s="11" t="s">
        <v>36</v>
      </c>
      <c r="AX126" s="11" t="s">
        <v>75</v>
      </c>
      <c r="AY126" s="197" t="s">
        <v>151</v>
      </c>
    </row>
    <row r="127" spans="2:51" s="12" customFormat="1" ht="12">
      <c r="B127" s="198"/>
      <c r="C127" s="199"/>
      <c r="D127" s="185" t="s">
        <v>163</v>
      </c>
      <c r="E127" s="200" t="s">
        <v>1</v>
      </c>
      <c r="F127" s="201" t="s">
        <v>806</v>
      </c>
      <c r="G127" s="199"/>
      <c r="H127" s="202">
        <v>19.175</v>
      </c>
      <c r="I127" s="203"/>
      <c r="J127" s="199"/>
      <c r="K127" s="199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163</v>
      </c>
      <c r="AU127" s="208" t="s">
        <v>85</v>
      </c>
      <c r="AV127" s="12" t="s">
        <v>85</v>
      </c>
      <c r="AW127" s="12" t="s">
        <v>36</v>
      </c>
      <c r="AX127" s="12" t="s">
        <v>75</v>
      </c>
      <c r="AY127" s="208" t="s">
        <v>151</v>
      </c>
    </row>
    <row r="128" spans="2:51" s="13" customFormat="1" ht="12">
      <c r="B128" s="209"/>
      <c r="C128" s="210"/>
      <c r="D128" s="185" t="s">
        <v>163</v>
      </c>
      <c r="E128" s="211" t="s">
        <v>113</v>
      </c>
      <c r="F128" s="212" t="s">
        <v>171</v>
      </c>
      <c r="G128" s="210"/>
      <c r="H128" s="213">
        <v>52.425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163</v>
      </c>
      <c r="AU128" s="219" t="s">
        <v>85</v>
      </c>
      <c r="AV128" s="13" t="s">
        <v>159</v>
      </c>
      <c r="AW128" s="13" t="s">
        <v>36</v>
      </c>
      <c r="AX128" s="13" t="s">
        <v>83</v>
      </c>
      <c r="AY128" s="219" t="s">
        <v>151</v>
      </c>
    </row>
    <row r="129" spans="2:65" s="1" customFormat="1" ht="16.5" customHeight="1">
      <c r="B129" s="32"/>
      <c r="C129" s="173" t="s">
        <v>195</v>
      </c>
      <c r="D129" s="173" t="s">
        <v>154</v>
      </c>
      <c r="E129" s="174" t="s">
        <v>196</v>
      </c>
      <c r="F129" s="175" t="s">
        <v>197</v>
      </c>
      <c r="G129" s="176" t="s">
        <v>157</v>
      </c>
      <c r="H129" s="177">
        <v>124</v>
      </c>
      <c r="I129" s="178"/>
      <c r="J129" s="179">
        <f>ROUND(I129*H129,2)</f>
        <v>0</v>
      </c>
      <c r="K129" s="175" t="s">
        <v>158</v>
      </c>
      <c r="L129" s="36"/>
      <c r="M129" s="180" t="s">
        <v>1</v>
      </c>
      <c r="N129" s="181" t="s">
        <v>46</v>
      </c>
      <c r="O129" s="58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AR129" s="15" t="s">
        <v>159</v>
      </c>
      <c r="AT129" s="15" t="s">
        <v>154</v>
      </c>
      <c r="AU129" s="15" t="s">
        <v>85</v>
      </c>
      <c r="AY129" s="15" t="s">
        <v>151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5" t="s">
        <v>83</v>
      </c>
      <c r="BK129" s="184">
        <f>ROUND(I129*H129,2)</f>
        <v>0</v>
      </c>
      <c r="BL129" s="15" t="s">
        <v>159</v>
      </c>
      <c r="BM129" s="15" t="s">
        <v>807</v>
      </c>
    </row>
    <row r="130" spans="2:47" s="1" customFormat="1" ht="12">
      <c r="B130" s="32"/>
      <c r="C130" s="33"/>
      <c r="D130" s="185" t="s">
        <v>161</v>
      </c>
      <c r="E130" s="33"/>
      <c r="F130" s="186" t="s">
        <v>199</v>
      </c>
      <c r="G130" s="33"/>
      <c r="H130" s="33"/>
      <c r="I130" s="102"/>
      <c r="J130" s="33"/>
      <c r="K130" s="33"/>
      <c r="L130" s="36"/>
      <c r="M130" s="187"/>
      <c r="N130" s="58"/>
      <c r="O130" s="58"/>
      <c r="P130" s="58"/>
      <c r="Q130" s="58"/>
      <c r="R130" s="58"/>
      <c r="S130" s="58"/>
      <c r="T130" s="59"/>
      <c r="AT130" s="15" t="s">
        <v>161</v>
      </c>
      <c r="AU130" s="15" t="s">
        <v>85</v>
      </c>
    </row>
    <row r="131" spans="2:51" s="11" customFormat="1" ht="12">
      <c r="B131" s="188"/>
      <c r="C131" s="189"/>
      <c r="D131" s="185" t="s">
        <v>163</v>
      </c>
      <c r="E131" s="190" t="s">
        <v>1</v>
      </c>
      <c r="F131" s="191" t="s">
        <v>200</v>
      </c>
      <c r="G131" s="189"/>
      <c r="H131" s="190" t="s">
        <v>1</v>
      </c>
      <c r="I131" s="192"/>
      <c r="J131" s="189"/>
      <c r="K131" s="189"/>
      <c r="L131" s="193"/>
      <c r="M131" s="194"/>
      <c r="N131" s="195"/>
      <c r="O131" s="195"/>
      <c r="P131" s="195"/>
      <c r="Q131" s="195"/>
      <c r="R131" s="195"/>
      <c r="S131" s="195"/>
      <c r="T131" s="196"/>
      <c r="AT131" s="197" t="s">
        <v>163</v>
      </c>
      <c r="AU131" s="197" t="s">
        <v>85</v>
      </c>
      <c r="AV131" s="11" t="s">
        <v>83</v>
      </c>
      <c r="AW131" s="11" t="s">
        <v>36</v>
      </c>
      <c r="AX131" s="11" t="s">
        <v>75</v>
      </c>
      <c r="AY131" s="197" t="s">
        <v>151</v>
      </c>
    </row>
    <row r="132" spans="2:51" s="11" customFormat="1" ht="12">
      <c r="B132" s="188"/>
      <c r="C132" s="189"/>
      <c r="D132" s="185" t="s">
        <v>163</v>
      </c>
      <c r="E132" s="190" t="s">
        <v>1</v>
      </c>
      <c r="F132" s="191" t="s">
        <v>201</v>
      </c>
      <c r="G132" s="189"/>
      <c r="H132" s="190" t="s">
        <v>1</v>
      </c>
      <c r="I132" s="192"/>
      <c r="J132" s="189"/>
      <c r="K132" s="189"/>
      <c r="L132" s="193"/>
      <c r="M132" s="194"/>
      <c r="N132" s="195"/>
      <c r="O132" s="195"/>
      <c r="P132" s="195"/>
      <c r="Q132" s="195"/>
      <c r="R132" s="195"/>
      <c r="S132" s="195"/>
      <c r="T132" s="196"/>
      <c r="AT132" s="197" t="s">
        <v>163</v>
      </c>
      <c r="AU132" s="197" t="s">
        <v>85</v>
      </c>
      <c r="AV132" s="11" t="s">
        <v>83</v>
      </c>
      <c r="AW132" s="11" t="s">
        <v>36</v>
      </c>
      <c r="AX132" s="11" t="s">
        <v>75</v>
      </c>
      <c r="AY132" s="197" t="s">
        <v>151</v>
      </c>
    </row>
    <row r="133" spans="2:51" s="12" customFormat="1" ht="12">
      <c r="B133" s="198"/>
      <c r="C133" s="199"/>
      <c r="D133" s="185" t="s">
        <v>163</v>
      </c>
      <c r="E133" s="200" t="s">
        <v>1</v>
      </c>
      <c r="F133" s="201" t="s">
        <v>808</v>
      </c>
      <c r="G133" s="199"/>
      <c r="H133" s="202">
        <v>6</v>
      </c>
      <c r="I133" s="203"/>
      <c r="J133" s="199"/>
      <c r="K133" s="199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163</v>
      </c>
      <c r="AU133" s="208" t="s">
        <v>85</v>
      </c>
      <c r="AV133" s="12" t="s">
        <v>85</v>
      </c>
      <c r="AW133" s="12" t="s">
        <v>36</v>
      </c>
      <c r="AX133" s="12" t="s">
        <v>75</v>
      </c>
      <c r="AY133" s="208" t="s">
        <v>151</v>
      </c>
    </row>
    <row r="134" spans="2:51" s="12" customFormat="1" ht="12">
      <c r="B134" s="198"/>
      <c r="C134" s="199"/>
      <c r="D134" s="185" t="s">
        <v>163</v>
      </c>
      <c r="E134" s="200" t="s">
        <v>1</v>
      </c>
      <c r="F134" s="201" t="s">
        <v>809</v>
      </c>
      <c r="G134" s="199"/>
      <c r="H134" s="202">
        <v>8</v>
      </c>
      <c r="I134" s="203"/>
      <c r="J134" s="199"/>
      <c r="K134" s="199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163</v>
      </c>
      <c r="AU134" s="208" t="s">
        <v>85</v>
      </c>
      <c r="AV134" s="12" t="s">
        <v>85</v>
      </c>
      <c r="AW134" s="12" t="s">
        <v>36</v>
      </c>
      <c r="AX134" s="12" t="s">
        <v>75</v>
      </c>
      <c r="AY134" s="208" t="s">
        <v>151</v>
      </c>
    </row>
    <row r="135" spans="2:51" s="12" customFormat="1" ht="12">
      <c r="B135" s="198"/>
      <c r="C135" s="199"/>
      <c r="D135" s="185" t="s">
        <v>163</v>
      </c>
      <c r="E135" s="200" t="s">
        <v>1</v>
      </c>
      <c r="F135" s="201" t="s">
        <v>204</v>
      </c>
      <c r="G135" s="199"/>
      <c r="H135" s="202">
        <v>16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163</v>
      </c>
      <c r="AU135" s="208" t="s">
        <v>85</v>
      </c>
      <c r="AV135" s="12" t="s">
        <v>85</v>
      </c>
      <c r="AW135" s="12" t="s">
        <v>36</v>
      </c>
      <c r="AX135" s="12" t="s">
        <v>75</v>
      </c>
      <c r="AY135" s="208" t="s">
        <v>151</v>
      </c>
    </row>
    <row r="136" spans="2:51" s="12" customFormat="1" ht="12">
      <c r="B136" s="198"/>
      <c r="C136" s="199"/>
      <c r="D136" s="185" t="s">
        <v>163</v>
      </c>
      <c r="E136" s="200" t="s">
        <v>1</v>
      </c>
      <c r="F136" s="201" t="s">
        <v>810</v>
      </c>
      <c r="G136" s="199"/>
      <c r="H136" s="202">
        <v>33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163</v>
      </c>
      <c r="AU136" s="208" t="s">
        <v>85</v>
      </c>
      <c r="AV136" s="12" t="s">
        <v>85</v>
      </c>
      <c r="AW136" s="12" t="s">
        <v>36</v>
      </c>
      <c r="AX136" s="12" t="s">
        <v>75</v>
      </c>
      <c r="AY136" s="208" t="s">
        <v>151</v>
      </c>
    </row>
    <row r="137" spans="2:51" s="12" customFormat="1" ht="12">
      <c r="B137" s="198"/>
      <c r="C137" s="199"/>
      <c r="D137" s="185" t="s">
        <v>163</v>
      </c>
      <c r="E137" s="200" t="s">
        <v>1</v>
      </c>
      <c r="F137" s="201" t="s">
        <v>206</v>
      </c>
      <c r="G137" s="199"/>
      <c r="H137" s="202">
        <v>18</v>
      </c>
      <c r="I137" s="203"/>
      <c r="J137" s="199"/>
      <c r="K137" s="199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163</v>
      </c>
      <c r="AU137" s="208" t="s">
        <v>85</v>
      </c>
      <c r="AV137" s="12" t="s">
        <v>85</v>
      </c>
      <c r="AW137" s="12" t="s">
        <v>36</v>
      </c>
      <c r="AX137" s="12" t="s">
        <v>75</v>
      </c>
      <c r="AY137" s="208" t="s">
        <v>151</v>
      </c>
    </row>
    <row r="138" spans="2:51" s="12" customFormat="1" ht="12">
      <c r="B138" s="198"/>
      <c r="C138" s="199"/>
      <c r="D138" s="185" t="s">
        <v>163</v>
      </c>
      <c r="E138" s="200" t="s">
        <v>1</v>
      </c>
      <c r="F138" s="201" t="s">
        <v>207</v>
      </c>
      <c r="G138" s="199"/>
      <c r="H138" s="202">
        <v>4</v>
      </c>
      <c r="I138" s="203"/>
      <c r="J138" s="199"/>
      <c r="K138" s="199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163</v>
      </c>
      <c r="AU138" s="208" t="s">
        <v>85</v>
      </c>
      <c r="AV138" s="12" t="s">
        <v>85</v>
      </c>
      <c r="AW138" s="12" t="s">
        <v>36</v>
      </c>
      <c r="AX138" s="12" t="s">
        <v>75</v>
      </c>
      <c r="AY138" s="208" t="s">
        <v>151</v>
      </c>
    </row>
    <row r="139" spans="2:51" s="12" customFormat="1" ht="12">
      <c r="B139" s="198"/>
      <c r="C139" s="199"/>
      <c r="D139" s="185" t="s">
        <v>163</v>
      </c>
      <c r="E139" s="200" t="s">
        <v>1</v>
      </c>
      <c r="F139" s="201" t="s">
        <v>210</v>
      </c>
      <c r="G139" s="199"/>
      <c r="H139" s="202">
        <v>39</v>
      </c>
      <c r="I139" s="203"/>
      <c r="J139" s="199"/>
      <c r="K139" s="199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163</v>
      </c>
      <c r="AU139" s="208" t="s">
        <v>85</v>
      </c>
      <c r="AV139" s="12" t="s">
        <v>85</v>
      </c>
      <c r="AW139" s="12" t="s">
        <v>36</v>
      </c>
      <c r="AX139" s="12" t="s">
        <v>75</v>
      </c>
      <c r="AY139" s="208" t="s">
        <v>151</v>
      </c>
    </row>
    <row r="140" spans="2:51" s="13" customFormat="1" ht="12">
      <c r="B140" s="209"/>
      <c r="C140" s="210"/>
      <c r="D140" s="185" t="s">
        <v>163</v>
      </c>
      <c r="E140" s="211" t="s">
        <v>811</v>
      </c>
      <c r="F140" s="212" t="s">
        <v>171</v>
      </c>
      <c r="G140" s="210"/>
      <c r="H140" s="213">
        <v>124</v>
      </c>
      <c r="I140" s="214"/>
      <c r="J140" s="210"/>
      <c r="K140" s="210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163</v>
      </c>
      <c r="AU140" s="219" t="s">
        <v>85</v>
      </c>
      <c r="AV140" s="13" t="s">
        <v>159</v>
      </c>
      <c r="AW140" s="13" t="s">
        <v>36</v>
      </c>
      <c r="AX140" s="13" t="s">
        <v>83</v>
      </c>
      <c r="AY140" s="219" t="s">
        <v>151</v>
      </c>
    </row>
    <row r="141" spans="2:65" s="1" customFormat="1" ht="16.5" customHeight="1">
      <c r="B141" s="32"/>
      <c r="C141" s="173" t="s">
        <v>152</v>
      </c>
      <c r="D141" s="173" t="s">
        <v>154</v>
      </c>
      <c r="E141" s="174" t="s">
        <v>213</v>
      </c>
      <c r="F141" s="175" t="s">
        <v>214</v>
      </c>
      <c r="G141" s="176" t="s">
        <v>157</v>
      </c>
      <c r="H141" s="177">
        <v>95.415</v>
      </c>
      <c r="I141" s="178"/>
      <c r="J141" s="179">
        <f>ROUND(I141*H141,2)</f>
        <v>0</v>
      </c>
      <c r="K141" s="175" t="s">
        <v>158</v>
      </c>
      <c r="L141" s="36"/>
      <c r="M141" s="180" t="s">
        <v>1</v>
      </c>
      <c r="N141" s="181" t="s">
        <v>46</v>
      </c>
      <c r="O141" s="58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AR141" s="15" t="s">
        <v>159</v>
      </c>
      <c r="AT141" s="15" t="s">
        <v>154</v>
      </c>
      <c r="AU141" s="15" t="s">
        <v>85</v>
      </c>
      <c r="AY141" s="15" t="s">
        <v>151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5" t="s">
        <v>83</v>
      </c>
      <c r="BK141" s="184">
        <f>ROUND(I141*H141,2)</f>
        <v>0</v>
      </c>
      <c r="BL141" s="15" t="s">
        <v>159</v>
      </c>
      <c r="BM141" s="15" t="s">
        <v>812</v>
      </c>
    </row>
    <row r="142" spans="2:47" s="1" customFormat="1" ht="12">
      <c r="B142" s="32"/>
      <c r="C142" s="33"/>
      <c r="D142" s="185" t="s">
        <v>161</v>
      </c>
      <c r="E142" s="33"/>
      <c r="F142" s="186" t="s">
        <v>216</v>
      </c>
      <c r="G142" s="33"/>
      <c r="H142" s="33"/>
      <c r="I142" s="102"/>
      <c r="J142" s="33"/>
      <c r="K142" s="33"/>
      <c r="L142" s="36"/>
      <c r="M142" s="187"/>
      <c r="N142" s="58"/>
      <c r="O142" s="58"/>
      <c r="P142" s="58"/>
      <c r="Q142" s="58"/>
      <c r="R142" s="58"/>
      <c r="S142" s="58"/>
      <c r="T142" s="59"/>
      <c r="AT142" s="15" t="s">
        <v>161</v>
      </c>
      <c r="AU142" s="15" t="s">
        <v>85</v>
      </c>
    </row>
    <row r="143" spans="2:51" s="11" customFormat="1" ht="12">
      <c r="B143" s="188"/>
      <c r="C143" s="189"/>
      <c r="D143" s="185" t="s">
        <v>163</v>
      </c>
      <c r="E143" s="190" t="s">
        <v>1</v>
      </c>
      <c r="F143" s="191" t="s">
        <v>200</v>
      </c>
      <c r="G143" s="189"/>
      <c r="H143" s="190" t="s">
        <v>1</v>
      </c>
      <c r="I143" s="192"/>
      <c r="J143" s="189"/>
      <c r="K143" s="189"/>
      <c r="L143" s="193"/>
      <c r="M143" s="194"/>
      <c r="N143" s="195"/>
      <c r="O143" s="195"/>
      <c r="P143" s="195"/>
      <c r="Q143" s="195"/>
      <c r="R143" s="195"/>
      <c r="S143" s="195"/>
      <c r="T143" s="196"/>
      <c r="AT143" s="197" t="s">
        <v>163</v>
      </c>
      <c r="AU143" s="197" t="s">
        <v>85</v>
      </c>
      <c r="AV143" s="11" t="s">
        <v>83</v>
      </c>
      <c r="AW143" s="11" t="s">
        <v>36</v>
      </c>
      <c r="AX143" s="11" t="s">
        <v>75</v>
      </c>
      <c r="AY143" s="197" t="s">
        <v>151</v>
      </c>
    </row>
    <row r="144" spans="2:51" s="12" customFormat="1" ht="12">
      <c r="B144" s="198"/>
      <c r="C144" s="199"/>
      <c r="D144" s="185" t="s">
        <v>163</v>
      </c>
      <c r="E144" s="200" t="s">
        <v>1</v>
      </c>
      <c r="F144" s="201" t="s">
        <v>813</v>
      </c>
      <c r="G144" s="199"/>
      <c r="H144" s="202">
        <v>7.05</v>
      </c>
      <c r="I144" s="203"/>
      <c r="J144" s="199"/>
      <c r="K144" s="199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163</v>
      </c>
      <c r="AU144" s="208" t="s">
        <v>85</v>
      </c>
      <c r="AV144" s="12" t="s">
        <v>85</v>
      </c>
      <c r="AW144" s="12" t="s">
        <v>36</v>
      </c>
      <c r="AX144" s="12" t="s">
        <v>75</v>
      </c>
      <c r="AY144" s="208" t="s">
        <v>151</v>
      </c>
    </row>
    <row r="145" spans="2:51" s="12" customFormat="1" ht="12">
      <c r="B145" s="198"/>
      <c r="C145" s="199"/>
      <c r="D145" s="185" t="s">
        <v>163</v>
      </c>
      <c r="E145" s="200" t="s">
        <v>1</v>
      </c>
      <c r="F145" s="201" t="s">
        <v>814</v>
      </c>
      <c r="G145" s="199"/>
      <c r="H145" s="202">
        <v>7.2</v>
      </c>
      <c r="I145" s="203"/>
      <c r="J145" s="199"/>
      <c r="K145" s="199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163</v>
      </c>
      <c r="AU145" s="208" t="s">
        <v>85</v>
      </c>
      <c r="AV145" s="12" t="s">
        <v>85</v>
      </c>
      <c r="AW145" s="12" t="s">
        <v>36</v>
      </c>
      <c r="AX145" s="12" t="s">
        <v>75</v>
      </c>
      <c r="AY145" s="208" t="s">
        <v>151</v>
      </c>
    </row>
    <row r="146" spans="2:51" s="12" customFormat="1" ht="12">
      <c r="B146" s="198"/>
      <c r="C146" s="199"/>
      <c r="D146" s="185" t="s">
        <v>163</v>
      </c>
      <c r="E146" s="200" t="s">
        <v>1</v>
      </c>
      <c r="F146" s="201" t="s">
        <v>219</v>
      </c>
      <c r="G146" s="199"/>
      <c r="H146" s="202">
        <v>10.44</v>
      </c>
      <c r="I146" s="203"/>
      <c r="J146" s="199"/>
      <c r="K146" s="199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163</v>
      </c>
      <c r="AU146" s="208" t="s">
        <v>85</v>
      </c>
      <c r="AV146" s="12" t="s">
        <v>85</v>
      </c>
      <c r="AW146" s="12" t="s">
        <v>36</v>
      </c>
      <c r="AX146" s="12" t="s">
        <v>75</v>
      </c>
      <c r="AY146" s="208" t="s">
        <v>151</v>
      </c>
    </row>
    <row r="147" spans="2:51" s="12" customFormat="1" ht="12">
      <c r="B147" s="198"/>
      <c r="C147" s="199"/>
      <c r="D147" s="185" t="s">
        <v>163</v>
      </c>
      <c r="E147" s="200" t="s">
        <v>1</v>
      </c>
      <c r="F147" s="201" t="s">
        <v>815</v>
      </c>
      <c r="G147" s="199"/>
      <c r="H147" s="202">
        <v>20.58</v>
      </c>
      <c r="I147" s="203"/>
      <c r="J147" s="199"/>
      <c r="K147" s="199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163</v>
      </c>
      <c r="AU147" s="208" t="s">
        <v>85</v>
      </c>
      <c r="AV147" s="12" t="s">
        <v>85</v>
      </c>
      <c r="AW147" s="12" t="s">
        <v>36</v>
      </c>
      <c r="AX147" s="12" t="s">
        <v>75</v>
      </c>
      <c r="AY147" s="208" t="s">
        <v>151</v>
      </c>
    </row>
    <row r="148" spans="2:51" s="12" customFormat="1" ht="12">
      <c r="B148" s="198"/>
      <c r="C148" s="199"/>
      <c r="D148" s="185" t="s">
        <v>163</v>
      </c>
      <c r="E148" s="200" t="s">
        <v>1</v>
      </c>
      <c r="F148" s="201" t="s">
        <v>221</v>
      </c>
      <c r="G148" s="199"/>
      <c r="H148" s="202">
        <v>11.745</v>
      </c>
      <c r="I148" s="203"/>
      <c r="J148" s="199"/>
      <c r="K148" s="199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163</v>
      </c>
      <c r="AU148" s="208" t="s">
        <v>85</v>
      </c>
      <c r="AV148" s="12" t="s">
        <v>85</v>
      </c>
      <c r="AW148" s="12" t="s">
        <v>36</v>
      </c>
      <c r="AX148" s="12" t="s">
        <v>75</v>
      </c>
      <c r="AY148" s="208" t="s">
        <v>151</v>
      </c>
    </row>
    <row r="149" spans="2:51" s="12" customFormat="1" ht="12">
      <c r="B149" s="198"/>
      <c r="C149" s="199"/>
      <c r="D149" s="185" t="s">
        <v>163</v>
      </c>
      <c r="E149" s="200" t="s">
        <v>1</v>
      </c>
      <c r="F149" s="201" t="s">
        <v>222</v>
      </c>
      <c r="G149" s="199"/>
      <c r="H149" s="202">
        <v>1.74</v>
      </c>
      <c r="I149" s="203"/>
      <c r="J149" s="199"/>
      <c r="K149" s="199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163</v>
      </c>
      <c r="AU149" s="208" t="s">
        <v>85</v>
      </c>
      <c r="AV149" s="12" t="s">
        <v>85</v>
      </c>
      <c r="AW149" s="12" t="s">
        <v>36</v>
      </c>
      <c r="AX149" s="12" t="s">
        <v>75</v>
      </c>
      <c r="AY149" s="208" t="s">
        <v>151</v>
      </c>
    </row>
    <row r="150" spans="2:51" s="12" customFormat="1" ht="12">
      <c r="B150" s="198"/>
      <c r="C150" s="199"/>
      <c r="D150" s="185" t="s">
        <v>163</v>
      </c>
      <c r="E150" s="200" t="s">
        <v>1</v>
      </c>
      <c r="F150" s="201" t="s">
        <v>225</v>
      </c>
      <c r="G150" s="199"/>
      <c r="H150" s="202">
        <v>36.66</v>
      </c>
      <c r="I150" s="203"/>
      <c r="J150" s="199"/>
      <c r="K150" s="199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163</v>
      </c>
      <c r="AU150" s="208" t="s">
        <v>85</v>
      </c>
      <c r="AV150" s="12" t="s">
        <v>85</v>
      </c>
      <c r="AW150" s="12" t="s">
        <v>36</v>
      </c>
      <c r="AX150" s="12" t="s">
        <v>75</v>
      </c>
      <c r="AY150" s="208" t="s">
        <v>151</v>
      </c>
    </row>
    <row r="151" spans="2:51" s="13" customFormat="1" ht="12">
      <c r="B151" s="209"/>
      <c r="C151" s="210"/>
      <c r="D151" s="185" t="s">
        <v>163</v>
      </c>
      <c r="E151" s="211" t="s">
        <v>797</v>
      </c>
      <c r="F151" s="212" t="s">
        <v>171</v>
      </c>
      <c r="G151" s="210"/>
      <c r="H151" s="213">
        <v>95.415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163</v>
      </c>
      <c r="AU151" s="219" t="s">
        <v>85</v>
      </c>
      <c r="AV151" s="13" t="s">
        <v>159</v>
      </c>
      <c r="AW151" s="13" t="s">
        <v>36</v>
      </c>
      <c r="AX151" s="13" t="s">
        <v>83</v>
      </c>
      <c r="AY151" s="219" t="s">
        <v>151</v>
      </c>
    </row>
    <row r="152" spans="2:65" s="1" customFormat="1" ht="16.5" customHeight="1">
      <c r="B152" s="32"/>
      <c r="C152" s="173" t="s">
        <v>228</v>
      </c>
      <c r="D152" s="173" t="s">
        <v>154</v>
      </c>
      <c r="E152" s="174" t="s">
        <v>229</v>
      </c>
      <c r="F152" s="175" t="s">
        <v>230</v>
      </c>
      <c r="G152" s="176" t="s">
        <v>231</v>
      </c>
      <c r="H152" s="177">
        <v>209.7</v>
      </c>
      <c r="I152" s="178"/>
      <c r="J152" s="179">
        <f>ROUND(I152*H152,2)</f>
        <v>0</v>
      </c>
      <c r="K152" s="175" t="s">
        <v>158</v>
      </c>
      <c r="L152" s="36"/>
      <c r="M152" s="180" t="s">
        <v>1</v>
      </c>
      <c r="N152" s="181" t="s">
        <v>46</v>
      </c>
      <c r="O152" s="58"/>
      <c r="P152" s="182">
        <f>O152*H152</f>
        <v>0</v>
      </c>
      <c r="Q152" s="182">
        <v>0.0015</v>
      </c>
      <c r="R152" s="182">
        <f>Q152*H152</f>
        <v>0.31455</v>
      </c>
      <c r="S152" s="182">
        <v>0</v>
      </c>
      <c r="T152" s="183">
        <f>S152*H152</f>
        <v>0</v>
      </c>
      <c r="AR152" s="15" t="s">
        <v>159</v>
      </c>
      <c r="AT152" s="15" t="s">
        <v>154</v>
      </c>
      <c r="AU152" s="15" t="s">
        <v>85</v>
      </c>
      <c r="AY152" s="15" t="s">
        <v>151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5" t="s">
        <v>83</v>
      </c>
      <c r="BK152" s="184">
        <f>ROUND(I152*H152,2)</f>
        <v>0</v>
      </c>
      <c r="BL152" s="15" t="s">
        <v>159</v>
      </c>
      <c r="BM152" s="15" t="s">
        <v>816</v>
      </c>
    </row>
    <row r="153" spans="2:47" s="1" customFormat="1" ht="12">
      <c r="B153" s="32"/>
      <c r="C153" s="33"/>
      <c r="D153" s="185" t="s">
        <v>161</v>
      </c>
      <c r="E153" s="33"/>
      <c r="F153" s="186" t="s">
        <v>233</v>
      </c>
      <c r="G153" s="33"/>
      <c r="H153" s="33"/>
      <c r="I153" s="102"/>
      <c r="J153" s="33"/>
      <c r="K153" s="33"/>
      <c r="L153" s="36"/>
      <c r="M153" s="187"/>
      <c r="N153" s="58"/>
      <c r="O153" s="58"/>
      <c r="P153" s="58"/>
      <c r="Q153" s="58"/>
      <c r="R153" s="58"/>
      <c r="S153" s="58"/>
      <c r="T153" s="59"/>
      <c r="AT153" s="15" t="s">
        <v>161</v>
      </c>
      <c r="AU153" s="15" t="s">
        <v>85</v>
      </c>
    </row>
    <row r="154" spans="2:51" s="11" customFormat="1" ht="12">
      <c r="B154" s="188"/>
      <c r="C154" s="189"/>
      <c r="D154" s="185" t="s">
        <v>163</v>
      </c>
      <c r="E154" s="190" t="s">
        <v>1</v>
      </c>
      <c r="F154" s="191" t="s">
        <v>164</v>
      </c>
      <c r="G154" s="189"/>
      <c r="H154" s="190" t="s">
        <v>1</v>
      </c>
      <c r="I154" s="192"/>
      <c r="J154" s="189"/>
      <c r="K154" s="189"/>
      <c r="L154" s="193"/>
      <c r="M154" s="194"/>
      <c r="N154" s="195"/>
      <c r="O154" s="195"/>
      <c r="P154" s="195"/>
      <c r="Q154" s="195"/>
      <c r="R154" s="195"/>
      <c r="S154" s="195"/>
      <c r="T154" s="196"/>
      <c r="AT154" s="197" t="s">
        <v>163</v>
      </c>
      <c r="AU154" s="197" t="s">
        <v>85</v>
      </c>
      <c r="AV154" s="11" t="s">
        <v>83</v>
      </c>
      <c r="AW154" s="11" t="s">
        <v>36</v>
      </c>
      <c r="AX154" s="11" t="s">
        <v>75</v>
      </c>
      <c r="AY154" s="197" t="s">
        <v>151</v>
      </c>
    </row>
    <row r="155" spans="2:51" s="11" customFormat="1" ht="12">
      <c r="B155" s="188"/>
      <c r="C155" s="189"/>
      <c r="D155" s="185" t="s">
        <v>163</v>
      </c>
      <c r="E155" s="190" t="s">
        <v>1</v>
      </c>
      <c r="F155" s="191" t="s">
        <v>234</v>
      </c>
      <c r="G155" s="189"/>
      <c r="H155" s="190" t="s">
        <v>1</v>
      </c>
      <c r="I155" s="192"/>
      <c r="J155" s="189"/>
      <c r="K155" s="189"/>
      <c r="L155" s="193"/>
      <c r="M155" s="194"/>
      <c r="N155" s="195"/>
      <c r="O155" s="195"/>
      <c r="P155" s="195"/>
      <c r="Q155" s="195"/>
      <c r="R155" s="195"/>
      <c r="S155" s="195"/>
      <c r="T155" s="196"/>
      <c r="AT155" s="197" t="s">
        <v>163</v>
      </c>
      <c r="AU155" s="197" t="s">
        <v>85</v>
      </c>
      <c r="AV155" s="11" t="s">
        <v>83</v>
      </c>
      <c r="AW155" s="11" t="s">
        <v>36</v>
      </c>
      <c r="AX155" s="11" t="s">
        <v>75</v>
      </c>
      <c r="AY155" s="197" t="s">
        <v>151</v>
      </c>
    </row>
    <row r="156" spans="2:51" s="11" customFormat="1" ht="12">
      <c r="B156" s="188"/>
      <c r="C156" s="189"/>
      <c r="D156" s="185" t="s">
        <v>163</v>
      </c>
      <c r="E156" s="190" t="s">
        <v>1</v>
      </c>
      <c r="F156" s="191" t="s">
        <v>166</v>
      </c>
      <c r="G156" s="189"/>
      <c r="H156" s="190" t="s">
        <v>1</v>
      </c>
      <c r="I156" s="192"/>
      <c r="J156" s="189"/>
      <c r="K156" s="189"/>
      <c r="L156" s="193"/>
      <c r="M156" s="194"/>
      <c r="N156" s="195"/>
      <c r="O156" s="195"/>
      <c r="P156" s="195"/>
      <c r="Q156" s="195"/>
      <c r="R156" s="195"/>
      <c r="S156" s="195"/>
      <c r="T156" s="196"/>
      <c r="AT156" s="197" t="s">
        <v>163</v>
      </c>
      <c r="AU156" s="197" t="s">
        <v>85</v>
      </c>
      <c r="AV156" s="11" t="s">
        <v>83</v>
      </c>
      <c r="AW156" s="11" t="s">
        <v>36</v>
      </c>
      <c r="AX156" s="11" t="s">
        <v>75</v>
      </c>
      <c r="AY156" s="197" t="s">
        <v>151</v>
      </c>
    </row>
    <row r="157" spans="2:51" s="12" customFormat="1" ht="12">
      <c r="B157" s="198"/>
      <c r="C157" s="199"/>
      <c r="D157" s="185" t="s">
        <v>163</v>
      </c>
      <c r="E157" s="200" t="s">
        <v>1</v>
      </c>
      <c r="F157" s="201" t="s">
        <v>817</v>
      </c>
      <c r="G157" s="199"/>
      <c r="H157" s="202">
        <v>133</v>
      </c>
      <c r="I157" s="203"/>
      <c r="J157" s="199"/>
      <c r="K157" s="199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163</v>
      </c>
      <c r="AU157" s="208" t="s">
        <v>85</v>
      </c>
      <c r="AV157" s="12" t="s">
        <v>85</v>
      </c>
      <c r="AW157" s="12" t="s">
        <v>36</v>
      </c>
      <c r="AX157" s="12" t="s">
        <v>75</v>
      </c>
      <c r="AY157" s="208" t="s">
        <v>151</v>
      </c>
    </row>
    <row r="158" spans="2:51" s="11" customFormat="1" ht="12">
      <c r="B158" s="188"/>
      <c r="C158" s="189"/>
      <c r="D158" s="185" t="s">
        <v>163</v>
      </c>
      <c r="E158" s="190" t="s">
        <v>1</v>
      </c>
      <c r="F158" s="191" t="s">
        <v>169</v>
      </c>
      <c r="G158" s="189"/>
      <c r="H158" s="190" t="s">
        <v>1</v>
      </c>
      <c r="I158" s="192"/>
      <c r="J158" s="189"/>
      <c r="K158" s="189"/>
      <c r="L158" s="193"/>
      <c r="M158" s="194"/>
      <c r="N158" s="195"/>
      <c r="O158" s="195"/>
      <c r="P158" s="195"/>
      <c r="Q158" s="195"/>
      <c r="R158" s="195"/>
      <c r="S158" s="195"/>
      <c r="T158" s="196"/>
      <c r="AT158" s="197" t="s">
        <v>163</v>
      </c>
      <c r="AU158" s="197" t="s">
        <v>85</v>
      </c>
      <c r="AV158" s="11" t="s">
        <v>83</v>
      </c>
      <c r="AW158" s="11" t="s">
        <v>36</v>
      </c>
      <c r="AX158" s="11" t="s">
        <v>75</v>
      </c>
      <c r="AY158" s="197" t="s">
        <v>151</v>
      </c>
    </row>
    <row r="159" spans="2:51" s="12" customFormat="1" ht="12">
      <c r="B159" s="198"/>
      <c r="C159" s="199"/>
      <c r="D159" s="185" t="s">
        <v>163</v>
      </c>
      <c r="E159" s="200" t="s">
        <v>1</v>
      </c>
      <c r="F159" s="201" t="s">
        <v>818</v>
      </c>
      <c r="G159" s="199"/>
      <c r="H159" s="202">
        <v>76.7</v>
      </c>
      <c r="I159" s="203"/>
      <c r="J159" s="199"/>
      <c r="K159" s="199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163</v>
      </c>
      <c r="AU159" s="208" t="s">
        <v>85</v>
      </c>
      <c r="AV159" s="12" t="s">
        <v>85</v>
      </c>
      <c r="AW159" s="12" t="s">
        <v>36</v>
      </c>
      <c r="AX159" s="12" t="s">
        <v>75</v>
      </c>
      <c r="AY159" s="208" t="s">
        <v>151</v>
      </c>
    </row>
    <row r="160" spans="2:51" s="13" customFormat="1" ht="12">
      <c r="B160" s="209"/>
      <c r="C160" s="210"/>
      <c r="D160" s="185" t="s">
        <v>163</v>
      </c>
      <c r="E160" s="211" t="s">
        <v>1</v>
      </c>
      <c r="F160" s="212" t="s">
        <v>171</v>
      </c>
      <c r="G160" s="210"/>
      <c r="H160" s="213">
        <v>209.7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163</v>
      </c>
      <c r="AU160" s="219" t="s">
        <v>85</v>
      </c>
      <c r="AV160" s="13" t="s">
        <v>159</v>
      </c>
      <c r="AW160" s="13" t="s">
        <v>36</v>
      </c>
      <c r="AX160" s="13" t="s">
        <v>83</v>
      </c>
      <c r="AY160" s="219" t="s">
        <v>151</v>
      </c>
    </row>
    <row r="161" spans="2:65" s="1" customFormat="1" ht="16.5" customHeight="1">
      <c r="B161" s="32"/>
      <c r="C161" s="173" t="s">
        <v>238</v>
      </c>
      <c r="D161" s="173" t="s">
        <v>154</v>
      </c>
      <c r="E161" s="174" t="s">
        <v>239</v>
      </c>
      <c r="F161" s="175" t="s">
        <v>240</v>
      </c>
      <c r="G161" s="176" t="s">
        <v>157</v>
      </c>
      <c r="H161" s="177">
        <v>12.975</v>
      </c>
      <c r="I161" s="178"/>
      <c r="J161" s="179">
        <f>ROUND(I161*H161,2)</f>
        <v>0</v>
      </c>
      <c r="K161" s="175" t="s">
        <v>158</v>
      </c>
      <c r="L161" s="36"/>
      <c r="M161" s="180" t="s">
        <v>1</v>
      </c>
      <c r="N161" s="181" t="s">
        <v>46</v>
      </c>
      <c r="O161" s="58"/>
      <c r="P161" s="182">
        <f>O161*H161</f>
        <v>0</v>
      </c>
      <c r="Q161" s="182">
        <v>0.00735</v>
      </c>
      <c r="R161" s="182">
        <f>Q161*H161</f>
        <v>0.09536625</v>
      </c>
      <c r="S161" s="182">
        <v>0</v>
      </c>
      <c r="T161" s="183">
        <f>S161*H161</f>
        <v>0</v>
      </c>
      <c r="AR161" s="15" t="s">
        <v>159</v>
      </c>
      <c r="AT161" s="15" t="s">
        <v>154</v>
      </c>
      <c r="AU161" s="15" t="s">
        <v>85</v>
      </c>
      <c r="AY161" s="15" t="s">
        <v>151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5" t="s">
        <v>83</v>
      </c>
      <c r="BK161" s="184">
        <f>ROUND(I161*H161,2)</f>
        <v>0</v>
      </c>
      <c r="BL161" s="15" t="s">
        <v>159</v>
      </c>
      <c r="BM161" s="15" t="s">
        <v>819</v>
      </c>
    </row>
    <row r="162" spans="2:47" s="1" customFormat="1" ht="12">
      <c r="B162" s="32"/>
      <c r="C162" s="33"/>
      <c r="D162" s="185" t="s">
        <v>161</v>
      </c>
      <c r="E162" s="33"/>
      <c r="F162" s="186" t="s">
        <v>242</v>
      </c>
      <c r="G162" s="33"/>
      <c r="H162" s="33"/>
      <c r="I162" s="102"/>
      <c r="J162" s="33"/>
      <c r="K162" s="33"/>
      <c r="L162" s="36"/>
      <c r="M162" s="187"/>
      <c r="N162" s="58"/>
      <c r="O162" s="58"/>
      <c r="P162" s="58"/>
      <c r="Q162" s="58"/>
      <c r="R162" s="58"/>
      <c r="S162" s="58"/>
      <c r="T162" s="59"/>
      <c r="AT162" s="15" t="s">
        <v>161</v>
      </c>
      <c r="AU162" s="15" t="s">
        <v>85</v>
      </c>
    </row>
    <row r="163" spans="2:51" s="11" customFormat="1" ht="12">
      <c r="B163" s="188"/>
      <c r="C163" s="189"/>
      <c r="D163" s="185" t="s">
        <v>163</v>
      </c>
      <c r="E163" s="190" t="s">
        <v>1</v>
      </c>
      <c r="F163" s="191" t="s">
        <v>164</v>
      </c>
      <c r="G163" s="189"/>
      <c r="H163" s="190" t="s">
        <v>1</v>
      </c>
      <c r="I163" s="192"/>
      <c r="J163" s="189"/>
      <c r="K163" s="189"/>
      <c r="L163" s="193"/>
      <c r="M163" s="194"/>
      <c r="N163" s="195"/>
      <c r="O163" s="195"/>
      <c r="P163" s="195"/>
      <c r="Q163" s="195"/>
      <c r="R163" s="195"/>
      <c r="S163" s="195"/>
      <c r="T163" s="196"/>
      <c r="AT163" s="197" t="s">
        <v>163</v>
      </c>
      <c r="AU163" s="197" t="s">
        <v>85</v>
      </c>
      <c r="AV163" s="11" t="s">
        <v>83</v>
      </c>
      <c r="AW163" s="11" t="s">
        <v>36</v>
      </c>
      <c r="AX163" s="11" t="s">
        <v>75</v>
      </c>
      <c r="AY163" s="197" t="s">
        <v>151</v>
      </c>
    </row>
    <row r="164" spans="2:51" s="11" customFormat="1" ht="12">
      <c r="B164" s="188"/>
      <c r="C164" s="189"/>
      <c r="D164" s="185" t="s">
        <v>163</v>
      </c>
      <c r="E164" s="190" t="s">
        <v>1</v>
      </c>
      <c r="F164" s="191" t="s">
        <v>165</v>
      </c>
      <c r="G164" s="189"/>
      <c r="H164" s="190" t="s">
        <v>1</v>
      </c>
      <c r="I164" s="192"/>
      <c r="J164" s="189"/>
      <c r="K164" s="189"/>
      <c r="L164" s="193"/>
      <c r="M164" s="194"/>
      <c r="N164" s="195"/>
      <c r="O164" s="195"/>
      <c r="P164" s="195"/>
      <c r="Q164" s="195"/>
      <c r="R164" s="195"/>
      <c r="S164" s="195"/>
      <c r="T164" s="196"/>
      <c r="AT164" s="197" t="s">
        <v>163</v>
      </c>
      <c r="AU164" s="197" t="s">
        <v>85</v>
      </c>
      <c r="AV164" s="11" t="s">
        <v>83</v>
      </c>
      <c r="AW164" s="11" t="s">
        <v>36</v>
      </c>
      <c r="AX164" s="11" t="s">
        <v>75</v>
      </c>
      <c r="AY164" s="197" t="s">
        <v>151</v>
      </c>
    </row>
    <row r="165" spans="2:51" s="12" customFormat="1" ht="12">
      <c r="B165" s="198"/>
      <c r="C165" s="199"/>
      <c r="D165" s="185" t="s">
        <v>163</v>
      </c>
      <c r="E165" s="200" t="s">
        <v>1</v>
      </c>
      <c r="F165" s="201" t="s">
        <v>793</v>
      </c>
      <c r="G165" s="199"/>
      <c r="H165" s="202">
        <v>12.975</v>
      </c>
      <c r="I165" s="203"/>
      <c r="J165" s="199"/>
      <c r="K165" s="199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163</v>
      </c>
      <c r="AU165" s="208" t="s">
        <v>85</v>
      </c>
      <c r="AV165" s="12" t="s">
        <v>85</v>
      </c>
      <c r="AW165" s="12" t="s">
        <v>36</v>
      </c>
      <c r="AX165" s="12" t="s">
        <v>75</v>
      </c>
      <c r="AY165" s="208" t="s">
        <v>151</v>
      </c>
    </row>
    <row r="166" spans="2:51" s="13" customFormat="1" ht="12">
      <c r="B166" s="209"/>
      <c r="C166" s="210"/>
      <c r="D166" s="185" t="s">
        <v>163</v>
      </c>
      <c r="E166" s="211" t="s">
        <v>1</v>
      </c>
      <c r="F166" s="212" t="s">
        <v>171</v>
      </c>
      <c r="G166" s="210"/>
      <c r="H166" s="213">
        <v>12.975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163</v>
      </c>
      <c r="AU166" s="219" t="s">
        <v>85</v>
      </c>
      <c r="AV166" s="13" t="s">
        <v>159</v>
      </c>
      <c r="AW166" s="13" t="s">
        <v>36</v>
      </c>
      <c r="AX166" s="13" t="s">
        <v>83</v>
      </c>
      <c r="AY166" s="219" t="s">
        <v>151</v>
      </c>
    </row>
    <row r="167" spans="2:65" s="1" customFormat="1" ht="16.5" customHeight="1">
      <c r="B167" s="32"/>
      <c r="C167" s="173" t="s">
        <v>243</v>
      </c>
      <c r="D167" s="173" t="s">
        <v>154</v>
      </c>
      <c r="E167" s="174" t="s">
        <v>244</v>
      </c>
      <c r="F167" s="175" t="s">
        <v>245</v>
      </c>
      <c r="G167" s="176" t="s">
        <v>157</v>
      </c>
      <c r="H167" s="177">
        <v>52.425</v>
      </c>
      <c r="I167" s="178"/>
      <c r="J167" s="179">
        <f>ROUND(I167*H167,2)</f>
        <v>0</v>
      </c>
      <c r="K167" s="175" t="s">
        <v>158</v>
      </c>
      <c r="L167" s="36"/>
      <c r="M167" s="180" t="s">
        <v>1</v>
      </c>
      <c r="N167" s="181" t="s">
        <v>46</v>
      </c>
      <c r="O167" s="58"/>
      <c r="P167" s="182">
        <f>O167*H167</f>
        <v>0</v>
      </c>
      <c r="Q167" s="182">
        <v>0.00735</v>
      </c>
      <c r="R167" s="182">
        <f>Q167*H167</f>
        <v>0.38532374999999996</v>
      </c>
      <c r="S167" s="182">
        <v>0</v>
      </c>
      <c r="T167" s="183">
        <f>S167*H167</f>
        <v>0</v>
      </c>
      <c r="AR167" s="15" t="s">
        <v>159</v>
      </c>
      <c r="AT167" s="15" t="s">
        <v>154</v>
      </c>
      <c r="AU167" s="15" t="s">
        <v>85</v>
      </c>
      <c r="AY167" s="15" t="s">
        <v>151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5" t="s">
        <v>83</v>
      </c>
      <c r="BK167" s="184">
        <f>ROUND(I167*H167,2)</f>
        <v>0</v>
      </c>
      <c r="BL167" s="15" t="s">
        <v>159</v>
      </c>
      <c r="BM167" s="15" t="s">
        <v>820</v>
      </c>
    </row>
    <row r="168" spans="2:47" s="1" customFormat="1" ht="12">
      <c r="B168" s="32"/>
      <c r="C168" s="33"/>
      <c r="D168" s="185" t="s">
        <v>161</v>
      </c>
      <c r="E168" s="33"/>
      <c r="F168" s="186" t="s">
        <v>247</v>
      </c>
      <c r="G168" s="33"/>
      <c r="H168" s="33"/>
      <c r="I168" s="102"/>
      <c r="J168" s="33"/>
      <c r="K168" s="33"/>
      <c r="L168" s="36"/>
      <c r="M168" s="187"/>
      <c r="N168" s="58"/>
      <c r="O168" s="58"/>
      <c r="P168" s="58"/>
      <c r="Q168" s="58"/>
      <c r="R168" s="58"/>
      <c r="S168" s="58"/>
      <c r="T168" s="59"/>
      <c r="AT168" s="15" t="s">
        <v>161</v>
      </c>
      <c r="AU168" s="15" t="s">
        <v>85</v>
      </c>
    </row>
    <row r="169" spans="2:51" s="11" customFormat="1" ht="12">
      <c r="B169" s="188"/>
      <c r="C169" s="189"/>
      <c r="D169" s="185" t="s">
        <v>163</v>
      </c>
      <c r="E169" s="190" t="s">
        <v>1</v>
      </c>
      <c r="F169" s="191" t="s">
        <v>164</v>
      </c>
      <c r="G169" s="189"/>
      <c r="H169" s="190" t="s">
        <v>1</v>
      </c>
      <c r="I169" s="192"/>
      <c r="J169" s="189"/>
      <c r="K169" s="189"/>
      <c r="L169" s="193"/>
      <c r="M169" s="194"/>
      <c r="N169" s="195"/>
      <c r="O169" s="195"/>
      <c r="P169" s="195"/>
      <c r="Q169" s="195"/>
      <c r="R169" s="195"/>
      <c r="S169" s="195"/>
      <c r="T169" s="196"/>
      <c r="AT169" s="197" t="s">
        <v>163</v>
      </c>
      <c r="AU169" s="197" t="s">
        <v>85</v>
      </c>
      <c r="AV169" s="11" t="s">
        <v>83</v>
      </c>
      <c r="AW169" s="11" t="s">
        <v>36</v>
      </c>
      <c r="AX169" s="11" t="s">
        <v>75</v>
      </c>
      <c r="AY169" s="197" t="s">
        <v>151</v>
      </c>
    </row>
    <row r="170" spans="2:51" s="11" customFormat="1" ht="12">
      <c r="B170" s="188"/>
      <c r="C170" s="189"/>
      <c r="D170" s="185" t="s">
        <v>163</v>
      </c>
      <c r="E170" s="190" t="s">
        <v>1</v>
      </c>
      <c r="F170" s="191" t="s">
        <v>248</v>
      </c>
      <c r="G170" s="189"/>
      <c r="H170" s="190" t="s">
        <v>1</v>
      </c>
      <c r="I170" s="192"/>
      <c r="J170" s="189"/>
      <c r="K170" s="189"/>
      <c r="L170" s="193"/>
      <c r="M170" s="194"/>
      <c r="N170" s="195"/>
      <c r="O170" s="195"/>
      <c r="P170" s="195"/>
      <c r="Q170" s="195"/>
      <c r="R170" s="195"/>
      <c r="S170" s="195"/>
      <c r="T170" s="196"/>
      <c r="AT170" s="197" t="s">
        <v>163</v>
      </c>
      <c r="AU170" s="197" t="s">
        <v>85</v>
      </c>
      <c r="AV170" s="11" t="s">
        <v>83</v>
      </c>
      <c r="AW170" s="11" t="s">
        <v>36</v>
      </c>
      <c r="AX170" s="11" t="s">
        <v>75</v>
      </c>
      <c r="AY170" s="197" t="s">
        <v>151</v>
      </c>
    </row>
    <row r="171" spans="2:51" s="11" customFormat="1" ht="12">
      <c r="B171" s="188"/>
      <c r="C171" s="189"/>
      <c r="D171" s="185" t="s">
        <v>163</v>
      </c>
      <c r="E171" s="190" t="s">
        <v>1</v>
      </c>
      <c r="F171" s="191" t="s">
        <v>166</v>
      </c>
      <c r="G171" s="189"/>
      <c r="H171" s="190" t="s">
        <v>1</v>
      </c>
      <c r="I171" s="192"/>
      <c r="J171" s="189"/>
      <c r="K171" s="189"/>
      <c r="L171" s="193"/>
      <c r="M171" s="194"/>
      <c r="N171" s="195"/>
      <c r="O171" s="195"/>
      <c r="P171" s="195"/>
      <c r="Q171" s="195"/>
      <c r="R171" s="195"/>
      <c r="S171" s="195"/>
      <c r="T171" s="196"/>
      <c r="AT171" s="197" t="s">
        <v>163</v>
      </c>
      <c r="AU171" s="197" t="s">
        <v>85</v>
      </c>
      <c r="AV171" s="11" t="s">
        <v>83</v>
      </c>
      <c r="AW171" s="11" t="s">
        <v>36</v>
      </c>
      <c r="AX171" s="11" t="s">
        <v>75</v>
      </c>
      <c r="AY171" s="197" t="s">
        <v>151</v>
      </c>
    </row>
    <row r="172" spans="2:51" s="12" customFormat="1" ht="12">
      <c r="B172" s="198"/>
      <c r="C172" s="199"/>
      <c r="D172" s="185" t="s">
        <v>163</v>
      </c>
      <c r="E172" s="200" t="s">
        <v>1</v>
      </c>
      <c r="F172" s="201" t="s">
        <v>113</v>
      </c>
      <c r="G172" s="199"/>
      <c r="H172" s="202">
        <v>52.425</v>
      </c>
      <c r="I172" s="203"/>
      <c r="J172" s="199"/>
      <c r="K172" s="199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163</v>
      </c>
      <c r="AU172" s="208" t="s">
        <v>85</v>
      </c>
      <c r="AV172" s="12" t="s">
        <v>85</v>
      </c>
      <c r="AW172" s="12" t="s">
        <v>36</v>
      </c>
      <c r="AX172" s="12" t="s">
        <v>75</v>
      </c>
      <c r="AY172" s="208" t="s">
        <v>151</v>
      </c>
    </row>
    <row r="173" spans="2:51" s="13" customFormat="1" ht="12">
      <c r="B173" s="209"/>
      <c r="C173" s="210"/>
      <c r="D173" s="185" t="s">
        <v>163</v>
      </c>
      <c r="E173" s="211" t="s">
        <v>1</v>
      </c>
      <c r="F173" s="212" t="s">
        <v>171</v>
      </c>
      <c r="G173" s="210"/>
      <c r="H173" s="213">
        <v>52.425</v>
      </c>
      <c r="I173" s="214"/>
      <c r="J173" s="210"/>
      <c r="K173" s="210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163</v>
      </c>
      <c r="AU173" s="219" t="s">
        <v>85</v>
      </c>
      <c r="AV173" s="13" t="s">
        <v>159</v>
      </c>
      <c r="AW173" s="13" t="s">
        <v>36</v>
      </c>
      <c r="AX173" s="13" t="s">
        <v>83</v>
      </c>
      <c r="AY173" s="219" t="s">
        <v>151</v>
      </c>
    </row>
    <row r="174" spans="2:65" s="1" customFormat="1" ht="16.5" customHeight="1">
      <c r="B174" s="32"/>
      <c r="C174" s="173" t="s">
        <v>250</v>
      </c>
      <c r="D174" s="173" t="s">
        <v>154</v>
      </c>
      <c r="E174" s="174" t="s">
        <v>251</v>
      </c>
      <c r="F174" s="175" t="s">
        <v>252</v>
      </c>
      <c r="G174" s="176" t="s">
        <v>157</v>
      </c>
      <c r="H174" s="177">
        <v>12.975</v>
      </c>
      <c r="I174" s="178"/>
      <c r="J174" s="179">
        <f>ROUND(I174*H174,2)</f>
        <v>0</v>
      </c>
      <c r="K174" s="175" t="s">
        <v>158</v>
      </c>
      <c r="L174" s="36"/>
      <c r="M174" s="180" t="s">
        <v>1</v>
      </c>
      <c r="N174" s="181" t="s">
        <v>46</v>
      </c>
      <c r="O174" s="58"/>
      <c r="P174" s="182">
        <f>O174*H174</f>
        <v>0</v>
      </c>
      <c r="Q174" s="182">
        <v>0.00438</v>
      </c>
      <c r="R174" s="182">
        <f>Q174*H174</f>
        <v>0.0568305</v>
      </c>
      <c r="S174" s="182">
        <v>0</v>
      </c>
      <c r="T174" s="183">
        <f>S174*H174</f>
        <v>0</v>
      </c>
      <c r="AR174" s="15" t="s">
        <v>159</v>
      </c>
      <c r="AT174" s="15" t="s">
        <v>154</v>
      </c>
      <c r="AU174" s="15" t="s">
        <v>85</v>
      </c>
      <c r="AY174" s="15" t="s">
        <v>151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15" t="s">
        <v>83</v>
      </c>
      <c r="BK174" s="184">
        <f>ROUND(I174*H174,2)</f>
        <v>0</v>
      </c>
      <c r="BL174" s="15" t="s">
        <v>159</v>
      </c>
      <c r="BM174" s="15" t="s">
        <v>821</v>
      </c>
    </row>
    <row r="175" spans="2:47" s="1" customFormat="1" ht="12">
      <c r="B175" s="32"/>
      <c r="C175" s="33"/>
      <c r="D175" s="185" t="s">
        <v>161</v>
      </c>
      <c r="E175" s="33"/>
      <c r="F175" s="186" t="s">
        <v>254</v>
      </c>
      <c r="G175" s="33"/>
      <c r="H175" s="33"/>
      <c r="I175" s="102"/>
      <c r="J175" s="33"/>
      <c r="K175" s="33"/>
      <c r="L175" s="36"/>
      <c r="M175" s="187"/>
      <c r="N175" s="58"/>
      <c r="O175" s="58"/>
      <c r="P175" s="58"/>
      <c r="Q175" s="58"/>
      <c r="R175" s="58"/>
      <c r="S175" s="58"/>
      <c r="T175" s="59"/>
      <c r="AT175" s="15" t="s">
        <v>161</v>
      </c>
      <c r="AU175" s="15" t="s">
        <v>85</v>
      </c>
    </row>
    <row r="176" spans="2:51" s="11" customFormat="1" ht="12">
      <c r="B176" s="188"/>
      <c r="C176" s="189"/>
      <c r="D176" s="185" t="s">
        <v>163</v>
      </c>
      <c r="E176" s="190" t="s">
        <v>1</v>
      </c>
      <c r="F176" s="191" t="s">
        <v>164</v>
      </c>
      <c r="G176" s="189"/>
      <c r="H176" s="190" t="s">
        <v>1</v>
      </c>
      <c r="I176" s="192"/>
      <c r="J176" s="189"/>
      <c r="K176" s="189"/>
      <c r="L176" s="193"/>
      <c r="M176" s="194"/>
      <c r="N176" s="195"/>
      <c r="O176" s="195"/>
      <c r="P176" s="195"/>
      <c r="Q176" s="195"/>
      <c r="R176" s="195"/>
      <c r="S176" s="195"/>
      <c r="T176" s="196"/>
      <c r="AT176" s="197" t="s">
        <v>163</v>
      </c>
      <c r="AU176" s="197" t="s">
        <v>85</v>
      </c>
      <c r="AV176" s="11" t="s">
        <v>83</v>
      </c>
      <c r="AW176" s="11" t="s">
        <v>36</v>
      </c>
      <c r="AX176" s="11" t="s">
        <v>75</v>
      </c>
      <c r="AY176" s="197" t="s">
        <v>151</v>
      </c>
    </row>
    <row r="177" spans="2:51" s="11" customFormat="1" ht="12">
      <c r="B177" s="188"/>
      <c r="C177" s="189"/>
      <c r="D177" s="185" t="s">
        <v>163</v>
      </c>
      <c r="E177" s="190" t="s">
        <v>1</v>
      </c>
      <c r="F177" s="191" t="s">
        <v>165</v>
      </c>
      <c r="G177" s="189"/>
      <c r="H177" s="190" t="s">
        <v>1</v>
      </c>
      <c r="I177" s="192"/>
      <c r="J177" s="189"/>
      <c r="K177" s="189"/>
      <c r="L177" s="193"/>
      <c r="M177" s="194"/>
      <c r="N177" s="195"/>
      <c r="O177" s="195"/>
      <c r="P177" s="195"/>
      <c r="Q177" s="195"/>
      <c r="R177" s="195"/>
      <c r="S177" s="195"/>
      <c r="T177" s="196"/>
      <c r="AT177" s="197" t="s">
        <v>163</v>
      </c>
      <c r="AU177" s="197" t="s">
        <v>85</v>
      </c>
      <c r="AV177" s="11" t="s">
        <v>83</v>
      </c>
      <c r="AW177" s="11" t="s">
        <v>36</v>
      </c>
      <c r="AX177" s="11" t="s">
        <v>75</v>
      </c>
      <c r="AY177" s="197" t="s">
        <v>151</v>
      </c>
    </row>
    <row r="178" spans="2:51" s="12" customFormat="1" ht="12">
      <c r="B178" s="198"/>
      <c r="C178" s="199"/>
      <c r="D178" s="185" t="s">
        <v>163</v>
      </c>
      <c r="E178" s="200" t="s">
        <v>1</v>
      </c>
      <c r="F178" s="201" t="s">
        <v>793</v>
      </c>
      <c r="G178" s="199"/>
      <c r="H178" s="202">
        <v>12.975</v>
      </c>
      <c r="I178" s="203"/>
      <c r="J178" s="199"/>
      <c r="K178" s="199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163</v>
      </c>
      <c r="AU178" s="208" t="s">
        <v>85</v>
      </c>
      <c r="AV178" s="12" t="s">
        <v>85</v>
      </c>
      <c r="AW178" s="12" t="s">
        <v>36</v>
      </c>
      <c r="AX178" s="12" t="s">
        <v>75</v>
      </c>
      <c r="AY178" s="208" t="s">
        <v>151</v>
      </c>
    </row>
    <row r="179" spans="2:51" s="13" customFormat="1" ht="12">
      <c r="B179" s="209"/>
      <c r="C179" s="210"/>
      <c r="D179" s="185" t="s">
        <v>163</v>
      </c>
      <c r="E179" s="211" t="s">
        <v>1</v>
      </c>
      <c r="F179" s="212" t="s">
        <v>171</v>
      </c>
      <c r="G179" s="210"/>
      <c r="H179" s="213">
        <v>12.975</v>
      </c>
      <c r="I179" s="214"/>
      <c r="J179" s="210"/>
      <c r="K179" s="210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163</v>
      </c>
      <c r="AU179" s="219" t="s">
        <v>85</v>
      </c>
      <c r="AV179" s="13" t="s">
        <v>159</v>
      </c>
      <c r="AW179" s="13" t="s">
        <v>36</v>
      </c>
      <c r="AX179" s="13" t="s">
        <v>83</v>
      </c>
      <c r="AY179" s="219" t="s">
        <v>151</v>
      </c>
    </row>
    <row r="180" spans="2:65" s="1" customFormat="1" ht="16.5" customHeight="1">
      <c r="B180" s="32"/>
      <c r="C180" s="173" t="s">
        <v>255</v>
      </c>
      <c r="D180" s="173" t="s">
        <v>154</v>
      </c>
      <c r="E180" s="174" t="s">
        <v>256</v>
      </c>
      <c r="F180" s="175" t="s">
        <v>257</v>
      </c>
      <c r="G180" s="176" t="s">
        <v>157</v>
      </c>
      <c r="H180" s="177">
        <v>5.243</v>
      </c>
      <c r="I180" s="178"/>
      <c r="J180" s="179">
        <f>ROUND(I180*H180,2)</f>
        <v>0</v>
      </c>
      <c r="K180" s="175" t="s">
        <v>158</v>
      </c>
      <c r="L180" s="36"/>
      <c r="M180" s="180" t="s">
        <v>1</v>
      </c>
      <c r="N180" s="181" t="s">
        <v>46</v>
      </c>
      <c r="O180" s="58"/>
      <c r="P180" s="182">
        <f>O180*H180</f>
        <v>0</v>
      </c>
      <c r="Q180" s="182">
        <v>0.02048</v>
      </c>
      <c r="R180" s="182">
        <f>Q180*H180</f>
        <v>0.10737664000000001</v>
      </c>
      <c r="S180" s="182">
        <v>0</v>
      </c>
      <c r="T180" s="183">
        <f>S180*H180</f>
        <v>0</v>
      </c>
      <c r="AR180" s="15" t="s">
        <v>159</v>
      </c>
      <c r="AT180" s="15" t="s">
        <v>154</v>
      </c>
      <c r="AU180" s="15" t="s">
        <v>85</v>
      </c>
      <c r="AY180" s="15" t="s">
        <v>151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5" t="s">
        <v>83</v>
      </c>
      <c r="BK180" s="184">
        <f>ROUND(I180*H180,2)</f>
        <v>0</v>
      </c>
      <c r="BL180" s="15" t="s">
        <v>159</v>
      </c>
      <c r="BM180" s="15" t="s">
        <v>822</v>
      </c>
    </row>
    <row r="181" spans="2:47" s="1" customFormat="1" ht="12">
      <c r="B181" s="32"/>
      <c r="C181" s="33"/>
      <c r="D181" s="185" t="s">
        <v>161</v>
      </c>
      <c r="E181" s="33"/>
      <c r="F181" s="186" t="s">
        <v>259</v>
      </c>
      <c r="G181" s="33"/>
      <c r="H181" s="33"/>
      <c r="I181" s="102"/>
      <c r="J181" s="33"/>
      <c r="K181" s="33"/>
      <c r="L181" s="36"/>
      <c r="M181" s="187"/>
      <c r="N181" s="58"/>
      <c r="O181" s="58"/>
      <c r="P181" s="58"/>
      <c r="Q181" s="58"/>
      <c r="R181" s="58"/>
      <c r="S181" s="58"/>
      <c r="T181" s="59"/>
      <c r="AT181" s="15" t="s">
        <v>161</v>
      </c>
      <c r="AU181" s="15" t="s">
        <v>85</v>
      </c>
    </row>
    <row r="182" spans="2:51" s="11" customFormat="1" ht="12">
      <c r="B182" s="188"/>
      <c r="C182" s="189"/>
      <c r="D182" s="185" t="s">
        <v>163</v>
      </c>
      <c r="E182" s="190" t="s">
        <v>1</v>
      </c>
      <c r="F182" s="191" t="s">
        <v>164</v>
      </c>
      <c r="G182" s="189"/>
      <c r="H182" s="190" t="s">
        <v>1</v>
      </c>
      <c r="I182" s="192"/>
      <c r="J182" s="189"/>
      <c r="K182" s="189"/>
      <c r="L182" s="193"/>
      <c r="M182" s="194"/>
      <c r="N182" s="195"/>
      <c r="O182" s="195"/>
      <c r="P182" s="195"/>
      <c r="Q182" s="195"/>
      <c r="R182" s="195"/>
      <c r="S182" s="195"/>
      <c r="T182" s="196"/>
      <c r="AT182" s="197" t="s">
        <v>163</v>
      </c>
      <c r="AU182" s="197" t="s">
        <v>85</v>
      </c>
      <c r="AV182" s="11" t="s">
        <v>83</v>
      </c>
      <c r="AW182" s="11" t="s">
        <v>36</v>
      </c>
      <c r="AX182" s="11" t="s">
        <v>75</v>
      </c>
      <c r="AY182" s="197" t="s">
        <v>151</v>
      </c>
    </row>
    <row r="183" spans="2:51" s="11" customFormat="1" ht="12">
      <c r="B183" s="188"/>
      <c r="C183" s="189"/>
      <c r="D183" s="185" t="s">
        <v>163</v>
      </c>
      <c r="E183" s="190" t="s">
        <v>1</v>
      </c>
      <c r="F183" s="191" t="s">
        <v>260</v>
      </c>
      <c r="G183" s="189"/>
      <c r="H183" s="190" t="s">
        <v>1</v>
      </c>
      <c r="I183" s="192"/>
      <c r="J183" s="189"/>
      <c r="K183" s="189"/>
      <c r="L183" s="193"/>
      <c r="M183" s="194"/>
      <c r="N183" s="195"/>
      <c r="O183" s="195"/>
      <c r="P183" s="195"/>
      <c r="Q183" s="195"/>
      <c r="R183" s="195"/>
      <c r="S183" s="195"/>
      <c r="T183" s="196"/>
      <c r="AT183" s="197" t="s">
        <v>163</v>
      </c>
      <c r="AU183" s="197" t="s">
        <v>85</v>
      </c>
      <c r="AV183" s="11" t="s">
        <v>83</v>
      </c>
      <c r="AW183" s="11" t="s">
        <v>36</v>
      </c>
      <c r="AX183" s="11" t="s">
        <v>75</v>
      </c>
      <c r="AY183" s="197" t="s">
        <v>151</v>
      </c>
    </row>
    <row r="184" spans="2:51" s="11" customFormat="1" ht="12">
      <c r="B184" s="188"/>
      <c r="C184" s="189"/>
      <c r="D184" s="185" t="s">
        <v>163</v>
      </c>
      <c r="E184" s="190" t="s">
        <v>1</v>
      </c>
      <c r="F184" s="191" t="s">
        <v>166</v>
      </c>
      <c r="G184" s="189"/>
      <c r="H184" s="190" t="s">
        <v>1</v>
      </c>
      <c r="I184" s="192"/>
      <c r="J184" s="189"/>
      <c r="K184" s="189"/>
      <c r="L184" s="193"/>
      <c r="M184" s="194"/>
      <c r="N184" s="195"/>
      <c r="O184" s="195"/>
      <c r="P184" s="195"/>
      <c r="Q184" s="195"/>
      <c r="R184" s="195"/>
      <c r="S184" s="195"/>
      <c r="T184" s="196"/>
      <c r="AT184" s="197" t="s">
        <v>163</v>
      </c>
      <c r="AU184" s="197" t="s">
        <v>85</v>
      </c>
      <c r="AV184" s="11" t="s">
        <v>83</v>
      </c>
      <c r="AW184" s="11" t="s">
        <v>36</v>
      </c>
      <c r="AX184" s="11" t="s">
        <v>75</v>
      </c>
      <c r="AY184" s="197" t="s">
        <v>151</v>
      </c>
    </row>
    <row r="185" spans="2:51" s="12" customFormat="1" ht="12">
      <c r="B185" s="198"/>
      <c r="C185" s="199"/>
      <c r="D185" s="185" t="s">
        <v>163</v>
      </c>
      <c r="E185" s="200" t="s">
        <v>1</v>
      </c>
      <c r="F185" s="201" t="s">
        <v>113</v>
      </c>
      <c r="G185" s="199"/>
      <c r="H185" s="202">
        <v>52.425</v>
      </c>
      <c r="I185" s="203"/>
      <c r="J185" s="199"/>
      <c r="K185" s="199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163</v>
      </c>
      <c r="AU185" s="208" t="s">
        <v>85</v>
      </c>
      <c r="AV185" s="12" t="s">
        <v>85</v>
      </c>
      <c r="AW185" s="12" t="s">
        <v>36</v>
      </c>
      <c r="AX185" s="12" t="s">
        <v>75</v>
      </c>
      <c r="AY185" s="208" t="s">
        <v>151</v>
      </c>
    </row>
    <row r="186" spans="2:51" s="13" customFormat="1" ht="12">
      <c r="B186" s="209"/>
      <c r="C186" s="210"/>
      <c r="D186" s="185" t="s">
        <v>163</v>
      </c>
      <c r="E186" s="211" t="s">
        <v>1</v>
      </c>
      <c r="F186" s="212" t="s">
        <v>171</v>
      </c>
      <c r="G186" s="210"/>
      <c r="H186" s="213">
        <v>52.425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163</v>
      </c>
      <c r="AU186" s="219" t="s">
        <v>85</v>
      </c>
      <c r="AV186" s="13" t="s">
        <v>159</v>
      </c>
      <c r="AW186" s="13" t="s">
        <v>36</v>
      </c>
      <c r="AX186" s="13" t="s">
        <v>75</v>
      </c>
      <c r="AY186" s="219" t="s">
        <v>151</v>
      </c>
    </row>
    <row r="187" spans="2:51" s="12" customFormat="1" ht="12">
      <c r="B187" s="198"/>
      <c r="C187" s="199"/>
      <c r="D187" s="185" t="s">
        <v>163</v>
      </c>
      <c r="E187" s="200" t="s">
        <v>1</v>
      </c>
      <c r="F187" s="201" t="s">
        <v>823</v>
      </c>
      <c r="G187" s="199"/>
      <c r="H187" s="202">
        <v>5.243</v>
      </c>
      <c r="I187" s="203"/>
      <c r="J187" s="199"/>
      <c r="K187" s="199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163</v>
      </c>
      <c r="AU187" s="208" t="s">
        <v>85</v>
      </c>
      <c r="AV187" s="12" t="s">
        <v>85</v>
      </c>
      <c r="AW187" s="12" t="s">
        <v>36</v>
      </c>
      <c r="AX187" s="12" t="s">
        <v>83</v>
      </c>
      <c r="AY187" s="208" t="s">
        <v>151</v>
      </c>
    </row>
    <row r="188" spans="2:65" s="1" customFormat="1" ht="16.5" customHeight="1">
      <c r="B188" s="32"/>
      <c r="C188" s="173" t="s">
        <v>262</v>
      </c>
      <c r="D188" s="173" t="s">
        <v>154</v>
      </c>
      <c r="E188" s="174" t="s">
        <v>263</v>
      </c>
      <c r="F188" s="175" t="s">
        <v>264</v>
      </c>
      <c r="G188" s="176" t="s">
        <v>157</v>
      </c>
      <c r="H188" s="177">
        <v>52.425</v>
      </c>
      <c r="I188" s="178"/>
      <c r="J188" s="179">
        <f>ROUND(I188*H188,2)</f>
        <v>0</v>
      </c>
      <c r="K188" s="175" t="s">
        <v>158</v>
      </c>
      <c r="L188" s="36"/>
      <c r="M188" s="180" t="s">
        <v>1</v>
      </c>
      <c r="N188" s="181" t="s">
        <v>46</v>
      </c>
      <c r="O188" s="58"/>
      <c r="P188" s="182">
        <f>O188*H188</f>
        <v>0</v>
      </c>
      <c r="Q188" s="182">
        <v>0.00438</v>
      </c>
      <c r="R188" s="182">
        <f>Q188*H188</f>
        <v>0.2296215</v>
      </c>
      <c r="S188" s="182">
        <v>0</v>
      </c>
      <c r="T188" s="183">
        <f>S188*H188</f>
        <v>0</v>
      </c>
      <c r="AR188" s="15" t="s">
        <v>159</v>
      </c>
      <c r="AT188" s="15" t="s">
        <v>154</v>
      </c>
      <c r="AU188" s="15" t="s">
        <v>85</v>
      </c>
      <c r="AY188" s="15" t="s">
        <v>151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15" t="s">
        <v>83</v>
      </c>
      <c r="BK188" s="184">
        <f>ROUND(I188*H188,2)</f>
        <v>0</v>
      </c>
      <c r="BL188" s="15" t="s">
        <v>159</v>
      </c>
      <c r="BM188" s="15" t="s">
        <v>824</v>
      </c>
    </row>
    <row r="189" spans="2:47" s="1" customFormat="1" ht="12">
      <c r="B189" s="32"/>
      <c r="C189" s="33"/>
      <c r="D189" s="185" t="s">
        <v>161</v>
      </c>
      <c r="E189" s="33"/>
      <c r="F189" s="186" t="s">
        <v>266</v>
      </c>
      <c r="G189" s="33"/>
      <c r="H189" s="33"/>
      <c r="I189" s="102"/>
      <c r="J189" s="33"/>
      <c r="K189" s="33"/>
      <c r="L189" s="36"/>
      <c r="M189" s="187"/>
      <c r="N189" s="58"/>
      <c r="O189" s="58"/>
      <c r="P189" s="58"/>
      <c r="Q189" s="58"/>
      <c r="R189" s="58"/>
      <c r="S189" s="58"/>
      <c r="T189" s="59"/>
      <c r="AT189" s="15" t="s">
        <v>161</v>
      </c>
      <c r="AU189" s="15" t="s">
        <v>85</v>
      </c>
    </row>
    <row r="190" spans="2:51" s="11" customFormat="1" ht="12">
      <c r="B190" s="188"/>
      <c r="C190" s="189"/>
      <c r="D190" s="185" t="s">
        <v>163</v>
      </c>
      <c r="E190" s="190" t="s">
        <v>1</v>
      </c>
      <c r="F190" s="191" t="s">
        <v>164</v>
      </c>
      <c r="G190" s="189"/>
      <c r="H190" s="190" t="s">
        <v>1</v>
      </c>
      <c r="I190" s="192"/>
      <c r="J190" s="189"/>
      <c r="K190" s="189"/>
      <c r="L190" s="193"/>
      <c r="M190" s="194"/>
      <c r="N190" s="195"/>
      <c r="O190" s="195"/>
      <c r="P190" s="195"/>
      <c r="Q190" s="195"/>
      <c r="R190" s="195"/>
      <c r="S190" s="195"/>
      <c r="T190" s="196"/>
      <c r="AT190" s="197" t="s">
        <v>163</v>
      </c>
      <c r="AU190" s="197" t="s">
        <v>85</v>
      </c>
      <c r="AV190" s="11" t="s">
        <v>83</v>
      </c>
      <c r="AW190" s="11" t="s">
        <v>36</v>
      </c>
      <c r="AX190" s="11" t="s">
        <v>75</v>
      </c>
      <c r="AY190" s="197" t="s">
        <v>151</v>
      </c>
    </row>
    <row r="191" spans="2:51" s="11" customFormat="1" ht="12">
      <c r="B191" s="188"/>
      <c r="C191" s="189"/>
      <c r="D191" s="185" t="s">
        <v>163</v>
      </c>
      <c r="E191" s="190" t="s">
        <v>1</v>
      </c>
      <c r="F191" s="191" t="s">
        <v>248</v>
      </c>
      <c r="G191" s="189"/>
      <c r="H191" s="190" t="s">
        <v>1</v>
      </c>
      <c r="I191" s="192"/>
      <c r="J191" s="189"/>
      <c r="K191" s="189"/>
      <c r="L191" s="193"/>
      <c r="M191" s="194"/>
      <c r="N191" s="195"/>
      <c r="O191" s="195"/>
      <c r="P191" s="195"/>
      <c r="Q191" s="195"/>
      <c r="R191" s="195"/>
      <c r="S191" s="195"/>
      <c r="T191" s="196"/>
      <c r="AT191" s="197" t="s">
        <v>163</v>
      </c>
      <c r="AU191" s="197" t="s">
        <v>85</v>
      </c>
      <c r="AV191" s="11" t="s">
        <v>83</v>
      </c>
      <c r="AW191" s="11" t="s">
        <v>36</v>
      </c>
      <c r="AX191" s="11" t="s">
        <v>75</v>
      </c>
      <c r="AY191" s="197" t="s">
        <v>151</v>
      </c>
    </row>
    <row r="192" spans="2:51" s="12" customFormat="1" ht="12">
      <c r="B192" s="198"/>
      <c r="C192" s="199"/>
      <c r="D192" s="185" t="s">
        <v>163</v>
      </c>
      <c r="E192" s="200" t="s">
        <v>1</v>
      </c>
      <c r="F192" s="201" t="s">
        <v>113</v>
      </c>
      <c r="G192" s="199"/>
      <c r="H192" s="202">
        <v>52.425</v>
      </c>
      <c r="I192" s="203"/>
      <c r="J192" s="199"/>
      <c r="K192" s="199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163</v>
      </c>
      <c r="AU192" s="208" t="s">
        <v>85</v>
      </c>
      <c r="AV192" s="12" t="s">
        <v>85</v>
      </c>
      <c r="AW192" s="12" t="s">
        <v>36</v>
      </c>
      <c r="AX192" s="12" t="s">
        <v>75</v>
      </c>
      <c r="AY192" s="208" t="s">
        <v>151</v>
      </c>
    </row>
    <row r="193" spans="2:51" s="13" customFormat="1" ht="12">
      <c r="B193" s="209"/>
      <c r="C193" s="210"/>
      <c r="D193" s="185" t="s">
        <v>163</v>
      </c>
      <c r="E193" s="211" t="s">
        <v>1</v>
      </c>
      <c r="F193" s="212" t="s">
        <v>171</v>
      </c>
      <c r="G193" s="210"/>
      <c r="H193" s="213">
        <v>52.425</v>
      </c>
      <c r="I193" s="214"/>
      <c r="J193" s="210"/>
      <c r="K193" s="210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163</v>
      </c>
      <c r="AU193" s="219" t="s">
        <v>85</v>
      </c>
      <c r="AV193" s="13" t="s">
        <v>159</v>
      </c>
      <c r="AW193" s="13" t="s">
        <v>36</v>
      </c>
      <c r="AX193" s="13" t="s">
        <v>83</v>
      </c>
      <c r="AY193" s="219" t="s">
        <v>151</v>
      </c>
    </row>
    <row r="194" spans="2:65" s="1" customFormat="1" ht="16.5" customHeight="1">
      <c r="B194" s="32"/>
      <c r="C194" s="173" t="s">
        <v>267</v>
      </c>
      <c r="D194" s="173" t="s">
        <v>154</v>
      </c>
      <c r="E194" s="174" t="s">
        <v>268</v>
      </c>
      <c r="F194" s="175" t="s">
        <v>269</v>
      </c>
      <c r="G194" s="176" t="s">
        <v>231</v>
      </c>
      <c r="H194" s="177">
        <v>243</v>
      </c>
      <c r="I194" s="178"/>
      <c r="J194" s="179">
        <f>ROUND(I194*H194,2)</f>
        <v>0</v>
      </c>
      <c r="K194" s="175" t="s">
        <v>158</v>
      </c>
      <c r="L194" s="36"/>
      <c r="M194" s="180" t="s">
        <v>1</v>
      </c>
      <c r="N194" s="181" t="s">
        <v>46</v>
      </c>
      <c r="O194" s="58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AR194" s="15" t="s">
        <v>159</v>
      </c>
      <c r="AT194" s="15" t="s">
        <v>154</v>
      </c>
      <c r="AU194" s="15" t="s">
        <v>85</v>
      </c>
      <c r="AY194" s="15" t="s">
        <v>151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15" t="s">
        <v>83</v>
      </c>
      <c r="BK194" s="184">
        <f>ROUND(I194*H194,2)</f>
        <v>0</v>
      </c>
      <c r="BL194" s="15" t="s">
        <v>159</v>
      </c>
      <c r="BM194" s="15" t="s">
        <v>825</v>
      </c>
    </row>
    <row r="195" spans="2:47" s="1" customFormat="1" ht="19.5">
      <c r="B195" s="32"/>
      <c r="C195" s="33"/>
      <c r="D195" s="185" t="s">
        <v>161</v>
      </c>
      <c r="E195" s="33"/>
      <c r="F195" s="186" t="s">
        <v>271</v>
      </c>
      <c r="G195" s="33"/>
      <c r="H195" s="33"/>
      <c r="I195" s="102"/>
      <c r="J195" s="33"/>
      <c r="K195" s="33"/>
      <c r="L195" s="36"/>
      <c r="M195" s="187"/>
      <c r="N195" s="58"/>
      <c r="O195" s="58"/>
      <c r="P195" s="58"/>
      <c r="Q195" s="58"/>
      <c r="R195" s="58"/>
      <c r="S195" s="58"/>
      <c r="T195" s="59"/>
      <c r="AT195" s="15" t="s">
        <v>161</v>
      </c>
      <c r="AU195" s="15" t="s">
        <v>85</v>
      </c>
    </row>
    <row r="196" spans="2:51" s="11" customFormat="1" ht="12">
      <c r="B196" s="188"/>
      <c r="C196" s="189"/>
      <c r="D196" s="185" t="s">
        <v>163</v>
      </c>
      <c r="E196" s="190" t="s">
        <v>1</v>
      </c>
      <c r="F196" s="191" t="s">
        <v>164</v>
      </c>
      <c r="G196" s="189"/>
      <c r="H196" s="190" t="s">
        <v>1</v>
      </c>
      <c r="I196" s="192"/>
      <c r="J196" s="189"/>
      <c r="K196" s="189"/>
      <c r="L196" s="193"/>
      <c r="M196" s="194"/>
      <c r="N196" s="195"/>
      <c r="O196" s="195"/>
      <c r="P196" s="195"/>
      <c r="Q196" s="195"/>
      <c r="R196" s="195"/>
      <c r="S196" s="195"/>
      <c r="T196" s="196"/>
      <c r="AT196" s="197" t="s">
        <v>163</v>
      </c>
      <c r="AU196" s="197" t="s">
        <v>85</v>
      </c>
      <c r="AV196" s="11" t="s">
        <v>83</v>
      </c>
      <c r="AW196" s="11" t="s">
        <v>36</v>
      </c>
      <c r="AX196" s="11" t="s">
        <v>75</v>
      </c>
      <c r="AY196" s="197" t="s">
        <v>151</v>
      </c>
    </row>
    <row r="197" spans="2:51" s="11" customFormat="1" ht="12">
      <c r="B197" s="188"/>
      <c r="C197" s="189"/>
      <c r="D197" s="185" t="s">
        <v>163</v>
      </c>
      <c r="E197" s="190" t="s">
        <v>1</v>
      </c>
      <c r="F197" s="191" t="s">
        <v>234</v>
      </c>
      <c r="G197" s="189"/>
      <c r="H197" s="190" t="s">
        <v>1</v>
      </c>
      <c r="I197" s="192"/>
      <c r="J197" s="189"/>
      <c r="K197" s="189"/>
      <c r="L197" s="193"/>
      <c r="M197" s="194"/>
      <c r="N197" s="195"/>
      <c r="O197" s="195"/>
      <c r="P197" s="195"/>
      <c r="Q197" s="195"/>
      <c r="R197" s="195"/>
      <c r="S197" s="195"/>
      <c r="T197" s="196"/>
      <c r="AT197" s="197" t="s">
        <v>163</v>
      </c>
      <c r="AU197" s="197" t="s">
        <v>85</v>
      </c>
      <c r="AV197" s="11" t="s">
        <v>83</v>
      </c>
      <c r="AW197" s="11" t="s">
        <v>36</v>
      </c>
      <c r="AX197" s="11" t="s">
        <v>75</v>
      </c>
      <c r="AY197" s="197" t="s">
        <v>151</v>
      </c>
    </row>
    <row r="198" spans="2:51" s="11" customFormat="1" ht="12">
      <c r="B198" s="188"/>
      <c r="C198" s="189"/>
      <c r="D198" s="185" t="s">
        <v>163</v>
      </c>
      <c r="E198" s="190" t="s">
        <v>1</v>
      </c>
      <c r="F198" s="191" t="s">
        <v>166</v>
      </c>
      <c r="G198" s="189"/>
      <c r="H198" s="190" t="s">
        <v>1</v>
      </c>
      <c r="I198" s="192"/>
      <c r="J198" s="189"/>
      <c r="K198" s="189"/>
      <c r="L198" s="193"/>
      <c r="M198" s="194"/>
      <c r="N198" s="195"/>
      <c r="O198" s="195"/>
      <c r="P198" s="195"/>
      <c r="Q198" s="195"/>
      <c r="R198" s="195"/>
      <c r="S198" s="195"/>
      <c r="T198" s="196"/>
      <c r="AT198" s="197" t="s">
        <v>163</v>
      </c>
      <c r="AU198" s="197" t="s">
        <v>85</v>
      </c>
      <c r="AV198" s="11" t="s">
        <v>83</v>
      </c>
      <c r="AW198" s="11" t="s">
        <v>36</v>
      </c>
      <c r="AX198" s="11" t="s">
        <v>75</v>
      </c>
      <c r="AY198" s="197" t="s">
        <v>151</v>
      </c>
    </row>
    <row r="199" spans="2:51" s="12" customFormat="1" ht="12">
      <c r="B199" s="198"/>
      <c r="C199" s="199"/>
      <c r="D199" s="185" t="s">
        <v>163</v>
      </c>
      <c r="E199" s="200" t="s">
        <v>1</v>
      </c>
      <c r="F199" s="201" t="s">
        <v>826</v>
      </c>
      <c r="G199" s="199"/>
      <c r="H199" s="202">
        <v>166.3</v>
      </c>
      <c r="I199" s="203"/>
      <c r="J199" s="199"/>
      <c r="K199" s="199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163</v>
      </c>
      <c r="AU199" s="208" t="s">
        <v>85</v>
      </c>
      <c r="AV199" s="12" t="s">
        <v>85</v>
      </c>
      <c r="AW199" s="12" t="s">
        <v>36</v>
      </c>
      <c r="AX199" s="12" t="s">
        <v>75</v>
      </c>
      <c r="AY199" s="208" t="s">
        <v>151</v>
      </c>
    </row>
    <row r="200" spans="2:51" s="11" customFormat="1" ht="12">
      <c r="B200" s="188"/>
      <c r="C200" s="189"/>
      <c r="D200" s="185" t="s">
        <v>163</v>
      </c>
      <c r="E200" s="190" t="s">
        <v>1</v>
      </c>
      <c r="F200" s="191" t="s">
        <v>169</v>
      </c>
      <c r="G200" s="189"/>
      <c r="H200" s="190" t="s">
        <v>1</v>
      </c>
      <c r="I200" s="192"/>
      <c r="J200" s="189"/>
      <c r="K200" s="189"/>
      <c r="L200" s="193"/>
      <c r="M200" s="194"/>
      <c r="N200" s="195"/>
      <c r="O200" s="195"/>
      <c r="P200" s="195"/>
      <c r="Q200" s="195"/>
      <c r="R200" s="195"/>
      <c r="S200" s="195"/>
      <c r="T200" s="196"/>
      <c r="AT200" s="197" t="s">
        <v>163</v>
      </c>
      <c r="AU200" s="197" t="s">
        <v>85</v>
      </c>
      <c r="AV200" s="11" t="s">
        <v>83</v>
      </c>
      <c r="AW200" s="11" t="s">
        <v>36</v>
      </c>
      <c r="AX200" s="11" t="s">
        <v>75</v>
      </c>
      <c r="AY200" s="197" t="s">
        <v>151</v>
      </c>
    </row>
    <row r="201" spans="2:51" s="12" customFormat="1" ht="12">
      <c r="B201" s="198"/>
      <c r="C201" s="199"/>
      <c r="D201" s="185" t="s">
        <v>163</v>
      </c>
      <c r="E201" s="200" t="s">
        <v>1</v>
      </c>
      <c r="F201" s="201" t="s">
        <v>818</v>
      </c>
      <c r="G201" s="199"/>
      <c r="H201" s="202">
        <v>76.7</v>
      </c>
      <c r="I201" s="203"/>
      <c r="J201" s="199"/>
      <c r="K201" s="199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163</v>
      </c>
      <c r="AU201" s="208" t="s">
        <v>85</v>
      </c>
      <c r="AV201" s="12" t="s">
        <v>85</v>
      </c>
      <c r="AW201" s="12" t="s">
        <v>36</v>
      </c>
      <c r="AX201" s="12" t="s">
        <v>75</v>
      </c>
      <c r="AY201" s="208" t="s">
        <v>151</v>
      </c>
    </row>
    <row r="202" spans="2:51" s="13" customFormat="1" ht="12">
      <c r="B202" s="209"/>
      <c r="C202" s="210"/>
      <c r="D202" s="185" t="s">
        <v>163</v>
      </c>
      <c r="E202" s="211" t="s">
        <v>782</v>
      </c>
      <c r="F202" s="212" t="s">
        <v>171</v>
      </c>
      <c r="G202" s="210"/>
      <c r="H202" s="213">
        <v>243</v>
      </c>
      <c r="I202" s="214"/>
      <c r="J202" s="210"/>
      <c r="K202" s="210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163</v>
      </c>
      <c r="AU202" s="219" t="s">
        <v>85</v>
      </c>
      <c r="AV202" s="13" t="s">
        <v>159</v>
      </c>
      <c r="AW202" s="13" t="s">
        <v>36</v>
      </c>
      <c r="AX202" s="13" t="s">
        <v>83</v>
      </c>
      <c r="AY202" s="219" t="s">
        <v>151</v>
      </c>
    </row>
    <row r="203" spans="2:65" s="1" customFormat="1" ht="16.5" customHeight="1">
      <c r="B203" s="32"/>
      <c r="C203" s="220" t="s">
        <v>274</v>
      </c>
      <c r="D203" s="220" t="s">
        <v>275</v>
      </c>
      <c r="E203" s="221" t="s">
        <v>276</v>
      </c>
      <c r="F203" s="222" t="s">
        <v>277</v>
      </c>
      <c r="G203" s="223" t="s">
        <v>231</v>
      </c>
      <c r="H203" s="224">
        <v>255.15</v>
      </c>
      <c r="I203" s="225"/>
      <c r="J203" s="226">
        <f>ROUND(I203*H203,2)</f>
        <v>0</v>
      </c>
      <c r="K203" s="222" t="s">
        <v>158</v>
      </c>
      <c r="L203" s="227"/>
      <c r="M203" s="228" t="s">
        <v>1</v>
      </c>
      <c r="N203" s="229" t="s">
        <v>46</v>
      </c>
      <c r="O203" s="58"/>
      <c r="P203" s="182">
        <f>O203*H203</f>
        <v>0</v>
      </c>
      <c r="Q203" s="182">
        <v>4E-05</v>
      </c>
      <c r="R203" s="182">
        <f>Q203*H203</f>
        <v>0.010206000000000002</v>
      </c>
      <c r="S203" s="182">
        <v>0</v>
      </c>
      <c r="T203" s="183">
        <f>S203*H203</f>
        <v>0</v>
      </c>
      <c r="AR203" s="15" t="s">
        <v>238</v>
      </c>
      <c r="AT203" s="15" t="s">
        <v>275</v>
      </c>
      <c r="AU203" s="15" t="s">
        <v>85</v>
      </c>
      <c r="AY203" s="15" t="s">
        <v>151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15" t="s">
        <v>83</v>
      </c>
      <c r="BK203" s="184">
        <f>ROUND(I203*H203,2)</f>
        <v>0</v>
      </c>
      <c r="BL203" s="15" t="s">
        <v>159</v>
      </c>
      <c r="BM203" s="15" t="s">
        <v>827</v>
      </c>
    </row>
    <row r="204" spans="2:47" s="1" customFormat="1" ht="12">
      <c r="B204" s="32"/>
      <c r="C204" s="33"/>
      <c r="D204" s="185" t="s">
        <v>161</v>
      </c>
      <c r="E204" s="33"/>
      <c r="F204" s="186" t="s">
        <v>277</v>
      </c>
      <c r="G204" s="33"/>
      <c r="H204" s="33"/>
      <c r="I204" s="102"/>
      <c r="J204" s="33"/>
      <c r="K204" s="33"/>
      <c r="L204" s="36"/>
      <c r="M204" s="187"/>
      <c r="N204" s="58"/>
      <c r="O204" s="58"/>
      <c r="P204" s="58"/>
      <c r="Q204" s="58"/>
      <c r="R204" s="58"/>
      <c r="S204" s="58"/>
      <c r="T204" s="59"/>
      <c r="AT204" s="15" t="s">
        <v>161</v>
      </c>
      <c r="AU204" s="15" t="s">
        <v>85</v>
      </c>
    </row>
    <row r="205" spans="2:51" s="12" customFormat="1" ht="12">
      <c r="B205" s="198"/>
      <c r="C205" s="199"/>
      <c r="D205" s="185" t="s">
        <v>163</v>
      </c>
      <c r="E205" s="200" t="s">
        <v>1</v>
      </c>
      <c r="F205" s="201" t="s">
        <v>828</v>
      </c>
      <c r="G205" s="199"/>
      <c r="H205" s="202">
        <v>255.15</v>
      </c>
      <c r="I205" s="203"/>
      <c r="J205" s="199"/>
      <c r="K205" s="199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163</v>
      </c>
      <c r="AU205" s="208" t="s">
        <v>85</v>
      </c>
      <c r="AV205" s="12" t="s">
        <v>85</v>
      </c>
      <c r="AW205" s="12" t="s">
        <v>36</v>
      </c>
      <c r="AX205" s="12" t="s">
        <v>83</v>
      </c>
      <c r="AY205" s="208" t="s">
        <v>151</v>
      </c>
    </row>
    <row r="206" spans="2:65" s="1" customFormat="1" ht="16.5" customHeight="1">
      <c r="B206" s="32"/>
      <c r="C206" s="173" t="s">
        <v>8</v>
      </c>
      <c r="D206" s="173" t="s">
        <v>154</v>
      </c>
      <c r="E206" s="174" t="s">
        <v>280</v>
      </c>
      <c r="F206" s="175" t="s">
        <v>281</v>
      </c>
      <c r="G206" s="176" t="s">
        <v>231</v>
      </c>
      <c r="H206" s="177">
        <v>39.4</v>
      </c>
      <c r="I206" s="178"/>
      <c r="J206" s="179">
        <f>ROUND(I206*H206,2)</f>
        <v>0</v>
      </c>
      <c r="K206" s="175" t="s">
        <v>158</v>
      </c>
      <c r="L206" s="36"/>
      <c r="M206" s="180" t="s">
        <v>1</v>
      </c>
      <c r="N206" s="181" t="s">
        <v>46</v>
      </c>
      <c r="O206" s="58"/>
      <c r="P206" s="182">
        <f>O206*H206</f>
        <v>0</v>
      </c>
      <c r="Q206" s="182">
        <v>0.00025</v>
      </c>
      <c r="R206" s="182">
        <f>Q206*H206</f>
        <v>0.00985</v>
      </c>
      <c r="S206" s="182">
        <v>0</v>
      </c>
      <c r="T206" s="183">
        <f>S206*H206</f>
        <v>0</v>
      </c>
      <c r="AR206" s="15" t="s">
        <v>159</v>
      </c>
      <c r="AT206" s="15" t="s">
        <v>154</v>
      </c>
      <c r="AU206" s="15" t="s">
        <v>85</v>
      </c>
      <c r="AY206" s="15" t="s">
        <v>151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15" t="s">
        <v>83</v>
      </c>
      <c r="BK206" s="184">
        <f>ROUND(I206*H206,2)</f>
        <v>0</v>
      </c>
      <c r="BL206" s="15" t="s">
        <v>159</v>
      </c>
      <c r="BM206" s="15" t="s">
        <v>829</v>
      </c>
    </row>
    <row r="207" spans="2:47" s="1" customFormat="1" ht="12">
      <c r="B207" s="32"/>
      <c r="C207" s="33"/>
      <c r="D207" s="185" t="s">
        <v>161</v>
      </c>
      <c r="E207" s="33"/>
      <c r="F207" s="186" t="s">
        <v>283</v>
      </c>
      <c r="G207" s="33"/>
      <c r="H207" s="33"/>
      <c r="I207" s="102"/>
      <c r="J207" s="33"/>
      <c r="K207" s="33"/>
      <c r="L207" s="36"/>
      <c r="M207" s="187"/>
      <c r="N207" s="58"/>
      <c r="O207" s="58"/>
      <c r="P207" s="58"/>
      <c r="Q207" s="58"/>
      <c r="R207" s="58"/>
      <c r="S207" s="58"/>
      <c r="T207" s="59"/>
      <c r="AT207" s="15" t="s">
        <v>161</v>
      </c>
      <c r="AU207" s="15" t="s">
        <v>85</v>
      </c>
    </row>
    <row r="208" spans="2:51" s="11" customFormat="1" ht="12">
      <c r="B208" s="188"/>
      <c r="C208" s="189"/>
      <c r="D208" s="185" t="s">
        <v>163</v>
      </c>
      <c r="E208" s="190" t="s">
        <v>1</v>
      </c>
      <c r="F208" s="191" t="s">
        <v>284</v>
      </c>
      <c r="G208" s="189"/>
      <c r="H208" s="190" t="s">
        <v>1</v>
      </c>
      <c r="I208" s="192"/>
      <c r="J208" s="189"/>
      <c r="K208" s="189"/>
      <c r="L208" s="193"/>
      <c r="M208" s="194"/>
      <c r="N208" s="195"/>
      <c r="O208" s="195"/>
      <c r="P208" s="195"/>
      <c r="Q208" s="195"/>
      <c r="R208" s="195"/>
      <c r="S208" s="195"/>
      <c r="T208" s="196"/>
      <c r="AT208" s="197" t="s">
        <v>163</v>
      </c>
      <c r="AU208" s="197" t="s">
        <v>85</v>
      </c>
      <c r="AV208" s="11" t="s">
        <v>83</v>
      </c>
      <c r="AW208" s="11" t="s">
        <v>36</v>
      </c>
      <c r="AX208" s="11" t="s">
        <v>75</v>
      </c>
      <c r="AY208" s="197" t="s">
        <v>151</v>
      </c>
    </row>
    <row r="209" spans="2:51" s="12" customFormat="1" ht="12">
      <c r="B209" s="198"/>
      <c r="C209" s="199"/>
      <c r="D209" s="185" t="s">
        <v>163</v>
      </c>
      <c r="E209" s="200" t="s">
        <v>1</v>
      </c>
      <c r="F209" s="201" t="s">
        <v>830</v>
      </c>
      <c r="G209" s="199"/>
      <c r="H209" s="202">
        <v>3.3</v>
      </c>
      <c r="I209" s="203"/>
      <c r="J209" s="199"/>
      <c r="K209" s="199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163</v>
      </c>
      <c r="AU209" s="208" t="s">
        <v>85</v>
      </c>
      <c r="AV209" s="12" t="s">
        <v>85</v>
      </c>
      <c r="AW209" s="12" t="s">
        <v>36</v>
      </c>
      <c r="AX209" s="12" t="s">
        <v>75</v>
      </c>
      <c r="AY209" s="208" t="s">
        <v>151</v>
      </c>
    </row>
    <row r="210" spans="2:51" s="12" customFormat="1" ht="12">
      <c r="B210" s="198"/>
      <c r="C210" s="199"/>
      <c r="D210" s="185" t="s">
        <v>163</v>
      </c>
      <c r="E210" s="200" t="s">
        <v>1</v>
      </c>
      <c r="F210" s="201" t="s">
        <v>831</v>
      </c>
      <c r="G210" s="199"/>
      <c r="H210" s="202">
        <v>3.8</v>
      </c>
      <c r="I210" s="203"/>
      <c r="J210" s="199"/>
      <c r="K210" s="199"/>
      <c r="L210" s="204"/>
      <c r="M210" s="205"/>
      <c r="N210" s="206"/>
      <c r="O210" s="206"/>
      <c r="P210" s="206"/>
      <c r="Q210" s="206"/>
      <c r="R210" s="206"/>
      <c r="S210" s="206"/>
      <c r="T210" s="207"/>
      <c r="AT210" s="208" t="s">
        <v>163</v>
      </c>
      <c r="AU210" s="208" t="s">
        <v>85</v>
      </c>
      <c r="AV210" s="12" t="s">
        <v>85</v>
      </c>
      <c r="AW210" s="12" t="s">
        <v>36</v>
      </c>
      <c r="AX210" s="12" t="s">
        <v>75</v>
      </c>
      <c r="AY210" s="208" t="s">
        <v>151</v>
      </c>
    </row>
    <row r="211" spans="2:51" s="12" customFormat="1" ht="12">
      <c r="B211" s="198"/>
      <c r="C211" s="199"/>
      <c r="D211" s="185" t="s">
        <v>163</v>
      </c>
      <c r="E211" s="200" t="s">
        <v>1</v>
      </c>
      <c r="F211" s="201" t="s">
        <v>287</v>
      </c>
      <c r="G211" s="199"/>
      <c r="H211" s="202">
        <v>7.6</v>
      </c>
      <c r="I211" s="203"/>
      <c r="J211" s="199"/>
      <c r="K211" s="199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163</v>
      </c>
      <c r="AU211" s="208" t="s">
        <v>85</v>
      </c>
      <c r="AV211" s="12" t="s">
        <v>85</v>
      </c>
      <c r="AW211" s="12" t="s">
        <v>36</v>
      </c>
      <c r="AX211" s="12" t="s">
        <v>75</v>
      </c>
      <c r="AY211" s="208" t="s">
        <v>151</v>
      </c>
    </row>
    <row r="212" spans="2:51" s="12" customFormat="1" ht="12">
      <c r="B212" s="198"/>
      <c r="C212" s="199"/>
      <c r="D212" s="185" t="s">
        <v>163</v>
      </c>
      <c r="E212" s="200" t="s">
        <v>1</v>
      </c>
      <c r="F212" s="201" t="s">
        <v>832</v>
      </c>
      <c r="G212" s="199"/>
      <c r="H212" s="202">
        <v>14.3</v>
      </c>
      <c r="I212" s="203"/>
      <c r="J212" s="199"/>
      <c r="K212" s="199"/>
      <c r="L212" s="204"/>
      <c r="M212" s="205"/>
      <c r="N212" s="206"/>
      <c r="O212" s="206"/>
      <c r="P212" s="206"/>
      <c r="Q212" s="206"/>
      <c r="R212" s="206"/>
      <c r="S212" s="206"/>
      <c r="T212" s="207"/>
      <c r="AT212" s="208" t="s">
        <v>163</v>
      </c>
      <c r="AU212" s="208" t="s">
        <v>85</v>
      </c>
      <c r="AV212" s="12" t="s">
        <v>85</v>
      </c>
      <c r="AW212" s="12" t="s">
        <v>36</v>
      </c>
      <c r="AX212" s="12" t="s">
        <v>75</v>
      </c>
      <c r="AY212" s="208" t="s">
        <v>151</v>
      </c>
    </row>
    <row r="213" spans="2:51" s="12" customFormat="1" ht="12">
      <c r="B213" s="198"/>
      <c r="C213" s="199"/>
      <c r="D213" s="185" t="s">
        <v>163</v>
      </c>
      <c r="E213" s="200" t="s">
        <v>1</v>
      </c>
      <c r="F213" s="201" t="s">
        <v>289</v>
      </c>
      <c r="G213" s="199"/>
      <c r="H213" s="202">
        <v>9</v>
      </c>
      <c r="I213" s="203"/>
      <c r="J213" s="199"/>
      <c r="K213" s="199"/>
      <c r="L213" s="204"/>
      <c r="M213" s="205"/>
      <c r="N213" s="206"/>
      <c r="O213" s="206"/>
      <c r="P213" s="206"/>
      <c r="Q213" s="206"/>
      <c r="R213" s="206"/>
      <c r="S213" s="206"/>
      <c r="T213" s="207"/>
      <c r="AT213" s="208" t="s">
        <v>163</v>
      </c>
      <c r="AU213" s="208" t="s">
        <v>85</v>
      </c>
      <c r="AV213" s="12" t="s">
        <v>85</v>
      </c>
      <c r="AW213" s="12" t="s">
        <v>36</v>
      </c>
      <c r="AX213" s="12" t="s">
        <v>75</v>
      </c>
      <c r="AY213" s="208" t="s">
        <v>151</v>
      </c>
    </row>
    <row r="214" spans="2:51" s="12" customFormat="1" ht="12">
      <c r="B214" s="198"/>
      <c r="C214" s="199"/>
      <c r="D214" s="185" t="s">
        <v>163</v>
      </c>
      <c r="E214" s="200" t="s">
        <v>1</v>
      </c>
      <c r="F214" s="201" t="s">
        <v>290</v>
      </c>
      <c r="G214" s="199"/>
      <c r="H214" s="202">
        <v>1.4</v>
      </c>
      <c r="I214" s="203"/>
      <c r="J214" s="199"/>
      <c r="K214" s="199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163</v>
      </c>
      <c r="AU214" s="208" t="s">
        <v>85</v>
      </c>
      <c r="AV214" s="12" t="s">
        <v>85</v>
      </c>
      <c r="AW214" s="12" t="s">
        <v>36</v>
      </c>
      <c r="AX214" s="12" t="s">
        <v>75</v>
      </c>
      <c r="AY214" s="208" t="s">
        <v>151</v>
      </c>
    </row>
    <row r="215" spans="2:51" s="13" customFormat="1" ht="12">
      <c r="B215" s="209"/>
      <c r="C215" s="210"/>
      <c r="D215" s="185" t="s">
        <v>163</v>
      </c>
      <c r="E215" s="211" t="s">
        <v>789</v>
      </c>
      <c r="F215" s="212" t="s">
        <v>171</v>
      </c>
      <c r="G215" s="210"/>
      <c r="H215" s="213">
        <v>39.4</v>
      </c>
      <c r="I215" s="214"/>
      <c r="J215" s="210"/>
      <c r="K215" s="210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163</v>
      </c>
      <c r="AU215" s="219" t="s">
        <v>85</v>
      </c>
      <c r="AV215" s="13" t="s">
        <v>159</v>
      </c>
      <c r="AW215" s="13" t="s">
        <v>36</v>
      </c>
      <c r="AX215" s="13" t="s">
        <v>83</v>
      </c>
      <c r="AY215" s="219" t="s">
        <v>151</v>
      </c>
    </row>
    <row r="216" spans="2:65" s="1" customFormat="1" ht="16.5" customHeight="1">
      <c r="B216" s="32"/>
      <c r="C216" s="220" t="s">
        <v>292</v>
      </c>
      <c r="D216" s="220" t="s">
        <v>275</v>
      </c>
      <c r="E216" s="221" t="s">
        <v>293</v>
      </c>
      <c r="F216" s="222" t="s">
        <v>294</v>
      </c>
      <c r="G216" s="223" t="s">
        <v>231</v>
      </c>
      <c r="H216" s="224">
        <v>41.37</v>
      </c>
      <c r="I216" s="225"/>
      <c r="J216" s="226">
        <f>ROUND(I216*H216,2)</f>
        <v>0</v>
      </c>
      <c r="K216" s="222" t="s">
        <v>158</v>
      </c>
      <c r="L216" s="227"/>
      <c r="M216" s="228" t="s">
        <v>1</v>
      </c>
      <c r="N216" s="229" t="s">
        <v>46</v>
      </c>
      <c r="O216" s="58"/>
      <c r="P216" s="182">
        <f>O216*H216</f>
        <v>0</v>
      </c>
      <c r="Q216" s="182">
        <v>0.0002</v>
      </c>
      <c r="R216" s="182">
        <f>Q216*H216</f>
        <v>0.008274</v>
      </c>
      <c r="S216" s="182">
        <v>0</v>
      </c>
      <c r="T216" s="183">
        <f>S216*H216</f>
        <v>0</v>
      </c>
      <c r="AR216" s="15" t="s">
        <v>238</v>
      </c>
      <c r="AT216" s="15" t="s">
        <v>275</v>
      </c>
      <c r="AU216" s="15" t="s">
        <v>85</v>
      </c>
      <c r="AY216" s="15" t="s">
        <v>151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15" t="s">
        <v>83</v>
      </c>
      <c r="BK216" s="184">
        <f>ROUND(I216*H216,2)</f>
        <v>0</v>
      </c>
      <c r="BL216" s="15" t="s">
        <v>159</v>
      </c>
      <c r="BM216" s="15" t="s">
        <v>833</v>
      </c>
    </row>
    <row r="217" spans="2:47" s="1" customFormat="1" ht="12">
      <c r="B217" s="32"/>
      <c r="C217" s="33"/>
      <c r="D217" s="185" t="s">
        <v>161</v>
      </c>
      <c r="E217" s="33"/>
      <c r="F217" s="186" t="s">
        <v>294</v>
      </c>
      <c r="G217" s="33"/>
      <c r="H217" s="33"/>
      <c r="I217" s="102"/>
      <c r="J217" s="33"/>
      <c r="K217" s="33"/>
      <c r="L217" s="36"/>
      <c r="M217" s="187"/>
      <c r="N217" s="58"/>
      <c r="O217" s="58"/>
      <c r="P217" s="58"/>
      <c r="Q217" s="58"/>
      <c r="R217" s="58"/>
      <c r="S217" s="58"/>
      <c r="T217" s="59"/>
      <c r="AT217" s="15" t="s">
        <v>161</v>
      </c>
      <c r="AU217" s="15" t="s">
        <v>85</v>
      </c>
    </row>
    <row r="218" spans="2:51" s="12" customFormat="1" ht="12">
      <c r="B218" s="198"/>
      <c r="C218" s="199"/>
      <c r="D218" s="185" t="s">
        <v>163</v>
      </c>
      <c r="E218" s="200" t="s">
        <v>1</v>
      </c>
      <c r="F218" s="201" t="s">
        <v>834</v>
      </c>
      <c r="G218" s="199"/>
      <c r="H218" s="202">
        <v>41.37</v>
      </c>
      <c r="I218" s="203"/>
      <c r="J218" s="199"/>
      <c r="K218" s="199"/>
      <c r="L218" s="204"/>
      <c r="M218" s="205"/>
      <c r="N218" s="206"/>
      <c r="O218" s="206"/>
      <c r="P218" s="206"/>
      <c r="Q218" s="206"/>
      <c r="R218" s="206"/>
      <c r="S218" s="206"/>
      <c r="T218" s="207"/>
      <c r="AT218" s="208" t="s">
        <v>163</v>
      </c>
      <c r="AU218" s="208" t="s">
        <v>85</v>
      </c>
      <c r="AV218" s="12" t="s">
        <v>85</v>
      </c>
      <c r="AW218" s="12" t="s">
        <v>36</v>
      </c>
      <c r="AX218" s="12" t="s">
        <v>83</v>
      </c>
      <c r="AY218" s="208" t="s">
        <v>151</v>
      </c>
    </row>
    <row r="219" spans="2:65" s="1" customFormat="1" ht="16.5" customHeight="1">
      <c r="B219" s="32"/>
      <c r="C219" s="173" t="s">
        <v>297</v>
      </c>
      <c r="D219" s="173" t="s">
        <v>154</v>
      </c>
      <c r="E219" s="174" t="s">
        <v>298</v>
      </c>
      <c r="F219" s="175" t="s">
        <v>299</v>
      </c>
      <c r="G219" s="176" t="s">
        <v>157</v>
      </c>
      <c r="H219" s="177">
        <v>12.975</v>
      </c>
      <c r="I219" s="178"/>
      <c r="J219" s="179">
        <f>ROUND(I219*H219,2)</f>
        <v>0</v>
      </c>
      <c r="K219" s="175" t="s">
        <v>158</v>
      </c>
      <c r="L219" s="36"/>
      <c r="M219" s="180" t="s">
        <v>1</v>
      </c>
      <c r="N219" s="181" t="s">
        <v>46</v>
      </c>
      <c r="O219" s="58"/>
      <c r="P219" s="182">
        <f>O219*H219</f>
        <v>0</v>
      </c>
      <c r="Q219" s="182">
        <v>0.00268</v>
      </c>
      <c r="R219" s="182">
        <f>Q219*H219</f>
        <v>0.034773</v>
      </c>
      <c r="S219" s="182">
        <v>0</v>
      </c>
      <c r="T219" s="183">
        <f>S219*H219</f>
        <v>0</v>
      </c>
      <c r="AR219" s="15" t="s">
        <v>159</v>
      </c>
      <c r="AT219" s="15" t="s">
        <v>154</v>
      </c>
      <c r="AU219" s="15" t="s">
        <v>85</v>
      </c>
      <c r="AY219" s="15" t="s">
        <v>151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15" t="s">
        <v>83</v>
      </c>
      <c r="BK219" s="184">
        <f>ROUND(I219*H219,2)</f>
        <v>0</v>
      </c>
      <c r="BL219" s="15" t="s">
        <v>159</v>
      </c>
      <c r="BM219" s="15" t="s">
        <v>835</v>
      </c>
    </row>
    <row r="220" spans="2:47" s="1" customFormat="1" ht="12">
      <c r="B220" s="32"/>
      <c r="C220" s="33"/>
      <c r="D220" s="185" t="s">
        <v>161</v>
      </c>
      <c r="E220" s="33"/>
      <c r="F220" s="186" t="s">
        <v>301</v>
      </c>
      <c r="G220" s="33"/>
      <c r="H220" s="33"/>
      <c r="I220" s="102"/>
      <c r="J220" s="33"/>
      <c r="K220" s="33"/>
      <c r="L220" s="36"/>
      <c r="M220" s="187"/>
      <c r="N220" s="58"/>
      <c r="O220" s="58"/>
      <c r="P220" s="58"/>
      <c r="Q220" s="58"/>
      <c r="R220" s="58"/>
      <c r="S220" s="58"/>
      <c r="T220" s="59"/>
      <c r="AT220" s="15" t="s">
        <v>161</v>
      </c>
      <c r="AU220" s="15" t="s">
        <v>85</v>
      </c>
    </row>
    <row r="221" spans="2:51" s="11" customFormat="1" ht="12">
      <c r="B221" s="188"/>
      <c r="C221" s="189"/>
      <c r="D221" s="185" t="s">
        <v>163</v>
      </c>
      <c r="E221" s="190" t="s">
        <v>1</v>
      </c>
      <c r="F221" s="191" t="s">
        <v>164</v>
      </c>
      <c r="G221" s="189"/>
      <c r="H221" s="190" t="s">
        <v>1</v>
      </c>
      <c r="I221" s="192"/>
      <c r="J221" s="189"/>
      <c r="K221" s="189"/>
      <c r="L221" s="193"/>
      <c r="M221" s="194"/>
      <c r="N221" s="195"/>
      <c r="O221" s="195"/>
      <c r="P221" s="195"/>
      <c r="Q221" s="195"/>
      <c r="R221" s="195"/>
      <c r="S221" s="195"/>
      <c r="T221" s="196"/>
      <c r="AT221" s="197" t="s">
        <v>163</v>
      </c>
      <c r="AU221" s="197" t="s">
        <v>85</v>
      </c>
      <c r="AV221" s="11" t="s">
        <v>83</v>
      </c>
      <c r="AW221" s="11" t="s">
        <v>36</v>
      </c>
      <c r="AX221" s="11" t="s">
        <v>75</v>
      </c>
      <c r="AY221" s="197" t="s">
        <v>151</v>
      </c>
    </row>
    <row r="222" spans="2:51" s="11" customFormat="1" ht="12">
      <c r="B222" s="188"/>
      <c r="C222" s="189"/>
      <c r="D222" s="185" t="s">
        <v>163</v>
      </c>
      <c r="E222" s="190" t="s">
        <v>1</v>
      </c>
      <c r="F222" s="191" t="s">
        <v>165</v>
      </c>
      <c r="G222" s="189"/>
      <c r="H222" s="190" t="s">
        <v>1</v>
      </c>
      <c r="I222" s="192"/>
      <c r="J222" s="189"/>
      <c r="K222" s="189"/>
      <c r="L222" s="193"/>
      <c r="M222" s="194"/>
      <c r="N222" s="195"/>
      <c r="O222" s="195"/>
      <c r="P222" s="195"/>
      <c r="Q222" s="195"/>
      <c r="R222" s="195"/>
      <c r="S222" s="195"/>
      <c r="T222" s="196"/>
      <c r="AT222" s="197" t="s">
        <v>163</v>
      </c>
      <c r="AU222" s="197" t="s">
        <v>85</v>
      </c>
      <c r="AV222" s="11" t="s">
        <v>83</v>
      </c>
      <c r="AW222" s="11" t="s">
        <v>36</v>
      </c>
      <c r="AX222" s="11" t="s">
        <v>75</v>
      </c>
      <c r="AY222" s="197" t="s">
        <v>151</v>
      </c>
    </row>
    <row r="223" spans="2:51" s="12" customFormat="1" ht="12">
      <c r="B223" s="198"/>
      <c r="C223" s="199"/>
      <c r="D223" s="185" t="s">
        <v>163</v>
      </c>
      <c r="E223" s="200" t="s">
        <v>1</v>
      </c>
      <c r="F223" s="201" t="s">
        <v>793</v>
      </c>
      <c r="G223" s="199"/>
      <c r="H223" s="202">
        <v>12.975</v>
      </c>
      <c r="I223" s="203"/>
      <c r="J223" s="199"/>
      <c r="K223" s="199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163</v>
      </c>
      <c r="AU223" s="208" t="s">
        <v>85</v>
      </c>
      <c r="AV223" s="12" t="s">
        <v>85</v>
      </c>
      <c r="AW223" s="12" t="s">
        <v>36</v>
      </c>
      <c r="AX223" s="12" t="s">
        <v>75</v>
      </c>
      <c r="AY223" s="208" t="s">
        <v>151</v>
      </c>
    </row>
    <row r="224" spans="2:51" s="13" customFormat="1" ht="12">
      <c r="B224" s="209"/>
      <c r="C224" s="210"/>
      <c r="D224" s="185" t="s">
        <v>163</v>
      </c>
      <c r="E224" s="211" t="s">
        <v>1</v>
      </c>
      <c r="F224" s="212" t="s">
        <v>171</v>
      </c>
      <c r="G224" s="210"/>
      <c r="H224" s="213">
        <v>12.975</v>
      </c>
      <c r="I224" s="214"/>
      <c r="J224" s="210"/>
      <c r="K224" s="210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163</v>
      </c>
      <c r="AU224" s="219" t="s">
        <v>85</v>
      </c>
      <c r="AV224" s="13" t="s">
        <v>159</v>
      </c>
      <c r="AW224" s="13" t="s">
        <v>36</v>
      </c>
      <c r="AX224" s="13" t="s">
        <v>83</v>
      </c>
      <c r="AY224" s="219" t="s">
        <v>151</v>
      </c>
    </row>
    <row r="225" spans="2:65" s="1" customFormat="1" ht="16.5" customHeight="1">
      <c r="B225" s="32"/>
      <c r="C225" s="173" t="s">
        <v>303</v>
      </c>
      <c r="D225" s="173" t="s">
        <v>154</v>
      </c>
      <c r="E225" s="174" t="s">
        <v>304</v>
      </c>
      <c r="F225" s="175" t="s">
        <v>305</v>
      </c>
      <c r="G225" s="176" t="s">
        <v>157</v>
      </c>
      <c r="H225" s="177">
        <v>39.45</v>
      </c>
      <c r="I225" s="178"/>
      <c r="J225" s="179">
        <f>ROUND(I225*H225,2)</f>
        <v>0</v>
      </c>
      <c r="K225" s="175" t="s">
        <v>158</v>
      </c>
      <c r="L225" s="36"/>
      <c r="M225" s="180" t="s">
        <v>1</v>
      </c>
      <c r="N225" s="181" t="s">
        <v>46</v>
      </c>
      <c r="O225" s="58"/>
      <c r="P225" s="182">
        <f>O225*H225</f>
        <v>0</v>
      </c>
      <c r="Q225" s="182">
        <v>0.00268</v>
      </c>
      <c r="R225" s="182">
        <f>Q225*H225</f>
        <v>0.10572600000000001</v>
      </c>
      <c r="S225" s="182">
        <v>0</v>
      </c>
      <c r="T225" s="183">
        <f>S225*H225</f>
        <v>0</v>
      </c>
      <c r="AR225" s="15" t="s">
        <v>159</v>
      </c>
      <c r="AT225" s="15" t="s">
        <v>154</v>
      </c>
      <c r="AU225" s="15" t="s">
        <v>85</v>
      </c>
      <c r="AY225" s="15" t="s">
        <v>151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15" t="s">
        <v>83</v>
      </c>
      <c r="BK225" s="184">
        <f>ROUND(I225*H225,2)</f>
        <v>0</v>
      </c>
      <c r="BL225" s="15" t="s">
        <v>159</v>
      </c>
      <c r="BM225" s="15" t="s">
        <v>836</v>
      </c>
    </row>
    <row r="226" spans="2:47" s="1" customFormat="1" ht="12">
      <c r="B226" s="32"/>
      <c r="C226" s="33"/>
      <c r="D226" s="185" t="s">
        <v>161</v>
      </c>
      <c r="E226" s="33"/>
      <c r="F226" s="186" t="s">
        <v>307</v>
      </c>
      <c r="G226" s="33"/>
      <c r="H226" s="33"/>
      <c r="I226" s="102"/>
      <c r="J226" s="33"/>
      <c r="K226" s="33"/>
      <c r="L226" s="36"/>
      <c r="M226" s="187"/>
      <c r="N226" s="58"/>
      <c r="O226" s="58"/>
      <c r="P226" s="58"/>
      <c r="Q226" s="58"/>
      <c r="R226" s="58"/>
      <c r="S226" s="58"/>
      <c r="T226" s="59"/>
      <c r="AT226" s="15" t="s">
        <v>161</v>
      </c>
      <c r="AU226" s="15" t="s">
        <v>85</v>
      </c>
    </row>
    <row r="227" spans="2:51" s="11" customFormat="1" ht="12">
      <c r="B227" s="188"/>
      <c r="C227" s="189"/>
      <c r="D227" s="185" t="s">
        <v>163</v>
      </c>
      <c r="E227" s="190" t="s">
        <v>1</v>
      </c>
      <c r="F227" s="191" t="s">
        <v>164</v>
      </c>
      <c r="G227" s="189"/>
      <c r="H227" s="190" t="s">
        <v>1</v>
      </c>
      <c r="I227" s="192"/>
      <c r="J227" s="189"/>
      <c r="K227" s="189"/>
      <c r="L227" s="193"/>
      <c r="M227" s="194"/>
      <c r="N227" s="195"/>
      <c r="O227" s="195"/>
      <c r="P227" s="195"/>
      <c r="Q227" s="195"/>
      <c r="R227" s="195"/>
      <c r="S227" s="195"/>
      <c r="T227" s="196"/>
      <c r="AT227" s="197" t="s">
        <v>163</v>
      </c>
      <c r="AU227" s="197" t="s">
        <v>85</v>
      </c>
      <c r="AV227" s="11" t="s">
        <v>83</v>
      </c>
      <c r="AW227" s="11" t="s">
        <v>36</v>
      </c>
      <c r="AX227" s="11" t="s">
        <v>75</v>
      </c>
      <c r="AY227" s="197" t="s">
        <v>151</v>
      </c>
    </row>
    <row r="228" spans="2:51" s="11" customFormat="1" ht="12">
      <c r="B228" s="188"/>
      <c r="C228" s="189"/>
      <c r="D228" s="185" t="s">
        <v>163</v>
      </c>
      <c r="E228" s="190" t="s">
        <v>1</v>
      </c>
      <c r="F228" s="191" t="s">
        <v>308</v>
      </c>
      <c r="G228" s="189"/>
      <c r="H228" s="190" t="s">
        <v>1</v>
      </c>
      <c r="I228" s="192"/>
      <c r="J228" s="189"/>
      <c r="K228" s="189"/>
      <c r="L228" s="193"/>
      <c r="M228" s="194"/>
      <c r="N228" s="195"/>
      <c r="O228" s="195"/>
      <c r="P228" s="195"/>
      <c r="Q228" s="195"/>
      <c r="R228" s="195"/>
      <c r="S228" s="195"/>
      <c r="T228" s="196"/>
      <c r="AT228" s="197" t="s">
        <v>163</v>
      </c>
      <c r="AU228" s="197" t="s">
        <v>85</v>
      </c>
      <c r="AV228" s="11" t="s">
        <v>83</v>
      </c>
      <c r="AW228" s="11" t="s">
        <v>36</v>
      </c>
      <c r="AX228" s="11" t="s">
        <v>75</v>
      </c>
      <c r="AY228" s="197" t="s">
        <v>151</v>
      </c>
    </row>
    <row r="229" spans="2:51" s="11" customFormat="1" ht="12">
      <c r="B229" s="188"/>
      <c r="C229" s="189"/>
      <c r="D229" s="185" t="s">
        <v>163</v>
      </c>
      <c r="E229" s="190" t="s">
        <v>1</v>
      </c>
      <c r="F229" s="191" t="s">
        <v>166</v>
      </c>
      <c r="G229" s="189"/>
      <c r="H229" s="190" t="s">
        <v>1</v>
      </c>
      <c r="I229" s="192"/>
      <c r="J229" s="189"/>
      <c r="K229" s="189"/>
      <c r="L229" s="193"/>
      <c r="M229" s="194"/>
      <c r="N229" s="195"/>
      <c r="O229" s="195"/>
      <c r="P229" s="195"/>
      <c r="Q229" s="195"/>
      <c r="R229" s="195"/>
      <c r="S229" s="195"/>
      <c r="T229" s="196"/>
      <c r="AT229" s="197" t="s">
        <v>163</v>
      </c>
      <c r="AU229" s="197" t="s">
        <v>85</v>
      </c>
      <c r="AV229" s="11" t="s">
        <v>83</v>
      </c>
      <c r="AW229" s="11" t="s">
        <v>36</v>
      </c>
      <c r="AX229" s="11" t="s">
        <v>75</v>
      </c>
      <c r="AY229" s="197" t="s">
        <v>151</v>
      </c>
    </row>
    <row r="230" spans="2:51" s="12" customFormat="1" ht="12">
      <c r="B230" s="198"/>
      <c r="C230" s="199"/>
      <c r="D230" s="185" t="s">
        <v>163</v>
      </c>
      <c r="E230" s="200" t="s">
        <v>1</v>
      </c>
      <c r="F230" s="201" t="s">
        <v>837</v>
      </c>
      <c r="G230" s="199"/>
      <c r="H230" s="202">
        <v>24.175</v>
      </c>
      <c r="I230" s="203"/>
      <c r="J230" s="199"/>
      <c r="K230" s="199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163</v>
      </c>
      <c r="AU230" s="208" t="s">
        <v>85</v>
      </c>
      <c r="AV230" s="12" t="s">
        <v>85</v>
      </c>
      <c r="AW230" s="12" t="s">
        <v>36</v>
      </c>
      <c r="AX230" s="12" t="s">
        <v>75</v>
      </c>
      <c r="AY230" s="208" t="s">
        <v>151</v>
      </c>
    </row>
    <row r="231" spans="2:51" s="11" customFormat="1" ht="12">
      <c r="B231" s="188"/>
      <c r="C231" s="189"/>
      <c r="D231" s="185" t="s">
        <v>163</v>
      </c>
      <c r="E231" s="190" t="s">
        <v>1</v>
      </c>
      <c r="F231" s="191" t="s">
        <v>169</v>
      </c>
      <c r="G231" s="189"/>
      <c r="H231" s="190" t="s">
        <v>1</v>
      </c>
      <c r="I231" s="192"/>
      <c r="J231" s="189"/>
      <c r="K231" s="189"/>
      <c r="L231" s="193"/>
      <c r="M231" s="194"/>
      <c r="N231" s="195"/>
      <c r="O231" s="195"/>
      <c r="P231" s="195"/>
      <c r="Q231" s="195"/>
      <c r="R231" s="195"/>
      <c r="S231" s="195"/>
      <c r="T231" s="196"/>
      <c r="AT231" s="197" t="s">
        <v>163</v>
      </c>
      <c r="AU231" s="197" t="s">
        <v>85</v>
      </c>
      <c r="AV231" s="11" t="s">
        <v>83</v>
      </c>
      <c r="AW231" s="11" t="s">
        <v>36</v>
      </c>
      <c r="AX231" s="11" t="s">
        <v>75</v>
      </c>
      <c r="AY231" s="197" t="s">
        <v>151</v>
      </c>
    </row>
    <row r="232" spans="2:51" s="12" customFormat="1" ht="12">
      <c r="B232" s="198"/>
      <c r="C232" s="199"/>
      <c r="D232" s="185" t="s">
        <v>163</v>
      </c>
      <c r="E232" s="200" t="s">
        <v>1</v>
      </c>
      <c r="F232" s="201" t="s">
        <v>838</v>
      </c>
      <c r="G232" s="199"/>
      <c r="H232" s="202">
        <v>15.275</v>
      </c>
      <c r="I232" s="203"/>
      <c r="J232" s="199"/>
      <c r="K232" s="199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163</v>
      </c>
      <c r="AU232" s="208" t="s">
        <v>85</v>
      </c>
      <c r="AV232" s="12" t="s">
        <v>85</v>
      </c>
      <c r="AW232" s="12" t="s">
        <v>36</v>
      </c>
      <c r="AX232" s="12" t="s">
        <v>75</v>
      </c>
      <c r="AY232" s="208" t="s">
        <v>151</v>
      </c>
    </row>
    <row r="233" spans="2:51" s="13" customFormat="1" ht="12">
      <c r="B233" s="209"/>
      <c r="C233" s="210"/>
      <c r="D233" s="185" t="s">
        <v>163</v>
      </c>
      <c r="E233" s="211" t="s">
        <v>1</v>
      </c>
      <c r="F233" s="212" t="s">
        <v>171</v>
      </c>
      <c r="G233" s="210"/>
      <c r="H233" s="213">
        <v>39.45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163</v>
      </c>
      <c r="AU233" s="219" t="s">
        <v>85</v>
      </c>
      <c r="AV233" s="13" t="s">
        <v>159</v>
      </c>
      <c r="AW233" s="13" t="s">
        <v>36</v>
      </c>
      <c r="AX233" s="13" t="s">
        <v>83</v>
      </c>
      <c r="AY233" s="219" t="s">
        <v>151</v>
      </c>
    </row>
    <row r="234" spans="2:65" s="1" customFormat="1" ht="16.5" customHeight="1">
      <c r="B234" s="32"/>
      <c r="C234" s="173" t="s">
        <v>309</v>
      </c>
      <c r="D234" s="173" t="s">
        <v>154</v>
      </c>
      <c r="E234" s="174" t="s">
        <v>310</v>
      </c>
      <c r="F234" s="175" t="s">
        <v>311</v>
      </c>
      <c r="G234" s="176" t="s">
        <v>157</v>
      </c>
      <c r="H234" s="177">
        <v>95.415</v>
      </c>
      <c r="I234" s="178"/>
      <c r="J234" s="179">
        <f>ROUND(I234*H234,2)</f>
        <v>0</v>
      </c>
      <c r="K234" s="175" t="s">
        <v>158</v>
      </c>
      <c r="L234" s="36"/>
      <c r="M234" s="180" t="s">
        <v>1</v>
      </c>
      <c r="N234" s="181" t="s">
        <v>46</v>
      </c>
      <c r="O234" s="58"/>
      <c r="P234" s="182">
        <f>O234*H234</f>
        <v>0</v>
      </c>
      <c r="Q234" s="182">
        <v>0</v>
      </c>
      <c r="R234" s="182">
        <f>Q234*H234</f>
        <v>0</v>
      </c>
      <c r="S234" s="182">
        <v>0</v>
      </c>
      <c r="T234" s="183">
        <f>S234*H234</f>
        <v>0</v>
      </c>
      <c r="AR234" s="15" t="s">
        <v>159</v>
      </c>
      <c r="AT234" s="15" t="s">
        <v>154</v>
      </c>
      <c r="AU234" s="15" t="s">
        <v>85</v>
      </c>
      <c r="AY234" s="15" t="s">
        <v>151</v>
      </c>
      <c r="BE234" s="184">
        <f>IF(N234="základní",J234,0)</f>
        <v>0</v>
      </c>
      <c r="BF234" s="184">
        <f>IF(N234="snížená",J234,0)</f>
        <v>0</v>
      </c>
      <c r="BG234" s="184">
        <f>IF(N234="zákl. přenesená",J234,0)</f>
        <v>0</v>
      </c>
      <c r="BH234" s="184">
        <f>IF(N234="sníž. přenesená",J234,0)</f>
        <v>0</v>
      </c>
      <c r="BI234" s="184">
        <f>IF(N234="nulová",J234,0)</f>
        <v>0</v>
      </c>
      <c r="BJ234" s="15" t="s">
        <v>83</v>
      </c>
      <c r="BK234" s="184">
        <f>ROUND(I234*H234,2)</f>
        <v>0</v>
      </c>
      <c r="BL234" s="15" t="s">
        <v>159</v>
      </c>
      <c r="BM234" s="15" t="s">
        <v>839</v>
      </c>
    </row>
    <row r="235" spans="2:47" s="1" customFormat="1" ht="12">
      <c r="B235" s="32"/>
      <c r="C235" s="33"/>
      <c r="D235" s="185" t="s">
        <v>161</v>
      </c>
      <c r="E235" s="33"/>
      <c r="F235" s="186" t="s">
        <v>313</v>
      </c>
      <c r="G235" s="33"/>
      <c r="H235" s="33"/>
      <c r="I235" s="102"/>
      <c r="J235" s="33"/>
      <c r="K235" s="33"/>
      <c r="L235" s="36"/>
      <c r="M235" s="187"/>
      <c r="N235" s="58"/>
      <c r="O235" s="58"/>
      <c r="P235" s="58"/>
      <c r="Q235" s="58"/>
      <c r="R235" s="58"/>
      <c r="S235" s="58"/>
      <c r="T235" s="59"/>
      <c r="AT235" s="15" t="s">
        <v>161</v>
      </c>
      <c r="AU235" s="15" t="s">
        <v>85</v>
      </c>
    </row>
    <row r="236" spans="2:51" s="11" customFormat="1" ht="12">
      <c r="B236" s="188"/>
      <c r="C236" s="189"/>
      <c r="D236" s="185" t="s">
        <v>163</v>
      </c>
      <c r="E236" s="190" t="s">
        <v>1</v>
      </c>
      <c r="F236" s="191" t="s">
        <v>200</v>
      </c>
      <c r="G236" s="189"/>
      <c r="H236" s="190" t="s">
        <v>1</v>
      </c>
      <c r="I236" s="192"/>
      <c r="J236" s="189"/>
      <c r="K236" s="189"/>
      <c r="L236" s="193"/>
      <c r="M236" s="194"/>
      <c r="N236" s="195"/>
      <c r="O236" s="195"/>
      <c r="P236" s="195"/>
      <c r="Q236" s="195"/>
      <c r="R236" s="195"/>
      <c r="S236" s="195"/>
      <c r="T236" s="196"/>
      <c r="AT236" s="197" t="s">
        <v>163</v>
      </c>
      <c r="AU236" s="197" t="s">
        <v>85</v>
      </c>
      <c r="AV236" s="11" t="s">
        <v>83</v>
      </c>
      <c r="AW236" s="11" t="s">
        <v>36</v>
      </c>
      <c r="AX236" s="11" t="s">
        <v>75</v>
      </c>
      <c r="AY236" s="197" t="s">
        <v>151</v>
      </c>
    </row>
    <row r="237" spans="2:51" s="12" customFormat="1" ht="12">
      <c r="B237" s="198"/>
      <c r="C237" s="199"/>
      <c r="D237" s="185" t="s">
        <v>163</v>
      </c>
      <c r="E237" s="200" t="s">
        <v>1</v>
      </c>
      <c r="F237" s="201" t="s">
        <v>797</v>
      </c>
      <c r="G237" s="199"/>
      <c r="H237" s="202">
        <v>95.415</v>
      </c>
      <c r="I237" s="203"/>
      <c r="J237" s="199"/>
      <c r="K237" s="199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163</v>
      </c>
      <c r="AU237" s="208" t="s">
        <v>85</v>
      </c>
      <c r="AV237" s="12" t="s">
        <v>85</v>
      </c>
      <c r="AW237" s="12" t="s">
        <v>36</v>
      </c>
      <c r="AX237" s="12" t="s">
        <v>75</v>
      </c>
      <c r="AY237" s="208" t="s">
        <v>151</v>
      </c>
    </row>
    <row r="238" spans="2:51" s="13" customFormat="1" ht="12">
      <c r="B238" s="209"/>
      <c r="C238" s="210"/>
      <c r="D238" s="185" t="s">
        <v>163</v>
      </c>
      <c r="E238" s="211" t="s">
        <v>1</v>
      </c>
      <c r="F238" s="212" t="s">
        <v>797</v>
      </c>
      <c r="G238" s="210"/>
      <c r="H238" s="213">
        <v>95.415</v>
      </c>
      <c r="I238" s="214"/>
      <c r="J238" s="210"/>
      <c r="K238" s="210"/>
      <c r="L238" s="215"/>
      <c r="M238" s="216"/>
      <c r="N238" s="217"/>
      <c r="O238" s="217"/>
      <c r="P238" s="217"/>
      <c r="Q238" s="217"/>
      <c r="R238" s="217"/>
      <c r="S238" s="217"/>
      <c r="T238" s="218"/>
      <c r="AT238" s="219" t="s">
        <v>163</v>
      </c>
      <c r="AU238" s="219" t="s">
        <v>85</v>
      </c>
      <c r="AV238" s="13" t="s">
        <v>159</v>
      </c>
      <c r="AW238" s="13" t="s">
        <v>36</v>
      </c>
      <c r="AX238" s="13" t="s">
        <v>83</v>
      </c>
      <c r="AY238" s="219" t="s">
        <v>151</v>
      </c>
    </row>
    <row r="239" spans="2:65" s="1" customFormat="1" ht="16.5" customHeight="1">
      <c r="B239" s="32"/>
      <c r="C239" s="173" t="s">
        <v>314</v>
      </c>
      <c r="D239" s="173" t="s">
        <v>154</v>
      </c>
      <c r="E239" s="174" t="s">
        <v>346</v>
      </c>
      <c r="F239" s="175" t="s">
        <v>347</v>
      </c>
      <c r="G239" s="176" t="s">
        <v>157</v>
      </c>
      <c r="H239" s="177">
        <v>9.75</v>
      </c>
      <c r="I239" s="178"/>
      <c r="J239" s="179">
        <f>ROUND(I239*H239,2)</f>
        <v>0</v>
      </c>
      <c r="K239" s="175" t="s">
        <v>158</v>
      </c>
      <c r="L239" s="36"/>
      <c r="M239" s="180" t="s">
        <v>1</v>
      </c>
      <c r="N239" s="181" t="s">
        <v>46</v>
      </c>
      <c r="O239" s="58"/>
      <c r="P239" s="182">
        <f>O239*H239</f>
        <v>0</v>
      </c>
      <c r="Q239" s="182">
        <v>0.00188</v>
      </c>
      <c r="R239" s="182">
        <f>Q239*H239</f>
        <v>0.01833</v>
      </c>
      <c r="S239" s="182">
        <v>0</v>
      </c>
      <c r="T239" s="183">
        <f>S239*H239</f>
        <v>0</v>
      </c>
      <c r="AR239" s="15" t="s">
        <v>159</v>
      </c>
      <c r="AT239" s="15" t="s">
        <v>154</v>
      </c>
      <c r="AU239" s="15" t="s">
        <v>85</v>
      </c>
      <c r="AY239" s="15" t="s">
        <v>151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15" t="s">
        <v>83</v>
      </c>
      <c r="BK239" s="184">
        <f>ROUND(I239*H239,2)</f>
        <v>0</v>
      </c>
      <c r="BL239" s="15" t="s">
        <v>159</v>
      </c>
      <c r="BM239" s="15" t="s">
        <v>840</v>
      </c>
    </row>
    <row r="240" spans="2:47" s="1" customFormat="1" ht="12">
      <c r="B240" s="32"/>
      <c r="C240" s="33"/>
      <c r="D240" s="185" t="s">
        <v>161</v>
      </c>
      <c r="E240" s="33"/>
      <c r="F240" s="186" t="s">
        <v>349</v>
      </c>
      <c r="G240" s="33"/>
      <c r="H240" s="33"/>
      <c r="I240" s="102"/>
      <c r="J240" s="33"/>
      <c r="K240" s="33"/>
      <c r="L240" s="36"/>
      <c r="M240" s="187"/>
      <c r="N240" s="58"/>
      <c r="O240" s="58"/>
      <c r="P240" s="58"/>
      <c r="Q240" s="58"/>
      <c r="R240" s="58"/>
      <c r="S240" s="58"/>
      <c r="T240" s="59"/>
      <c r="AT240" s="15" t="s">
        <v>161</v>
      </c>
      <c r="AU240" s="15" t="s">
        <v>85</v>
      </c>
    </row>
    <row r="241" spans="2:51" s="11" customFormat="1" ht="12">
      <c r="B241" s="188"/>
      <c r="C241" s="189"/>
      <c r="D241" s="185" t="s">
        <v>163</v>
      </c>
      <c r="E241" s="190" t="s">
        <v>1</v>
      </c>
      <c r="F241" s="191" t="s">
        <v>184</v>
      </c>
      <c r="G241" s="189"/>
      <c r="H241" s="190" t="s">
        <v>1</v>
      </c>
      <c r="I241" s="192"/>
      <c r="J241" s="189"/>
      <c r="K241" s="189"/>
      <c r="L241" s="193"/>
      <c r="M241" s="194"/>
      <c r="N241" s="195"/>
      <c r="O241" s="195"/>
      <c r="P241" s="195"/>
      <c r="Q241" s="195"/>
      <c r="R241" s="195"/>
      <c r="S241" s="195"/>
      <c r="T241" s="196"/>
      <c r="AT241" s="197" t="s">
        <v>163</v>
      </c>
      <c r="AU241" s="197" t="s">
        <v>85</v>
      </c>
      <c r="AV241" s="11" t="s">
        <v>83</v>
      </c>
      <c r="AW241" s="11" t="s">
        <v>36</v>
      </c>
      <c r="AX241" s="11" t="s">
        <v>75</v>
      </c>
      <c r="AY241" s="197" t="s">
        <v>151</v>
      </c>
    </row>
    <row r="242" spans="2:51" s="11" customFormat="1" ht="12">
      <c r="B242" s="188"/>
      <c r="C242" s="189"/>
      <c r="D242" s="185" t="s">
        <v>163</v>
      </c>
      <c r="E242" s="190" t="s">
        <v>1</v>
      </c>
      <c r="F242" s="191" t="s">
        <v>350</v>
      </c>
      <c r="G242" s="189"/>
      <c r="H242" s="190" t="s">
        <v>1</v>
      </c>
      <c r="I242" s="192"/>
      <c r="J242" s="189"/>
      <c r="K242" s="189"/>
      <c r="L242" s="193"/>
      <c r="M242" s="194"/>
      <c r="N242" s="195"/>
      <c r="O242" s="195"/>
      <c r="P242" s="195"/>
      <c r="Q242" s="195"/>
      <c r="R242" s="195"/>
      <c r="S242" s="195"/>
      <c r="T242" s="196"/>
      <c r="AT242" s="197" t="s">
        <v>163</v>
      </c>
      <c r="AU242" s="197" t="s">
        <v>85</v>
      </c>
      <c r="AV242" s="11" t="s">
        <v>83</v>
      </c>
      <c r="AW242" s="11" t="s">
        <v>36</v>
      </c>
      <c r="AX242" s="11" t="s">
        <v>75</v>
      </c>
      <c r="AY242" s="197" t="s">
        <v>151</v>
      </c>
    </row>
    <row r="243" spans="2:51" s="12" customFormat="1" ht="12">
      <c r="B243" s="198"/>
      <c r="C243" s="199"/>
      <c r="D243" s="185" t="s">
        <v>163</v>
      </c>
      <c r="E243" s="200" t="s">
        <v>1</v>
      </c>
      <c r="F243" s="201" t="s">
        <v>841</v>
      </c>
      <c r="G243" s="199"/>
      <c r="H243" s="202">
        <v>9.75</v>
      </c>
      <c r="I243" s="203"/>
      <c r="J243" s="199"/>
      <c r="K243" s="199"/>
      <c r="L243" s="204"/>
      <c r="M243" s="205"/>
      <c r="N243" s="206"/>
      <c r="O243" s="206"/>
      <c r="P243" s="206"/>
      <c r="Q243" s="206"/>
      <c r="R243" s="206"/>
      <c r="S243" s="206"/>
      <c r="T243" s="207"/>
      <c r="AT243" s="208" t="s">
        <v>163</v>
      </c>
      <c r="AU243" s="208" t="s">
        <v>85</v>
      </c>
      <c r="AV243" s="12" t="s">
        <v>85</v>
      </c>
      <c r="AW243" s="12" t="s">
        <v>36</v>
      </c>
      <c r="AX243" s="12" t="s">
        <v>75</v>
      </c>
      <c r="AY243" s="208" t="s">
        <v>151</v>
      </c>
    </row>
    <row r="244" spans="2:51" s="13" customFormat="1" ht="12">
      <c r="B244" s="209"/>
      <c r="C244" s="210"/>
      <c r="D244" s="185" t="s">
        <v>163</v>
      </c>
      <c r="E244" s="211" t="s">
        <v>1</v>
      </c>
      <c r="F244" s="212" t="s">
        <v>171</v>
      </c>
      <c r="G244" s="210"/>
      <c r="H244" s="213">
        <v>9.75</v>
      </c>
      <c r="I244" s="214"/>
      <c r="J244" s="210"/>
      <c r="K244" s="210"/>
      <c r="L244" s="215"/>
      <c r="M244" s="216"/>
      <c r="N244" s="217"/>
      <c r="O244" s="217"/>
      <c r="P244" s="217"/>
      <c r="Q244" s="217"/>
      <c r="R244" s="217"/>
      <c r="S244" s="217"/>
      <c r="T244" s="218"/>
      <c r="AT244" s="219" t="s">
        <v>163</v>
      </c>
      <c r="AU244" s="219" t="s">
        <v>85</v>
      </c>
      <c r="AV244" s="13" t="s">
        <v>159</v>
      </c>
      <c r="AW244" s="13" t="s">
        <v>36</v>
      </c>
      <c r="AX244" s="13" t="s">
        <v>83</v>
      </c>
      <c r="AY244" s="219" t="s">
        <v>151</v>
      </c>
    </row>
    <row r="245" spans="2:65" s="1" customFormat="1" ht="16.5" customHeight="1">
      <c r="B245" s="32"/>
      <c r="C245" s="220" t="s">
        <v>7</v>
      </c>
      <c r="D245" s="220" t="s">
        <v>275</v>
      </c>
      <c r="E245" s="221" t="s">
        <v>353</v>
      </c>
      <c r="F245" s="222" t="s">
        <v>354</v>
      </c>
      <c r="G245" s="223" t="s">
        <v>157</v>
      </c>
      <c r="H245" s="224">
        <v>0.975</v>
      </c>
      <c r="I245" s="225"/>
      <c r="J245" s="226">
        <f>ROUND(I245*H245,2)</f>
        <v>0</v>
      </c>
      <c r="K245" s="222" t="s">
        <v>158</v>
      </c>
      <c r="L245" s="227"/>
      <c r="M245" s="228" t="s">
        <v>1</v>
      </c>
      <c r="N245" s="229" t="s">
        <v>46</v>
      </c>
      <c r="O245" s="58"/>
      <c r="P245" s="182">
        <f>O245*H245</f>
        <v>0</v>
      </c>
      <c r="Q245" s="182">
        <v>0.135</v>
      </c>
      <c r="R245" s="182">
        <f>Q245*H245</f>
        <v>0.131625</v>
      </c>
      <c r="S245" s="182">
        <v>0</v>
      </c>
      <c r="T245" s="183">
        <f>S245*H245</f>
        <v>0</v>
      </c>
      <c r="AR245" s="15" t="s">
        <v>238</v>
      </c>
      <c r="AT245" s="15" t="s">
        <v>275</v>
      </c>
      <c r="AU245" s="15" t="s">
        <v>85</v>
      </c>
      <c r="AY245" s="15" t="s">
        <v>151</v>
      </c>
      <c r="BE245" s="184">
        <f>IF(N245="základní",J245,0)</f>
        <v>0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15" t="s">
        <v>83</v>
      </c>
      <c r="BK245" s="184">
        <f>ROUND(I245*H245,2)</f>
        <v>0</v>
      </c>
      <c r="BL245" s="15" t="s">
        <v>159</v>
      </c>
      <c r="BM245" s="15" t="s">
        <v>842</v>
      </c>
    </row>
    <row r="246" spans="2:47" s="1" customFormat="1" ht="12">
      <c r="B246" s="32"/>
      <c r="C246" s="33"/>
      <c r="D246" s="185" t="s">
        <v>161</v>
      </c>
      <c r="E246" s="33"/>
      <c r="F246" s="186" t="s">
        <v>354</v>
      </c>
      <c r="G246" s="33"/>
      <c r="H246" s="33"/>
      <c r="I246" s="102"/>
      <c r="J246" s="33"/>
      <c r="K246" s="33"/>
      <c r="L246" s="36"/>
      <c r="M246" s="187"/>
      <c r="N246" s="58"/>
      <c r="O246" s="58"/>
      <c r="P246" s="58"/>
      <c r="Q246" s="58"/>
      <c r="R246" s="58"/>
      <c r="S246" s="58"/>
      <c r="T246" s="59"/>
      <c r="AT246" s="15" t="s">
        <v>161</v>
      </c>
      <c r="AU246" s="15" t="s">
        <v>85</v>
      </c>
    </row>
    <row r="247" spans="2:51" s="11" customFormat="1" ht="12">
      <c r="B247" s="188"/>
      <c r="C247" s="189"/>
      <c r="D247" s="185" t="s">
        <v>163</v>
      </c>
      <c r="E247" s="190" t="s">
        <v>1</v>
      </c>
      <c r="F247" s="191" t="s">
        <v>356</v>
      </c>
      <c r="G247" s="189"/>
      <c r="H247" s="190" t="s">
        <v>1</v>
      </c>
      <c r="I247" s="192"/>
      <c r="J247" s="189"/>
      <c r="K247" s="189"/>
      <c r="L247" s="193"/>
      <c r="M247" s="194"/>
      <c r="N247" s="195"/>
      <c r="O247" s="195"/>
      <c r="P247" s="195"/>
      <c r="Q247" s="195"/>
      <c r="R247" s="195"/>
      <c r="S247" s="195"/>
      <c r="T247" s="196"/>
      <c r="AT247" s="197" t="s">
        <v>163</v>
      </c>
      <c r="AU247" s="197" t="s">
        <v>85</v>
      </c>
      <c r="AV247" s="11" t="s">
        <v>83</v>
      </c>
      <c r="AW247" s="11" t="s">
        <v>36</v>
      </c>
      <c r="AX247" s="11" t="s">
        <v>75</v>
      </c>
      <c r="AY247" s="197" t="s">
        <v>151</v>
      </c>
    </row>
    <row r="248" spans="2:51" s="12" customFormat="1" ht="12">
      <c r="B248" s="198"/>
      <c r="C248" s="199"/>
      <c r="D248" s="185" t="s">
        <v>163</v>
      </c>
      <c r="E248" s="200" t="s">
        <v>1</v>
      </c>
      <c r="F248" s="201" t="s">
        <v>357</v>
      </c>
      <c r="G248" s="199"/>
      <c r="H248" s="202">
        <v>0.975</v>
      </c>
      <c r="I248" s="203"/>
      <c r="J248" s="199"/>
      <c r="K248" s="199"/>
      <c r="L248" s="204"/>
      <c r="M248" s="205"/>
      <c r="N248" s="206"/>
      <c r="O248" s="206"/>
      <c r="P248" s="206"/>
      <c r="Q248" s="206"/>
      <c r="R248" s="206"/>
      <c r="S248" s="206"/>
      <c r="T248" s="207"/>
      <c r="AT248" s="208" t="s">
        <v>163</v>
      </c>
      <c r="AU248" s="208" t="s">
        <v>85</v>
      </c>
      <c r="AV248" s="12" t="s">
        <v>85</v>
      </c>
      <c r="AW248" s="12" t="s">
        <v>36</v>
      </c>
      <c r="AX248" s="12" t="s">
        <v>83</v>
      </c>
      <c r="AY248" s="208" t="s">
        <v>151</v>
      </c>
    </row>
    <row r="249" spans="2:63" s="10" customFormat="1" ht="22.9" customHeight="1">
      <c r="B249" s="157"/>
      <c r="C249" s="158"/>
      <c r="D249" s="159" t="s">
        <v>74</v>
      </c>
      <c r="E249" s="171" t="s">
        <v>243</v>
      </c>
      <c r="F249" s="171" t="s">
        <v>358</v>
      </c>
      <c r="G249" s="158"/>
      <c r="H249" s="158"/>
      <c r="I249" s="161"/>
      <c r="J249" s="172">
        <f>BK249</f>
        <v>0</v>
      </c>
      <c r="K249" s="158"/>
      <c r="L249" s="163"/>
      <c r="M249" s="164"/>
      <c r="N249" s="165"/>
      <c r="O249" s="165"/>
      <c r="P249" s="166">
        <f>SUM(P250:P288)</f>
        <v>0</v>
      </c>
      <c r="Q249" s="165"/>
      <c r="R249" s="166">
        <f>SUM(R250:R288)</f>
        <v>0.03592</v>
      </c>
      <c r="S249" s="165"/>
      <c r="T249" s="167">
        <f>SUM(T250:T288)</f>
        <v>7.334645000000001</v>
      </c>
      <c r="AR249" s="168" t="s">
        <v>83</v>
      </c>
      <c r="AT249" s="169" t="s">
        <v>74</v>
      </c>
      <c r="AU249" s="169" t="s">
        <v>83</v>
      </c>
      <c r="AY249" s="168" t="s">
        <v>151</v>
      </c>
      <c r="BK249" s="170">
        <f>SUM(BK250:BK288)</f>
        <v>0</v>
      </c>
    </row>
    <row r="250" spans="2:65" s="1" customFormat="1" ht="16.5" customHeight="1">
      <c r="B250" s="32"/>
      <c r="C250" s="173" t="s">
        <v>327</v>
      </c>
      <c r="D250" s="173" t="s">
        <v>154</v>
      </c>
      <c r="E250" s="174" t="s">
        <v>360</v>
      </c>
      <c r="F250" s="175" t="s">
        <v>361</v>
      </c>
      <c r="G250" s="176" t="s">
        <v>157</v>
      </c>
      <c r="H250" s="177">
        <v>176</v>
      </c>
      <c r="I250" s="178"/>
      <c r="J250" s="179">
        <f>ROUND(I250*H250,2)</f>
        <v>0</v>
      </c>
      <c r="K250" s="175" t="s">
        <v>158</v>
      </c>
      <c r="L250" s="36"/>
      <c r="M250" s="180" t="s">
        <v>1</v>
      </c>
      <c r="N250" s="181" t="s">
        <v>46</v>
      </c>
      <c r="O250" s="58"/>
      <c r="P250" s="182">
        <f>O250*H250</f>
        <v>0</v>
      </c>
      <c r="Q250" s="182">
        <v>0.00013</v>
      </c>
      <c r="R250" s="182">
        <f>Q250*H250</f>
        <v>0.022879999999999998</v>
      </c>
      <c r="S250" s="182">
        <v>0</v>
      </c>
      <c r="T250" s="183">
        <f>S250*H250</f>
        <v>0</v>
      </c>
      <c r="AR250" s="15" t="s">
        <v>159</v>
      </c>
      <c r="AT250" s="15" t="s">
        <v>154</v>
      </c>
      <c r="AU250" s="15" t="s">
        <v>85</v>
      </c>
      <c r="AY250" s="15" t="s">
        <v>151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15" t="s">
        <v>83</v>
      </c>
      <c r="BK250" s="184">
        <f>ROUND(I250*H250,2)</f>
        <v>0</v>
      </c>
      <c r="BL250" s="15" t="s">
        <v>159</v>
      </c>
      <c r="BM250" s="15" t="s">
        <v>843</v>
      </c>
    </row>
    <row r="251" spans="2:47" s="1" customFormat="1" ht="12">
      <c r="B251" s="32"/>
      <c r="C251" s="33"/>
      <c r="D251" s="185" t="s">
        <v>161</v>
      </c>
      <c r="E251" s="33"/>
      <c r="F251" s="186" t="s">
        <v>363</v>
      </c>
      <c r="G251" s="33"/>
      <c r="H251" s="33"/>
      <c r="I251" s="102"/>
      <c r="J251" s="33"/>
      <c r="K251" s="33"/>
      <c r="L251" s="36"/>
      <c r="M251" s="187"/>
      <c r="N251" s="58"/>
      <c r="O251" s="58"/>
      <c r="P251" s="58"/>
      <c r="Q251" s="58"/>
      <c r="R251" s="58"/>
      <c r="S251" s="58"/>
      <c r="T251" s="59"/>
      <c r="AT251" s="15" t="s">
        <v>161</v>
      </c>
      <c r="AU251" s="15" t="s">
        <v>85</v>
      </c>
    </row>
    <row r="252" spans="2:51" s="11" customFormat="1" ht="12">
      <c r="B252" s="188"/>
      <c r="C252" s="189"/>
      <c r="D252" s="185" t="s">
        <v>163</v>
      </c>
      <c r="E252" s="190" t="s">
        <v>1</v>
      </c>
      <c r="F252" s="191" t="s">
        <v>200</v>
      </c>
      <c r="G252" s="189"/>
      <c r="H252" s="190" t="s">
        <v>1</v>
      </c>
      <c r="I252" s="192"/>
      <c r="J252" s="189"/>
      <c r="K252" s="189"/>
      <c r="L252" s="193"/>
      <c r="M252" s="194"/>
      <c r="N252" s="195"/>
      <c r="O252" s="195"/>
      <c r="P252" s="195"/>
      <c r="Q252" s="195"/>
      <c r="R252" s="195"/>
      <c r="S252" s="195"/>
      <c r="T252" s="196"/>
      <c r="AT252" s="197" t="s">
        <v>163</v>
      </c>
      <c r="AU252" s="197" t="s">
        <v>85</v>
      </c>
      <c r="AV252" s="11" t="s">
        <v>83</v>
      </c>
      <c r="AW252" s="11" t="s">
        <v>36</v>
      </c>
      <c r="AX252" s="11" t="s">
        <v>75</v>
      </c>
      <c r="AY252" s="197" t="s">
        <v>151</v>
      </c>
    </row>
    <row r="253" spans="2:51" s="12" customFormat="1" ht="12">
      <c r="B253" s="198"/>
      <c r="C253" s="199"/>
      <c r="D253" s="185" t="s">
        <v>163</v>
      </c>
      <c r="E253" s="200" t="s">
        <v>1</v>
      </c>
      <c r="F253" s="201" t="s">
        <v>844</v>
      </c>
      <c r="G253" s="199"/>
      <c r="H253" s="202">
        <v>176</v>
      </c>
      <c r="I253" s="203"/>
      <c r="J253" s="199"/>
      <c r="K253" s="199"/>
      <c r="L253" s="204"/>
      <c r="M253" s="205"/>
      <c r="N253" s="206"/>
      <c r="O253" s="206"/>
      <c r="P253" s="206"/>
      <c r="Q253" s="206"/>
      <c r="R253" s="206"/>
      <c r="S253" s="206"/>
      <c r="T253" s="207"/>
      <c r="AT253" s="208" t="s">
        <v>163</v>
      </c>
      <c r="AU253" s="208" t="s">
        <v>85</v>
      </c>
      <c r="AV253" s="12" t="s">
        <v>85</v>
      </c>
      <c r="AW253" s="12" t="s">
        <v>36</v>
      </c>
      <c r="AX253" s="12" t="s">
        <v>83</v>
      </c>
      <c r="AY253" s="208" t="s">
        <v>151</v>
      </c>
    </row>
    <row r="254" spans="2:65" s="1" customFormat="1" ht="16.5" customHeight="1">
      <c r="B254" s="32"/>
      <c r="C254" s="173" t="s">
        <v>332</v>
      </c>
      <c r="D254" s="173" t="s">
        <v>154</v>
      </c>
      <c r="E254" s="174" t="s">
        <v>366</v>
      </c>
      <c r="F254" s="175" t="s">
        <v>367</v>
      </c>
      <c r="G254" s="176" t="s">
        <v>157</v>
      </c>
      <c r="H254" s="177">
        <v>326</v>
      </c>
      <c r="I254" s="178"/>
      <c r="J254" s="179">
        <f>ROUND(I254*H254,2)</f>
        <v>0</v>
      </c>
      <c r="K254" s="175" t="s">
        <v>158</v>
      </c>
      <c r="L254" s="36"/>
      <c r="M254" s="180" t="s">
        <v>1</v>
      </c>
      <c r="N254" s="181" t="s">
        <v>46</v>
      </c>
      <c r="O254" s="58"/>
      <c r="P254" s="182">
        <f>O254*H254</f>
        <v>0</v>
      </c>
      <c r="Q254" s="182">
        <v>4E-05</v>
      </c>
      <c r="R254" s="182">
        <f>Q254*H254</f>
        <v>0.013040000000000001</v>
      </c>
      <c r="S254" s="182">
        <v>0</v>
      </c>
      <c r="T254" s="183">
        <f>S254*H254</f>
        <v>0</v>
      </c>
      <c r="AR254" s="15" t="s">
        <v>159</v>
      </c>
      <c r="AT254" s="15" t="s">
        <v>154</v>
      </c>
      <c r="AU254" s="15" t="s">
        <v>85</v>
      </c>
      <c r="AY254" s="15" t="s">
        <v>151</v>
      </c>
      <c r="BE254" s="184">
        <f>IF(N254="základní",J254,0)</f>
        <v>0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15" t="s">
        <v>83</v>
      </c>
      <c r="BK254" s="184">
        <f>ROUND(I254*H254,2)</f>
        <v>0</v>
      </c>
      <c r="BL254" s="15" t="s">
        <v>159</v>
      </c>
      <c r="BM254" s="15" t="s">
        <v>845</v>
      </c>
    </row>
    <row r="255" spans="2:47" s="1" customFormat="1" ht="29.25">
      <c r="B255" s="32"/>
      <c r="C255" s="33"/>
      <c r="D255" s="185" t="s">
        <v>161</v>
      </c>
      <c r="E255" s="33"/>
      <c r="F255" s="186" t="s">
        <v>369</v>
      </c>
      <c r="G255" s="33"/>
      <c r="H255" s="33"/>
      <c r="I255" s="102"/>
      <c r="J255" s="33"/>
      <c r="K255" s="33"/>
      <c r="L255" s="36"/>
      <c r="M255" s="187"/>
      <c r="N255" s="58"/>
      <c r="O255" s="58"/>
      <c r="P255" s="58"/>
      <c r="Q255" s="58"/>
      <c r="R255" s="58"/>
      <c r="S255" s="58"/>
      <c r="T255" s="59"/>
      <c r="AT255" s="15" t="s">
        <v>161</v>
      </c>
      <c r="AU255" s="15" t="s">
        <v>85</v>
      </c>
    </row>
    <row r="256" spans="2:51" s="11" customFormat="1" ht="12">
      <c r="B256" s="188"/>
      <c r="C256" s="189"/>
      <c r="D256" s="185" t="s">
        <v>163</v>
      </c>
      <c r="E256" s="190" t="s">
        <v>1</v>
      </c>
      <c r="F256" s="191" t="s">
        <v>184</v>
      </c>
      <c r="G256" s="189"/>
      <c r="H256" s="190" t="s">
        <v>1</v>
      </c>
      <c r="I256" s="192"/>
      <c r="J256" s="189"/>
      <c r="K256" s="189"/>
      <c r="L256" s="193"/>
      <c r="M256" s="194"/>
      <c r="N256" s="195"/>
      <c r="O256" s="195"/>
      <c r="P256" s="195"/>
      <c r="Q256" s="195"/>
      <c r="R256" s="195"/>
      <c r="S256" s="195"/>
      <c r="T256" s="196"/>
      <c r="AT256" s="197" t="s">
        <v>163</v>
      </c>
      <c r="AU256" s="197" t="s">
        <v>85</v>
      </c>
      <c r="AV256" s="11" t="s">
        <v>83</v>
      </c>
      <c r="AW256" s="11" t="s">
        <v>36</v>
      </c>
      <c r="AX256" s="11" t="s">
        <v>75</v>
      </c>
      <c r="AY256" s="197" t="s">
        <v>151</v>
      </c>
    </row>
    <row r="257" spans="2:51" s="12" customFormat="1" ht="12">
      <c r="B257" s="198"/>
      <c r="C257" s="199"/>
      <c r="D257" s="185" t="s">
        <v>163</v>
      </c>
      <c r="E257" s="200" t="s">
        <v>1</v>
      </c>
      <c r="F257" s="201" t="s">
        <v>370</v>
      </c>
      <c r="G257" s="199"/>
      <c r="H257" s="202">
        <v>176</v>
      </c>
      <c r="I257" s="203"/>
      <c r="J257" s="199"/>
      <c r="K257" s="199"/>
      <c r="L257" s="204"/>
      <c r="M257" s="205"/>
      <c r="N257" s="206"/>
      <c r="O257" s="206"/>
      <c r="P257" s="206"/>
      <c r="Q257" s="206"/>
      <c r="R257" s="206"/>
      <c r="S257" s="206"/>
      <c r="T257" s="207"/>
      <c r="AT257" s="208" t="s">
        <v>163</v>
      </c>
      <c r="AU257" s="208" t="s">
        <v>85</v>
      </c>
      <c r="AV257" s="12" t="s">
        <v>85</v>
      </c>
      <c r="AW257" s="12" t="s">
        <v>36</v>
      </c>
      <c r="AX257" s="12" t="s">
        <v>75</v>
      </c>
      <c r="AY257" s="208" t="s">
        <v>151</v>
      </c>
    </row>
    <row r="258" spans="2:51" s="12" customFormat="1" ht="12">
      <c r="B258" s="198"/>
      <c r="C258" s="199"/>
      <c r="D258" s="185" t="s">
        <v>163</v>
      </c>
      <c r="E258" s="200" t="s">
        <v>1</v>
      </c>
      <c r="F258" s="201" t="s">
        <v>846</v>
      </c>
      <c r="G258" s="199"/>
      <c r="H258" s="202">
        <v>150</v>
      </c>
      <c r="I258" s="203"/>
      <c r="J258" s="199"/>
      <c r="K258" s="199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163</v>
      </c>
      <c r="AU258" s="208" t="s">
        <v>85</v>
      </c>
      <c r="AV258" s="12" t="s">
        <v>85</v>
      </c>
      <c r="AW258" s="12" t="s">
        <v>36</v>
      </c>
      <c r="AX258" s="12" t="s">
        <v>75</v>
      </c>
      <c r="AY258" s="208" t="s">
        <v>151</v>
      </c>
    </row>
    <row r="259" spans="2:51" s="13" customFormat="1" ht="12">
      <c r="B259" s="209"/>
      <c r="C259" s="210"/>
      <c r="D259" s="185" t="s">
        <v>163</v>
      </c>
      <c r="E259" s="211" t="s">
        <v>1</v>
      </c>
      <c r="F259" s="212" t="s">
        <v>171</v>
      </c>
      <c r="G259" s="210"/>
      <c r="H259" s="213">
        <v>326</v>
      </c>
      <c r="I259" s="214"/>
      <c r="J259" s="210"/>
      <c r="K259" s="210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163</v>
      </c>
      <c r="AU259" s="219" t="s">
        <v>85</v>
      </c>
      <c r="AV259" s="13" t="s">
        <v>159</v>
      </c>
      <c r="AW259" s="13" t="s">
        <v>36</v>
      </c>
      <c r="AX259" s="13" t="s">
        <v>83</v>
      </c>
      <c r="AY259" s="219" t="s">
        <v>151</v>
      </c>
    </row>
    <row r="260" spans="2:65" s="1" customFormat="1" ht="16.5" customHeight="1">
      <c r="B260" s="32"/>
      <c r="C260" s="173" t="s">
        <v>340</v>
      </c>
      <c r="D260" s="173" t="s">
        <v>154</v>
      </c>
      <c r="E260" s="174" t="s">
        <v>378</v>
      </c>
      <c r="F260" s="175" t="s">
        <v>379</v>
      </c>
      <c r="G260" s="176" t="s">
        <v>157</v>
      </c>
      <c r="H260" s="177">
        <v>9.75</v>
      </c>
      <c r="I260" s="178"/>
      <c r="J260" s="179">
        <f>ROUND(I260*H260,2)</f>
        <v>0</v>
      </c>
      <c r="K260" s="175" t="s">
        <v>158</v>
      </c>
      <c r="L260" s="36"/>
      <c r="M260" s="180" t="s">
        <v>1</v>
      </c>
      <c r="N260" s="181" t="s">
        <v>46</v>
      </c>
      <c r="O260" s="58"/>
      <c r="P260" s="182">
        <f>O260*H260</f>
        <v>0</v>
      </c>
      <c r="Q260" s="182">
        <v>0</v>
      </c>
      <c r="R260" s="182">
        <f>Q260*H260</f>
        <v>0</v>
      </c>
      <c r="S260" s="182">
        <v>0.109</v>
      </c>
      <c r="T260" s="183">
        <f>S260*H260</f>
        <v>1.06275</v>
      </c>
      <c r="AR260" s="15" t="s">
        <v>159</v>
      </c>
      <c r="AT260" s="15" t="s">
        <v>154</v>
      </c>
      <c r="AU260" s="15" t="s">
        <v>85</v>
      </c>
      <c r="AY260" s="15" t="s">
        <v>151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15" t="s">
        <v>83</v>
      </c>
      <c r="BK260" s="184">
        <f>ROUND(I260*H260,2)</f>
        <v>0</v>
      </c>
      <c r="BL260" s="15" t="s">
        <v>159</v>
      </c>
      <c r="BM260" s="15" t="s">
        <v>847</v>
      </c>
    </row>
    <row r="261" spans="2:47" s="1" customFormat="1" ht="19.5">
      <c r="B261" s="32"/>
      <c r="C261" s="33"/>
      <c r="D261" s="185" t="s">
        <v>161</v>
      </c>
      <c r="E261" s="33"/>
      <c r="F261" s="186" t="s">
        <v>381</v>
      </c>
      <c r="G261" s="33"/>
      <c r="H261" s="33"/>
      <c r="I261" s="102"/>
      <c r="J261" s="33"/>
      <c r="K261" s="33"/>
      <c r="L261" s="36"/>
      <c r="M261" s="187"/>
      <c r="N261" s="58"/>
      <c r="O261" s="58"/>
      <c r="P261" s="58"/>
      <c r="Q261" s="58"/>
      <c r="R261" s="58"/>
      <c r="S261" s="58"/>
      <c r="T261" s="59"/>
      <c r="AT261" s="15" t="s">
        <v>161</v>
      </c>
      <c r="AU261" s="15" t="s">
        <v>85</v>
      </c>
    </row>
    <row r="262" spans="2:51" s="11" customFormat="1" ht="12">
      <c r="B262" s="188"/>
      <c r="C262" s="189"/>
      <c r="D262" s="185" t="s">
        <v>163</v>
      </c>
      <c r="E262" s="190" t="s">
        <v>1</v>
      </c>
      <c r="F262" s="191" t="s">
        <v>184</v>
      </c>
      <c r="G262" s="189"/>
      <c r="H262" s="190" t="s">
        <v>1</v>
      </c>
      <c r="I262" s="192"/>
      <c r="J262" s="189"/>
      <c r="K262" s="189"/>
      <c r="L262" s="193"/>
      <c r="M262" s="194"/>
      <c r="N262" s="195"/>
      <c r="O262" s="195"/>
      <c r="P262" s="195"/>
      <c r="Q262" s="195"/>
      <c r="R262" s="195"/>
      <c r="S262" s="195"/>
      <c r="T262" s="196"/>
      <c r="AT262" s="197" t="s">
        <v>163</v>
      </c>
      <c r="AU262" s="197" t="s">
        <v>85</v>
      </c>
      <c r="AV262" s="11" t="s">
        <v>83</v>
      </c>
      <c r="AW262" s="11" t="s">
        <v>36</v>
      </c>
      <c r="AX262" s="11" t="s">
        <v>75</v>
      </c>
      <c r="AY262" s="197" t="s">
        <v>151</v>
      </c>
    </row>
    <row r="263" spans="2:51" s="12" customFormat="1" ht="12">
      <c r="B263" s="198"/>
      <c r="C263" s="199"/>
      <c r="D263" s="185" t="s">
        <v>163</v>
      </c>
      <c r="E263" s="200" t="s">
        <v>1</v>
      </c>
      <c r="F263" s="201" t="s">
        <v>841</v>
      </c>
      <c r="G263" s="199"/>
      <c r="H263" s="202">
        <v>9.75</v>
      </c>
      <c r="I263" s="203"/>
      <c r="J263" s="199"/>
      <c r="K263" s="199"/>
      <c r="L263" s="204"/>
      <c r="M263" s="205"/>
      <c r="N263" s="206"/>
      <c r="O263" s="206"/>
      <c r="P263" s="206"/>
      <c r="Q263" s="206"/>
      <c r="R263" s="206"/>
      <c r="S263" s="206"/>
      <c r="T263" s="207"/>
      <c r="AT263" s="208" t="s">
        <v>163</v>
      </c>
      <c r="AU263" s="208" t="s">
        <v>85</v>
      </c>
      <c r="AV263" s="12" t="s">
        <v>85</v>
      </c>
      <c r="AW263" s="12" t="s">
        <v>36</v>
      </c>
      <c r="AX263" s="12" t="s">
        <v>75</v>
      </c>
      <c r="AY263" s="208" t="s">
        <v>151</v>
      </c>
    </row>
    <row r="264" spans="2:51" s="13" customFormat="1" ht="12">
      <c r="B264" s="209"/>
      <c r="C264" s="210"/>
      <c r="D264" s="185" t="s">
        <v>163</v>
      </c>
      <c r="E264" s="211" t="s">
        <v>1</v>
      </c>
      <c r="F264" s="212" t="s">
        <v>171</v>
      </c>
      <c r="G264" s="210"/>
      <c r="H264" s="213">
        <v>9.75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163</v>
      </c>
      <c r="AU264" s="219" t="s">
        <v>85</v>
      </c>
      <c r="AV264" s="13" t="s">
        <v>159</v>
      </c>
      <c r="AW264" s="13" t="s">
        <v>36</v>
      </c>
      <c r="AX264" s="13" t="s">
        <v>83</v>
      </c>
      <c r="AY264" s="219" t="s">
        <v>151</v>
      </c>
    </row>
    <row r="265" spans="2:65" s="1" customFormat="1" ht="16.5" customHeight="1">
      <c r="B265" s="32"/>
      <c r="C265" s="173" t="s">
        <v>345</v>
      </c>
      <c r="D265" s="173" t="s">
        <v>154</v>
      </c>
      <c r="E265" s="174" t="s">
        <v>383</v>
      </c>
      <c r="F265" s="175" t="s">
        <v>384</v>
      </c>
      <c r="G265" s="176" t="s">
        <v>157</v>
      </c>
      <c r="H265" s="177">
        <v>22</v>
      </c>
      <c r="I265" s="178"/>
      <c r="J265" s="179">
        <f>ROUND(I265*H265,2)</f>
        <v>0</v>
      </c>
      <c r="K265" s="175" t="s">
        <v>158</v>
      </c>
      <c r="L265" s="36"/>
      <c r="M265" s="180" t="s">
        <v>1</v>
      </c>
      <c r="N265" s="181" t="s">
        <v>46</v>
      </c>
      <c r="O265" s="58"/>
      <c r="P265" s="182">
        <f>O265*H265</f>
        <v>0</v>
      </c>
      <c r="Q265" s="182">
        <v>0</v>
      </c>
      <c r="R265" s="182">
        <f>Q265*H265</f>
        <v>0</v>
      </c>
      <c r="S265" s="182">
        <v>0.038</v>
      </c>
      <c r="T265" s="183">
        <f>S265*H265</f>
        <v>0.836</v>
      </c>
      <c r="AR265" s="15" t="s">
        <v>159</v>
      </c>
      <c r="AT265" s="15" t="s">
        <v>154</v>
      </c>
      <c r="AU265" s="15" t="s">
        <v>85</v>
      </c>
      <c r="AY265" s="15" t="s">
        <v>151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15" t="s">
        <v>83</v>
      </c>
      <c r="BK265" s="184">
        <f>ROUND(I265*H265,2)</f>
        <v>0</v>
      </c>
      <c r="BL265" s="15" t="s">
        <v>159</v>
      </c>
      <c r="BM265" s="15" t="s">
        <v>848</v>
      </c>
    </row>
    <row r="266" spans="2:47" s="1" customFormat="1" ht="19.5">
      <c r="B266" s="32"/>
      <c r="C266" s="33"/>
      <c r="D266" s="185" t="s">
        <v>161</v>
      </c>
      <c r="E266" s="33"/>
      <c r="F266" s="186" t="s">
        <v>386</v>
      </c>
      <c r="G266" s="33"/>
      <c r="H266" s="33"/>
      <c r="I266" s="102"/>
      <c r="J266" s="33"/>
      <c r="K266" s="33"/>
      <c r="L266" s="36"/>
      <c r="M266" s="187"/>
      <c r="N266" s="58"/>
      <c r="O266" s="58"/>
      <c r="P266" s="58"/>
      <c r="Q266" s="58"/>
      <c r="R266" s="58"/>
      <c r="S266" s="58"/>
      <c r="T266" s="59"/>
      <c r="AT266" s="15" t="s">
        <v>161</v>
      </c>
      <c r="AU266" s="15" t="s">
        <v>85</v>
      </c>
    </row>
    <row r="267" spans="2:51" s="11" customFormat="1" ht="12">
      <c r="B267" s="188"/>
      <c r="C267" s="189"/>
      <c r="D267" s="185" t="s">
        <v>163</v>
      </c>
      <c r="E267" s="190" t="s">
        <v>1</v>
      </c>
      <c r="F267" s="191" t="s">
        <v>387</v>
      </c>
      <c r="G267" s="189"/>
      <c r="H267" s="190" t="s">
        <v>1</v>
      </c>
      <c r="I267" s="192"/>
      <c r="J267" s="189"/>
      <c r="K267" s="189"/>
      <c r="L267" s="193"/>
      <c r="M267" s="194"/>
      <c r="N267" s="195"/>
      <c r="O267" s="195"/>
      <c r="P267" s="195"/>
      <c r="Q267" s="195"/>
      <c r="R267" s="195"/>
      <c r="S267" s="195"/>
      <c r="T267" s="196"/>
      <c r="AT267" s="197" t="s">
        <v>163</v>
      </c>
      <c r="AU267" s="197" t="s">
        <v>85</v>
      </c>
      <c r="AV267" s="11" t="s">
        <v>83</v>
      </c>
      <c r="AW267" s="11" t="s">
        <v>36</v>
      </c>
      <c r="AX267" s="11" t="s">
        <v>75</v>
      </c>
      <c r="AY267" s="197" t="s">
        <v>151</v>
      </c>
    </row>
    <row r="268" spans="2:51" s="12" customFormat="1" ht="12">
      <c r="B268" s="198"/>
      <c r="C268" s="199"/>
      <c r="D268" s="185" t="s">
        <v>163</v>
      </c>
      <c r="E268" s="200" t="s">
        <v>1</v>
      </c>
      <c r="F268" s="201" t="s">
        <v>849</v>
      </c>
      <c r="G268" s="199"/>
      <c r="H268" s="202">
        <v>22</v>
      </c>
      <c r="I268" s="203"/>
      <c r="J268" s="199"/>
      <c r="K268" s="199"/>
      <c r="L268" s="204"/>
      <c r="M268" s="205"/>
      <c r="N268" s="206"/>
      <c r="O268" s="206"/>
      <c r="P268" s="206"/>
      <c r="Q268" s="206"/>
      <c r="R268" s="206"/>
      <c r="S268" s="206"/>
      <c r="T268" s="207"/>
      <c r="AT268" s="208" t="s">
        <v>163</v>
      </c>
      <c r="AU268" s="208" t="s">
        <v>85</v>
      </c>
      <c r="AV268" s="12" t="s">
        <v>85</v>
      </c>
      <c r="AW268" s="12" t="s">
        <v>36</v>
      </c>
      <c r="AX268" s="12" t="s">
        <v>83</v>
      </c>
      <c r="AY268" s="208" t="s">
        <v>151</v>
      </c>
    </row>
    <row r="269" spans="2:65" s="1" customFormat="1" ht="16.5" customHeight="1">
      <c r="B269" s="32"/>
      <c r="C269" s="173" t="s">
        <v>352</v>
      </c>
      <c r="D269" s="173" t="s">
        <v>154</v>
      </c>
      <c r="E269" s="174" t="s">
        <v>390</v>
      </c>
      <c r="F269" s="175" t="s">
        <v>391</v>
      </c>
      <c r="G269" s="176" t="s">
        <v>157</v>
      </c>
      <c r="H269" s="177">
        <v>9</v>
      </c>
      <c r="I269" s="178"/>
      <c r="J269" s="179">
        <f>ROUND(I269*H269,2)</f>
        <v>0</v>
      </c>
      <c r="K269" s="175" t="s">
        <v>158</v>
      </c>
      <c r="L269" s="36"/>
      <c r="M269" s="180" t="s">
        <v>1</v>
      </c>
      <c r="N269" s="181" t="s">
        <v>46</v>
      </c>
      <c r="O269" s="58"/>
      <c r="P269" s="182">
        <f>O269*H269</f>
        <v>0</v>
      </c>
      <c r="Q269" s="182">
        <v>0</v>
      </c>
      <c r="R269" s="182">
        <f>Q269*H269</f>
        <v>0</v>
      </c>
      <c r="S269" s="182">
        <v>0.034</v>
      </c>
      <c r="T269" s="183">
        <f>S269*H269</f>
        <v>0.30600000000000005</v>
      </c>
      <c r="AR269" s="15" t="s">
        <v>159</v>
      </c>
      <c r="AT269" s="15" t="s">
        <v>154</v>
      </c>
      <c r="AU269" s="15" t="s">
        <v>85</v>
      </c>
      <c r="AY269" s="15" t="s">
        <v>151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15" t="s">
        <v>83</v>
      </c>
      <c r="BK269" s="184">
        <f>ROUND(I269*H269,2)</f>
        <v>0</v>
      </c>
      <c r="BL269" s="15" t="s">
        <v>159</v>
      </c>
      <c r="BM269" s="15" t="s">
        <v>850</v>
      </c>
    </row>
    <row r="270" spans="2:47" s="1" customFormat="1" ht="19.5">
      <c r="B270" s="32"/>
      <c r="C270" s="33"/>
      <c r="D270" s="185" t="s">
        <v>161</v>
      </c>
      <c r="E270" s="33"/>
      <c r="F270" s="186" t="s">
        <v>393</v>
      </c>
      <c r="G270" s="33"/>
      <c r="H270" s="33"/>
      <c r="I270" s="102"/>
      <c r="J270" s="33"/>
      <c r="K270" s="33"/>
      <c r="L270" s="36"/>
      <c r="M270" s="187"/>
      <c r="N270" s="58"/>
      <c r="O270" s="58"/>
      <c r="P270" s="58"/>
      <c r="Q270" s="58"/>
      <c r="R270" s="58"/>
      <c r="S270" s="58"/>
      <c r="T270" s="59"/>
      <c r="AT270" s="15" t="s">
        <v>161</v>
      </c>
      <c r="AU270" s="15" t="s">
        <v>85</v>
      </c>
    </row>
    <row r="271" spans="2:51" s="11" customFormat="1" ht="12">
      <c r="B271" s="188"/>
      <c r="C271" s="189"/>
      <c r="D271" s="185" t="s">
        <v>163</v>
      </c>
      <c r="E271" s="190" t="s">
        <v>1</v>
      </c>
      <c r="F271" s="191" t="s">
        <v>387</v>
      </c>
      <c r="G271" s="189"/>
      <c r="H271" s="190" t="s">
        <v>1</v>
      </c>
      <c r="I271" s="192"/>
      <c r="J271" s="189"/>
      <c r="K271" s="189"/>
      <c r="L271" s="193"/>
      <c r="M271" s="194"/>
      <c r="N271" s="195"/>
      <c r="O271" s="195"/>
      <c r="P271" s="195"/>
      <c r="Q271" s="195"/>
      <c r="R271" s="195"/>
      <c r="S271" s="195"/>
      <c r="T271" s="196"/>
      <c r="AT271" s="197" t="s">
        <v>163</v>
      </c>
      <c r="AU271" s="197" t="s">
        <v>85</v>
      </c>
      <c r="AV271" s="11" t="s">
        <v>83</v>
      </c>
      <c r="AW271" s="11" t="s">
        <v>36</v>
      </c>
      <c r="AX271" s="11" t="s">
        <v>75</v>
      </c>
      <c r="AY271" s="197" t="s">
        <v>151</v>
      </c>
    </row>
    <row r="272" spans="2:51" s="12" customFormat="1" ht="12">
      <c r="B272" s="198"/>
      <c r="C272" s="199"/>
      <c r="D272" s="185" t="s">
        <v>163</v>
      </c>
      <c r="E272" s="200" t="s">
        <v>1</v>
      </c>
      <c r="F272" s="201" t="s">
        <v>851</v>
      </c>
      <c r="G272" s="199"/>
      <c r="H272" s="202">
        <v>9</v>
      </c>
      <c r="I272" s="203"/>
      <c r="J272" s="199"/>
      <c r="K272" s="199"/>
      <c r="L272" s="204"/>
      <c r="M272" s="205"/>
      <c r="N272" s="206"/>
      <c r="O272" s="206"/>
      <c r="P272" s="206"/>
      <c r="Q272" s="206"/>
      <c r="R272" s="206"/>
      <c r="S272" s="206"/>
      <c r="T272" s="207"/>
      <c r="AT272" s="208" t="s">
        <v>163</v>
      </c>
      <c r="AU272" s="208" t="s">
        <v>85</v>
      </c>
      <c r="AV272" s="12" t="s">
        <v>85</v>
      </c>
      <c r="AW272" s="12" t="s">
        <v>36</v>
      </c>
      <c r="AX272" s="12" t="s">
        <v>83</v>
      </c>
      <c r="AY272" s="208" t="s">
        <v>151</v>
      </c>
    </row>
    <row r="273" spans="2:65" s="1" customFormat="1" ht="16.5" customHeight="1">
      <c r="B273" s="32"/>
      <c r="C273" s="173" t="s">
        <v>359</v>
      </c>
      <c r="D273" s="173" t="s">
        <v>154</v>
      </c>
      <c r="E273" s="174" t="s">
        <v>396</v>
      </c>
      <c r="F273" s="175" t="s">
        <v>397</v>
      </c>
      <c r="G273" s="176" t="s">
        <v>157</v>
      </c>
      <c r="H273" s="177">
        <v>36.66</v>
      </c>
      <c r="I273" s="178"/>
      <c r="J273" s="179">
        <f>ROUND(I273*H273,2)</f>
        <v>0</v>
      </c>
      <c r="K273" s="175" t="s">
        <v>158</v>
      </c>
      <c r="L273" s="36"/>
      <c r="M273" s="180" t="s">
        <v>1</v>
      </c>
      <c r="N273" s="181" t="s">
        <v>46</v>
      </c>
      <c r="O273" s="58"/>
      <c r="P273" s="182">
        <f>O273*H273</f>
        <v>0</v>
      </c>
      <c r="Q273" s="182">
        <v>0</v>
      </c>
      <c r="R273" s="182">
        <f>Q273*H273</f>
        <v>0</v>
      </c>
      <c r="S273" s="182">
        <v>0.067</v>
      </c>
      <c r="T273" s="183">
        <f>S273*H273</f>
        <v>2.45622</v>
      </c>
      <c r="AR273" s="15" t="s">
        <v>159</v>
      </c>
      <c r="AT273" s="15" t="s">
        <v>154</v>
      </c>
      <c r="AU273" s="15" t="s">
        <v>85</v>
      </c>
      <c r="AY273" s="15" t="s">
        <v>151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15" t="s">
        <v>83</v>
      </c>
      <c r="BK273" s="184">
        <f>ROUND(I273*H273,2)</f>
        <v>0</v>
      </c>
      <c r="BL273" s="15" t="s">
        <v>159</v>
      </c>
      <c r="BM273" s="15" t="s">
        <v>852</v>
      </c>
    </row>
    <row r="274" spans="2:47" s="1" customFormat="1" ht="12">
      <c r="B274" s="32"/>
      <c r="C274" s="33"/>
      <c r="D274" s="185" t="s">
        <v>161</v>
      </c>
      <c r="E274" s="33"/>
      <c r="F274" s="186" t="s">
        <v>399</v>
      </c>
      <c r="G274" s="33"/>
      <c r="H274" s="33"/>
      <c r="I274" s="102"/>
      <c r="J274" s="33"/>
      <c r="K274" s="33"/>
      <c r="L274" s="36"/>
      <c r="M274" s="187"/>
      <c r="N274" s="58"/>
      <c r="O274" s="58"/>
      <c r="P274" s="58"/>
      <c r="Q274" s="58"/>
      <c r="R274" s="58"/>
      <c r="S274" s="58"/>
      <c r="T274" s="59"/>
      <c r="AT274" s="15" t="s">
        <v>161</v>
      </c>
      <c r="AU274" s="15" t="s">
        <v>85</v>
      </c>
    </row>
    <row r="275" spans="2:51" s="11" customFormat="1" ht="12">
      <c r="B275" s="188"/>
      <c r="C275" s="189"/>
      <c r="D275" s="185" t="s">
        <v>163</v>
      </c>
      <c r="E275" s="190" t="s">
        <v>1</v>
      </c>
      <c r="F275" s="191" t="s">
        <v>400</v>
      </c>
      <c r="G275" s="189"/>
      <c r="H275" s="190" t="s">
        <v>1</v>
      </c>
      <c r="I275" s="192"/>
      <c r="J275" s="189"/>
      <c r="K275" s="189"/>
      <c r="L275" s="193"/>
      <c r="M275" s="194"/>
      <c r="N275" s="195"/>
      <c r="O275" s="195"/>
      <c r="P275" s="195"/>
      <c r="Q275" s="195"/>
      <c r="R275" s="195"/>
      <c r="S275" s="195"/>
      <c r="T275" s="196"/>
      <c r="AT275" s="197" t="s">
        <v>163</v>
      </c>
      <c r="AU275" s="197" t="s">
        <v>85</v>
      </c>
      <c r="AV275" s="11" t="s">
        <v>83</v>
      </c>
      <c r="AW275" s="11" t="s">
        <v>36</v>
      </c>
      <c r="AX275" s="11" t="s">
        <v>75</v>
      </c>
      <c r="AY275" s="197" t="s">
        <v>151</v>
      </c>
    </row>
    <row r="276" spans="2:51" s="12" customFormat="1" ht="12">
      <c r="B276" s="198"/>
      <c r="C276" s="199"/>
      <c r="D276" s="185" t="s">
        <v>163</v>
      </c>
      <c r="E276" s="200" t="s">
        <v>1</v>
      </c>
      <c r="F276" s="201" t="s">
        <v>853</v>
      </c>
      <c r="G276" s="199"/>
      <c r="H276" s="202">
        <v>36.66</v>
      </c>
      <c r="I276" s="203"/>
      <c r="J276" s="199"/>
      <c r="K276" s="199"/>
      <c r="L276" s="204"/>
      <c r="M276" s="205"/>
      <c r="N276" s="206"/>
      <c r="O276" s="206"/>
      <c r="P276" s="206"/>
      <c r="Q276" s="206"/>
      <c r="R276" s="206"/>
      <c r="S276" s="206"/>
      <c r="T276" s="207"/>
      <c r="AT276" s="208" t="s">
        <v>163</v>
      </c>
      <c r="AU276" s="208" t="s">
        <v>85</v>
      </c>
      <c r="AV276" s="12" t="s">
        <v>85</v>
      </c>
      <c r="AW276" s="12" t="s">
        <v>36</v>
      </c>
      <c r="AX276" s="12" t="s">
        <v>83</v>
      </c>
      <c r="AY276" s="208" t="s">
        <v>151</v>
      </c>
    </row>
    <row r="277" spans="2:65" s="1" customFormat="1" ht="16.5" customHeight="1">
      <c r="B277" s="32"/>
      <c r="C277" s="173" t="s">
        <v>365</v>
      </c>
      <c r="D277" s="173" t="s">
        <v>154</v>
      </c>
      <c r="E277" s="174" t="s">
        <v>403</v>
      </c>
      <c r="F277" s="175" t="s">
        <v>404</v>
      </c>
      <c r="G277" s="176" t="s">
        <v>157</v>
      </c>
      <c r="H277" s="177">
        <v>52.425</v>
      </c>
      <c r="I277" s="178"/>
      <c r="J277" s="179">
        <f>ROUND(I277*H277,2)</f>
        <v>0</v>
      </c>
      <c r="K277" s="175" t="s">
        <v>158</v>
      </c>
      <c r="L277" s="36"/>
      <c r="M277" s="180" t="s">
        <v>1</v>
      </c>
      <c r="N277" s="181" t="s">
        <v>46</v>
      </c>
      <c r="O277" s="58"/>
      <c r="P277" s="182">
        <f>O277*H277</f>
        <v>0</v>
      </c>
      <c r="Q277" s="182">
        <v>0</v>
      </c>
      <c r="R277" s="182">
        <f>Q277*H277</f>
        <v>0</v>
      </c>
      <c r="S277" s="182">
        <v>0.046</v>
      </c>
      <c r="T277" s="183">
        <f>S277*H277</f>
        <v>2.4115499999999996</v>
      </c>
      <c r="AR277" s="15" t="s">
        <v>159</v>
      </c>
      <c r="AT277" s="15" t="s">
        <v>154</v>
      </c>
      <c r="AU277" s="15" t="s">
        <v>85</v>
      </c>
      <c r="AY277" s="15" t="s">
        <v>151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15" t="s">
        <v>83</v>
      </c>
      <c r="BK277" s="184">
        <f>ROUND(I277*H277,2)</f>
        <v>0</v>
      </c>
      <c r="BL277" s="15" t="s">
        <v>159</v>
      </c>
      <c r="BM277" s="15" t="s">
        <v>854</v>
      </c>
    </row>
    <row r="278" spans="2:47" s="1" customFormat="1" ht="19.5">
      <c r="B278" s="32"/>
      <c r="C278" s="33"/>
      <c r="D278" s="185" t="s">
        <v>161</v>
      </c>
      <c r="E278" s="33"/>
      <c r="F278" s="186" t="s">
        <v>406</v>
      </c>
      <c r="G278" s="33"/>
      <c r="H278" s="33"/>
      <c r="I278" s="102"/>
      <c r="J278" s="33"/>
      <c r="K278" s="33"/>
      <c r="L278" s="36"/>
      <c r="M278" s="187"/>
      <c r="N278" s="58"/>
      <c r="O278" s="58"/>
      <c r="P278" s="58"/>
      <c r="Q278" s="58"/>
      <c r="R278" s="58"/>
      <c r="S278" s="58"/>
      <c r="T278" s="59"/>
      <c r="AT278" s="15" t="s">
        <v>161</v>
      </c>
      <c r="AU278" s="15" t="s">
        <v>85</v>
      </c>
    </row>
    <row r="279" spans="2:51" s="11" customFormat="1" ht="12">
      <c r="B279" s="188"/>
      <c r="C279" s="189"/>
      <c r="D279" s="185" t="s">
        <v>163</v>
      </c>
      <c r="E279" s="190" t="s">
        <v>1</v>
      </c>
      <c r="F279" s="191" t="s">
        <v>164</v>
      </c>
      <c r="G279" s="189"/>
      <c r="H279" s="190" t="s">
        <v>1</v>
      </c>
      <c r="I279" s="192"/>
      <c r="J279" s="189"/>
      <c r="K279" s="189"/>
      <c r="L279" s="193"/>
      <c r="M279" s="194"/>
      <c r="N279" s="195"/>
      <c r="O279" s="195"/>
      <c r="P279" s="195"/>
      <c r="Q279" s="195"/>
      <c r="R279" s="195"/>
      <c r="S279" s="195"/>
      <c r="T279" s="196"/>
      <c r="AT279" s="197" t="s">
        <v>163</v>
      </c>
      <c r="AU279" s="197" t="s">
        <v>85</v>
      </c>
      <c r="AV279" s="11" t="s">
        <v>83</v>
      </c>
      <c r="AW279" s="11" t="s">
        <v>36</v>
      </c>
      <c r="AX279" s="11" t="s">
        <v>75</v>
      </c>
      <c r="AY279" s="197" t="s">
        <v>151</v>
      </c>
    </row>
    <row r="280" spans="2:51" s="11" customFormat="1" ht="12">
      <c r="B280" s="188"/>
      <c r="C280" s="189"/>
      <c r="D280" s="185" t="s">
        <v>163</v>
      </c>
      <c r="E280" s="190" t="s">
        <v>1</v>
      </c>
      <c r="F280" s="191" t="s">
        <v>191</v>
      </c>
      <c r="G280" s="189"/>
      <c r="H280" s="190" t="s">
        <v>1</v>
      </c>
      <c r="I280" s="192"/>
      <c r="J280" s="189"/>
      <c r="K280" s="189"/>
      <c r="L280" s="193"/>
      <c r="M280" s="194"/>
      <c r="N280" s="195"/>
      <c r="O280" s="195"/>
      <c r="P280" s="195"/>
      <c r="Q280" s="195"/>
      <c r="R280" s="195"/>
      <c r="S280" s="195"/>
      <c r="T280" s="196"/>
      <c r="AT280" s="197" t="s">
        <v>163</v>
      </c>
      <c r="AU280" s="197" t="s">
        <v>85</v>
      </c>
      <c r="AV280" s="11" t="s">
        <v>83</v>
      </c>
      <c r="AW280" s="11" t="s">
        <v>36</v>
      </c>
      <c r="AX280" s="11" t="s">
        <v>75</v>
      </c>
      <c r="AY280" s="197" t="s">
        <v>151</v>
      </c>
    </row>
    <row r="281" spans="2:51" s="12" customFormat="1" ht="12">
      <c r="B281" s="198"/>
      <c r="C281" s="199"/>
      <c r="D281" s="185" t="s">
        <v>163</v>
      </c>
      <c r="E281" s="200" t="s">
        <v>1</v>
      </c>
      <c r="F281" s="201" t="s">
        <v>113</v>
      </c>
      <c r="G281" s="199"/>
      <c r="H281" s="202">
        <v>52.425</v>
      </c>
      <c r="I281" s="203"/>
      <c r="J281" s="199"/>
      <c r="K281" s="199"/>
      <c r="L281" s="204"/>
      <c r="M281" s="205"/>
      <c r="N281" s="206"/>
      <c r="O281" s="206"/>
      <c r="P281" s="206"/>
      <c r="Q281" s="206"/>
      <c r="R281" s="206"/>
      <c r="S281" s="206"/>
      <c r="T281" s="207"/>
      <c r="AT281" s="208" t="s">
        <v>163</v>
      </c>
      <c r="AU281" s="208" t="s">
        <v>85</v>
      </c>
      <c r="AV281" s="12" t="s">
        <v>85</v>
      </c>
      <c r="AW281" s="12" t="s">
        <v>36</v>
      </c>
      <c r="AX281" s="12" t="s">
        <v>75</v>
      </c>
      <c r="AY281" s="208" t="s">
        <v>151</v>
      </c>
    </row>
    <row r="282" spans="2:51" s="13" customFormat="1" ht="12">
      <c r="B282" s="209"/>
      <c r="C282" s="210"/>
      <c r="D282" s="185" t="s">
        <v>163</v>
      </c>
      <c r="E282" s="211" t="s">
        <v>1</v>
      </c>
      <c r="F282" s="212" t="s">
        <v>171</v>
      </c>
      <c r="G282" s="210"/>
      <c r="H282" s="213">
        <v>52.425</v>
      </c>
      <c r="I282" s="214"/>
      <c r="J282" s="210"/>
      <c r="K282" s="210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163</v>
      </c>
      <c r="AU282" s="219" t="s">
        <v>85</v>
      </c>
      <c r="AV282" s="13" t="s">
        <v>159</v>
      </c>
      <c r="AW282" s="13" t="s">
        <v>36</v>
      </c>
      <c r="AX282" s="13" t="s">
        <v>83</v>
      </c>
      <c r="AY282" s="219" t="s">
        <v>151</v>
      </c>
    </row>
    <row r="283" spans="2:65" s="1" customFormat="1" ht="16.5" customHeight="1">
      <c r="B283" s="32"/>
      <c r="C283" s="173" t="s">
        <v>372</v>
      </c>
      <c r="D283" s="173" t="s">
        <v>154</v>
      </c>
      <c r="E283" s="174" t="s">
        <v>408</v>
      </c>
      <c r="F283" s="175" t="s">
        <v>409</v>
      </c>
      <c r="G283" s="176" t="s">
        <v>157</v>
      </c>
      <c r="H283" s="177">
        <v>52.425</v>
      </c>
      <c r="I283" s="178"/>
      <c r="J283" s="179">
        <f>ROUND(I283*H283,2)</f>
        <v>0</v>
      </c>
      <c r="K283" s="175" t="s">
        <v>158</v>
      </c>
      <c r="L283" s="36"/>
      <c r="M283" s="180" t="s">
        <v>1</v>
      </c>
      <c r="N283" s="181" t="s">
        <v>46</v>
      </c>
      <c r="O283" s="58"/>
      <c r="P283" s="182">
        <f>O283*H283</f>
        <v>0</v>
      </c>
      <c r="Q283" s="182">
        <v>0</v>
      </c>
      <c r="R283" s="182">
        <f>Q283*H283</f>
        <v>0</v>
      </c>
      <c r="S283" s="182">
        <v>0.005</v>
      </c>
      <c r="T283" s="183">
        <f>S283*H283</f>
        <v>0.262125</v>
      </c>
      <c r="AR283" s="15" t="s">
        <v>159</v>
      </c>
      <c r="AT283" s="15" t="s">
        <v>154</v>
      </c>
      <c r="AU283" s="15" t="s">
        <v>85</v>
      </c>
      <c r="AY283" s="15" t="s">
        <v>151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15" t="s">
        <v>83</v>
      </c>
      <c r="BK283" s="184">
        <f>ROUND(I283*H283,2)</f>
        <v>0</v>
      </c>
      <c r="BL283" s="15" t="s">
        <v>159</v>
      </c>
      <c r="BM283" s="15" t="s">
        <v>855</v>
      </c>
    </row>
    <row r="284" spans="2:47" s="1" customFormat="1" ht="19.5">
      <c r="B284" s="32"/>
      <c r="C284" s="33"/>
      <c r="D284" s="185" t="s">
        <v>161</v>
      </c>
      <c r="E284" s="33"/>
      <c r="F284" s="186" t="s">
        <v>411</v>
      </c>
      <c r="G284" s="33"/>
      <c r="H284" s="33"/>
      <c r="I284" s="102"/>
      <c r="J284" s="33"/>
      <c r="K284" s="33"/>
      <c r="L284" s="36"/>
      <c r="M284" s="187"/>
      <c r="N284" s="58"/>
      <c r="O284" s="58"/>
      <c r="P284" s="58"/>
      <c r="Q284" s="58"/>
      <c r="R284" s="58"/>
      <c r="S284" s="58"/>
      <c r="T284" s="59"/>
      <c r="AT284" s="15" t="s">
        <v>161</v>
      </c>
      <c r="AU284" s="15" t="s">
        <v>85</v>
      </c>
    </row>
    <row r="285" spans="2:51" s="11" customFormat="1" ht="12">
      <c r="B285" s="188"/>
      <c r="C285" s="189"/>
      <c r="D285" s="185" t="s">
        <v>163</v>
      </c>
      <c r="E285" s="190" t="s">
        <v>1</v>
      </c>
      <c r="F285" s="191" t="s">
        <v>164</v>
      </c>
      <c r="G285" s="189"/>
      <c r="H285" s="190" t="s">
        <v>1</v>
      </c>
      <c r="I285" s="192"/>
      <c r="J285" s="189"/>
      <c r="K285" s="189"/>
      <c r="L285" s="193"/>
      <c r="M285" s="194"/>
      <c r="N285" s="195"/>
      <c r="O285" s="195"/>
      <c r="P285" s="195"/>
      <c r="Q285" s="195"/>
      <c r="R285" s="195"/>
      <c r="S285" s="195"/>
      <c r="T285" s="196"/>
      <c r="AT285" s="197" t="s">
        <v>163</v>
      </c>
      <c r="AU285" s="197" t="s">
        <v>85</v>
      </c>
      <c r="AV285" s="11" t="s">
        <v>83</v>
      </c>
      <c r="AW285" s="11" t="s">
        <v>36</v>
      </c>
      <c r="AX285" s="11" t="s">
        <v>75</v>
      </c>
      <c r="AY285" s="197" t="s">
        <v>151</v>
      </c>
    </row>
    <row r="286" spans="2:51" s="11" customFormat="1" ht="12">
      <c r="B286" s="188"/>
      <c r="C286" s="189"/>
      <c r="D286" s="185" t="s">
        <v>163</v>
      </c>
      <c r="E286" s="190" t="s">
        <v>1</v>
      </c>
      <c r="F286" s="191" t="s">
        <v>412</v>
      </c>
      <c r="G286" s="189"/>
      <c r="H286" s="190" t="s">
        <v>1</v>
      </c>
      <c r="I286" s="192"/>
      <c r="J286" s="189"/>
      <c r="K286" s="189"/>
      <c r="L286" s="193"/>
      <c r="M286" s="194"/>
      <c r="N286" s="195"/>
      <c r="O286" s="195"/>
      <c r="P286" s="195"/>
      <c r="Q286" s="195"/>
      <c r="R286" s="195"/>
      <c r="S286" s="195"/>
      <c r="T286" s="196"/>
      <c r="AT286" s="197" t="s">
        <v>163</v>
      </c>
      <c r="AU286" s="197" t="s">
        <v>85</v>
      </c>
      <c r="AV286" s="11" t="s">
        <v>83</v>
      </c>
      <c r="AW286" s="11" t="s">
        <v>36</v>
      </c>
      <c r="AX286" s="11" t="s">
        <v>75</v>
      </c>
      <c r="AY286" s="197" t="s">
        <v>151</v>
      </c>
    </row>
    <row r="287" spans="2:51" s="12" customFormat="1" ht="12">
      <c r="B287" s="198"/>
      <c r="C287" s="199"/>
      <c r="D287" s="185" t="s">
        <v>163</v>
      </c>
      <c r="E287" s="200" t="s">
        <v>1</v>
      </c>
      <c r="F287" s="201" t="s">
        <v>113</v>
      </c>
      <c r="G287" s="199"/>
      <c r="H287" s="202">
        <v>52.425</v>
      </c>
      <c r="I287" s="203"/>
      <c r="J287" s="199"/>
      <c r="K287" s="199"/>
      <c r="L287" s="204"/>
      <c r="M287" s="205"/>
      <c r="N287" s="206"/>
      <c r="O287" s="206"/>
      <c r="P287" s="206"/>
      <c r="Q287" s="206"/>
      <c r="R287" s="206"/>
      <c r="S287" s="206"/>
      <c r="T287" s="207"/>
      <c r="AT287" s="208" t="s">
        <v>163</v>
      </c>
      <c r="AU287" s="208" t="s">
        <v>85</v>
      </c>
      <c r="AV287" s="12" t="s">
        <v>85</v>
      </c>
      <c r="AW287" s="12" t="s">
        <v>36</v>
      </c>
      <c r="AX287" s="12" t="s">
        <v>75</v>
      </c>
      <c r="AY287" s="208" t="s">
        <v>151</v>
      </c>
    </row>
    <row r="288" spans="2:51" s="13" customFormat="1" ht="12">
      <c r="B288" s="209"/>
      <c r="C288" s="210"/>
      <c r="D288" s="185" t="s">
        <v>163</v>
      </c>
      <c r="E288" s="211" t="s">
        <v>1</v>
      </c>
      <c r="F288" s="212" t="s">
        <v>171</v>
      </c>
      <c r="G288" s="210"/>
      <c r="H288" s="213">
        <v>52.425</v>
      </c>
      <c r="I288" s="214"/>
      <c r="J288" s="210"/>
      <c r="K288" s="210"/>
      <c r="L288" s="215"/>
      <c r="M288" s="216"/>
      <c r="N288" s="217"/>
      <c r="O288" s="217"/>
      <c r="P288" s="217"/>
      <c r="Q288" s="217"/>
      <c r="R288" s="217"/>
      <c r="S288" s="217"/>
      <c r="T288" s="218"/>
      <c r="AT288" s="219" t="s">
        <v>163</v>
      </c>
      <c r="AU288" s="219" t="s">
        <v>85</v>
      </c>
      <c r="AV288" s="13" t="s">
        <v>159</v>
      </c>
      <c r="AW288" s="13" t="s">
        <v>36</v>
      </c>
      <c r="AX288" s="13" t="s">
        <v>83</v>
      </c>
      <c r="AY288" s="219" t="s">
        <v>151</v>
      </c>
    </row>
    <row r="289" spans="2:63" s="10" customFormat="1" ht="22.9" customHeight="1">
      <c r="B289" s="157"/>
      <c r="C289" s="158"/>
      <c r="D289" s="159" t="s">
        <v>74</v>
      </c>
      <c r="E289" s="171" t="s">
        <v>413</v>
      </c>
      <c r="F289" s="171" t="s">
        <v>414</v>
      </c>
      <c r="G289" s="158"/>
      <c r="H289" s="158"/>
      <c r="I289" s="161"/>
      <c r="J289" s="172">
        <f>BK289</f>
        <v>0</v>
      </c>
      <c r="K289" s="158"/>
      <c r="L289" s="163"/>
      <c r="M289" s="164"/>
      <c r="N289" s="165"/>
      <c r="O289" s="165"/>
      <c r="P289" s="166">
        <f>SUM(P290:P300)</f>
        <v>0</v>
      </c>
      <c r="Q289" s="165"/>
      <c r="R289" s="166">
        <f>SUM(R290:R300)</f>
        <v>0</v>
      </c>
      <c r="S289" s="165"/>
      <c r="T289" s="167">
        <f>SUM(T290:T300)</f>
        <v>0</v>
      </c>
      <c r="AR289" s="168" t="s">
        <v>83</v>
      </c>
      <c r="AT289" s="169" t="s">
        <v>74</v>
      </c>
      <c r="AU289" s="169" t="s">
        <v>83</v>
      </c>
      <c r="AY289" s="168" t="s">
        <v>151</v>
      </c>
      <c r="BK289" s="170">
        <f>SUM(BK290:BK300)</f>
        <v>0</v>
      </c>
    </row>
    <row r="290" spans="2:65" s="1" customFormat="1" ht="16.5" customHeight="1">
      <c r="B290" s="32"/>
      <c r="C290" s="173" t="s">
        <v>377</v>
      </c>
      <c r="D290" s="173" t="s">
        <v>154</v>
      </c>
      <c r="E290" s="174" t="s">
        <v>856</v>
      </c>
      <c r="F290" s="175" t="s">
        <v>857</v>
      </c>
      <c r="G290" s="176" t="s">
        <v>418</v>
      </c>
      <c r="H290" s="177">
        <v>7.68</v>
      </c>
      <c r="I290" s="178"/>
      <c r="J290" s="179">
        <f>ROUND(I290*H290,2)</f>
        <v>0</v>
      </c>
      <c r="K290" s="175" t="s">
        <v>158</v>
      </c>
      <c r="L290" s="36"/>
      <c r="M290" s="180" t="s">
        <v>1</v>
      </c>
      <c r="N290" s="181" t="s">
        <v>46</v>
      </c>
      <c r="O290" s="58"/>
      <c r="P290" s="182">
        <f>O290*H290</f>
        <v>0</v>
      </c>
      <c r="Q290" s="182">
        <v>0</v>
      </c>
      <c r="R290" s="182">
        <f>Q290*H290</f>
        <v>0</v>
      </c>
      <c r="S290" s="182">
        <v>0</v>
      </c>
      <c r="T290" s="183">
        <f>S290*H290</f>
        <v>0</v>
      </c>
      <c r="AR290" s="15" t="s">
        <v>159</v>
      </c>
      <c r="AT290" s="15" t="s">
        <v>154</v>
      </c>
      <c r="AU290" s="15" t="s">
        <v>85</v>
      </c>
      <c r="AY290" s="15" t="s">
        <v>151</v>
      </c>
      <c r="BE290" s="184">
        <f>IF(N290="základní",J290,0)</f>
        <v>0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15" t="s">
        <v>83</v>
      </c>
      <c r="BK290" s="184">
        <f>ROUND(I290*H290,2)</f>
        <v>0</v>
      </c>
      <c r="BL290" s="15" t="s">
        <v>159</v>
      </c>
      <c r="BM290" s="15" t="s">
        <v>858</v>
      </c>
    </row>
    <row r="291" spans="2:47" s="1" customFormat="1" ht="19.5">
      <c r="B291" s="32"/>
      <c r="C291" s="33"/>
      <c r="D291" s="185" t="s">
        <v>161</v>
      </c>
      <c r="E291" s="33"/>
      <c r="F291" s="186" t="s">
        <v>859</v>
      </c>
      <c r="G291" s="33"/>
      <c r="H291" s="33"/>
      <c r="I291" s="102"/>
      <c r="J291" s="33"/>
      <c r="K291" s="33"/>
      <c r="L291" s="36"/>
      <c r="M291" s="187"/>
      <c r="N291" s="58"/>
      <c r="O291" s="58"/>
      <c r="P291" s="58"/>
      <c r="Q291" s="58"/>
      <c r="R291" s="58"/>
      <c r="S291" s="58"/>
      <c r="T291" s="59"/>
      <c r="AT291" s="15" t="s">
        <v>161</v>
      </c>
      <c r="AU291" s="15" t="s">
        <v>85</v>
      </c>
    </row>
    <row r="292" spans="2:65" s="1" customFormat="1" ht="16.5" customHeight="1">
      <c r="B292" s="32"/>
      <c r="C292" s="173" t="s">
        <v>382</v>
      </c>
      <c r="D292" s="173" t="s">
        <v>154</v>
      </c>
      <c r="E292" s="174" t="s">
        <v>422</v>
      </c>
      <c r="F292" s="175" t="s">
        <v>423</v>
      </c>
      <c r="G292" s="176" t="s">
        <v>418</v>
      </c>
      <c r="H292" s="177">
        <v>7.68</v>
      </c>
      <c r="I292" s="178"/>
      <c r="J292" s="179">
        <f>ROUND(I292*H292,2)</f>
        <v>0</v>
      </c>
      <c r="K292" s="175" t="s">
        <v>158</v>
      </c>
      <c r="L292" s="36"/>
      <c r="M292" s="180" t="s">
        <v>1</v>
      </c>
      <c r="N292" s="181" t="s">
        <v>46</v>
      </c>
      <c r="O292" s="58"/>
      <c r="P292" s="182">
        <f>O292*H292</f>
        <v>0</v>
      </c>
      <c r="Q292" s="182">
        <v>0</v>
      </c>
      <c r="R292" s="182">
        <f>Q292*H292</f>
        <v>0</v>
      </c>
      <c r="S292" s="182">
        <v>0</v>
      </c>
      <c r="T292" s="183">
        <f>S292*H292</f>
        <v>0</v>
      </c>
      <c r="AR292" s="15" t="s">
        <v>159</v>
      </c>
      <c r="AT292" s="15" t="s">
        <v>154</v>
      </c>
      <c r="AU292" s="15" t="s">
        <v>85</v>
      </c>
      <c r="AY292" s="15" t="s">
        <v>151</v>
      </c>
      <c r="BE292" s="184">
        <f>IF(N292="základní",J292,0)</f>
        <v>0</v>
      </c>
      <c r="BF292" s="184">
        <f>IF(N292="snížená",J292,0)</f>
        <v>0</v>
      </c>
      <c r="BG292" s="184">
        <f>IF(N292="zákl. přenesená",J292,0)</f>
        <v>0</v>
      </c>
      <c r="BH292" s="184">
        <f>IF(N292="sníž. přenesená",J292,0)</f>
        <v>0</v>
      </c>
      <c r="BI292" s="184">
        <f>IF(N292="nulová",J292,0)</f>
        <v>0</v>
      </c>
      <c r="BJ292" s="15" t="s">
        <v>83</v>
      </c>
      <c r="BK292" s="184">
        <f>ROUND(I292*H292,2)</f>
        <v>0</v>
      </c>
      <c r="BL292" s="15" t="s">
        <v>159</v>
      </c>
      <c r="BM292" s="15" t="s">
        <v>860</v>
      </c>
    </row>
    <row r="293" spans="2:47" s="1" customFormat="1" ht="12">
      <c r="B293" s="32"/>
      <c r="C293" s="33"/>
      <c r="D293" s="185" t="s">
        <v>161</v>
      </c>
      <c r="E293" s="33"/>
      <c r="F293" s="186" t="s">
        <v>425</v>
      </c>
      <c r="G293" s="33"/>
      <c r="H293" s="33"/>
      <c r="I293" s="102"/>
      <c r="J293" s="33"/>
      <c r="K293" s="33"/>
      <c r="L293" s="36"/>
      <c r="M293" s="187"/>
      <c r="N293" s="58"/>
      <c r="O293" s="58"/>
      <c r="P293" s="58"/>
      <c r="Q293" s="58"/>
      <c r="R293" s="58"/>
      <c r="S293" s="58"/>
      <c r="T293" s="59"/>
      <c r="AT293" s="15" t="s">
        <v>161</v>
      </c>
      <c r="AU293" s="15" t="s">
        <v>85</v>
      </c>
    </row>
    <row r="294" spans="2:65" s="1" customFormat="1" ht="16.5" customHeight="1">
      <c r="B294" s="32"/>
      <c r="C294" s="173" t="s">
        <v>389</v>
      </c>
      <c r="D294" s="173" t="s">
        <v>154</v>
      </c>
      <c r="E294" s="174" t="s">
        <v>427</v>
      </c>
      <c r="F294" s="175" t="s">
        <v>428</v>
      </c>
      <c r="G294" s="176" t="s">
        <v>418</v>
      </c>
      <c r="H294" s="177">
        <v>145.92</v>
      </c>
      <c r="I294" s="178"/>
      <c r="J294" s="179">
        <f>ROUND(I294*H294,2)</f>
        <v>0</v>
      </c>
      <c r="K294" s="175" t="s">
        <v>158</v>
      </c>
      <c r="L294" s="36"/>
      <c r="M294" s="180" t="s">
        <v>1</v>
      </c>
      <c r="N294" s="181" t="s">
        <v>46</v>
      </c>
      <c r="O294" s="58"/>
      <c r="P294" s="182">
        <f>O294*H294</f>
        <v>0</v>
      </c>
      <c r="Q294" s="182">
        <v>0</v>
      </c>
      <c r="R294" s="182">
        <f>Q294*H294</f>
        <v>0</v>
      </c>
      <c r="S294" s="182">
        <v>0</v>
      </c>
      <c r="T294" s="183">
        <f>S294*H294</f>
        <v>0</v>
      </c>
      <c r="AR294" s="15" t="s">
        <v>159</v>
      </c>
      <c r="AT294" s="15" t="s">
        <v>154</v>
      </c>
      <c r="AU294" s="15" t="s">
        <v>85</v>
      </c>
      <c r="AY294" s="15" t="s">
        <v>151</v>
      </c>
      <c r="BE294" s="184">
        <f>IF(N294="základní",J294,0)</f>
        <v>0</v>
      </c>
      <c r="BF294" s="184">
        <f>IF(N294="snížená",J294,0)</f>
        <v>0</v>
      </c>
      <c r="BG294" s="184">
        <f>IF(N294="zákl. přenesená",J294,0)</f>
        <v>0</v>
      </c>
      <c r="BH294" s="184">
        <f>IF(N294="sníž. přenesená",J294,0)</f>
        <v>0</v>
      </c>
      <c r="BI294" s="184">
        <f>IF(N294="nulová",J294,0)</f>
        <v>0</v>
      </c>
      <c r="BJ294" s="15" t="s">
        <v>83</v>
      </c>
      <c r="BK294" s="184">
        <f>ROUND(I294*H294,2)</f>
        <v>0</v>
      </c>
      <c r="BL294" s="15" t="s">
        <v>159</v>
      </c>
      <c r="BM294" s="15" t="s">
        <v>861</v>
      </c>
    </row>
    <row r="295" spans="2:47" s="1" customFormat="1" ht="19.5">
      <c r="B295" s="32"/>
      <c r="C295" s="33"/>
      <c r="D295" s="185" t="s">
        <v>161</v>
      </c>
      <c r="E295" s="33"/>
      <c r="F295" s="186" t="s">
        <v>430</v>
      </c>
      <c r="G295" s="33"/>
      <c r="H295" s="33"/>
      <c r="I295" s="102"/>
      <c r="J295" s="33"/>
      <c r="K295" s="33"/>
      <c r="L295" s="36"/>
      <c r="M295" s="187"/>
      <c r="N295" s="58"/>
      <c r="O295" s="58"/>
      <c r="P295" s="58"/>
      <c r="Q295" s="58"/>
      <c r="R295" s="58"/>
      <c r="S295" s="58"/>
      <c r="T295" s="59"/>
      <c r="AT295" s="15" t="s">
        <v>161</v>
      </c>
      <c r="AU295" s="15" t="s">
        <v>85</v>
      </c>
    </row>
    <row r="296" spans="2:51" s="12" customFormat="1" ht="12">
      <c r="B296" s="198"/>
      <c r="C296" s="199"/>
      <c r="D296" s="185" t="s">
        <v>163</v>
      </c>
      <c r="E296" s="199"/>
      <c r="F296" s="201" t="s">
        <v>862</v>
      </c>
      <c r="G296" s="199"/>
      <c r="H296" s="202">
        <v>145.92</v>
      </c>
      <c r="I296" s="203"/>
      <c r="J296" s="199"/>
      <c r="K296" s="199"/>
      <c r="L296" s="204"/>
      <c r="M296" s="205"/>
      <c r="N296" s="206"/>
      <c r="O296" s="206"/>
      <c r="P296" s="206"/>
      <c r="Q296" s="206"/>
      <c r="R296" s="206"/>
      <c r="S296" s="206"/>
      <c r="T296" s="207"/>
      <c r="AT296" s="208" t="s">
        <v>163</v>
      </c>
      <c r="AU296" s="208" t="s">
        <v>85</v>
      </c>
      <c r="AV296" s="12" t="s">
        <v>85</v>
      </c>
      <c r="AW296" s="12" t="s">
        <v>4</v>
      </c>
      <c r="AX296" s="12" t="s">
        <v>83</v>
      </c>
      <c r="AY296" s="208" t="s">
        <v>151</v>
      </c>
    </row>
    <row r="297" spans="2:65" s="1" customFormat="1" ht="16.5" customHeight="1">
      <c r="B297" s="32"/>
      <c r="C297" s="173" t="s">
        <v>395</v>
      </c>
      <c r="D297" s="173" t="s">
        <v>154</v>
      </c>
      <c r="E297" s="174" t="s">
        <v>433</v>
      </c>
      <c r="F297" s="175" t="s">
        <v>434</v>
      </c>
      <c r="G297" s="176" t="s">
        <v>418</v>
      </c>
      <c r="H297" s="177">
        <v>0.039</v>
      </c>
      <c r="I297" s="178"/>
      <c r="J297" s="179">
        <f>ROUND(I297*H297,2)</f>
        <v>0</v>
      </c>
      <c r="K297" s="175" t="s">
        <v>158</v>
      </c>
      <c r="L297" s="36"/>
      <c r="M297" s="180" t="s">
        <v>1</v>
      </c>
      <c r="N297" s="181" t="s">
        <v>46</v>
      </c>
      <c r="O297" s="58"/>
      <c r="P297" s="182">
        <f>O297*H297</f>
        <v>0</v>
      </c>
      <c r="Q297" s="182">
        <v>0</v>
      </c>
      <c r="R297" s="182">
        <f>Q297*H297</f>
        <v>0</v>
      </c>
      <c r="S297" s="182">
        <v>0</v>
      </c>
      <c r="T297" s="183">
        <f>S297*H297</f>
        <v>0</v>
      </c>
      <c r="AR297" s="15" t="s">
        <v>159</v>
      </c>
      <c r="AT297" s="15" t="s">
        <v>154</v>
      </c>
      <c r="AU297" s="15" t="s">
        <v>85</v>
      </c>
      <c r="AY297" s="15" t="s">
        <v>151</v>
      </c>
      <c r="BE297" s="184">
        <f>IF(N297="základní",J297,0)</f>
        <v>0</v>
      </c>
      <c r="BF297" s="184">
        <f>IF(N297="snížená",J297,0)</f>
        <v>0</v>
      </c>
      <c r="BG297" s="184">
        <f>IF(N297="zákl. přenesená",J297,0)</f>
        <v>0</v>
      </c>
      <c r="BH297" s="184">
        <f>IF(N297="sníž. přenesená",J297,0)</f>
        <v>0</v>
      </c>
      <c r="BI297" s="184">
        <f>IF(N297="nulová",J297,0)</f>
        <v>0</v>
      </c>
      <c r="BJ297" s="15" t="s">
        <v>83</v>
      </c>
      <c r="BK297" s="184">
        <f>ROUND(I297*H297,2)</f>
        <v>0</v>
      </c>
      <c r="BL297" s="15" t="s">
        <v>159</v>
      </c>
      <c r="BM297" s="15" t="s">
        <v>863</v>
      </c>
    </row>
    <row r="298" spans="2:47" s="1" customFormat="1" ht="12">
      <c r="B298" s="32"/>
      <c r="C298" s="33"/>
      <c r="D298" s="185" t="s">
        <v>161</v>
      </c>
      <c r="E298" s="33"/>
      <c r="F298" s="186" t="s">
        <v>436</v>
      </c>
      <c r="G298" s="33"/>
      <c r="H298" s="33"/>
      <c r="I298" s="102"/>
      <c r="J298" s="33"/>
      <c r="K298" s="33"/>
      <c r="L298" s="36"/>
      <c r="M298" s="187"/>
      <c r="N298" s="58"/>
      <c r="O298" s="58"/>
      <c r="P298" s="58"/>
      <c r="Q298" s="58"/>
      <c r="R298" s="58"/>
      <c r="S298" s="58"/>
      <c r="T298" s="59"/>
      <c r="AT298" s="15" t="s">
        <v>161</v>
      </c>
      <c r="AU298" s="15" t="s">
        <v>85</v>
      </c>
    </row>
    <row r="299" spans="2:65" s="1" customFormat="1" ht="16.5" customHeight="1">
      <c r="B299" s="32"/>
      <c r="C299" s="173" t="s">
        <v>402</v>
      </c>
      <c r="D299" s="173" t="s">
        <v>154</v>
      </c>
      <c r="E299" s="174" t="s">
        <v>438</v>
      </c>
      <c r="F299" s="175" t="s">
        <v>439</v>
      </c>
      <c r="G299" s="176" t="s">
        <v>418</v>
      </c>
      <c r="H299" s="177">
        <v>7.641</v>
      </c>
      <c r="I299" s="178"/>
      <c r="J299" s="179">
        <f>ROUND(I299*H299,2)</f>
        <v>0</v>
      </c>
      <c r="K299" s="175" t="s">
        <v>158</v>
      </c>
      <c r="L299" s="36"/>
      <c r="M299" s="180" t="s">
        <v>1</v>
      </c>
      <c r="N299" s="181" t="s">
        <v>46</v>
      </c>
      <c r="O299" s="58"/>
      <c r="P299" s="182">
        <f>O299*H299</f>
        <v>0</v>
      </c>
      <c r="Q299" s="182">
        <v>0</v>
      </c>
      <c r="R299" s="182">
        <f>Q299*H299</f>
        <v>0</v>
      </c>
      <c r="S299" s="182">
        <v>0</v>
      </c>
      <c r="T299" s="183">
        <f>S299*H299</f>
        <v>0</v>
      </c>
      <c r="AR299" s="15" t="s">
        <v>159</v>
      </c>
      <c r="AT299" s="15" t="s">
        <v>154</v>
      </c>
      <c r="AU299" s="15" t="s">
        <v>85</v>
      </c>
      <c r="AY299" s="15" t="s">
        <v>151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15" t="s">
        <v>83</v>
      </c>
      <c r="BK299" s="184">
        <f>ROUND(I299*H299,2)</f>
        <v>0</v>
      </c>
      <c r="BL299" s="15" t="s">
        <v>159</v>
      </c>
      <c r="BM299" s="15" t="s">
        <v>864</v>
      </c>
    </row>
    <row r="300" spans="2:47" s="1" customFormat="1" ht="12">
      <c r="B300" s="32"/>
      <c r="C300" s="33"/>
      <c r="D300" s="185" t="s">
        <v>161</v>
      </c>
      <c r="E300" s="33"/>
      <c r="F300" s="186" t="s">
        <v>441</v>
      </c>
      <c r="G300" s="33"/>
      <c r="H300" s="33"/>
      <c r="I300" s="102"/>
      <c r="J300" s="33"/>
      <c r="K300" s="33"/>
      <c r="L300" s="36"/>
      <c r="M300" s="187"/>
      <c r="N300" s="58"/>
      <c r="O300" s="58"/>
      <c r="P300" s="58"/>
      <c r="Q300" s="58"/>
      <c r="R300" s="58"/>
      <c r="S300" s="58"/>
      <c r="T300" s="59"/>
      <c r="AT300" s="15" t="s">
        <v>161</v>
      </c>
      <c r="AU300" s="15" t="s">
        <v>85</v>
      </c>
    </row>
    <row r="301" spans="2:63" s="10" customFormat="1" ht="22.9" customHeight="1">
      <c r="B301" s="157"/>
      <c r="C301" s="158"/>
      <c r="D301" s="159" t="s">
        <v>74</v>
      </c>
      <c r="E301" s="171" t="s">
        <v>442</v>
      </c>
      <c r="F301" s="171" t="s">
        <v>443</v>
      </c>
      <c r="G301" s="158"/>
      <c r="H301" s="158"/>
      <c r="I301" s="161"/>
      <c r="J301" s="172">
        <f>BK301</f>
        <v>0</v>
      </c>
      <c r="K301" s="158"/>
      <c r="L301" s="163"/>
      <c r="M301" s="164"/>
      <c r="N301" s="165"/>
      <c r="O301" s="165"/>
      <c r="P301" s="166">
        <f>SUM(P302:P303)</f>
        <v>0</v>
      </c>
      <c r="Q301" s="165"/>
      <c r="R301" s="166">
        <f>SUM(R302:R303)</f>
        <v>0</v>
      </c>
      <c r="S301" s="165"/>
      <c r="T301" s="167">
        <f>SUM(T302:T303)</f>
        <v>0</v>
      </c>
      <c r="AR301" s="168" t="s">
        <v>83</v>
      </c>
      <c r="AT301" s="169" t="s">
        <v>74</v>
      </c>
      <c r="AU301" s="169" t="s">
        <v>83</v>
      </c>
      <c r="AY301" s="168" t="s">
        <v>151</v>
      </c>
      <c r="BK301" s="170">
        <f>SUM(BK302:BK303)</f>
        <v>0</v>
      </c>
    </row>
    <row r="302" spans="2:65" s="1" customFormat="1" ht="16.5" customHeight="1">
      <c r="B302" s="32"/>
      <c r="C302" s="173" t="s">
        <v>407</v>
      </c>
      <c r="D302" s="173" t="s">
        <v>154</v>
      </c>
      <c r="E302" s="174" t="s">
        <v>865</v>
      </c>
      <c r="F302" s="175" t="s">
        <v>866</v>
      </c>
      <c r="G302" s="176" t="s">
        <v>418</v>
      </c>
      <c r="H302" s="177">
        <v>4.002</v>
      </c>
      <c r="I302" s="178"/>
      <c r="J302" s="179">
        <f>ROUND(I302*H302,2)</f>
        <v>0</v>
      </c>
      <c r="K302" s="175" t="s">
        <v>158</v>
      </c>
      <c r="L302" s="36"/>
      <c r="M302" s="180" t="s">
        <v>1</v>
      </c>
      <c r="N302" s="181" t="s">
        <v>46</v>
      </c>
      <c r="O302" s="58"/>
      <c r="P302" s="182">
        <f>O302*H302</f>
        <v>0</v>
      </c>
      <c r="Q302" s="182">
        <v>0</v>
      </c>
      <c r="R302" s="182">
        <f>Q302*H302</f>
        <v>0</v>
      </c>
      <c r="S302" s="182">
        <v>0</v>
      </c>
      <c r="T302" s="183">
        <f>S302*H302</f>
        <v>0</v>
      </c>
      <c r="AR302" s="15" t="s">
        <v>159</v>
      </c>
      <c r="AT302" s="15" t="s">
        <v>154</v>
      </c>
      <c r="AU302" s="15" t="s">
        <v>85</v>
      </c>
      <c r="AY302" s="15" t="s">
        <v>151</v>
      </c>
      <c r="BE302" s="184">
        <f>IF(N302="základní",J302,0)</f>
        <v>0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15" t="s">
        <v>83</v>
      </c>
      <c r="BK302" s="184">
        <f>ROUND(I302*H302,2)</f>
        <v>0</v>
      </c>
      <c r="BL302" s="15" t="s">
        <v>159</v>
      </c>
      <c r="BM302" s="15" t="s">
        <v>867</v>
      </c>
    </row>
    <row r="303" spans="2:47" s="1" customFormat="1" ht="19.5">
      <c r="B303" s="32"/>
      <c r="C303" s="33"/>
      <c r="D303" s="185" t="s">
        <v>161</v>
      </c>
      <c r="E303" s="33"/>
      <c r="F303" s="186" t="s">
        <v>868</v>
      </c>
      <c r="G303" s="33"/>
      <c r="H303" s="33"/>
      <c r="I303" s="102"/>
      <c r="J303" s="33"/>
      <c r="K303" s="33"/>
      <c r="L303" s="36"/>
      <c r="M303" s="187"/>
      <c r="N303" s="58"/>
      <c r="O303" s="58"/>
      <c r="P303" s="58"/>
      <c r="Q303" s="58"/>
      <c r="R303" s="58"/>
      <c r="S303" s="58"/>
      <c r="T303" s="59"/>
      <c r="AT303" s="15" t="s">
        <v>161</v>
      </c>
      <c r="AU303" s="15" t="s">
        <v>85</v>
      </c>
    </row>
    <row r="304" spans="2:63" s="10" customFormat="1" ht="25.9" customHeight="1">
      <c r="B304" s="157"/>
      <c r="C304" s="158"/>
      <c r="D304" s="159" t="s">
        <v>74</v>
      </c>
      <c r="E304" s="160" t="s">
        <v>449</v>
      </c>
      <c r="F304" s="160" t="s">
        <v>450</v>
      </c>
      <c r="G304" s="158"/>
      <c r="H304" s="158"/>
      <c r="I304" s="161"/>
      <c r="J304" s="162">
        <f>BK304</f>
        <v>0</v>
      </c>
      <c r="K304" s="158"/>
      <c r="L304" s="163"/>
      <c r="M304" s="164"/>
      <c r="N304" s="165"/>
      <c r="O304" s="165"/>
      <c r="P304" s="166">
        <f>P305+P323+P344+P408+P452+P484</f>
        <v>0</v>
      </c>
      <c r="Q304" s="165"/>
      <c r="R304" s="166">
        <f>R305+R323+R344+R408+R452+R484</f>
        <v>0.27456925</v>
      </c>
      <c r="S304" s="165"/>
      <c r="T304" s="167">
        <f>T305+T323+T344+T408+T452+T484</f>
        <v>0.34526049999999997</v>
      </c>
      <c r="AR304" s="168" t="s">
        <v>85</v>
      </c>
      <c r="AT304" s="169" t="s">
        <v>74</v>
      </c>
      <c r="AU304" s="169" t="s">
        <v>75</v>
      </c>
      <c r="AY304" s="168" t="s">
        <v>151</v>
      </c>
      <c r="BK304" s="170">
        <f>BK305+BK323+BK344+BK408+BK452+BK484</f>
        <v>0</v>
      </c>
    </row>
    <row r="305" spans="2:63" s="10" customFormat="1" ht="22.9" customHeight="1">
      <c r="B305" s="157"/>
      <c r="C305" s="158"/>
      <c r="D305" s="159" t="s">
        <v>74</v>
      </c>
      <c r="E305" s="171" t="s">
        <v>451</v>
      </c>
      <c r="F305" s="171" t="s">
        <v>452</v>
      </c>
      <c r="G305" s="158"/>
      <c r="H305" s="158"/>
      <c r="I305" s="161"/>
      <c r="J305" s="172">
        <f>BK305</f>
        <v>0</v>
      </c>
      <c r="K305" s="158"/>
      <c r="L305" s="163"/>
      <c r="M305" s="164"/>
      <c r="N305" s="165"/>
      <c r="O305" s="165"/>
      <c r="P305" s="166">
        <f>SUM(P306:P322)</f>
        <v>0</v>
      </c>
      <c r="Q305" s="165"/>
      <c r="R305" s="166">
        <f>SUM(R306:R322)</f>
        <v>0</v>
      </c>
      <c r="S305" s="165"/>
      <c r="T305" s="167">
        <f>SUM(T306:T322)</f>
        <v>0.039</v>
      </c>
      <c r="AR305" s="168" t="s">
        <v>85</v>
      </c>
      <c r="AT305" s="169" t="s">
        <v>74</v>
      </c>
      <c r="AU305" s="169" t="s">
        <v>83</v>
      </c>
      <c r="AY305" s="168" t="s">
        <v>151</v>
      </c>
      <c r="BK305" s="170">
        <f>SUM(BK306:BK322)</f>
        <v>0</v>
      </c>
    </row>
    <row r="306" spans="2:65" s="1" customFormat="1" ht="16.5" customHeight="1">
      <c r="B306" s="32"/>
      <c r="C306" s="173" t="s">
        <v>415</v>
      </c>
      <c r="D306" s="173" t="s">
        <v>154</v>
      </c>
      <c r="E306" s="174" t="s">
        <v>459</v>
      </c>
      <c r="F306" s="175" t="s">
        <v>460</v>
      </c>
      <c r="G306" s="176" t="s">
        <v>157</v>
      </c>
      <c r="H306" s="177">
        <v>9.75</v>
      </c>
      <c r="I306" s="178"/>
      <c r="J306" s="179">
        <f>ROUND(I306*H306,2)</f>
        <v>0</v>
      </c>
      <c r="K306" s="175" t="s">
        <v>158</v>
      </c>
      <c r="L306" s="36"/>
      <c r="M306" s="180" t="s">
        <v>1</v>
      </c>
      <c r="N306" s="181" t="s">
        <v>46</v>
      </c>
      <c r="O306" s="58"/>
      <c r="P306" s="182">
        <f>O306*H306</f>
        <v>0</v>
      </c>
      <c r="Q306" s="182">
        <v>0</v>
      </c>
      <c r="R306" s="182">
        <f>Q306*H306</f>
        <v>0</v>
      </c>
      <c r="S306" s="182">
        <v>0.004</v>
      </c>
      <c r="T306" s="183">
        <f>S306*H306</f>
        <v>0.039</v>
      </c>
      <c r="AR306" s="15" t="s">
        <v>292</v>
      </c>
      <c r="AT306" s="15" t="s">
        <v>154</v>
      </c>
      <c r="AU306" s="15" t="s">
        <v>85</v>
      </c>
      <c r="AY306" s="15" t="s">
        <v>151</v>
      </c>
      <c r="BE306" s="184">
        <f>IF(N306="základní",J306,0)</f>
        <v>0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15" t="s">
        <v>83</v>
      </c>
      <c r="BK306" s="184">
        <f>ROUND(I306*H306,2)</f>
        <v>0</v>
      </c>
      <c r="BL306" s="15" t="s">
        <v>292</v>
      </c>
      <c r="BM306" s="15" t="s">
        <v>869</v>
      </c>
    </row>
    <row r="307" spans="2:47" s="1" customFormat="1" ht="12">
      <c r="B307" s="32"/>
      <c r="C307" s="33"/>
      <c r="D307" s="185" t="s">
        <v>161</v>
      </c>
      <c r="E307" s="33"/>
      <c r="F307" s="186" t="s">
        <v>462</v>
      </c>
      <c r="G307" s="33"/>
      <c r="H307" s="33"/>
      <c r="I307" s="102"/>
      <c r="J307" s="33"/>
      <c r="K307" s="33"/>
      <c r="L307" s="36"/>
      <c r="M307" s="187"/>
      <c r="N307" s="58"/>
      <c r="O307" s="58"/>
      <c r="P307" s="58"/>
      <c r="Q307" s="58"/>
      <c r="R307" s="58"/>
      <c r="S307" s="58"/>
      <c r="T307" s="59"/>
      <c r="AT307" s="15" t="s">
        <v>161</v>
      </c>
      <c r="AU307" s="15" t="s">
        <v>85</v>
      </c>
    </row>
    <row r="308" spans="2:51" s="11" customFormat="1" ht="12">
      <c r="B308" s="188"/>
      <c r="C308" s="189"/>
      <c r="D308" s="185" t="s">
        <v>163</v>
      </c>
      <c r="E308" s="190" t="s">
        <v>1</v>
      </c>
      <c r="F308" s="191" t="s">
        <v>184</v>
      </c>
      <c r="G308" s="189"/>
      <c r="H308" s="190" t="s">
        <v>1</v>
      </c>
      <c r="I308" s="192"/>
      <c r="J308" s="189"/>
      <c r="K308" s="189"/>
      <c r="L308" s="193"/>
      <c r="M308" s="194"/>
      <c r="N308" s="195"/>
      <c r="O308" s="195"/>
      <c r="P308" s="195"/>
      <c r="Q308" s="195"/>
      <c r="R308" s="195"/>
      <c r="S308" s="195"/>
      <c r="T308" s="196"/>
      <c r="AT308" s="197" t="s">
        <v>163</v>
      </c>
      <c r="AU308" s="197" t="s">
        <v>85</v>
      </c>
      <c r="AV308" s="11" t="s">
        <v>83</v>
      </c>
      <c r="AW308" s="11" t="s">
        <v>36</v>
      </c>
      <c r="AX308" s="11" t="s">
        <v>75</v>
      </c>
      <c r="AY308" s="197" t="s">
        <v>151</v>
      </c>
    </row>
    <row r="309" spans="2:51" s="12" customFormat="1" ht="12">
      <c r="B309" s="198"/>
      <c r="C309" s="199"/>
      <c r="D309" s="185" t="s">
        <v>163</v>
      </c>
      <c r="E309" s="200" t="s">
        <v>1</v>
      </c>
      <c r="F309" s="201" t="s">
        <v>784</v>
      </c>
      <c r="G309" s="199"/>
      <c r="H309" s="202">
        <v>9.75</v>
      </c>
      <c r="I309" s="203"/>
      <c r="J309" s="199"/>
      <c r="K309" s="199"/>
      <c r="L309" s="204"/>
      <c r="M309" s="205"/>
      <c r="N309" s="206"/>
      <c r="O309" s="206"/>
      <c r="P309" s="206"/>
      <c r="Q309" s="206"/>
      <c r="R309" s="206"/>
      <c r="S309" s="206"/>
      <c r="T309" s="207"/>
      <c r="AT309" s="208" t="s">
        <v>163</v>
      </c>
      <c r="AU309" s="208" t="s">
        <v>85</v>
      </c>
      <c r="AV309" s="12" t="s">
        <v>85</v>
      </c>
      <c r="AW309" s="12" t="s">
        <v>36</v>
      </c>
      <c r="AX309" s="12" t="s">
        <v>75</v>
      </c>
      <c r="AY309" s="208" t="s">
        <v>151</v>
      </c>
    </row>
    <row r="310" spans="2:51" s="13" customFormat="1" ht="12">
      <c r="B310" s="209"/>
      <c r="C310" s="210"/>
      <c r="D310" s="185" t="s">
        <v>163</v>
      </c>
      <c r="E310" s="211" t="s">
        <v>1</v>
      </c>
      <c r="F310" s="212" t="s">
        <v>171</v>
      </c>
      <c r="G310" s="210"/>
      <c r="H310" s="213">
        <v>9.75</v>
      </c>
      <c r="I310" s="214"/>
      <c r="J310" s="210"/>
      <c r="K310" s="210"/>
      <c r="L310" s="215"/>
      <c r="M310" s="216"/>
      <c r="N310" s="217"/>
      <c r="O310" s="217"/>
      <c r="P310" s="217"/>
      <c r="Q310" s="217"/>
      <c r="R310" s="217"/>
      <c r="S310" s="217"/>
      <c r="T310" s="218"/>
      <c r="AT310" s="219" t="s">
        <v>163</v>
      </c>
      <c r="AU310" s="219" t="s">
        <v>85</v>
      </c>
      <c r="AV310" s="13" t="s">
        <v>159</v>
      </c>
      <c r="AW310" s="13" t="s">
        <v>36</v>
      </c>
      <c r="AX310" s="13" t="s">
        <v>83</v>
      </c>
      <c r="AY310" s="219" t="s">
        <v>151</v>
      </c>
    </row>
    <row r="311" spans="2:65" s="1" customFormat="1" ht="16.5" customHeight="1">
      <c r="B311" s="32"/>
      <c r="C311" s="173" t="s">
        <v>421</v>
      </c>
      <c r="D311" s="173" t="s">
        <v>154</v>
      </c>
      <c r="E311" s="174" t="s">
        <v>454</v>
      </c>
      <c r="F311" s="175" t="s">
        <v>455</v>
      </c>
      <c r="G311" s="176" t="s">
        <v>157</v>
      </c>
      <c r="H311" s="177">
        <v>9.75</v>
      </c>
      <c r="I311" s="178"/>
      <c r="J311" s="179">
        <f>ROUND(I311*H311,2)</f>
        <v>0</v>
      </c>
      <c r="K311" s="175" t="s">
        <v>158</v>
      </c>
      <c r="L311" s="36"/>
      <c r="M311" s="180" t="s">
        <v>1</v>
      </c>
      <c r="N311" s="181" t="s">
        <v>46</v>
      </c>
      <c r="O311" s="58"/>
      <c r="P311" s="182">
        <f>O311*H311</f>
        <v>0</v>
      </c>
      <c r="Q311" s="182">
        <v>0</v>
      </c>
      <c r="R311" s="182">
        <f>Q311*H311</f>
        <v>0</v>
      </c>
      <c r="S311" s="182">
        <v>0</v>
      </c>
      <c r="T311" s="183">
        <f>S311*H311</f>
        <v>0</v>
      </c>
      <c r="AR311" s="15" t="s">
        <v>292</v>
      </c>
      <c r="AT311" s="15" t="s">
        <v>154</v>
      </c>
      <c r="AU311" s="15" t="s">
        <v>85</v>
      </c>
      <c r="AY311" s="15" t="s">
        <v>151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15" t="s">
        <v>83</v>
      </c>
      <c r="BK311" s="184">
        <f>ROUND(I311*H311,2)</f>
        <v>0</v>
      </c>
      <c r="BL311" s="15" t="s">
        <v>292</v>
      </c>
      <c r="BM311" s="15" t="s">
        <v>870</v>
      </c>
    </row>
    <row r="312" spans="2:47" s="1" customFormat="1" ht="12">
      <c r="B312" s="32"/>
      <c r="C312" s="33"/>
      <c r="D312" s="185" t="s">
        <v>161</v>
      </c>
      <c r="E312" s="33"/>
      <c r="F312" s="186" t="s">
        <v>457</v>
      </c>
      <c r="G312" s="33"/>
      <c r="H312" s="33"/>
      <c r="I312" s="102"/>
      <c r="J312" s="33"/>
      <c r="K312" s="33"/>
      <c r="L312" s="36"/>
      <c r="M312" s="187"/>
      <c r="N312" s="58"/>
      <c r="O312" s="58"/>
      <c r="P312" s="58"/>
      <c r="Q312" s="58"/>
      <c r="R312" s="58"/>
      <c r="S312" s="58"/>
      <c r="T312" s="59"/>
      <c r="AT312" s="15" t="s">
        <v>161</v>
      </c>
      <c r="AU312" s="15" t="s">
        <v>85</v>
      </c>
    </row>
    <row r="313" spans="2:51" s="11" customFormat="1" ht="12">
      <c r="B313" s="188"/>
      <c r="C313" s="189"/>
      <c r="D313" s="185" t="s">
        <v>163</v>
      </c>
      <c r="E313" s="190" t="s">
        <v>1</v>
      </c>
      <c r="F313" s="191" t="s">
        <v>184</v>
      </c>
      <c r="G313" s="189"/>
      <c r="H313" s="190" t="s">
        <v>1</v>
      </c>
      <c r="I313" s="192"/>
      <c r="J313" s="189"/>
      <c r="K313" s="189"/>
      <c r="L313" s="193"/>
      <c r="M313" s="194"/>
      <c r="N313" s="195"/>
      <c r="O313" s="195"/>
      <c r="P313" s="195"/>
      <c r="Q313" s="195"/>
      <c r="R313" s="195"/>
      <c r="S313" s="195"/>
      <c r="T313" s="196"/>
      <c r="AT313" s="197" t="s">
        <v>163</v>
      </c>
      <c r="AU313" s="197" t="s">
        <v>85</v>
      </c>
      <c r="AV313" s="11" t="s">
        <v>83</v>
      </c>
      <c r="AW313" s="11" t="s">
        <v>36</v>
      </c>
      <c r="AX313" s="11" t="s">
        <v>75</v>
      </c>
      <c r="AY313" s="197" t="s">
        <v>151</v>
      </c>
    </row>
    <row r="314" spans="2:51" s="12" customFormat="1" ht="12">
      <c r="B314" s="198"/>
      <c r="C314" s="199"/>
      <c r="D314" s="185" t="s">
        <v>163</v>
      </c>
      <c r="E314" s="200" t="s">
        <v>1</v>
      </c>
      <c r="F314" s="201" t="s">
        <v>784</v>
      </c>
      <c r="G314" s="199"/>
      <c r="H314" s="202">
        <v>9.75</v>
      </c>
      <c r="I314" s="203"/>
      <c r="J314" s="199"/>
      <c r="K314" s="199"/>
      <c r="L314" s="204"/>
      <c r="M314" s="205"/>
      <c r="N314" s="206"/>
      <c r="O314" s="206"/>
      <c r="P314" s="206"/>
      <c r="Q314" s="206"/>
      <c r="R314" s="206"/>
      <c r="S314" s="206"/>
      <c r="T314" s="207"/>
      <c r="AT314" s="208" t="s">
        <v>163</v>
      </c>
      <c r="AU314" s="208" t="s">
        <v>85</v>
      </c>
      <c r="AV314" s="12" t="s">
        <v>85</v>
      </c>
      <c r="AW314" s="12" t="s">
        <v>36</v>
      </c>
      <c r="AX314" s="12" t="s">
        <v>75</v>
      </c>
      <c r="AY314" s="208" t="s">
        <v>151</v>
      </c>
    </row>
    <row r="315" spans="2:51" s="13" customFormat="1" ht="12">
      <c r="B315" s="209"/>
      <c r="C315" s="210"/>
      <c r="D315" s="185" t="s">
        <v>163</v>
      </c>
      <c r="E315" s="211" t="s">
        <v>1</v>
      </c>
      <c r="F315" s="212" t="s">
        <v>171</v>
      </c>
      <c r="G315" s="210"/>
      <c r="H315" s="213">
        <v>9.75</v>
      </c>
      <c r="I315" s="214"/>
      <c r="J315" s="210"/>
      <c r="K315" s="210"/>
      <c r="L315" s="215"/>
      <c r="M315" s="216"/>
      <c r="N315" s="217"/>
      <c r="O315" s="217"/>
      <c r="P315" s="217"/>
      <c r="Q315" s="217"/>
      <c r="R315" s="217"/>
      <c r="S315" s="217"/>
      <c r="T315" s="218"/>
      <c r="AT315" s="219" t="s">
        <v>163</v>
      </c>
      <c r="AU315" s="219" t="s">
        <v>85</v>
      </c>
      <c r="AV315" s="13" t="s">
        <v>159</v>
      </c>
      <c r="AW315" s="13" t="s">
        <v>36</v>
      </c>
      <c r="AX315" s="13" t="s">
        <v>83</v>
      </c>
      <c r="AY315" s="219" t="s">
        <v>151</v>
      </c>
    </row>
    <row r="316" spans="2:65" s="1" customFormat="1" ht="16.5" customHeight="1">
      <c r="B316" s="32"/>
      <c r="C316" s="173" t="s">
        <v>426</v>
      </c>
      <c r="D316" s="173" t="s">
        <v>154</v>
      </c>
      <c r="E316" s="174" t="s">
        <v>464</v>
      </c>
      <c r="F316" s="175" t="s">
        <v>871</v>
      </c>
      <c r="G316" s="176" t="s">
        <v>157</v>
      </c>
      <c r="H316" s="177">
        <v>9.75</v>
      </c>
      <c r="I316" s="178"/>
      <c r="J316" s="179">
        <f>ROUND(I316*H316,2)</f>
        <v>0</v>
      </c>
      <c r="K316" s="175" t="s">
        <v>1</v>
      </c>
      <c r="L316" s="36"/>
      <c r="M316" s="180" t="s">
        <v>1</v>
      </c>
      <c r="N316" s="181" t="s">
        <v>46</v>
      </c>
      <c r="O316" s="58"/>
      <c r="P316" s="182">
        <f>O316*H316</f>
        <v>0</v>
      </c>
      <c r="Q316" s="182">
        <v>0</v>
      </c>
      <c r="R316" s="182">
        <f>Q316*H316</f>
        <v>0</v>
      </c>
      <c r="S316" s="182">
        <v>0</v>
      </c>
      <c r="T316" s="183">
        <f>S316*H316</f>
        <v>0</v>
      </c>
      <c r="AR316" s="15" t="s">
        <v>292</v>
      </c>
      <c r="AT316" s="15" t="s">
        <v>154</v>
      </c>
      <c r="AU316" s="15" t="s">
        <v>85</v>
      </c>
      <c r="AY316" s="15" t="s">
        <v>151</v>
      </c>
      <c r="BE316" s="184">
        <f>IF(N316="základní",J316,0)</f>
        <v>0</v>
      </c>
      <c r="BF316" s="184">
        <f>IF(N316="snížená",J316,0)</f>
        <v>0</v>
      </c>
      <c r="BG316" s="184">
        <f>IF(N316="zákl. přenesená",J316,0)</f>
        <v>0</v>
      </c>
      <c r="BH316" s="184">
        <f>IF(N316="sníž. přenesená",J316,0)</f>
        <v>0</v>
      </c>
      <c r="BI316" s="184">
        <f>IF(N316="nulová",J316,0)</f>
        <v>0</v>
      </c>
      <c r="BJ316" s="15" t="s">
        <v>83</v>
      </c>
      <c r="BK316" s="184">
        <f>ROUND(I316*H316,2)</f>
        <v>0</v>
      </c>
      <c r="BL316" s="15" t="s">
        <v>292</v>
      </c>
      <c r="BM316" s="15" t="s">
        <v>872</v>
      </c>
    </row>
    <row r="317" spans="2:47" s="1" customFormat="1" ht="12">
      <c r="B317" s="32"/>
      <c r="C317" s="33"/>
      <c r="D317" s="185" t="s">
        <v>161</v>
      </c>
      <c r="E317" s="33"/>
      <c r="F317" s="186" t="s">
        <v>871</v>
      </c>
      <c r="G317" s="33"/>
      <c r="H317" s="33"/>
      <c r="I317" s="102"/>
      <c r="J317" s="33"/>
      <c r="K317" s="33"/>
      <c r="L317" s="36"/>
      <c r="M317" s="187"/>
      <c r="N317" s="58"/>
      <c r="O317" s="58"/>
      <c r="P317" s="58"/>
      <c r="Q317" s="58"/>
      <c r="R317" s="58"/>
      <c r="S317" s="58"/>
      <c r="T317" s="59"/>
      <c r="AT317" s="15" t="s">
        <v>161</v>
      </c>
      <c r="AU317" s="15" t="s">
        <v>85</v>
      </c>
    </row>
    <row r="318" spans="2:51" s="11" customFormat="1" ht="12">
      <c r="B318" s="188"/>
      <c r="C318" s="189"/>
      <c r="D318" s="185" t="s">
        <v>163</v>
      </c>
      <c r="E318" s="190" t="s">
        <v>1</v>
      </c>
      <c r="F318" s="191" t="s">
        <v>184</v>
      </c>
      <c r="G318" s="189"/>
      <c r="H318" s="190" t="s">
        <v>1</v>
      </c>
      <c r="I318" s="192"/>
      <c r="J318" s="189"/>
      <c r="K318" s="189"/>
      <c r="L318" s="193"/>
      <c r="M318" s="194"/>
      <c r="N318" s="195"/>
      <c r="O318" s="195"/>
      <c r="P318" s="195"/>
      <c r="Q318" s="195"/>
      <c r="R318" s="195"/>
      <c r="S318" s="195"/>
      <c r="T318" s="196"/>
      <c r="AT318" s="197" t="s">
        <v>163</v>
      </c>
      <c r="AU318" s="197" t="s">
        <v>85</v>
      </c>
      <c r="AV318" s="11" t="s">
        <v>83</v>
      </c>
      <c r="AW318" s="11" t="s">
        <v>36</v>
      </c>
      <c r="AX318" s="11" t="s">
        <v>75</v>
      </c>
      <c r="AY318" s="197" t="s">
        <v>151</v>
      </c>
    </row>
    <row r="319" spans="2:51" s="12" customFormat="1" ht="12">
      <c r="B319" s="198"/>
      <c r="C319" s="199"/>
      <c r="D319" s="185" t="s">
        <v>163</v>
      </c>
      <c r="E319" s="200" t="s">
        <v>1</v>
      </c>
      <c r="F319" s="201" t="s">
        <v>784</v>
      </c>
      <c r="G319" s="199"/>
      <c r="H319" s="202">
        <v>9.75</v>
      </c>
      <c r="I319" s="203"/>
      <c r="J319" s="199"/>
      <c r="K319" s="199"/>
      <c r="L319" s="204"/>
      <c r="M319" s="205"/>
      <c r="N319" s="206"/>
      <c r="O319" s="206"/>
      <c r="P319" s="206"/>
      <c r="Q319" s="206"/>
      <c r="R319" s="206"/>
      <c r="S319" s="206"/>
      <c r="T319" s="207"/>
      <c r="AT319" s="208" t="s">
        <v>163</v>
      </c>
      <c r="AU319" s="208" t="s">
        <v>85</v>
      </c>
      <c r="AV319" s="12" t="s">
        <v>85</v>
      </c>
      <c r="AW319" s="12" t="s">
        <v>36</v>
      </c>
      <c r="AX319" s="12" t="s">
        <v>75</v>
      </c>
      <c r="AY319" s="208" t="s">
        <v>151</v>
      </c>
    </row>
    <row r="320" spans="2:51" s="13" customFormat="1" ht="12">
      <c r="B320" s="209"/>
      <c r="C320" s="210"/>
      <c r="D320" s="185" t="s">
        <v>163</v>
      </c>
      <c r="E320" s="211" t="s">
        <v>1</v>
      </c>
      <c r="F320" s="212" t="s">
        <v>171</v>
      </c>
      <c r="G320" s="210"/>
      <c r="H320" s="213">
        <v>9.75</v>
      </c>
      <c r="I320" s="214"/>
      <c r="J320" s="210"/>
      <c r="K320" s="210"/>
      <c r="L320" s="215"/>
      <c r="M320" s="216"/>
      <c r="N320" s="217"/>
      <c r="O320" s="217"/>
      <c r="P320" s="217"/>
      <c r="Q320" s="217"/>
      <c r="R320" s="217"/>
      <c r="S320" s="217"/>
      <c r="T320" s="218"/>
      <c r="AT320" s="219" t="s">
        <v>163</v>
      </c>
      <c r="AU320" s="219" t="s">
        <v>85</v>
      </c>
      <c r="AV320" s="13" t="s">
        <v>159</v>
      </c>
      <c r="AW320" s="13" t="s">
        <v>36</v>
      </c>
      <c r="AX320" s="13" t="s">
        <v>83</v>
      </c>
      <c r="AY320" s="219" t="s">
        <v>151</v>
      </c>
    </row>
    <row r="321" spans="2:65" s="1" customFormat="1" ht="16.5" customHeight="1">
      <c r="B321" s="32"/>
      <c r="C321" s="173" t="s">
        <v>432</v>
      </c>
      <c r="D321" s="173" t="s">
        <v>154</v>
      </c>
      <c r="E321" s="174" t="s">
        <v>873</v>
      </c>
      <c r="F321" s="175" t="s">
        <v>874</v>
      </c>
      <c r="G321" s="176" t="s">
        <v>470</v>
      </c>
      <c r="H321" s="230"/>
      <c r="I321" s="178"/>
      <c r="J321" s="179">
        <f>ROUND(I321*H321,2)</f>
        <v>0</v>
      </c>
      <c r="K321" s="175" t="s">
        <v>158</v>
      </c>
      <c r="L321" s="36"/>
      <c r="M321" s="180" t="s">
        <v>1</v>
      </c>
      <c r="N321" s="181" t="s">
        <v>46</v>
      </c>
      <c r="O321" s="58"/>
      <c r="P321" s="182">
        <f>O321*H321</f>
        <v>0</v>
      </c>
      <c r="Q321" s="182">
        <v>0</v>
      </c>
      <c r="R321" s="182">
        <f>Q321*H321</f>
        <v>0</v>
      </c>
      <c r="S321" s="182">
        <v>0</v>
      </c>
      <c r="T321" s="183">
        <f>S321*H321</f>
        <v>0</v>
      </c>
      <c r="AR321" s="15" t="s">
        <v>292</v>
      </c>
      <c r="AT321" s="15" t="s">
        <v>154</v>
      </c>
      <c r="AU321" s="15" t="s">
        <v>85</v>
      </c>
      <c r="AY321" s="15" t="s">
        <v>151</v>
      </c>
      <c r="BE321" s="184">
        <f>IF(N321="základní",J321,0)</f>
        <v>0</v>
      </c>
      <c r="BF321" s="184">
        <f>IF(N321="snížená",J321,0)</f>
        <v>0</v>
      </c>
      <c r="BG321" s="184">
        <f>IF(N321="zákl. přenesená",J321,0)</f>
        <v>0</v>
      </c>
      <c r="BH321" s="184">
        <f>IF(N321="sníž. přenesená",J321,0)</f>
        <v>0</v>
      </c>
      <c r="BI321" s="184">
        <f>IF(N321="nulová",J321,0)</f>
        <v>0</v>
      </c>
      <c r="BJ321" s="15" t="s">
        <v>83</v>
      </c>
      <c r="BK321" s="184">
        <f>ROUND(I321*H321,2)</f>
        <v>0</v>
      </c>
      <c r="BL321" s="15" t="s">
        <v>292</v>
      </c>
      <c r="BM321" s="15" t="s">
        <v>875</v>
      </c>
    </row>
    <row r="322" spans="2:47" s="1" customFormat="1" ht="19.5">
      <c r="B322" s="32"/>
      <c r="C322" s="33"/>
      <c r="D322" s="185" t="s">
        <v>161</v>
      </c>
      <c r="E322" s="33"/>
      <c r="F322" s="186" t="s">
        <v>876</v>
      </c>
      <c r="G322" s="33"/>
      <c r="H322" s="33"/>
      <c r="I322" s="102"/>
      <c r="J322" s="33"/>
      <c r="K322" s="33"/>
      <c r="L322" s="36"/>
      <c r="M322" s="187"/>
      <c r="N322" s="58"/>
      <c r="O322" s="58"/>
      <c r="P322" s="58"/>
      <c r="Q322" s="58"/>
      <c r="R322" s="58"/>
      <c r="S322" s="58"/>
      <c r="T322" s="59"/>
      <c r="AT322" s="15" t="s">
        <v>161</v>
      </c>
      <c r="AU322" s="15" t="s">
        <v>85</v>
      </c>
    </row>
    <row r="323" spans="2:63" s="10" customFormat="1" ht="22.9" customHeight="1">
      <c r="B323" s="157"/>
      <c r="C323" s="158"/>
      <c r="D323" s="159" t="s">
        <v>74</v>
      </c>
      <c r="E323" s="171" t="s">
        <v>473</v>
      </c>
      <c r="F323" s="171" t="s">
        <v>474</v>
      </c>
      <c r="G323" s="158"/>
      <c r="H323" s="158"/>
      <c r="I323" s="161"/>
      <c r="J323" s="172">
        <f>BK323</f>
        <v>0</v>
      </c>
      <c r="K323" s="158"/>
      <c r="L323" s="163"/>
      <c r="M323" s="164"/>
      <c r="N323" s="165"/>
      <c r="O323" s="165"/>
      <c r="P323" s="166">
        <f>SUM(P324:P343)</f>
        <v>0</v>
      </c>
      <c r="Q323" s="165"/>
      <c r="R323" s="166">
        <f>SUM(R324:R343)</f>
        <v>0.125466</v>
      </c>
      <c r="S323" s="165"/>
      <c r="T323" s="167">
        <f>SUM(T324:T343)</f>
        <v>0.065798</v>
      </c>
      <c r="AR323" s="168" t="s">
        <v>85</v>
      </c>
      <c r="AT323" s="169" t="s">
        <v>74</v>
      </c>
      <c r="AU323" s="169" t="s">
        <v>83</v>
      </c>
      <c r="AY323" s="168" t="s">
        <v>151</v>
      </c>
      <c r="BK323" s="170">
        <f>SUM(BK324:BK343)</f>
        <v>0</v>
      </c>
    </row>
    <row r="324" spans="2:65" s="1" customFormat="1" ht="16.5" customHeight="1">
      <c r="B324" s="32"/>
      <c r="C324" s="173" t="s">
        <v>437</v>
      </c>
      <c r="D324" s="173" t="s">
        <v>154</v>
      </c>
      <c r="E324" s="174" t="s">
        <v>476</v>
      </c>
      <c r="F324" s="175" t="s">
        <v>477</v>
      </c>
      <c r="G324" s="176" t="s">
        <v>231</v>
      </c>
      <c r="H324" s="177">
        <v>39.4</v>
      </c>
      <c r="I324" s="178"/>
      <c r="J324" s="179">
        <f>ROUND(I324*H324,2)</f>
        <v>0</v>
      </c>
      <c r="K324" s="175" t="s">
        <v>158</v>
      </c>
      <c r="L324" s="36"/>
      <c r="M324" s="180" t="s">
        <v>1</v>
      </c>
      <c r="N324" s="181" t="s">
        <v>46</v>
      </c>
      <c r="O324" s="58"/>
      <c r="P324" s="182">
        <f>O324*H324</f>
        <v>0</v>
      </c>
      <c r="Q324" s="182">
        <v>0</v>
      </c>
      <c r="R324" s="182">
        <f>Q324*H324</f>
        <v>0</v>
      </c>
      <c r="S324" s="182">
        <v>0.00167</v>
      </c>
      <c r="T324" s="183">
        <f>S324*H324</f>
        <v>0.065798</v>
      </c>
      <c r="AR324" s="15" t="s">
        <v>292</v>
      </c>
      <c r="AT324" s="15" t="s">
        <v>154</v>
      </c>
      <c r="AU324" s="15" t="s">
        <v>85</v>
      </c>
      <c r="AY324" s="15" t="s">
        <v>151</v>
      </c>
      <c r="BE324" s="184">
        <f>IF(N324="základní",J324,0)</f>
        <v>0</v>
      </c>
      <c r="BF324" s="184">
        <f>IF(N324="snížená",J324,0)</f>
        <v>0</v>
      </c>
      <c r="BG324" s="184">
        <f>IF(N324="zákl. přenesená",J324,0)</f>
        <v>0</v>
      </c>
      <c r="BH324" s="184">
        <f>IF(N324="sníž. přenesená",J324,0)</f>
        <v>0</v>
      </c>
      <c r="BI324" s="184">
        <f>IF(N324="nulová",J324,0)</f>
        <v>0</v>
      </c>
      <c r="BJ324" s="15" t="s">
        <v>83</v>
      </c>
      <c r="BK324" s="184">
        <f>ROUND(I324*H324,2)</f>
        <v>0</v>
      </c>
      <c r="BL324" s="15" t="s">
        <v>292</v>
      </c>
      <c r="BM324" s="15" t="s">
        <v>877</v>
      </c>
    </row>
    <row r="325" spans="2:47" s="1" customFormat="1" ht="12">
      <c r="B325" s="32"/>
      <c r="C325" s="33"/>
      <c r="D325" s="185" t="s">
        <v>161</v>
      </c>
      <c r="E325" s="33"/>
      <c r="F325" s="186" t="s">
        <v>479</v>
      </c>
      <c r="G325" s="33"/>
      <c r="H325" s="33"/>
      <c r="I325" s="102"/>
      <c r="J325" s="33"/>
      <c r="K325" s="33"/>
      <c r="L325" s="36"/>
      <c r="M325" s="187"/>
      <c r="N325" s="58"/>
      <c r="O325" s="58"/>
      <c r="P325" s="58"/>
      <c r="Q325" s="58"/>
      <c r="R325" s="58"/>
      <c r="S325" s="58"/>
      <c r="T325" s="59"/>
      <c r="AT325" s="15" t="s">
        <v>161</v>
      </c>
      <c r="AU325" s="15" t="s">
        <v>85</v>
      </c>
    </row>
    <row r="326" spans="2:51" s="11" customFormat="1" ht="12">
      <c r="B326" s="188"/>
      <c r="C326" s="189"/>
      <c r="D326" s="185" t="s">
        <v>163</v>
      </c>
      <c r="E326" s="190" t="s">
        <v>1</v>
      </c>
      <c r="F326" s="191" t="s">
        <v>284</v>
      </c>
      <c r="G326" s="189"/>
      <c r="H326" s="190" t="s">
        <v>1</v>
      </c>
      <c r="I326" s="192"/>
      <c r="J326" s="189"/>
      <c r="K326" s="189"/>
      <c r="L326" s="193"/>
      <c r="M326" s="194"/>
      <c r="N326" s="195"/>
      <c r="O326" s="195"/>
      <c r="P326" s="195"/>
      <c r="Q326" s="195"/>
      <c r="R326" s="195"/>
      <c r="S326" s="195"/>
      <c r="T326" s="196"/>
      <c r="AT326" s="197" t="s">
        <v>163</v>
      </c>
      <c r="AU326" s="197" t="s">
        <v>85</v>
      </c>
      <c r="AV326" s="11" t="s">
        <v>83</v>
      </c>
      <c r="AW326" s="11" t="s">
        <v>36</v>
      </c>
      <c r="AX326" s="11" t="s">
        <v>75</v>
      </c>
      <c r="AY326" s="197" t="s">
        <v>151</v>
      </c>
    </row>
    <row r="327" spans="2:51" s="12" customFormat="1" ht="12">
      <c r="B327" s="198"/>
      <c r="C327" s="199"/>
      <c r="D327" s="185" t="s">
        <v>163</v>
      </c>
      <c r="E327" s="200" t="s">
        <v>1</v>
      </c>
      <c r="F327" s="201" t="s">
        <v>830</v>
      </c>
      <c r="G327" s="199"/>
      <c r="H327" s="202">
        <v>3.3</v>
      </c>
      <c r="I327" s="203"/>
      <c r="J327" s="199"/>
      <c r="K327" s="199"/>
      <c r="L327" s="204"/>
      <c r="M327" s="205"/>
      <c r="N327" s="206"/>
      <c r="O327" s="206"/>
      <c r="P327" s="206"/>
      <c r="Q327" s="206"/>
      <c r="R327" s="206"/>
      <c r="S327" s="206"/>
      <c r="T327" s="207"/>
      <c r="AT327" s="208" t="s">
        <v>163</v>
      </c>
      <c r="AU327" s="208" t="s">
        <v>85</v>
      </c>
      <c r="AV327" s="12" t="s">
        <v>85</v>
      </c>
      <c r="AW327" s="12" t="s">
        <v>36</v>
      </c>
      <c r="AX327" s="12" t="s">
        <v>75</v>
      </c>
      <c r="AY327" s="208" t="s">
        <v>151</v>
      </c>
    </row>
    <row r="328" spans="2:51" s="12" customFormat="1" ht="12">
      <c r="B328" s="198"/>
      <c r="C328" s="199"/>
      <c r="D328" s="185" t="s">
        <v>163</v>
      </c>
      <c r="E328" s="200" t="s">
        <v>1</v>
      </c>
      <c r="F328" s="201" t="s">
        <v>831</v>
      </c>
      <c r="G328" s="199"/>
      <c r="H328" s="202">
        <v>3.8</v>
      </c>
      <c r="I328" s="203"/>
      <c r="J328" s="199"/>
      <c r="K328" s="199"/>
      <c r="L328" s="204"/>
      <c r="M328" s="205"/>
      <c r="N328" s="206"/>
      <c r="O328" s="206"/>
      <c r="P328" s="206"/>
      <c r="Q328" s="206"/>
      <c r="R328" s="206"/>
      <c r="S328" s="206"/>
      <c r="T328" s="207"/>
      <c r="AT328" s="208" t="s">
        <v>163</v>
      </c>
      <c r="AU328" s="208" t="s">
        <v>85</v>
      </c>
      <c r="AV328" s="12" t="s">
        <v>85</v>
      </c>
      <c r="AW328" s="12" t="s">
        <v>36</v>
      </c>
      <c r="AX328" s="12" t="s">
        <v>75</v>
      </c>
      <c r="AY328" s="208" t="s">
        <v>151</v>
      </c>
    </row>
    <row r="329" spans="2:51" s="12" customFormat="1" ht="12">
      <c r="B329" s="198"/>
      <c r="C329" s="199"/>
      <c r="D329" s="185" t="s">
        <v>163</v>
      </c>
      <c r="E329" s="200" t="s">
        <v>1</v>
      </c>
      <c r="F329" s="201" t="s">
        <v>287</v>
      </c>
      <c r="G329" s="199"/>
      <c r="H329" s="202">
        <v>7.6</v>
      </c>
      <c r="I329" s="203"/>
      <c r="J329" s="199"/>
      <c r="K329" s="199"/>
      <c r="L329" s="204"/>
      <c r="M329" s="205"/>
      <c r="N329" s="206"/>
      <c r="O329" s="206"/>
      <c r="P329" s="206"/>
      <c r="Q329" s="206"/>
      <c r="R329" s="206"/>
      <c r="S329" s="206"/>
      <c r="T329" s="207"/>
      <c r="AT329" s="208" t="s">
        <v>163</v>
      </c>
      <c r="AU329" s="208" t="s">
        <v>85</v>
      </c>
      <c r="AV329" s="12" t="s">
        <v>85</v>
      </c>
      <c r="AW329" s="12" t="s">
        <v>36</v>
      </c>
      <c r="AX329" s="12" t="s">
        <v>75</v>
      </c>
      <c r="AY329" s="208" t="s">
        <v>151</v>
      </c>
    </row>
    <row r="330" spans="2:51" s="12" customFormat="1" ht="12">
      <c r="B330" s="198"/>
      <c r="C330" s="199"/>
      <c r="D330" s="185" t="s">
        <v>163</v>
      </c>
      <c r="E330" s="200" t="s">
        <v>1</v>
      </c>
      <c r="F330" s="201" t="s">
        <v>832</v>
      </c>
      <c r="G330" s="199"/>
      <c r="H330" s="202">
        <v>14.3</v>
      </c>
      <c r="I330" s="203"/>
      <c r="J330" s="199"/>
      <c r="K330" s="199"/>
      <c r="L330" s="204"/>
      <c r="M330" s="205"/>
      <c r="N330" s="206"/>
      <c r="O330" s="206"/>
      <c r="P330" s="206"/>
      <c r="Q330" s="206"/>
      <c r="R330" s="206"/>
      <c r="S330" s="206"/>
      <c r="T330" s="207"/>
      <c r="AT330" s="208" t="s">
        <v>163</v>
      </c>
      <c r="AU330" s="208" t="s">
        <v>85</v>
      </c>
      <c r="AV330" s="12" t="s">
        <v>85</v>
      </c>
      <c r="AW330" s="12" t="s">
        <v>36</v>
      </c>
      <c r="AX330" s="12" t="s">
        <v>75</v>
      </c>
      <c r="AY330" s="208" t="s">
        <v>151</v>
      </c>
    </row>
    <row r="331" spans="2:51" s="12" customFormat="1" ht="12">
      <c r="B331" s="198"/>
      <c r="C331" s="199"/>
      <c r="D331" s="185" t="s">
        <v>163</v>
      </c>
      <c r="E331" s="200" t="s">
        <v>1</v>
      </c>
      <c r="F331" s="201" t="s">
        <v>289</v>
      </c>
      <c r="G331" s="199"/>
      <c r="H331" s="202">
        <v>9</v>
      </c>
      <c r="I331" s="203"/>
      <c r="J331" s="199"/>
      <c r="K331" s="199"/>
      <c r="L331" s="204"/>
      <c r="M331" s="205"/>
      <c r="N331" s="206"/>
      <c r="O331" s="206"/>
      <c r="P331" s="206"/>
      <c r="Q331" s="206"/>
      <c r="R331" s="206"/>
      <c r="S331" s="206"/>
      <c r="T331" s="207"/>
      <c r="AT331" s="208" t="s">
        <v>163</v>
      </c>
      <c r="AU331" s="208" t="s">
        <v>85</v>
      </c>
      <c r="AV331" s="12" t="s">
        <v>85</v>
      </c>
      <c r="AW331" s="12" t="s">
        <v>36</v>
      </c>
      <c r="AX331" s="12" t="s">
        <v>75</v>
      </c>
      <c r="AY331" s="208" t="s">
        <v>151</v>
      </c>
    </row>
    <row r="332" spans="2:51" s="12" customFormat="1" ht="12">
      <c r="B332" s="198"/>
      <c r="C332" s="199"/>
      <c r="D332" s="185" t="s">
        <v>163</v>
      </c>
      <c r="E332" s="200" t="s">
        <v>1</v>
      </c>
      <c r="F332" s="201" t="s">
        <v>290</v>
      </c>
      <c r="G332" s="199"/>
      <c r="H332" s="202">
        <v>1.4</v>
      </c>
      <c r="I332" s="203"/>
      <c r="J332" s="199"/>
      <c r="K332" s="199"/>
      <c r="L332" s="204"/>
      <c r="M332" s="205"/>
      <c r="N332" s="206"/>
      <c r="O332" s="206"/>
      <c r="P332" s="206"/>
      <c r="Q332" s="206"/>
      <c r="R332" s="206"/>
      <c r="S332" s="206"/>
      <c r="T332" s="207"/>
      <c r="AT332" s="208" t="s">
        <v>163</v>
      </c>
      <c r="AU332" s="208" t="s">
        <v>85</v>
      </c>
      <c r="AV332" s="12" t="s">
        <v>85</v>
      </c>
      <c r="AW332" s="12" t="s">
        <v>36</v>
      </c>
      <c r="AX332" s="12" t="s">
        <v>75</v>
      </c>
      <c r="AY332" s="208" t="s">
        <v>151</v>
      </c>
    </row>
    <row r="333" spans="2:51" s="13" customFormat="1" ht="12">
      <c r="B333" s="209"/>
      <c r="C333" s="210"/>
      <c r="D333" s="185" t="s">
        <v>163</v>
      </c>
      <c r="E333" s="211" t="s">
        <v>786</v>
      </c>
      <c r="F333" s="212" t="s">
        <v>171</v>
      </c>
      <c r="G333" s="210"/>
      <c r="H333" s="213">
        <v>39.4</v>
      </c>
      <c r="I333" s="214"/>
      <c r="J333" s="210"/>
      <c r="K333" s="210"/>
      <c r="L333" s="215"/>
      <c r="M333" s="216"/>
      <c r="N333" s="217"/>
      <c r="O333" s="217"/>
      <c r="P333" s="217"/>
      <c r="Q333" s="217"/>
      <c r="R333" s="217"/>
      <c r="S333" s="217"/>
      <c r="T333" s="218"/>
      <c r="AT333" s="219" t="s">
        <v>163</v>
      </c>
      <c r="AU333" s="219" t="s">
        <v>85</v>
      </c>
      <c r="AV333" s="13" t="s">
        <v>159</v>
      </c>
      <c r="AW333" s="13" t="s">
        <v>36</v>
      </c>
      <c r="AX333" s="13" t="s">
        <v>83</v>
      </c>
      <c r="AY333" s="219" t="s">
        <v>151</v>
      </c>
    </row>
    <row r="334" spans="2:65" s="1" customFormat="1" ht="16.5" customHeight="1">
      <c r="B334" s="32"/>
      <c r="C334" s="173" t="s">
        <v>444</v>
      </c>
      <c r="D334" s="173" t="s">
        <v>154</v>
      </c>
      <c r="E334" s="174" t="s">
        <v>481</v>
      </c>
      <c r="F334" s="175" t="s">
        <v>482</v>
      </c>
      <c r="G334" s="176" t="s">
        <v>231</v>
      </c>
      <c r="H334" s="177">
        <v>39.4</v>
      </c>
      <c r="I334" s="178"/>
      <c r="J334" s="179">
        <f>ROUND(I334*H334,2)</f>
        <v>0</v>
      </c>
      <c r="K334" s="175" t="s">
        <v>158</v>
      </c>
      <c r="L334" s="36"/>
      <c r="M334" s="180" t="s">
        <v>1</v>
      </c>
      <c r="N334" s="181" t="s">
        <v>46</v>
      </c>
      <c r="O334" s="58"/>
      <c r="P334" s="182">
        <f>O334*H334</f>
        <v>0</v>
      </c>
      <c r="Q334" s="182">
        <v>0.00309</v>
      </c>
      <c r="R334" s="182">
        <f>Q334*H334</f>
        <v>0.121746</v>
      </c>
      <c r="S334" s="182">
        <v>0</v>
      </c>
      <c r="T334" s="183">
        <f>S334*H334</f>
        <v>0</v>
      </c>
      <c r="AR334" s="15" t="s">
        <v>292</v>
      </c>
      <c r="AT334" s="15" t="s">
        <v>154</v>
      </c>
      <c r="AU334" s="15" t="s">
        <v>85</v>
      </c>
      <c r="AY334" s="15" t="s">
        <v>151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15" t="s">
        <v>83</v>
      </c>
      <c r="BK334" s="184">
        <f>ROUND(I334*H334,2)</f>
        <v>0</v>
      </c>
      <c r="BL334" s="15" t="s">
        <v>292</v>
      </c>
      <c r="BM334" s="15" t="s">
        <v>878</v>
      </c>
    </row>
    <row r="335" spans="2:47" s="1" customFormat="1" ht="12">
      <c r="B335" s="32"/>
      <c r="C335" s="33"/>
      <c r="D335" s="185" t="s">
        <v>161</v>
      </c>
      <c r="E335" s="33"/>
      <c r="F335" s="186" t="s">
        <v>484</v>
      </c>
      <c r="G335" s="33"/>
      <c r="H335" s="33"/>
      <c r="I335" s="102"/>
      <c r="J335" s="33"/>
      <c r="K335" s="33"/>
      <c r="L335" s="36"/>
      <c r="M335" s="187"/>
      <c r="N335" s="58"/>
      <c r="O335" s="58"/>
      <c r="P335" s="58"/>
      <c r="Q335" s="58"/>
      <c r="R335" s="58"/>
      <c r="S335" s="58"/>
      <c r="T335" s="59"/>
      <c r="AT335" s="15" t="s">
        <v>161</v>
      </c>
      <c r="AU335" s="15" t="s">
        <v>85</v>
      </c>
    </row>
    <row r="336" spans="2:51" s="11" customFormat="1" ht="12">
      <c r="B336" s="188"/>
      <c r="C336" s="189"/>
      <c r="D336" s="185" t="s">
        <v>163</v>
      </c>
      <c r="E336" s="190" t="s">
        <v>1</v>
      </c>
      <c r="F336" s="191" t="s">
        <v>284</v>
      </c>
      <c r="G336" s="189"/>
      <c r="H336" s="190" t="s">
        <v>1</v>
      </c>
      <c r="I336" s="192"/>
      <c r="J336" s="189"/>
      <c r="K336" s="189"/>
      <c r="L336" s="193"/>
      <c r="M336" s="194"/>
      <c r="N336" s="195"/>
      <c r="O336" s="195"/>
      <c r="P336" s="195"/>
      <c r="Q336" s="195"/>
      <c r="R336" s="195"/>
      <c r="S336" s="195"/>
      <c r="T336" s="196"/>
      <c r="AT336" s="197" t="s">
        <v>163</v>
      </c>
      <c r="AU336" s="197" t="s">
        <v>85</v>
      </c>
      <c r="AV336" s="11" t="s">
        <v>83</v>
      </c>
      <c r="AW336" s="11" t="s">
        <v>36</v>
      </c>
      <c r="AX336" s="11" t="s">
        <v>75</v>
      </c>
      <c r="AY336" s="197" t="s">
        <v>151</v>
      </c>
    </row>
    <row r="337" spans="2:51" s="12" customFormat="1" ht="12">
      <c r="B337" s="198"/>
      <c r="C337" s="199"/>
      <c r="D337" s="185" t="s">
        <v>163</v>
      </c>
      <c r="E337" s="200" t="s">
        <v>1</v>
      </c>
      <c r="F337" s="201" t="s">
        <v>786</v>
      </c>
      <c r="G337" s="199"/>
      <c r="H337" s="202">
        <v>39.4</v>
      </c>
      <c r="I337" s="203"/>
      <c r="J337" s="199"/>
      <c r="K337" s="199"/>
      <c r="L337" s="204"/>
      <c r="M337" s="205"/>
      <c r="N337" s="206"/>
      <c r="O337" s="206"/>
      <c r="P337" s="206"/>
      <c r="Q337" s="206"/>
      <c r="R337" s="206"/>
      <c r="S337" s="206"/>
      <c r="T337" s="207"/>
      <c r="AT337" s="208" t="s">
        <v>163</v>
      </c>
      <c r="AU337" s="208" t="s">
        <v>85</v>
      </c>
      <c r="AV337" s="12" t="s">
        <v>85</v>
      </c>
      <c r="AW337" s="12" t="s">
        <v>36</v>
      </c>
      <c r="AX337" s="12" t="s">
        <v>75</v>
      </c>
      <c r="AY337" s="208" t="s">
        <v>151</v>
      </c>
    </row>
    <row r="338" spans="2:51" s="13" customFormat="1" ht="12">
      <c r="B338" s="209"/>
      <c r="C338" s="210"/>
      <c r="D338" s="185" t="s">
        <v>163</v>
      </c>
      <c r="E338" s="211" t="s">
        <v>1</v>
      </c>
      <c r="F338" s="212" t="s">
        <v>171</v>
      </c>
      <c r="G338" s="210"/>
      <c r="H338" s="213">
        <v>39.4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163</v>
      </c>
      <c r="AU338" s="219" t="s">
        <v>85</v>
      </c>
      <c r="AV338" s="13" t="s">
        <v>159</v>
      </c>
      <c r="AW338" s="13" t="s">
        <v>36</v>
      </c>
      <c r="AX338" s="13" t="s">
        <v>83</v>
      </c>
      <c r="AY338" s="219" t="s">
        <v>151</v>
      </c>
    </row>
    <row r="339" spans="2:65" s="1" customFormat="1" ht="16.5" customHeight="1">
      <c r="B339" s="32"/>
      <c r="C339" s="220" t="s">
        <v>453</v>
      </c>
      <c r="D339" s="220" t="s">
        <v>275</v>
      </c>
      <c r="E339" s="221" t="s">
        <v>486</v>
      </c>
      <c r="F339" s="222" t="s">
        <v>487</v>
      </c>
      <c r="G339" s="223" t="s">
        <v>488</v>
      </c>
      <c r="H339" s="224">
        <v>62</v>
      </c>
      <c r="I339" s="225"/>
      <c r="J339" s="226">
        <f>ROUND(I339*H339,2)</f>
        <v>0</v>
      </c>
      <c r="K339" s="222" t="s">
        <v>158</v>
      </c>
      <c r="L339" s="227"/>
      <c r="M339" s="228" t="s">
        <v>1</v>
      </c>
      <c r="N339" s="229" t="s">
        <v>46</v>
      </c>
      <c r="O339" s="58"/>
      <c r="P339" s="182">
        <f>O339*H339</f>
        <v>0</v>
      </c>
      <c r="Q339" s="182">
        <v>6E-05</v>
      </c>
      <c r="R339" s="182">
        <f>Q339*H339</f>
        <v>0.00372</v>
      </c>
      <c r="S339" s="182">
        <v>0</v>
      </c>
      <c r="T339" s="183">
        <f>S339*H339</f>
        <v>0</v>
      </c>
      <c r="AR339" s="15" t="s">
        <v>389</v>
      </c>
      <c r="AT339" s="15" t="s">
        <v>275</v>
      </c>
      <c r="AU339" s="15" t="s">
        <v>85</v>
      </c>
      <c r="AY339" s="15" t="s">
        <v>151</v>
      </c>
      <c r="BE339" s="184">
        <f>IF(N339="základní",J339,0)</f>
        <v>0</v>
      </c>
      <c r="BF339" s="184">
        <f>IF(N339="snížená",J339,0)</f>
        <v>0</v>
      </c>
      <c r="BG339" s="184">
        <f>IF(N339="zákl. přenesená",J339,0)</f>
        <v>0</v>
      </c>
      <c r="BH339" s="184">
        <f>IF(N339="sníž. přenesená",J339,0)</f>
        <v>0</v>
      </c>
      <c r="BI339" s="184">
        <f>IF(N339="nulová",J339,0)</f>
        <v>0</v>
      </c>
      <c r="BJ339" s="15" t="s">
        <v>83</v>
      </c>
      <c r="BK339" s="184">
        <f>ROUND(I339*H339,2)</f>
        <v>0</v>
      </c>
      <c r="BL339" s="15" t="s">
        <v>292</v>
      </c>
      <c r="BM339" s="15" t="s">
        <v>879</v>
      </c>
    </row>
    <row r="340" spans="2:47" s="1" customFormat="1" ht="12">
      <c r="B340" s="32"/>
      <c r="C340" s="33"/>
      <c r="D340" s="185" t="s">
        <v>161</v>
      </c>
      <c r="E340" s="33"/>
      <c r="F340" s="186" t="s">
        <v>490</v>
      </c>
      <c r="G340" s="33"/>
      <c r="H340" s="33"/>
      <c r="I340" s="102"/>
      <c r="J340" s="33"/>
      <c r="K340" s="33"/>
      <c r="L340" s="36"/>
      <c r="M340" s="187"/>
      <c r="N340" s="58"/>
      <c r="O340" s="58"/>
      <c r="P340" s="58"/>
      <c r="Q340" s="58"/>
      <c r="R340" s="58"/>
      <c r="S340" s="58"/>
      <c r="T340" s="59"/>
      <c r="AT340" s="15" t="s">
        <v>161</v>
      </c>
      <c r="AU340" s="15" t="s">
        <v>85</v>
      </c>
    </row>
    <row r="341" spans="2:51" s="12" customFormat="1" ht="12">
      <c r="B341" s="198"/>
      <c r="C341" s="199"/>
      <c r="D341" s="185" t="s">
        <v>163</v>
      </c>
      <c r="E341" s="200" t="s">
        <v>1</v>
      </c>
      <c r="F341" s="201" t="s">
        <v>880</v>
      </c>
      <c r="G341" s="199"/>
      <c r="H341" s="202">
        <v>62</v>
      </c>
      <c r="I341" s="203"/>
      <c r="J341" s="199"/>
      <c r="K341" s="199"/>
      <c r="L341" s="204"/>
      <c r="M341" s="205"/>
      <c r="N341" s="206"/>
      <c r="O341" s="206"/>
      <c r="P341" s="206"/>
      <c r="Q341" s="206"/>
      <c r="R341" s="206"/>
      <c r="S341" s="206"/>
      <c r="T341" s="207"/>
      <c r="AT341" s="208" t="s">
        <v>163</v>
      </c>
      <c r="AU341" s="208" t="s">
        <v>85</v>
      </c>
      <c r="AV341" s="12" t="s">
        <v>85</v>
      </c>
      <c r="AW341" s="12" t="s">
        <v>36</v>
      </c>
      <c r="AX341" s="12" t="s">
        <v>83</v>
      </c>
      <c r="AY341" s="208" t="s">
        <v>151</v>
      </c>
    </row>
    <row r="342" spans="2:65" s="1" customFormat="1" ht="16.5" customHeight="1">
      <c r="B342" s="32"/>
      <c r="C342" s="173" t="s">
        <v>458</v>
      </c>
      <c r="D342" s="173" t="s">
        <v>154</v>
      </c>
      <c r="E342" s="174" t="s">
        <v>881</v>
      </c>
      <c r="F342" s="175" t="s">
        <v>882</v>
      </c>
      <c r="G342" s="176" t="s">
        <v>470</v>
      </c>
      <c r="H342" s="230"/>
      <c r="I342" s="178"/>
      <c r="J342" s="179">
        <f>ROUND(I342*H342,2)</f>
        <v>0</v>
      </c>
      <c r="K342" s="175" t="s">
        <v>158</v>
      </c>
      <c r="L342" s="36"/>
      <c r="M342" s="180" t="s">
        <v>1</v>
      </c>
      <c r="N342" s="181" t="s">
        <v>46</v>
      </c>
      <c r="O342" s="58"/>
      <c r="P342" s="182">
        <f>O342*H342</f>
        <v>0</v>
      </c>
      <c r="Q342" s="182">
        <v>0</v>
      </c>
      <c r="R342" s="182">
        <f>Q342*H342</f>
        <v>0</v>
      </c>
      <c r="S342" s="182">
        <v>0</v>
      </c>
      <c r="T342" s="183">
        <f>S342*H342</f>
        <v>0</v>
      </c>
      <c r="AR342" s="15" t="s">
        <v>292</v>
      </c>
      <c r="AT342" s="15" t="s">
        <v>154</v>
      </c>
      <c r="AU342" s="15" t="s">
        <v>85</v>
      </c>
      <c r="AY342" s="15" t="s">
        <v>151</v>
      </c>
      <c r="BE342" s="184">
        <f>IF(N342="základní",J342,0)</f>
        <v>0</v>
      </c>
      <c r="BF342" s="184">
        <f>IF(N342="snížená",J342,0)</f>
        <v>0</v>
      </c>
      <c r="BG342" s="184">
        <f>IF(N342="zákl. přenesená",J342,0)</f>
        <v>0</v>
      </c>
      <c r="BH342" s="184">
        <f>IF(N342="sníž. přenesená",J342,0)</f>
        <v>0</v>
      </c>
      <c r="BI342" s="184">
        <f>IF(N342="nulová",J342,0)</f>
        <v>0</v>
      </c>
      <c r="BJ342" s="15" t="s">
        <v>83</v>
      </c>
      <c r="BK342" s="184">
        <f>ROUND(I342*H342,2)</f>
        <v>0</v>
      </c>
      <c r="BL342" s="15" t="s">
        <v>292</v>
      </c>
      <c r="BM342" s="15" t="s">
        <v>883</v>
      </c>
    </row>
    <row r="343" spans="2:47" s="1" customFormat="1" ht="19.5">
      <c r="B343" s="32"/>
      <c r="C343" s="33"/>
      <c r="D343" s="185" t="s">
        <v>161</v>
      </c>
      <c r="E343" s="33"/>
      <c r="F343" s="186" t="s">
        <v>884</v>
      </c>
      <c r="G343" s="33"/>
      <c r="H343" s="33"/>
      <c r="I343" s="102"/>
      <c r="J343" s="33"/>
      <c r="K343" s="33"/>
      <c r="L343" s="36"/>
      <c r="M343" s="187"/>
      <c r="N343" s="58"/>
      <c r="O343" s="58"/>
      <c r="P343" s="58"/>
      <c r="Q343" s="58"/>
      <c r="R343" s="58"/>
      <c r="S343" s="58"/>
      <c r="T343" s="59"/>
      <c r="AT343" s="15" t="s">
        <v>161</v>
      </c>
      <c r="AU343" s="15" t="s">
        <v>85</v>
      </c>
    </row>
    <row r="344" spans="2:63" s="10" customFormat="1" ht="22.9" customHeight="1">
      <c r="B344" s="157"/>
      <c r="C344" s="158"/>
      <c r="D344" s="159" t="s">
        <v>74</v>
      </c>
      <c r="E344" s="171" t="s">
        <v>497</v>
      </c>
      <c r="F344" s="171" t="s">
        <v>498</v>
      </c>
      <c r="G344" s="158"/>
      <c r="H344" s="158"/>
      <c r="I344" s="161"/>
      <c r="J344" s="172">
        <f>BK344</f>
        <v>0</v>
      </c>
      <c r="K344" s="158"/>
      <c r="L344" s="163"/>
      <c r="M344" s="164"/>
      <c r="N344" s="165"/>
      <c r="O344" s="165"/>
      <c r="P344" s="166">
        <f>SUM(P345:P407)</f>
        <v>0</v>
      </c>
      <c r="Q344" s="165"/>
      <c r="R344" s="166">
        <f>SUM(R345:R407)</f>
        <v>0.05817</v>
      </c>
      <c r="S344" s="165"/>
      <c r="T344" s="167">
        <f>SUM(T345:T407)</f>
        <v>0.133</v>
      </c>
      <c r="AR344" s="168" t="s">
        <v>85</v>
      </c>
      <c r="AT344" s="169" t="s">
        <v>74</v>
      </c>
      <c r="AU344" s="169" t="s">
        <v>83</v>
      </c>
      <c r="AY344" s="168" t="s">
        <v>151</v>
      </c>
      <c r="BK344" s="170">
        <f>SUM(BK345:BK407)</f>
        <v>0</v>
      </c>
    </row>
    <row r="345" spans="2:65" s="1" customFormat="1" ht="16.5" customHeight="1">
      <c r="B345" s="32"/>
      <c r="C345" s="173" t="s">
        <v>463</v>
      </c>
      <c r="D345" s="173" t="s">
        <v>154</v>
      </c>
      <c r="E345" s="174" t="s">
        <v>500</v>
      </c>
      <c r="F345" s="175" t="s">
        <v>501</v>
      </c>
      <c r="G345" s="176" t="s">
        <v>488</v>
      </c>
      <c r="H345" s="177">
        <v>11</v>
      </c>
      <c r="I345" s="178"/>
      <c r="J345" s="179">
        <f>ROUND(I345*H345,2)</f>
        <v>0</v>
      </c>
      <c r="K345" s="175" t="s">
        <v>158</v>
      </c>
      <c r="L345" s="36"/>
      <c r="M345" s="180" t="s">
        <v>1</v>
      </c>
      <c r="N345" s="181" t="s">
        <v>46</v>
      </c>
      <c r="O345" s="58"/>
      <c r="P345" s="182">
        <f>O345*H345</f>
        <v>0</v>
      </c>
      <c r="Q345" s="182">
        <v>0</v>
      </c>
      <c r="R345" s="182">
        <f>Q345*H345</f>
        <v>0</v>
      </c>
      <c r="S345" s="182">
        <v>0.003</v>
      </c>
      <c r="T345" s="183">
        <f>S345*H345</f>
        <v>0.033</v>
      </c>
      <c r="AR345" s="15" t="s">
        <v>292</v>
      </c>
      <c r="AT345" s="15" t="s">
        <v>154</v>
      </c>
      <c r="AU345" s="15" t="s">
        <v>85</v>
      </c>
      <c r="AY345" s="15" t="s">
        <v>151</v>
      </c>
      <c r="BE345" s="184">
        <f>IF(N345="základní",J345,0)</f>
        <v>0</v>
      </c>
      <c r="BF345" s="184">
        <f>IF(N345="snížená",J345,0)</f>
        <v>0</v>
      </c>
      <c r="BG345" s="184">
        <f>IF(N345="zákl. přenesená",J345,0)</f>
        <v>0</v>
      </c>
      <c r="BH345" s="184">
        <f>IF(N345="sníž. přenesená",J345,0)</f>
        <v>0</v>
      </c>
      <c r="BI345" s="184">
        <f>IF(N345="nulová",J345,0)</f>
        <v>0</v>
      </c>
      <c r="BJ345" s="15" t="s">
        <v>83</v>
      </c>
      <c r="BK345" s="184">
        <f>ROUND(I345*H345,2)</f>
        <v>0</v>
      </c>
      <c r="BL345" s="15" t="s">
        <v>292</v>
      </c>
      <c r="BM345" s="15" t="s">
        <v>885</v>
      </c>
    </row>
    <row r="346" spans="2:47" s="1" customFormat="1" ht="12">
      <c r="B346" s="32"/>
      <c r="C346" s="33"/>
      <c r="D346" s="185" t="s">
        <v>161</v>
      </c>
      <c r="E346" s="33"/>
      <c r="F346" s="186" t="s">
        <v>503</v>
      </c>
      <c r="G346" s="33"/>
      <c r="H346" s="33"/>
      <c r="I346" s="102"/>
      <c r="J346" s="33"/>
      <c r="K346" s="33"/>
      <c r="L346" s="36"/>
      <c r="M346" s="187"/>
      <c r="N346" s="58"/>
      <c r="O346" s="58"/>
      <c r="P346" s="58"/>
      <c r="Q346" s="58"/>
      <c r="R346" s="58"/>
      <c r="S346" s="58"/>
      <c r="T346" s="59"/>
      <c r="AT346" s="15" t="s">
        <v>161</v>
      </c>
      <c r="AU346" s="15" t="s">
        <v>85</v>
      </c>
    </row>
    <row r="347" spans="2:51" s="11" customFormat="1" ht="12">
      <c r="B347" s="188"/>
      <c r="C347" s="189"/>
      <c r="D347" s="185" t="s">
        <v>163</v>
      </c>
      <c r="E347" s="190" t="s">
        <v>1</v>
      </c>
      <c r="F347" s="191" t="s">
        <v>387</v>
      </c>
      <c r="G347" s="189"/>
      <c r="H347" s="190" t="s">
        <v>1</v>
      </c>
      <c r="I347" s="192"/>
      <c r="J347" s="189"/>
      <c r="K347" s="189"/>
      <c r="L347" s="193"/>
      <c r="M347" s="194"/>
      <c r="N347" s="195"/>
      <c r="O347" s="195"/>
      <c r="P347" s="195"/>
      <c r="Q347" s="195"/>
      <c r="R347" s="195"/>
      <c r="S347" s="195"/>
      <c r="T347" s="196"/>
      <c r="AT347" s="197" t="s">
        <v>163</v>
      </c>
      <c r="AU347" s="197" t="s">
        <v>85</v>
      </c>
      <c r="AV347" s="11" t="s">
        <v>83</v>
      </c>
      <c r="AW347" s="11" t="s">
        <v>36</v>
      </c>
      <c r="AX347" s="11" t="s">
        <v>75</v>
      </c>
      <c r="AY347" s="197" t="s">
        <v>151</v>
      </c>
    </row>
    <row r="348" spans="2:51" s="12" customFormat="1" ht="12">
      <c r="B348" s="198"/>
      <c r="C348" s="199"/>
      <c r="D348" s="185" t="s">
        <v>163</v>
      </c>
      <c r="E348" s="200" t="s">
        <v>1</v>
      </c>
      <c r="F348" s="201" t="s">
        <v>504</v>
      </c>
      <c r="G348" s="199"/>
      <c r="H348" s="202">
        <v>11</v>
      </c>
      <c r="I348" s="203"/>
      <c r="J348" s="199"/>
      <c r="K348" s="199"/>
      <c r="L348" s="204"/>
      <c r="M348" s="205"/>
      <c r="N348" s="206"/>
      <c r="O348" s="206"/>
      <c r="P348" s="206"/>
      <c r="Q348" s="206"/>
      <c r="R348" s="206"/>
      <c r="S348" s="206"/>
      <c r="T348" s="207"/>
      <c r="AT348" s="208" t="s">
        <v>163</v>
      </c>
      <c r="AU348" s="208" t="s">
        <v>85</v>
      </c>
      <c r="AV348" s="12" t="s">
        <v>85</v>
      </c>
      <c r="AW348" s="12" t="s">
        <v>36</v>
      </c>
      <c r="AX348" s="12" t="s">
        <v>83</v>
      </c>
      <c r="AY348" s="208" t="s">
        <v>151</v>
      </c>
    </row>
    <row r="349" spans="2:65" s="1" customFormat="1" ht="16.5" customHeight="1">
      <c r="B349" s="32"/>
      <c r="C349" s="173" t="s">
        <v>467</v>
      </c>
      <c r="D349" s="173" t="s">
        <v>154</v>
      </c>
      <c r="E349" s="174" t="s">
        <v>506</v>
      </c>
      <c r="F349" s="175" t="s">
        <v>507</v>
      </c>
      <c r="G349" s="176" t="s">
        <v>488</v>
      </c>
      <c r="H349" s="177">
        <v>20</v>
      </c>
      <c r="I349" s="178"/>
      <c r="J349" s="179">
        <f>ROUND(I349*H349,2)</f>
        <v>0</v>
      </c>
      <c r="K349" s="175" t="s">
        <v>158</v>
      </c>
      <c r="L349" s="36"/>
      <c r="M349" s="180" t="s">
        <v>1</v>
      </c>
      <c r="N349" s="181" t="s">
        <v>46</v>
      </c>
      <c r="O349" s="58"/>
      <c r="P349" s="182">
        <f>O349*H349</f>
        <v>0</v>
      </c>
      <c r="Q349" s="182">
        <v>0</v>
      </c>
      <c r="R349" s="182">
        <f>Q349*H349</f>
        <v>0</v>
      </c>
      <c r="S349" s="182">
        <v>0.005</v>
      </c>
      <c r="T349" s="183">
        <f>S349*H349</f>
        <v>0.1</v>
      </c>
      <c r="AR349" s="15" t="s">
        <v>292</v>
      </c>
      <c r="AT349" s="15" t="s">
        <v>154</v>
      </c>
      <c r="AU349" s="15" t="s">
        <v>85</v>
      </c>
      <c r="AY349" s="15" t="s">
        <v>151</v>
      </c>
      <c r="BE349" s="184">
        <f>IF(N349="základní",J349,0)</f>
        <v>0</v>
      </c>
      <c r="BF349" s="184">
        <f>IF(N349="snížená",J349,0)</f>
        <v>0</v>
      </c>
      <c r="BG349" s="184">
        <f>IF(N349="zákl. přenesená",J349,0)</f>
        <v>0</v>
      </c>
      <c r="BH349" s="184">
        <f>IF(N349="sníž. přenesená",J349,0)</f>
        <v>0</v>
      </c>
      <c r="BI349" s="184">
        <f>IF(N349="nulová",J349,0)</f>
        <v>0</v>
      </c>
      <c r="BJ349" s="15" t="s">
        <v>83</v>
      </c>
      <c r="BK349" s="184">
        <f>ROUND(I349*H349,2)</f>
        <v>0</v>
      </c>
      <c r="BL349" s="15" t="s">
        <v>292</v>
      </c>
      <c r="BM349" s="15" t="s">
        <v>886</v>
      </c>
    </row>
    <row r="350" spans="2:47" s="1" customFormat="1" ht="12">
      <c r="B350" s="32"/>
      <c r="C350" s="33"/>
      <c r="D350" s="185" t="s">
        <v>161</v>
      </c>
      <c r="E350" s="33"/>
      <c r="F350" s="186" t="s">
        <v>509</v>
      </c>
      <c r="G350" s="33"/>
      <c r="H350" s="33"/>
      <c r="I350" s="102"/>
      <c r="J350" s="33"/>
      <c r="K350" s="33"/>
      <c r="L350" s="36"/>
      <c r="M350" s="187"/>
      <c r="N350" s="58"/>
      <c r="O350" s="58"/>
      <c r="P350" s="58"/>
      <c r="Q350" s="58"/>
      <c r="R350" s="58"/>
      <c r="S350" s="58"/>
      <c r="T350" s="59"/>
      <c r="AT350" s="15" t="s">
        <v>161</v>
      </c>
      <c r="AU350" s="15" t="s">
        <v>85</v>
      </c>
    </row>
    <row r="351" spans="2:51" s="11" customFormat="1" ht="12">
      <c r="B351" s="188"/>
      <c r="C351" s="189"/>
      <c r="D351" s="185" t="s">
        <v>163</v>
      </c>
      <c r="E351" s="190" t="s">
        <v>1</v>
      </c>
      <c r="F351" s="191" t="s">
        <v>387</v>
      </c>
      <c r="G351" s="189"/>
      <c r="H351" s="190" t="s">
        <v>1</v>
      </c>
      <c r="I351" s="192"/>
      <c r="J351" s="189"/>
      <c r="K351" s="189"/>
      <c r="L351" s="193"/>
      <c r="M351" s="194"/>
      <c r="N351" s="195"/>
      <c r="O351" s="195"/>
      <c r="P351" s="195"/>
      <c r="Q351" s="195"/>
      <c r="R351" s="195"/>
      <c r="S351" s="195"/>
      <c r="T351" s="196"/>
      <c r="AT351" s="197" t="s">
        <v>163</v>
      </c>
      <c r="AU351" s="197" t="s">
        <v>85</v>
      </c>
      <c r="AV351" s="11" t="s">
        <v>83</v>
      </c>
      <c r="AW351" s="11" t="s">
        <v>36</v>
      </c>
      <c r="AX351" s="11" t="s">
        <v>75</v>
      </c>
      <c r="AY351" s="197" t="s">
        <v>151</v>
      </c>
    </row>
    <row r="352" spans="2:51" s="12" customFormat="1" ht="12">
      <c r="B352" s="198"/>
      <c r="C352" s="199"/>
      <c r="D352" s="185" t="s">
        <v>163</v>
      </c>
      <c r="E352" s="200" t="s">
        <v>1</v>
      </c>
      <c r="F352" s="201" t="s">
        <v>887</v>
      </c>
      <c r="G352" s="199"/>
      <c r="H352" s="202">
        <v>20</v>
      </c>
      <c r="I352" s="203"/>
      <c r="J352" s="199"/>
      <c r="K352" s="199"/>
      <c r="L352" s="204"/>
      <c r="M352" s="205"/>
      <c r="N352" s="206"/>
      <c r="O352" s="206"/>
      <c r="P352" s="206"/>
      <c r="Q352" s="206"/>
      <c r="R352" s="206"/>
      <c r="S352" s="206"/>
      <c r="T352" s="207"/>
      <c r="AT352" s="208" t="s">
        <v>163</v>
      </c>
      <c r="AU352" s="208" t="s">
        <v>85</v>
      </c>
      <c r="AV352" s="12" t="s">
        <v>85</v>
      </c>
      <c r="AW352" s="12" t="s">
        <v>36</v>
      </c>
      <c r="AX352" s="12" t="s">
        <v>83</v>
      </c>
      <c r="AY352" s="208" t="s">
        <v>151</v>
      </c>
    </row>
    <row r="353" spans="2:65" s="1" customFormat="1" ht="16.5" customHeight="1">
      <c r="B353" s="32"/>
      <c r="C353" s="173" t="s">
        <v>475</v>
      </c>
      <c r="D353" s="173" t="s">
        <v>154</v>
      </c>
      <c r="E353" s="174" t="s">
        <v>512</v>
      </c>
      <c r="F353" s="175" t="s">
        <v>513</v>
      </c>
      <c r="G353" s="176" t="s">
        <v>488</v>
      </c>
      <c r="H353" s="177">
        <v>11</v>
      </c>
      <c r="I353" s="178"/>
      <c r="J353" s="179">
        <f>ROUND(I353*H353,2)</f>
        <v>0</v>
      </c>
      <c r="K353" s="175" t="s">
        <v>158</v>
      </c>
      <c r="L353" s="36"/>
      <c r="M353" s="180" t="s">
        <v>1</v>
      </c>
      <c r="N353" s="181" t="s">
        <v>46</v>
      </c>
      <c r="O353" s="58"/>
      <c r="P353" s="182">
        <f>O353*H353</f>
        <v>0</v>
      </c>
      <c r="Q353" s="182">
        <v>0</v>
      </c>
      <c r="R353" s="182">
        <f>Q353*H353</f>
        <v>0</v>
      </c>
      <c r="S353" s="182">
        <v>0</v>
      </c>
      <c r="T353" s="183">
        <f>S353*H353</f>
        <v>0</v>
      </c>
      <c r="AR353" s="15" t="s">
        <v>292</v>
      </c>
      <c r="AT353" s="15" t="s">
        <v>154</v>
      </c>
      <c r="AU353" s="15" t="s">
        <v>85</v>
      </c>
      <c r="AY353" s="15" t="s">
        <v>151</v>
      </c>
      <c r="BE353" s="184">
        <f>IF(N353="základní",J353,0)</f>
        <v>0</v>
      </c>
      <c r="BF353" s="184">
        <f>IF(N353="snížená",J353,0)</f>
        <v>0</v>
      </c>
      <c r="BG353" s="184">
        <f>IF(N353="zákl. přenesená",J353,0)</f>
        <v>0</v>
      </c>
      <c r="BH353" s="184">
        <f>IF(N353="sníž. přenesená",J353,0)</f>
        <v>0</v>
      </c>
      <c r="BI353" s="184">
        <f>IF(N353="nulová",J353,0)</f>
        <v>0</v>
      </c>
      <c r="BJ353" s="15" t="s">
        <v>83</v>
      </c>
      <c r="BK353" s="184">
        <f>ROUND(I353*H353,2)</f>
        <v>0</v>
      </c>
      <c r="BL353" s="15" t="s">
        <v>292</v>
      </c>
      <c r="BM353" s="15" t="s">
        <v>888</v>
      </c>
    </row>
    <row r="354" spans="2:47" s="1" customFormat="1" ht="12">
      <c r="B354" s="32"/>
      <c r="C354" s="33"/>
      <c r="D354" s="185" t="s">
        <v>161</v>
      </c>
      <c r="E354" s="33"/>
      <c r="F354" s="186" t="s">
        <v>515</v>
      </c>
      <c r="G354" s="33"/>
      <c r="H354" s="33"/>
      <c r="I354" s="102"/>
      <c r="J354" s="33"/>
      <c r="K354" s="33"/>
      <c r="L354" s="36"/>
      <c r="M354" s="187"/>
      <c r="N354" s="58"/>
      <c r="O354" s="58"/>
      <c r="P354" s="58"/>
      <c r="Q354" s="58"/>
      <c r="R354" s="58"/>
      <c r="S354" s="58"/>
      <c r="T354" s="59"/>
      <c r="AT354" s="15" t="s">
        <v>161</v>
      </c>
      <c r="AU354" s="15" t="s">
        <v>85</v>
      </c>
    </row>
    <row r="355" spans="2:51" s="12" customFormat="1" ht="12">
      <c r="B355" s="198"/>
      <c r="C355" s="199"/>
      <c r="D355" s="185" t="s">
        <v>163</v>
      </c>
      <c r="E355" s="200" t="s">
        <v>1</v>
      </c>
      <c r="F355" s="201" t="s">
        <v>516</v>
      </c>
      <c r="G355" s="199"/>
      <c r="H355" s="202">
        <v>11</v>
      </c>
      <c r="I355" s="203"/>
      <c r="J355" s="199"/>
      <c r="K355" s="199"/>
      <c r="L355" s="204"/>
      <c r="M355" s="205"/>
      <c r="N355" s="206"/>
      <c r="O355" s="206"/>
      <c r="P355" s="206"/>
      <c r="Q355" s="206"/>
      <c r="R355" s="206"/>
      <c r="S355" s="206"/>
      <c r="T355" s="207"/>
      <c r="AT355" s="208" t="s">
        <v>163</v>
      </c>
      <c r="AU355" s="208" t="s">
        <v>85</v>
      </c>
      <c r="AV355" s="12" t="s">
        <v>85</v>
      </c>
      <c r="AW355" s="12" t="s">
        <v>36</v>
      </c>
      <c r="AX355" s="12" t="s">
        <v>83</v>
      </c>
      <c r="AY355" s="208" t="s">
        <v>151</v>
      </c>
    </row>
    <row r="356" spans="2:65" s="1" customFormat="1" ht="16.5" customHeight="1">
      <c r="B356" s="32"/>
      <c r="C356" s="173" t="s">
        <v>480</v>
      </c>
      <c r="D356" s="173" t="s">
        <v>154</v>
      </c>
      <c r="E356" s="174" t="s">
        <v>518</v>
      </c>
      <c r="F356" s="175" t="s">
        <v>519</v>
      </c>
      <c r="G356" s="176" t="s">
        <v>488</v>
      </c>
      <c r="H356" s="177">
        <v>14</v>
      </c>
      <c r="I356" s="178"/>
      <c r="J356" s="179">
        <f>ROUND(I356*H356,2)</f>
        <v>0</v>
      </c>
      <c r="K356" s="175" t="s">
        <v>158</v>
      </c>
      <c r="L356" s="36"/>
      <c r="M356" s="180" t="s">
        <v>1</v>
      </c>
      <c r="N356" s="181" t="s">
        <v>46</v>
      </c>
      <c r="O356" s="58"/>
      <c r="P356" s="182">
        <f>O356*H356</f>
        <v>0</v>
      </c>
      <c r="Q356" s="182">
        <v>0</v>
      </c>
      <c r="R356" s="182">
        <f>Q356*H356</f>
        <v>0</v>
      </c>
      <c r="S356" s="182">
        <v>0</v>
      </c>
      <c r="T356" s="183">
        <f>S356*H356</f>
        <v>0</v>
      </c>
      <c r="AR356" s="15" t="s">
        <v>292</v>
      </c>
      <c r="AT356" s="15" t="s">
        <v>154</v>
      </c>
      <c r="AU356" s="15" t="s">
        <v>85</v>
      </c>
      <c r="AY356" s="15" t="s">
        <v>151</v>
      </c>
      <c r="BE356" s="184">
        <f>IF(N356="základní",J356,0)</f>
        <v>0</v>
      </c>
      <c r="BF356" s="184">
        <f>IF(N356="snížená",J356,0)</f>
        <v>0</v>
      </c>
      <c r="BG356" s="184">
        <f>IF(N356="zákl. přenesená",J356,0)</f>
        <v>0</v>
      </c>
      <c r="BH356" s="184">
        <f>IF(N356="sníž. přenesená",J356,0)</f>
        <v>0</v>
      </c>
      <c r="BI356" s="184">
        <f>IF(N356="nulová",J356,0)</f>
        <v>0</v>
      </c>
      <c r="BJ356" s="15" t="s">
        <v>83</v>
      </c>
      <c r="BK356" s="184">
        <f>ROUND(I356*H356,2)</f>
        <v>0</v>
      </c>
      <c r="BL356" s="15" t="s">
        <v>292</v>
      </c>
      <c r="BM356" s="15" t="s">
        <v>889</v>
      </c>
    </row>
    <row r="357" spans="2:47" s="1" customFormat="1" ht="12">
      <c r="B357" s="32"/>
      <c r="C357" s="33"/>
      <c r="D357" s="185" t="s">
        <v>161</v>
      </c>
      <c r="E357" s="33"/>
      <c r="F357" s="186" t="s">
        <v>521</v>
      </c>
      <c r="G357" s="33"/>
      <c r="H357" s="33"/>
      <c r="I357" s="102"/>
      <c r="J357" s="33"/>
      <c r="K357" s="33"/>
      <c r="L357" s="36"/>
      <c r="M357" s="187"/>
      <c r="N357" s="58"/>
      <c r="O357" s="58"/>
      <c r="P357" s="58"/>
      <c r="Q357" s="58"/>
      <c r="R357" s="58"/>
      <c r="S357" s="58"/>
      <c r="T357" s="59"/>
      <c r="AT357" s="15" t="s">
        <v>161</v>
      </c>
      <c r="AU357" s="15" t="s">
        <v>85</v>
      </c>
    </row>
    <row r="358" spans="2:51" s="12" customFormat="1" ht="12">
      <c r="B358" s="198"/>
      <c r="C358" s="199"/>
      <c r="D358" s="185" t="s">
        <v>163</v>
      </c>
      <c r="E358" s="200" t="s">
        <v>1</v>
      </c>
      <c r="F358" s="201" t="s">
        <v>890</v>
      </c>
      <c r="G358" s="199"/>
      <c r="H358" s="202">
        <v>14</v>
      </c>
      <c r="I358" s="203"/>
      <c r="J358" s="199"/>
      <c r="K358" s="199"/>
      <c r="L358" s="204"/>
      <c r="M358" s="205"/>
      <c r="N358" s="206"/>
      <c r="O358" s="206"/>
      <c r="P358" s="206"/>
      <c r="Q358" s="206"/>
      <c r="R358" s="206"/>
      <c r="S358" s="206"/>
      <c r="T358" s="207"/>
      <c r="AT358" s="208" t="s">
        <v>163</v>
      </c>
      <c r="AU358" s="208" t="s">
        <v>85</v>
      </c>
      <c r="AV358" s="12" t="s">
        <v>85</v>
      </c>
      <c r="AW358" s="12" t="s">
        <v>36</v>
      </c>
      <c r="AX358" s="12" t="s">
        <v>83</v>
      </c>
      <c r="AY358" s="208" t="s">
        <v>151</v>
      </c>
    </row>
    <row r="359" spans="2:65" s="1" customFormat="1" ht="16.5" customHeight="1">
      <c r="B359" s="32"/>
      <c r="C359" s="173" t="s">
        <v>485</v>
      </c>
      <c r="D359" s="173" t="s">
        <v>154</v>
      </c>
      <c r="E359" s="174" t="s">
        <v>524</v>
      </c>
      <c r="F359" s="175" t="s">
        <v>525</v>
      </c>
      <c r="G359" s="176" t="s">
        <v>488</v>
      </c>
      <c r="H359" s="177">
        <v>6</v>
      </c>
      <c r="I359" s="178"/>
      <c r="J359" s="179">
        <f>ROUND(I359*H359,2)</f>
        <v>0</v>
      </c>
      <c r="K359" s="175" t="s">
        <v>158</v>
      </c>
      <c r="L359" s="36"/>
      <c r="M359" s="180" t="s">
        <v>1</v>
      </c>
      <c r="N359" s="181" t="s">
        <v>46</v>
      </c>
      <c r="O359" s="58"/>
      <c r="P359" s="182">
        <f>O359*H359</f>
        <v>0</v>
      </c>
      <c r="Q359" s="182">
        <v>0</v>
      </c>
      <c r="R359" s="182">
        <f>Q359*H359</f>
        <v>0</v>
      </c>
      <c r="S359" s="182">
        <v>0</v>
      </c>
      <c r="T359" s="183">
        <f>S359*H359</f>
        <v>0</v>
      </c>
      <c r="AR359" s="15" t="s">
        <v>292</v>
      </c>
      <c r="AT359" s="15" t="s">
        <v>154</v>
      </c>
      <c r="AU359" s="15" t="s">
        <v>85</v>
      </c>
      <c r="AY359" s="15" t="s">
        <v>151</v>
      </c>
      <c r="BE359" s="184">
        <f>IF(N359="základní",J359,0)</f>
        <v>0</v>
      </c>
      <c r="BF359" s="184">
        <f>IF(N359="snížená",J359,0)</f>
        <v>0</v>
      </c>
      <c r="BG359" s="184">
        <f>IF(N359="zákl. přenesená",J359,0)</f>
        <v>0</v>
      </c>
      <c r="BH359" s="184">
        <f>IF(N359="sníž. přenesená",J359,0)</f>
        <v>0</v>
      </c>
      <c r="BI359" s="184">
        <f>IF(N359="nulová",J359,0)</f>
        <v>0</v>
      </c>
      <c r="BJ359" s="15" t="s">
        <v>83</v>
      </c>
      <c r="BK359" s="184">
        <f>ROUND(I359*H359,2)</f>
        <v>0</v>
      </c>
      <c r="BL359" s="15" t="s">
        <v>292</v>
      </c>
      <c r="BM359" s="15" t="s">
        <v>891</v>
      </c>
    </row>
    <row r="360" spans="2:47" s="1" customFormat="1" ht="12">
      <c r="B360" s="32"/>
      <c r="C360" s="33"/>
      <c r="D360" s="185" t="s">
        <v>161</v>
      </c>
      <c r="E360" s="33"/>
      <c r="F360" s="186" t="s">
        <v>527</v>
      </c>
      <c r="G360" s="33"/>
      <c r="H360" s="33"/>
      <c r="I360" s="102"/>
      <c r="J360" s="33"/>
      <c r="K360" s="33"/>
      <c r="L360" s="36"/>
      <c r="M360" s="187"/>
      <c r="N360" s="58"/>
      <c r="O360" s="58"/>
      <c r="P360" s="58"/>
      <c r="Q360" s="58"/>
      <c r="R360" s="58"/>
      <c r="S360" s="58"/>
      <c r="T360" s="59"/>
      <c r="AT360" s="15" t="s">
        <v>161</v>
      </c>
      <c r="AU360" s="15" t="s">
        <v>85</v>
      </c>
    </row>
    <row r="361" spans="2:51" s="12" customFormat="1" ht="12">
      <c r="B361" s="198"/>
      <c r="C361" s="199"/>
      <c r="D361" s="185" t="s">
        <v>163</v>
      </c>
      <c r="E361" s="200" t="s">
        <v>1</v>
      </c>
      <c r="F361" s="201" t="s">
        <v>892</v>
      </c>
      <c r="G361" s="199"/>
      <c r="H361" s="202">
        <v>6</v>
      </c>
      <c r="I361" s="203"/>
      <c r="J361" s="199"/>
      <c r="K361" s="199"/>
      <c r="L361" s="204"/>
      <c r="M361" s="205"/>
      <c r="N361" s="206"/>
      <c r="O361" s="206"/>
      <c r="P361" s="206"/>
      <c r="Q361" s="206"/>
      <c r="R361" s="206"/>
      <c r="S361" s="206"/>
      <c r="T361" s="207"/>
      <c r="AT361" s="208" t="s">
        <v>163</v>
      </c>
      <c r="AU361" s="208" t="s">
        <v>85</v>
      </c>
      <c r="AV361" s="12" t="s">
        <v>85</v>
      </c>
      <c r="AW361" s="12" t="s">
        <v>36</v>
      </c>
      <c r="AX361" s="12" t="s">
        <v>83</v>
      </c>
      <c r="AY361" s="208" t="s">
        <v>151</v>
      </c>
    </row>
    <row r="362" spans="2:65" s="1" customFormat="1" ht="16.5" customHeight="1">
      <c r="B362" s="32"/>
      <c r="C362" s="220" t="s">
        <v>492</v>
      </c>
      <c r="D362" s="220" t="s">
        <v>275</v>
      </c>
      <c r="E362" s="221" t="s">
        <v>530</v>
      </c>
      <c r="F362" s="222" t="s">
        <v>531</v>
      </c>
      <c r="G362" s="223" t="s">
        <v>231</v>
      </c>
      <c r="H362" s="224">
        <v>36.3</v>
      </c>
      <c r="I362" s="225"/>
      <c r="J362" s="226">
        <f>ROUND(I362*H362,2)</f>
        <v>0</v>
      </c>
      <c r="K362" s="222" t="s">
        <v>158</v>
      </c>
      <c r="L362" s="227"/>
      <c r="M362" s="228" t="s">
        <v>1</v>
      </c>
      <c r="N362" s="229" t="s">
        <v>46</v>
      </c>
      <c r="O362" s="58"/>
      <c r="P362" s="182">
        <f>O362*H362</f>
        <v>0</v>
      </c>
      <c r="Q362" s="182">
        <v>0.0015</v>
      </c>
      <c r="R362" s="182">
        <f>Q362*H362</f>
        <v>0.05445</v>
      </c>
      <c r="S362" s="182">
        <v>0</v>
      </c>
      <c r="T362" s="183">
        <f>S362*H362</f>
        <v>0</v>
      </c>
      <c r="AR362" s="15" t="s">
        <v>389</v>
      </c>
      <c r="AT362" s="15" t="s">
        <v>275</v>
      </c>
      <c r="AU362" s="15" t="s">
        <v>85</v>
      </c>
      <c r="AY362" s="15" t="s">
        <v>151</v>
      </c>
      <c r="BE362" s="184">
        <f>IF(N362="základní",J362,0)</f>
        <v>0</v>
      </c>
      <c r="BF362" s="184">
        <f>IF(N362="snížená",J362,0)</f>
        <v>0</v>
      </c>
      <c r="BG362" s="184">
        <f>IF(N362="zákl. přenesená",J362,0)</f>
        <v>0</v>
      </c>
      <c r="BH362" s="184">
        <f>IF(N362="sníž. přenesená",J362,0)</f>
        <v>0</v>
      </c>
      <c r="BI362" s="184">
        <f>IF(N362="nulová",J362,0)</f>
        <v>0</v>
      </c>
      <c r="BJ362" s="15" t="s">
        <v>83</v>
      </c>
      <c r="BK362" s="184">
        <f>ROUND(I362*H362,2)</f>
        <v>0</v>
      </c>
      <c r="BL362" s="15" t="s">
        <v>292</v>
      </c>
      <c r="BM362" s="15" t="s">
        <v>893</v>
      </c>
    </row>
    <row r="363" spans="2:47" s="1" customFormat="1" ht="12">
      <c r="B363" s="32"/>
      <c r="C363" s="33"/>
      <c r="D363" s="185" t="s">
        <v>161</v>
      </c>
      <c r="E363" s="33"/>
      <c r="F363" s="186" t="s">
        <v>531</v>
      </c>
      <c r="G363" s="33"/>
      <c r="H363" s="33"/>
      <c r="I363" s="102"/>
      <c r="J363" s="33"/>
      <c r="K363" s="33"/>
      <c r="L363" s="36"/>
      <c r="M363" s="187"/>
      <c r="N363" s="58"/>
      <c r="O363" s="58"/>
      <c r="P363" s="58"/>
      <c r="Q363" s="58"/>
      <c r="R363" s="58"/>
      <c r="S363" s="58"/>
      <c r="T363" s="59"/>
      <c r="AT363" s="15" t="s">
        <v>161</v>
      </c>
      <c r="AU363" s="15" t="s">
        <v>85</v>
      </c>
    </row>
    <row r="364" spans="2:51" s="12" customFormat="1" ht="12">
      <c r="B364" s="198"/>
      <c r="C364" s="199"/>
      <c r="D364" s="185" t="s">
        <v>163</v>
      </c>
      <c r="E364" s="200" t="s">
        <v>1</v>
      </c>
      <c r="F364" s="201" t="s">
        <v>894</v>
      </c>
      <c r="G364" s="199"/>
      <c r="H364" s="202">
        <v>3</v>
      </c>
      <c r="I364" s="203"/>
      <c r="J364" s="199"/>
      <c r="K364" s="199"/>
      <c r="L364" s="204"/>
      <c r="M364" s="205"/>
      <c r="N364" s="206"/>
      <c r="O364" s="206"/>
      <c r="P364" s="206"/>
      <c r="Q364" s="206"/>
      <c r="R364" s="206"/>
      <c r="S364" s="206"/>
      <c r="T364" s="207"/>
      <c r="AT364" s="208" t="s">
        <v>163</v>
      </c>
      <c r="AU364" s="208" t="s">
        <v>85</v>
      </c>
      <c r="AV364" s="12" t="s">
        <v>85</v>
      </c>
      <c r="AW364" s="12" t="s">
        <v>36</v>
      </c>
      <c r="AX364" s="12" t="s">
        <v>75</v>
      </c>
      <c r="AY364" s="208" t="s">
        <v>151</v>
      </c>
    </row>
    <row r="365" spans="2:51" s="12" customFormat="1" ht="12">
      <c r="B365" s="198"/>
      <c r="C365" s="199"/>
      <c r="D365" s="185" t="s">
        <v>163</v>
      </c>
      <c r="E365" s="200" t="s">
        <v>1</v>
      </c>
      <c r="F365" s="201" t="s">
        <v>895</v>
      </c>
      <c r="G365" s="199"/>
      <c r="H365" s="202">
        <v>3.6</v>
      </c>
      <c r="I365" s="203"/>
      <c r="J365" s="199"/>
      <c r="K365" s="199"/>
      <c r="L365" s="204"/>
      <c r="M365" s="205"/>
      <c r="N365" s="206"/>
      <c r="O365" s="206"/>
      <c r="P365" s="206"/>
      <c r="Q365" s="206"/>
      <c r="R365" s="206"/>
      <c r="S365" s="206"/>
      <c r="T365" s="207"/>
      <c r="AT365" s="208" t="s">
        <v>163</v>
      </c>
      <c r="AU365" s="208" t="s">
        <v>85</v>
      </c>
      <c r="AV365" s="12" t="s">
        <v>85</v>
      </c>
      <c r="AW365" s="12" t="s">
        <v>36</v>
      </c>
      <c r="AX365" s="12" t="s">
        <v>75</v>
      </c>
      <c r="AY365" s="208" t="s">
        <v>151</v>
      </c>
    </row>
    <row r="366" spans="2:51" s="12" customFormat="1" ht="12">
      <c r="B366" s="198"/>
      <c r="C366" s="199"/>
      <c r="D366" s="185" t="s">
        <v>163</v>
      </c>
      <c r="E366" s="200" t="s">
        <v>1</v>
      </c>
      <c r="F366" s="201" t="s">
        <v>535</v>
      </c>
      <c r="G366" s="199"/>
      <c r="H366" s="202">
        <v>7.2</v>
      </c>
      <c r="I366" s="203"/>
      <c r="J366" s="199"/>
      <c r="K366" s="199"/>
      <c r="L366" s="204"/>
      <c r="M366" s="205"/>
      <c r="N366" s="206"/>
      <c r="O366" s="206"/>
      <c r="P366" s="206"/>
      <c r="Q366" s="206"/>
      <c r="R366" s="206"/>
      <c r="S366" s="206"/>
      <c r="T366" s="207"/>
      <c r="AT366" s="208" t="s">
        <v>163</v>
      </c>
      <c r="AU366" s="208" t="s">
        <v>85</v>
      </c>
      <c r="AV366" s="12" t="s">
        <v>85</v>
      </c>
      <c r="AW366" s="12" t="s">
        <v>36</v>
      </c>
      <c r="AX366" s="12" t="s">
        <v>75</v>
      </c>
      <c r="AY366" s="208" t="s">
        <v>151</v>
      </c>
    </row>
    <row r="367" spans="2:51" s="12" customFormat="1" ht="12">
      <c r="B367" s="198"/>
      <c r="C367" s="199"/>
      <c r="D367" s="185" t="s">
        <v>163</v>
      </c>
      <c r="E367" s="200" t="s">
        <v>1</v>
      </c>
      <c r="F367" s="201" t="s">
        <v>896</v>
      </c>
      <c r="G367" s="199"/>
      <c r="H367" s="202">
        <v>13.2</v>
      </c>
      <c r="I367" s="203"/>
      <c r="J367" s="199"/>
      <c r="K367" s="199"/>
      <c r="L367" s="204"/>
      <c r="M367" s="205"/>
      <c r="N367" s="206"/>
      <c r="O367" s="206"/>
      <c r="P367" s="206"/>
      <c r="Q367" s="206"/>
      <c r="R367" s="206"/>
      <c r="S367" s="206"/>
      <c r="T367" s="207"/>
      <c r="AT367" s="208" t="s">
        <v>163</v>
      </c>
      <c r="AU367" s="208" t="s">
        <v>85</v>
      </c>
      <c r="AV367" s="12" t="s">
        <v>85</v>
      </c>
      <c r="AW367" s="12" t="s">
        <v>36</v>
      </c>
      <c r="AX367" s="12" t="s">
        <v>75</v>
      </c>
      <c r="AY367" s="208" t="s">
        <v>151</v>
      </c>
    </row>
    <row r="368" spans="2:51" s="12" customFormat="1" ht="12">
      <c r="B368" s="198"/>
      <c r="C368" s="199"/>
      <c r="D368" s="185" t="s">
        <v>163</v>
      </c>
      <c r="E368" s="200" t="s">
        <v>1</v>
      </c>
      <c r="F368" s="201" t="s">
        <v>537</v>
      </c>
      <c r="G368" s="199"/>
      <c r="H368" s="202">
        <v>8.1</v>
      </c>
      <c r="I368" s="203"/>
      <c r="J368" s="199"/>
      <c r="K368" s="199"/>
      <c r="L368" s="204"/>
      <c r="M368" s="205"/>
      <c r="N368" s="206"/>
      <c r="O368" s="206"/>
      <c r="P368" s="206"/>
      <c r="Q368" s="206"/>
      <c r="R368" s="206"/>
      <c r="S368" s="206"/>
      <c r="T368" s="207"/>
      <c r="AT368" s="208" t="s">
        <v>163</v>
      </c>
      <c r="AU368" s="208" t="s">
        <v>85</v>
      </c>
      <c r="AV368" s="12" t="s">
        <v>85</v>
      </c>
      <c r="AW368" s="12" t="s">
        <v>36</v>
      </c>
      <c r="AX368" s="12" t="s">
        <v>75</v>
      </c>
      <c r="AY368" s="208" t="s">
        <v>151</v>
      </c>
    </row>
    <row r="369" spans="2:51" s="12" customFormat="1" ht="12">
      <c r="B369" s="198"/>
      <c r="C369" s="199"/>
      <c r="D369" s="185" t="s">
        <v>163</v>
      </c>
      <c r="E369" s="200" t="s">
        <v>1</v>
      </c>
      <c r="F369" s="201" t="s">
        <v>538</v>
      </c>
      <c r="G369" s="199"/>
      <c r="H369" s="202">
        <v>1.2</v>
      </c>
      <c r="I369" s="203"/>
      <c r="J369" s="199"/>
      <c r="K369" s="199"/>
      <c r="L369" s="204"/>
      <c r="M369" s="205"/>
      <c r="N369" s="206"/>
      <c r="O369" s="206"/>
      <c r="P369" s="206"/>
      <c r="Q369" s="206"/>
      <c r="R369" s="206"/>
      <c r="S369" s="206"/>
      <c r="T369" s="207"/>
      <c r="AT369" s="208" t="s">
        <v>163</v>
      </c>
      <c r="AU369" s="208" t="s">
        <v>85</v>
      </c>
      <c r="AV369" s="12" t="s">
        <v>85</v>
      </c>
      <c r="AW369" s="12" t="s">
        <v>36</v>
      </c>
      <c r="AX369" s="12" t="s">
        <v>75</v>
      </c>
      <c r="AY369" s="208" t="s">
        <v>151</v>
      </c>
    </row>
    <row r="370" spans="2:51" s="13" customFormat="1" ht="12">
      <c r="B370" s="209"/>
      <c r="C370" s="210"/>
      <c r="D370" s="185" t="s">
        <v>163</v>
      </c>
      <c r="E370" s="211" t="s">
        <v>1</v>
      </c>
      <c r="F370" s="212" t="s">
        <v>171</v>
      </c>
      <c r="G370" s="210"/>
      <c r="H370" s="213">
        <v>36.300000000000004</v>
      </c>
      <c r="I370" s="214"/>
      <c r="J370" s="210"/>
      <c r="K370" s="210"/>
      <c r="L370" s="215"/>
      <c r="M370" s="216"/>
      <c r="N370" s="217"/>
      <c r="O370" s="217"/>
      <c r="P370" s="217"/>
      <c r="Q370" s="217"/>
      <c r="R370" s="217"/>
      <c r="S370" s="217"/>
      <c r="T370" s="218"/>
      <c r="AT370" s="219" t="s">
        <v>163</v>
      </c>
      <c r="AU370" s="219" t="s">
        <v>85</v>
      </c>
      <c r="AV370" s="13" t="s">
        <v>159</v>
      </c>
      <c r="AW370" s="13" t="s">
        <v>36</v>
      </c>
      <c r="AX370" s="13" t="s">
        <v>83</v>
      </c>
      <c r="AY370" s="219" t="s">
        <v>151</v>
      </c>
    </row>
    <row r="371" spans="2:65" s="1" customFormat="1" ht="16.5" customHeight="1">
      <c r="B371" s="32"/>
      <c r="C371" s="220" t="s">
        <v>499</v>
      </c>
      <c r="D371" s="220" t="s">
        <v>275</v>
      </c>
      <c r="E371" s="221" t="s">
        <v>486</v>
      </c>
      <c r="F371" s="222" t="s">
        <v>487</v>
      </c>
      <c r="G371" s="223" t="s">
        <v>488</v>
      </c>
      <c r="H371" s="224">
        <v>62</v>
      </c>
      <c r="I371" s="225"/>
      <c r="J371" s="226">
        <f>ROUND(I371*H371,2)</f>
        <v>0</v>
      </c>
      <c r="K371" s="222" t="s">
        <v>158</v>
      </c>
      <c r="L371" s="227"/>
      <c r="M371" s="228" t="s">
        <v>1</v>
      </c>
      <c r="N371" s="229" t="s">
        <v>46</v>
      </c>
      <c r="O371" s="58"/>
      <c r="P371" s="182">
        <f>O371*H371</f>
        <v>0</v>
      </c>
      <c r="Q371" s="182">
        <v>6E-05</v>
      </c>
      <c r="R371" s="182">
        <f>Q371*H371</f>
        <v>0.00372</v>
      </c>
      <c r="S371" s="182">
        <v>0</v>
      </c>
      <c r="T371" s="183">
        <f>S371*H371</f>
        <v>0</v>
      </c>
      <c r="AR371" s="15" t="s">
        <v>389</v>
      </c>
      <c r="AT371" s="15" t="s">
        <v>275</v>
      </c>
      <c r="AU371" s="15" t="s">
        <v>85</v>
      </c>
      <c r="AY371" s="15" t="s">
        <v>151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15" t="s">
        <v>83</v>
      </c>
      <c r="BK371" s="184">
        <f>ROUND(I371*H371,2)</f>
        <v>0</v>
      </c>
      <c r="BL371" s="15" t="s">
        <v>292</v>
      </c>
      <c r="BM371" s="15" t="s">
        <v>897</v>
      </c>
    </row>
    <row r="372" spans="2:47" s="1" customFormat="1" ht="12">
      <c r="B372" s="32"/>
      <c r="C372" s="33"/>
      <c r="D372" s="185" t="s">
        <v>161</v>
      </c>
      <c r="E372" s="33"/>
      <c r="F372" s="186" t="s">
        <v>490</v>
      </c>
      <c r="G372" s="33"/>
      <c r="H372" s="33"/>
      <c r="I372" s="102"/>
      <c r="J372" s="33"/>
      <c r="K372" s="33"/>
      <c r="L372" s="36"/>
      <c r="M372" s="187"/>
      <c r="N372" s="58"/>
      <c r="O372" s="58"/>
      <c r="P372" s="58"/>
      <c r="Q372" s="58"/>
      <c r="R372" s="58"/>
      <c r="S372" s="58"/>
      <c r="T372" s="59"/>
      <c r="AT372" s="15" t="s">
        <v>161</v>
      </c>
      <c r="AU372" s="15" t="s">
        <v>85</v>
      </c>
    </row>
    <row r="373" spans="2:51" s="12" customFormat="1" ht="12">
      <c r="B373" s="198"/>
      <c r="C373" s="199"/>
      <c r="D373" s="185" t="s">
        <v>163</v>
      </c>
      <c r="E373" s="200" t="s">
        <v>1</v>
      </c>
      <c r="F373" s="201" t="s">
        <v>880</v>
      </c>
      <c r="G373" s="199"/>
      <c r="H373" s="202">
        <v>62</v>
      </c>
      <c r="I373" s="203"/>
      <c r="J373" s="199"/>
      <c r="K373" s="199"/>
      <c r="L373" s="204"/>
      <c r="M373" s="205"/>
      <c r="N373" s="206"/>
      <c r="O373" s="206"/>
      <c r="P373" s="206"/>
      <c r="Q373" s="206"/>
      <c r="R373" s="206"/>
      <c r="S373" s="206"/>
      <c r="T373" s="207"/>
      <c r="AT373" s="208" t="s">
        <v>163</v>
      </c>
      <c r="AU373" s="208" t="s">
        <v>85</v>
      </c>
      <c r="AV373" s="12" t="s">
        <v>85</v>
      </c>
      <c r="AW373" s="12" t="s">
        <v>36</v>
      </c>
      <c r="AX373" s="12" t="s">
        <v>83</v>
      </c>
      <c r="AY373" s="208" t="s">
        <v>151</v>
      </c>
    </row>
    <row r="374" spans="2:65" s="1" customFormat="1" ht="22.5" customHeight="1">
      <c r="B374" s="32"/>
      <c r="C374" s="173" t="s">
        <v>505</v>
      </c>
      <c r="D374" s="173" t="s">
        <v>154</v>
      </c>
      <c r="E374" s="174" t="s">
        <v>548</v>
      </c>
      <c r="F374" s="175" t="s">
        <v>549</v>
      </c>
      <c r="G374" s="176" t="s">
        <v>488</v>
      </c>
      <c r="H374" s="177">
        <v>6</v>
      </c>
      <c r="I374" s="178"/>
      <c r="J374" s="179">
        <f>ROUND(I374*H374,2)</f>
        <v>0</v>
      </c>
      <c r="K374" s="175" t="s">
        <v>1</v>
      </c>
      <c r="L374" s="36"/>
      <c r="M374" s="180" t="s">
        <v>1</v>
      </c>
      <c r="N374" s="181" t="s">
        <v>46</v>
      </c>
      <c r="O374" s="58"/>
      <c r="P374" s="182">
        <f>O374*H374</f>
        <v>0</v>
      </c>
      <c r="Q374" s="182">
        <v>0</v>
      </c>
      <c r="R374" s="182">
        <f>Q374*H374</f>
        <v>0</v>
      </c>
      <c r="S374" s="182">
        <v>0</v>
      </c>
      <c r="T374" s="183">
        <f>S374*H374</f>
        <v>0</v>
      </c>
      <c r="AR374" s="15" t="s">
        <v>292</v>
      </c>
      <c r="AT374" s="15" t="s">
        <v>154</v>
      </c>
      <c r="AU374" s="15" t="s">
        <v>85</v>
      </c>
      <c r="AY374" s="15" t="s">
        <v>151</v>
      </c>
      <c r="BE374" s="184">
        <f>IF(N374="základní",J374,0)</f>
        <v>0</v>
      </c>
      <c r="BF374" s="184">
        <f>IF(N374="snížená",J374,0)</f>
        <v>0</v>
      </c>
      <c r="BG374" s="184">
        <f>IF(N374="zákl. přenesená",J374,0)</f>
        <v>0</v>
      </c>
      <c r="BH374" s="184">
        <f>IF(N374="sníž. přenesená",J374,0)</f>
        <v>0</v>
      </c>
      <c r="BI374" s="184">
        <f>IF(N374="nulová",J374,0)</f>
        <v>0</v>
      </c>
      <c r="BJ374" s="15" t="s">
        <v>83</v>
      </c>
      <c r="BK374" s="184">
        <f>ROUND(I374*H374,2)</f>
        <v>0</v>
      </c>
      <c r="BL374" s="15" t="s">
        <v>292</v>
      </c>
      <c r="BM374" s="15" t="s">
        <v>898</v>
      </c>
    </row>
    <row r="375" spans="2:47" s="1" customFormat="1" ht="19.5">
      <c r="B375" s="32"/>
      <c r="C375" s="33"/>
      <c r="D375" s="185" t="s">
        <v>161</v>
      </c>
      <c r="E375" s="33"/>
      <c r="F375" s="186" t="s">
        <v>549</v>
      </c>
      <c r="G375" s="33"/>
      <c r="H375" s="33"/>
      <c r="I375" s="102"/>
      <c r="J375" s="33"/>
      <c r="K375" s="33"/>
      <c r="L375" s="36"/>
      <c r="M375" s="187"/>
      <c r="N375" s="58"/>
      <c r="O375" s="58"/>
      <c r="P375" s="58"/>
      <c r="Q375" s="58"/>
      <c r="R375" s="58"/>
      <c r="S375" s="58"/>
      <c r="T375" s="59"/>
      <c r="AT375" s="15" t="s">
        <v>161</v>
      </c>
      <c r="AU375" s="15" t="s">
        <v>85</v>
      </c>
    </row>
    <row r="376" spans="2:51" s="11" customFormat="1" ht="12">
      <c r="B376" s="188"/>
      <c r="C376" s="189"/>
      <c r="D376" s="185" t="s">
        <v>163</v>
      </c>
      <c r="E376" s="190" t="s">
        <v>1</v>
      </c>
      <c r="F376" s="191" t="s">
        <v>400</v>
      </c>
      <c r="G376" s="189"/>
      <c r="H376" s="190" t="s">
        <v>1</v>
      </c>
      <c r="I376" s="192"/>
      <c r="J376" s="189"/>
      <c r="K376" s="189"/>
      <c r="L376" s="193"/>
      <c r="M376" s="194"/>
      <c r="N376" s="195"/>
      <c r="O376" s="195"/>
      <c r="P376" s="195"/>
      <c r="Q376" s="195"/>
      <c r="R376" s="195"/>
      <c r="S376" s="195"/>
      <c r="T376" s="196"/>
      <c r="AT376" s="197" t="s">
        <v>163</v>
      </c>
      <c r="AU376" s="197" t="s">
        <v>85</v>
      </c>
      <c r="AV376" s="11" t="s">
        <v>83</v>
      </c>
      <c r="AW376" s="11" t="s">
        <v>36</v>
      </c>
      <c r="AX376" s="11" t="s">
        <v>75</v>
      </c>
      <c r="AY376" s="197" t="s">
        <v>151</v>
      </c>
    </row>
    <row r="377" spans="2:51" s="12" customFormat="1" ht="12">
      <c r="B377" s="198"/>
      <c r="C377" s="199"/>
      <c r="D377" s="185" t="s">
        <v>163</v>
      </c>
      <c r="E377" s="200" t="s">
        <v>1</v>
      </c>
      <c r="F377" s="201" t="s">
        <v>551</v>
      </c>
      <c r="G377" s="199"/>
      <c r="H377" s="202">
        <v>6</v>
      </c>
      <c r="I377" s="203"/>
      <c r="J377" s="199"/>
      <c r="K377" s="199"/>
      <c r="L377" s="204"/>
      <c r="M377" s="205"/>
      <c r="N377" s="206"/>
      <c r="O377" s="206"/>
      <c r="P377" s="206"/>
      <c r="Q377" s="206"/>
      <c r="R377" s="206"/>
      <c r="S377" s="206"/>
      <c r="T377" s="207"/>
      <c r="AT377" s="208" t="s">
        <v>163</v>
      </c>
      <c r="AU377" s="208" t="s">
        <v>85</v>
      </c>
      <c r="AV377" s="12" t="s">
        <v>85</v>
      </c>
      <c r="AW377" s="12" t="s">
        <v>36</v>
      </c>
      <c r="AX377" s="12" t="s">
        <v>83</v>
      </c>
      <c r="AY377" s="208" t="s">
        <v>151</v>
      </c>
    </row>
    <row r="378" spans="2:65" s="1" customFormat="1" ht="22.5" customHeight="1">
      <c r="B378" s="32"/>
      <c r="C378" s="173" t="s">
        <v>511</v>
      </c>
      <c r="D378" s="173" t="s">
        <v>154</v>
      </c>
      <c r="E378" s="174" t="s">
        <v>553</v>
      </c>
      <c r="F378" s="175" t="s">
        <v>554</v>
      </c>
      <c r="G378" s="176" t="s">
        <v>488</v>
      </c>
      <c r="H378" s="177">
        <v>7</v>
      </c>
      <c r="I378" s="178"/>
      <c r="J378" s="179">
        <f>ROUND(I378*H378,2)</f>
        <v>0</v>
      </c>
      <c r="K378" s="175" t="s">
        <v>1</v>
      </c>
      <c r="L378" s="36"/>
      <c r="M378" s="180" t="s">
        <v>1</v>
      </c>
      <c r="N378" s="181" t="s">
        <v>46</v>
      </c>
      <c r="O378" s="58"/>
      <c r="P378" s="182">
        <f>O378*H378</f>
        <v>0</v>
      </c>
      <c r="Q378" s="182">
        <v>0</v>
      </c>
      <c r="R378" s="182">
        <f>Q378*H378</f>
        <v>0</v>
      </c>
      <c r="S378" s="182">
        <v>0</v>
      </c>
      <c r="T378" s="183">
        <f>S378*H378</f>
        <v>0</v>
      </c>
      <c r="AR378" s="15" t="s">
        <v>292</v>
      </c>
      <c r="AT378" s="15" t="s">
        <v>154</v>
      </c>
      <c r="AU378" s="15" t="s">
        <v>85</v>
      </c>
      <c r="AY378" s="15" t="s">
        <v>151</v>
      </c>
      <c r="BE378" s="184">
        <f>IF(N378="základní",J378,0)</f>
        <v>0</v>
      </c>
      <c r="BF378" s="184">
        <f>IF(N378="snížená",J378,0)</f>
        <v>0</v>
      </c>
      <c r="BG378" s="184">
        <f>IF(N378="zákl. přenesená",J378,0)</f>
        <v>0</v>
      </c>
      <c r="BH378" s="184">
        <f>IF(N378="sníž. přenesená",J378,0)</f>
        <v>0</v>
      </c>
      <c r="BI378" s="184">
        <f>IF(N378="nulová",J378,0)</f>
        <v>0</v>
      </c>
      <c r="BJ378" s="15" t="s">
        <v>83</v>
      </c>
      <c r="BK378" s="184">
        <f>ROUND(I378*H378,2)</f>
        <v>0</v>
      </c>
      <c r="BL378" s="15" t="s">
        <v>292</v>
      </c>
      <c r="BM378" s="15" t="s">
        <v>899</v>
      </c>
    </row>
    <row r="379" spans="2:47" s="1" customFormat="1" ht="19.5">
      <c r="B379" s="32"/>
      <c r="C379" s="33"/>
      <c r="D379" s="185" t="s">
        <v>161</v>
      </c>
      <c r="E379" s="33"/>
      <c r="F379" s="186" t="s">
        <v>900</v>
      </c>
      <c r="G379" s="33"/>
      <c r="H379" s="33"/>
      <c r="I379" s="102"/>
      <c r="J379" s="33"/>
      <c r="K379" s="33"/>
      <c r="L379" s="36"/>
      <c r="M379" s="187"/>
      <c r="N379" s="58"/>
      <c r="O379" s="58"/>
      <c r="P379" s="58"/>
      <c r="Q379" s="58"/>
      <c r="R379" s="58"/>
      <c r="S379" s="58"/>
      <c r="T379" s="59"/>
      <c r="AT379" s="15" t="s">
        <v>161</v>
      </c>
      <c r="AU379" s="15" t="s">
        <v>85</v>
      </c>
    </row>
    <row r="380" spans="2:51" s="11" customFormat="1" ht="12">
      <c r="B380" s="188"/>
      <c r="C380" s="189"/>
      <c r="D380" s="185" t="s">
        <v>163</v>
      </c>
      <c r="E380" s="190" t="s">
        <v>1</v>
      </c>
      <c r="F380" s="191" t="s">
        <v>400</v>
      </c>
      <c r="G380" s="189"/>
      <c r="H380" s="190" t="s">
        <v>1</v>
      </c>
      <c r="I380" s="192"/>
      <c r="J380" s="189"/>
      <c r="K380" s="189"/>
      <c r="L380" s="193"/>
      <c r="M380" s="194"/>
      <c r="N380" s="195"/>
      <c r="O380" s="195"/>
      <c r="P380" s="195"/>
      <c r="Q380" s="195"/>
      <c r="R380" s="195"/>
      <c r="S380" s="195"/>
      <c r="T380" s="196"/>
      <c r="AT380" s="197" t="s">
        <v>163</v>
      </c>
      <c r="AU380" s="197" t="s">
        <v>85</v>
      </c>
      <c r="AV380" s="11" t="s">
        <v>83</v>
      </c>
      <c r="AW380" s="11" t="s">
        <v>36</v>
      </c>
      <c r="AX380" s="11" t="s">
        <v>75</v>
      </c>
      <c r="AY380" s="197" t="s">
        <v>151</v>
      </c>
    </row>
    <row r="381" spans="2:51" s="12" customFormat="1" ht="12">
      <c r="B381" s="198"/>
      <c r="C381" s="199"/>
      <c r="D381" s="185" t="s">
        <v>163</v>
      </c>
      <c r="E381" s="200" t="s">
        <v>1</v>
      </c>
      <c r="F381" s="201" t="s">
        <v>556</v>
      </c>
      <c r="G381" s="199"/>
      <c r="H381" s="202">
        <v>7</v>
      </c>
      <c r="I381" s="203"/>
      <c r="J381" s="199"/>
      <c r="K381" s="199"/>
      <c r="L381" s="204"/>
      <c r="M381" s="205"/>
      <c r="N381" s="206"/>
      <c r="O381" s="206"/>
      <c r="P381" s="206"/>
      <c r="Q381" s="206"/>
      <c r="R381" s="206"/>
      <c r="S381" s="206"/>
      <c r="T381" s="207"/>
      <c r="AT381" s="208" t="s">
        <v>163</v>
      </c>
      <c r="AU381" s="208" t="s">
        <v>85</v>
      </c>
      <c r="AV381" s="12" t="s">
        <v>85</v>
      </c>
      <c r="AW381" s="12" t="s">
        <v>36</v>
      </c>
      <c r="AX381" s="12" t="s">
        <v>83</v>
      </c>
      <c r="AY381" s="208" t="s">
        <v>151</v>
      </c>
    </row>
    <row r="382" spans="2:65" s="1" customFormat="1" ht="22.5" customHeight="1">
      <c r="B382" s="32"/>
      <c r="C382" s="173" t="s">
        <v>517</v>
      </c>
      <c r="D382" s="173" t="s">
        <v>154</v>
      </c>
      <c r="E382" s="174" t="s">
        <v>901</v>
      </c>
      <c r="F382" s="175" t="s">
        <v>902</v>
      </c>
      <c r="G382" s="176" t="s">
        <v>488</v>
      </c>
      <c r="H382" s="177">
        <v>3</v>
      </c>
      <c r="I382" s="178"/>
      <c r="J382" s="179">
        <f>ROUND(I382*H382,2)</f>
        <v>0</v>
      </c>
      <c r="K382" s="175" t="s">
        <v>1</v>
      </c>
      <c r="L382" s="36"/>
      <c r="M382" s="180" t="s">
        <v>1</v>
      </c>
      <c r="N382" s="181" t="s">
        <v>46</v>
      </c>
      <c r="O382" s="58"/>
      <c r="P382" s="182">
        <f>O382*H382</f>
        <v>0</v>
      </c>
      <c r="Q382" s="182">
        <v>0</v>
      </c>
      <c r="R382" s="182">
        <f>Q382*H382</f>
        <v>0</v>
      </c>
      <c r="S382" s="182">
        <v>0</v>
      </c>
      <c r="T382" s="183">
        <f>S382*H382</f>
        <v>0</v>
      </c>
      <c r="AR382" s="15" t="s">
        <v>292</v>
      </c>
      <c r="AT382" s="15" t="s">
        <v>154</v>
      </c>
      <c r="AU382" s="15" t="s">
        <v>85</v>
      </c>
      <c r="AY382" s="15" t="s">
        <v>151</v>
      </c>
      <c r="BE382" s="184">
        <f>IF(N382="základní",J382,0)</f>
        <v>0</v>
      </c>
      <c r="BF382" s="184">
        <f>IF(N382="snížená",J382,0)</f>
        <v>0</v>
      </c>
      <c r="BG382" s="184">
        <f>IF(N382="zákl. přenesená",J382,0)</f>
        <v>0</v>
      </c>
      <c r="BH382" s="184">
        <f>IF(N382="sníž. přenesená",J382,0)</f>
        <v>0</v>
      </c>
      <c r="BI382" s="184">
        <f>IF(N382="nulová",J382,0)</f>
        <v>0</v>
      </c>
      <c r="BJ382" s="15" t="s">
        <v>83</v>
      </c>
      <c r="BK382" s="184">
        <f>ROUND(I382*H382,2)</f>
        <v>0</v>
      </c>
      <c r="BL382" s="15" t="s">
        <v>292</v>
      </c>
      <c r="BM382" s="15" t="s">
        <v>903</v>
      </c>
    </row>
    <row r="383" spans="2:47" s="1" customFormat="1" ht="19.5">
      <c r="B383" s="32"/>
      <c r="C383" s="33"/>
      <c r="D383" s="185" t="s">
        <v>161</v>
      </c>
      <c r="E383" s="33"/>
      <c r="F383" s="186" t="s">
        <v>902</v>
      </c>
      <c r="G383" s="33"/>
      <c r="H383" s="33"/>
      <c r="I383" s="102"/>
      <c r="J383" s="33"/>
      <c r="K383" s="33"/>
      <c r="L383" s="36"/>
      <c r="M383" s="187"/>
      <c r="N383" s="58"/>
      <c r="O383" s="58"/>
      <c r="P383" s="58"/>
      <c r="Q383" s="58"/>
      <c r="R383" s="58"/>
      <c r="S383" s="58"/>
      <c r="T383" s="59"/>
      <c r="AT383" s="15" t="s">
        <v>161</v>
      </c>
      <c r="AU383" s="15" t="s">
        <v>85</v>
      </c>
    </row>
    <row r="384" spans="2:51" s="11" customFormat="1" ht="12">
      <c r="B384" s="188"/>
      <c r="C384" s="189"/>
      <c r="D384" s="185" t="s">
        <v>163</v>
      </c>
      <c r="E384" s="190" t="s">
        <v>1</v>
      </c>
      <c r="F384" s="191" t="s">
        <v>571</v>
      </c>
      <c r="G384" s="189"/>
      <c r="H384" s="190" t="s">
        <v>1</v>
      </c>
      <c r="I384" s="192"/>
      <c r="J384" s="189"/>
      <c r="K384" s="189"/>
      <c r="L384" s="193"/>
      <c r="M384" s="194"/>
      <c r="N384" s="195"/>
      <c r="O384" s="195"/>
      <c r="P384" s="195"/>
      <c r="Q384" s="195"/>
      <c r="R384" s="195"/>
      <c r="S384" s="195"/>
      <c r="T384" s="196"/>
      <c r="AT384" s="197" t="s">
        <v>163</v>
      </c>
      <c r="AU384" s="197" t="s">
        <v>85</v>
      </c>
      <c r="AV384" s="11" t="s">
        <v>83</v>
      </c>
      <c r="AW384" s="11" t="s">
        <v>36</v>
      </c>
      <c r="AX384" s="11" t="s">
        <v>75</v>
      </c>
      <c r="AY384" s="197" t="s">
        <v>151</v>
      </c>
    </row>
    <row r="385" spans="2:51" s="12" customFormat="1" ht="12">
      <c r="B385" s="198"/>
      <c r="C385" s="199"/>
      <c r="D385" s="185" t="s">
        <v>163</v>
      </c>
      <c r="E385" s="200" t="s">
        <v>1</v>
      </c>
      <c r="F385" s="201" t="s">
        <v>904</v>
      </c>
      <c r="G385" s="199"/>
      <c r="H385" s="202">
        <v>3</v>
      </c>
      <c r="I385" s="203"/>
      <c r="J385" s="199"/>
      <c r="K385" s="199"/>
      <c r="L385" s="204"/>
      <c r="M385" s="205"/>
      <c r="N385" s="206"/>
      <c r="O385" s="206"/>
      <c r="P385" s="206"/>
      <c r="Q385" s="206"/>
      <c r="R385" s="206"/>
      <c r="S385" s="206"/>
      <c r="T385" s="207"/>
      <c r="AT385" s="208" t="s">
        <v>163</v>
      </c>
      <c r="AU385" s="208" t="s">
        <v>85</v>
      </c>
      <c r="AV385" s="12" t="s">
        <v>85</v>
      </c>
      <c r="AW385" s="12" t="s">
        <v>36</v>
      </c>
      <c r="AX385" s="12" t="s">
        <v>83</v>
      </c>
      <c r="AY385" s="208" t="s">
        <v>151</v>
      </c>
    </row>
    <row r="386" spans="2:65" s="1" customFormat="1" ht="22.5" customHeight="1">
      <c r="B386" s="32"/>
      <c r="C386" s="173" t="s">
        <v>523</v>
      </c>
      <c r="D386" s="173" t="s">
        <v>154</v>
      </c>
      <c r="E386" s="174" t="s">
        <v>574</v>
      </c>
      <c r="F386" s="175" t="s">
        <v>905</v>
      </c>
      <c r="G386" s="176" t="s">
        <v>488</v>
      </c>
      <c r="H386" s="177">
        <v>2</v>
      </c>
      <c r="I386" s="178"/>
      <c r="J386" s="179">
        <f>ROUND(I386*H386,2)</f>
        <v>0</v>
      </c>
      <c r="K386" s="175" t="s">
        <v>1</v>
      </c>
      <c r="L386" s="36"/>
      <c r="M386" s="180" t="s">
        <v>1</v>
      </c>
      <c r="N386" s="181" t="s">
        <v>46</v>
      </c>
      <c r="O386" s="58"/>
      <c r="P386" s="182">
        <f>O386*H386</f>
        <v>0</v>
      </c>
      <c r="Q386" s="182">
        <v>0</v>
      </c>
      <c r="R386" s="182">
        <f>Q386*H386</f>
        <v>0</v>
      </c>
      <c r="S386" s="182">
        <v>0</v>
      </c>
      <c r="T386" s="183">
        <f>S386*H386</f>
        <v>0</v>
      </c>
      <c r="AR386" s="15" t="s">
        <v>292</v>
      </c>
      <c r="AT386" s="15" t="s">
        <v>154</v>
      </c>
      <c r="AU386" s="15" t="s">
        <v>85</v>
      </c>
      <c r="AY386" s="15" t="s">
        <v>151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15" t="s">
        <v>83</v>
      </c>
      <c r="BK386" s="184">
        <f>ROUND(I386*H386,2)</f>
        <v>0</v>
      </c>
      <c r="BL386" s="15" t="s">
        <v>292</v>
      </c>
      <c r="BM386" s="15" t="s">
        <v>906</v>
      </c>
    </row>
    <row r="387" spans="2:47" s="1" customFormat="1" ht="19.5">
      <c r="B387" s="32"/>
      <c r="C387" s="33"/>
      <c r="D387" s="185" t="s">
        <v>161</v>
      </c>
      <c r="E387" s="33"/>
      <c r="F387" s="186" t="s">
        <v>905</v>
      </c>
      <c r="G387" s="33"/>
      <c r="H387" s="33"/>
      <c r="I387" s="102"/>
      <c r="J387" s="33"/>
      <c r="K387" s="33"/>
      <c r="L387" s="36"/>
      <c r="M387" s="187"/>
      <c r="N387" s="58"/>
      <c r="O387" s="58"/>
      <c r="P387" s="58"/>
      <c r="Q387" s="58"/>
      <c r="R387" s="58"/>
      <c r="S387" s="58"/>
      <c r="T387" s="59"/>
      <c r="AT387" s="15" t="s">
        <v>161</v>
      </c>
      <c r="AU387" s="15" t="s">
        <v>85</v>
      </c>
    </row>
    <row r="388" spans="2:51" s="11" customFormat="1" ht="12">
      <c r="B388" s="188"/>
      <c r="C388" s="189"/>
      <c r="D388" s="185" t="s">
        <v>163</v>
      </c>
      <c r="E388" s="190" t="s">
        <v>1</v>
      </c>
      <c r="F388" s="191" t="s">
        <v>571</v>
      </c>
      <c r="G388" s="189"/>
      <c r="H388" s="190" t="s">
        <v>1</v>
      </c>
      <c r="I388" s="192"/>
      <c r="J388" s="189"/>
      <c r="K388" s="189"/>
      <c r="L388" s="193"/>
      <c r="M388" s="194"/>
      <c r="N388" s="195"/>
      <c r="O388" s="195"/>
      <c r="P388" s="195"/>
      <c r="Q388" s="195"/>
      <c r="R388" s="195"/>
      <c r="S388" s="195"/>
      <c r="T388" s="196"/>
      <c r="AT388" s="197" t="s">
        <v>163</v>
      </c>
      <c r="AU388" s="197" t="s">
        <v>85</v>
      </c>
      <c r="AV388" s="11" t="s">
        <v>83</v>
      </c>
      <c r="AW388" s="11" t="s">
        <v>36</v>
      </c>
      <c r="AX388" s="11" t="s">
        <v>75</v>
      </c>
      <c r="AY388" s="197" t="s">
        <v>151</v>
      </c>
    </row>
    <row r="389" spans="2:51" s="12" customFormat="1" ht="12">
      <c r="B389" s="198"/>
      <c r="C389" s="199"/>
      <c r="D389" s="185" t="s">
        <v>163</v>
      </c>
      <c r="E389" s="200" t="s">
        <v>1</v>
      </c>
      <c r="F389" s="201" t="s">
        <v>907</v>
      </c>
      <c r="G389" s="199"/>
      <c r="H389" s="202">
        <v>2</v>
      </c>
      <c r="I389" s="203"/>
      <c r="J389" s="199"/>
      <c r="K389" s="199"/>
      <c r="L389" s="204"/>
      <c r="M389" s="205"/>
      <c r="N389" s="206"/>
      <c r="O389" s="206"/>
      <c r="P389" s="206"/>
      <c r="Q389" s="206"/>
      <c r="R389" s="206"/>
      <c r="S389" s="206"/>
      <c r="T389" s="207"/>
      <c r="AT389" s="208" t="s">
        <v>163</v>
      </c>
      <c r="AU389" s="208" t="s">
        <v>85</v>
      </c>
      <c r="AV389" s="12" t="s">
        <v>85</v>
      </c>
      <c r="AW389" s="12" t="s">
        <v>36</v>
      </c>
      <c r="AX389" s="12" t="s">
        <v>83</v>
      </c>
      <c r="AY389" s="208" t="s">
        <v>151</v>
      </c>
    </row>
    <row r="390" spans="2:65" s="1" customFormat="1" ht="22.5" customHeight="1">
      <c r="B390" s="32"/>
      <c r="C390" s="173" t="s">
        <v>529</v>
      </c>
      <c r="D390" s="173" t="s">
        <v>154</v>
      </c>
      <c r="E390" s="174" t="s">
        <v>579</v>
      </c>
      <c r="F390" s="175" t="s">
        <v>908</v>
      </c>
      <c r="G390" s="176" t="s">
        <v>488</v>
      </c>
      <c r="H390" s="177">
        <v>4</v>
      </c>
      <c r="I390" s="178"/>
      <c r="J390" s="179">
        <f>ROUND(I390*H390,2)</f>
        <v>0</v>
      </c>
      <c r="K390" s="175" t="s">
        <v>1</v>
      </c>
      <c r="L390" s="36"/>
      <c r="M390" s="180" t="s">
        <v>1</v>
      </c>
      <c r="N390" s="181" t="s">
        <v>46</v>
      </c>
      <c r="O390" s="58"/>
      <c r="P390" s="182">
        <f>O390*H390</f>
        <v>0</v>
      </c>
      <c r="Q390" s="182">
        <v>0</v>
      </c>
      <c r="R390" s="182">
        <f>Q390*H390</f>
        <v>0</v>
      </c>
      <c r="S390" s="182">
        <v>0</v>
      </c>
      <c r="T390" s="183">
        <f>S390*H390</f>
        <v>0</v>
      </c>
      <c r="AR390" s="15" t="s">
        <v>292</v>
      </c>
      <c r="AT390" s="15" t="s">
        <v>154</v>
      </c>
      <c r="AU390" s="15" t="s">
        <v>85</v>
      </c>
      <c r="AY390" s="15" t="s">
        <v>151</v>
      </c>
      <c r="BE390" s="184">
        <f>IF(N390="základní",J390,0)</f>
        <v>0</v>
      </c>
      <c r="BF390" s="184">
        <f>IF(N390="snížená",J390,0)</f>
        <v>0</v>
      </c>
      <c r="BG390" s="184">
        <f>IF(N390="zákl. přenesená",J390,0)</f>
        <v>0</v>
      </c>
      <c r="BH390" s="184">
        <f>IF(N390="sníž. přenesená",J390,0)</f>
        <v>0</v>
      </c>
      <c r="BI390" s="184">
        <f>IF(N390="nulová",J390,0)</f>
        <v>0</v>
      </c>
      <c r="BJ390" s="15" t="s">
        <v>83</v>
      </c>
      <c r="BK390" s="184">
        <f>ROUND(I390*H390,2)</f>
        <v>0</v>
      </c>
      <c r="BL390" s="15" t="s">
        <v>292</v>
      </c>
      <c r="BM390" s="15" t="s">
        <v>909</v>
      </c>
    </row>
    <row r="391" spans="2:47" s="1" customFormat="1" ht="19.5">
      <c r="B391" s="32"/>
      <c r="C391" s="33"/>
      <c r="D391" s="185" t="s">
        <v>161</v>
      </c>
      <c r="E391" s="33"/>
      <c r="F391" s="186" t="s">
        <v>908</v>
      </c>
      <c r="G391" s="33"/>
      <c r="H391" s="33"/>
      <c r="I391" s="102"/>
      <c r="J391" s="33"/>
      <c r="K391" s="33"/>
      <c r="L391" s="36"/>
      <c r="M391" s="187"/>
      <c r="N391" s="58"/>
      <c r="O391" s="58"/>
      <c r="P391" s="58"/>
      <c r="Q391" s="58"/>
      <c r="R391" s="58"/>
      <c r="S391" s="58"/>
      <c r="T391" s="59"/>
      <c r="AT391" s="15" t="s">
        <v>161</v>
      </c>
      <c r="AU391" s="15" t="s">
        <v>85</v>
      </c>
    </row>
    <row r="392" spans="2:51" s="11" customFormat="1" ht="12">
      <c r="B392" s="188"/>
      <c r="C392" s="189"/>
      <c r="D392" s="185" t="s">
        <v>163</v>
      </c>
      <c r="E392" s="190" t="s">
        <v>1</v>
      </c>
      <c r="F392" s="191" t="s">
        <v>571</v>
      </c>
      <c r="G392" s="189"/>
      <c r="H392" s="190" t="s">
        <v>1</v>
      </c>
      <c r="I392" s="192"/>
      <c r="J392" s="189"/>
      <c r="K392" s="189"/>
      <c r="L392" s="193"/>
      <c r="M392" s="194"/>
      <c r="N392" s="195"/>
      <c r="O392" s="195"/>
      <c r="P392" s="195"/>
      <c r="Q392" s="195"/>
      <c r="R392" s="195"/>
      <c r="S392" s="195"/>
      <c r="T392" s="196"/>
      <c r="AT392" s="197" t="s">
        <v>163</v>
      </c>
      <c r="AU392" s="197" t="s">
        <v>85</v>
      </c>
      <c r="AV392" s="11" t="s">
        <v>83</v>
      </c>
      <c r="AW392" s="11" t="s">
        <v>36</v>
      </c>
      <c r="AX392" s="11" t="s">
        <v>75</v>
      </c>
      <c r="AY392" s="197" t="s">
        <v>151</v>
      </c>
    </row>
    <row r="393" spans="2:51" s="12" customFormat="1" ht="12">
      <c r="B393" s="198"/>
      <c r="C393" s="199"/>
      <c r="D393" s="185" t="s">
        <v>163</v>
      </c>
      <c r="E393" s="200" t="s">
        <v>1</v>
      </c>
      <c r="F393" s="201" t="s">
        <v>582</v>
      </c>
      <c r="G393" s="199"/>
      <c r="H393" s="202">
        <v>4</v>
      </c>
      <c r="I393" s="203"/>
      <c r="J393" s="199"/>
      <c r="K393" s="199"/>
      <c r="L393" s="204"/>
      <c r="M393" s="205"/>
      <c r="N393" s="206"/>
      <c r="O393" s="206"/>
      <c r="P393" s="206"/>
      <c r="Q393" s="206"/>
      <c r="R393" s="206"/>
      <c r="S393" s="206"/>
      <c r="T393" s="207"/>
      <c r="AT393" s="208" t="s">
        <v>163</v>
      </c>
      <c r="AU393" s="208" t="s">
        <v>85</v>
      </c>
      <c r="AV393" s="12" t="s">
        <v>85</v>
      </c>
      <c r="AW393" s="12" t="s">
        <v>36</v>
      </c>
      <c r="AX393" s="12" t="s">
        <v>83</v>
      </c>
      <c r="AY393" s="208" t="s">
        <v>151</v>
      </c>
    </row>
    <row r="394" spans="2:65" s="1" customFormat="1" ht="22.5" customHeight="1">
      <c r="B394" s="32"/>
      <c r="C394" s="173" t="s">
        <v>540</v>
      </c>
      <c r="D394" s="173" t="s">
        <v>154</v>
      </c>
      <c r="E394" s="174" t="s">
        <v>584</v>
      </c>
      <c r="F394" s="175" t="s">
        <v>910</v>
      </c>
      <c r="G394" s="176" t="s">
        <v>488</v>
      </c>
      <c r="H394" s="177">
        <v>11</v>
      </c>
      <c r="I394" s="178"/>
      <c r="J394" s="179">
        <f>ROUND(I394*H394,2)</f>
        <v>0</v>
      </c>
      <c r="K394" s="175" t="s">
        <v>1</v>
      </c>
      <c r="L394" s="36"/>
      <c r="M394" s="180" t="s">
        <v>1</v>
      </c>
      <c r="N394" s="181" t="s">
        <v>46</v>
      </c>
      <c r="O394" s="58"/>
      <c r="P394" s="182">
        <f>O394*H394</f>
        <v>0</v>
      </c>
      <c r="Q394" s="182">
        <v>0</v>
      </c>
      <c r="R394" s="182">
        <f>Q394*H394</f>
        <v>0</v>
      </c>
      <c r="S394" s="182">
        <v>0</v>
      </c>
      <c r="T394" s="183">
        <f>S394*H394</f>
        <v>0</v>
      </c>
      <c r="AR394" s="15" t="s">
        <v>292</v>
      </c>
      <c r="AT394" s="15" t="s">
        <v>154</v>
      </c>
      <c r="AU394" s="15" t="s">
        <v>85</v>
      </c>
      <c r="AY394" s="15" t="s">
        <v>151</v>
      </c>
      <c r="BE394" s="184">
        <f>IF(N394="základní",J394,0)</f>
        <v>0</v>
      </c>
      <c r="BF394" s="184">
        <f>IF(N394="snížená",J394,0)</f>
        <v>0</v>
      </c>
      <c r="BG394" s="184">
        <f>IF(N394="zákl. přenesená",J394,0)</f>
        <v>0</v>
      </c>
      <c r="BH394" s="184">
        <f>IF(N394="sníž. přenesená",J394,0)</f>
        <v>0</v>
      </c>
      <c r="BI394" s="184">
        <f>IF(N394="nulová",J394,0)</f>
        <v>0</v>
      </c>
      <c r="BJ394" s="15" t="s">
        <v>83</v>
      </c>
      <c r="BK394" s="184">
        <f>ROUND(I394*H394,2)</f>
        <v>0</v>
      </c>
      <c r="BL394" s="15" t="s">
        <v>292</v>
      </c>
      <c r="BM394" s="15" t="s">
        <v>911</v>
      </c>
    </row>
    <row r="395" spans="2:47" s="1" customFormat="1" ht="19.5">
      <c r="B395" s="32"/>
      <c r="C395" s="33"/>
      <c r="D395" s="185" t="s">
        <v>161</v>
      </c>
      <c r="E395" s="33"/>
      <c r="F395" s="186" t="s">
        <v>910</v>
      </c>
      <c r="G395" s="33"/>
      <c r="H395" s="33"/>
      <c r="I395" s="102"/>
      <c r="J395" s="33"/>
      <c r="K395" s="33"/>
      <c r="L395" s="36"/>
      <c r="M395" s="187"/>
      <c r="N395" s="58"/>
      <c r="O395" s="58"/>
      <c r="P395" s="58"/>
      <c r="Q395" s="58"/>
      <c r="R395" s="58"/>
      <c r="S395" s="58"/>
      <c r="T395" s="59"/>
      <c r="AT395" s="15" t="s">
        <v>161</v>
      </c>
      <c r="AU395" s="15" t="s">
        <v>85</v>
      </c>
    </row>
    <row r="396" spans="2:51" s="11" customFormat="1" ht="12">
      <c r="B396" s="188"/>
      <c r="C396" s="189"/>
      <c r="D396" s="185" t="s">
        <v>163</v>
      </c>
      <c r="E396" s="190" t="s">
        <v>1</v>
      </c>
      <c r="F396" s="191" t="s">
        <v>571</v>
      </c>
      <c r="G396" s="189"/>
      <c r="H396" s="190" t="s">
        <v>1</v>
      </c>
      <c r="I396" s="192"/>
      <c r="J396" s="189"/>
      <c r="K396" s="189"/>
      <c r="L396" s="193"/>
      <c r="M396" s="194"/>
      <c r="N396" s="195"/>
      <c r="O396" s="195"/>
      <c r="P396" s="195"/>
      <c r="Q396" s="195"/>
      <c r="R396" s="195"/>
      <c r="S396" s="195"/>
      <c r="T396" s="196"/>
      <c r="AT396" s="197" t="s">
        <v>163</v>
      </c>
      <c r="AU396" s="197" t="s">
        <v>85</v>
      </c>
      <c r="AV396" s="11" t="s">
        <v>83</v>
      </c>
      <c r="AW396" s="11" t="s">
        <v>36</v>
      </c>
      <c r="AX396" s="11" t="s">
        <v>75</v>
      </c>
      <c r="AY396" s="197" t="s">
        <v>151</v>
      </c>
    </row>
    <row r="397" spans="2:51" s="12" customFormat="1" ht="12">
      <c r="B397" s="198"/>
      <c r="C397" s="199"/>
      <c r="D397" s="185" t="s">
        <v>163</v>
      </c>
      <c r="E397" s="200" t="s">
        <v>1</v>
      </c>
      <c r="F397" s="201" t="s">
        <v>912</v>
      </c>
      <c r="G397" s="199"/>
      <c r="H397" s="202">
        <v>11</v>
      </c>
      <c r="I397" s="203"/>
      <c r="J397" s="199"/>
      <c r="K397" s="199"/>
      <c r="L397" s="204"/>
      <c r="M397" s="205"/>
      <c r="N397" s="206"/>
      <c r="O397" s="206"/>
      <c r="P397" s="206"/>
      <c r="Q397" s="206"/>
      <c r="R397" s="206"/>
      <c r="S397" s="206"/>
      <c r="T397" s="207"/>
      <c r="AT397" s="208" t="s">
        <v>163</v>
      </c>
      <c r="AU397" s="208" t="s">
        <v>85</v>
      </c>
      <c r="AV397" s="12" t="s">
        <v>85</v>
      </c>
      <c r="AW397" s="12" t="s">
        <v>36</v>
      </c>
      <c r="AX397" s="12" t="s">
        <v>83</v>
      </c>
      <c r="AY397" s="208" t="s">
        <v>151</v>
      </c>
    </row>
    <row r="398" spans="2:65" s="1" customFormat="1" ht="22.5" customHeight="1">
      <c r="B398" s="32"/>
      <c r="C398" s="173" t="s">
        <v>542</v>
      </c>
      <c r="D398" s="173" t="s">
        <v>154</v>
      </c>
      <c r="E398" s="174" t="s">
        <v>589</v>
      </c>
      <c r="F398" s="175" t="s">
        <v>913</v>
      </c>
      <c r="G398" s="176" t="s">
        <v>488</v>
      </c>
      <c r="H398" s="177">
        <v>9</v>
      </c>
      <c r="I398" s="178"/>
      <c r="J398" s="179">
        <f>ROUND(I398*H398,2)</f>
        <v>0</v>
      </c>
      <c r="K398" s="175" t="s">
        <v>1</v>
      </c>
      <c r="L398" s="36"/>
      <c r="M398" s="180" t="s">
        <v>1</v>
      </c>
      <c r="N398" s="181" t="s">
        <v>46</v>
      </c>
      <c r="O398" s="58"/>
      <c r="P398" s="182">
        <f>O398*H398</f>
        <v>0</v>
      </c>
      <c r="Q398" s="182">
        <v>0</v>
      </c>
      <c r="R398" s="182">
        <f>Q398*H398</f>
        <v>0</v>
      </c>
      <c r="S398" s="182">
        <v>0</v>
      </c>
      <c r="T398" s="183">
        <f>S398*H398</f>
        <v>0</v>
      </c>
      <c r="AR398" s="15" t="s">
        <v>292</v>
      </c>
      <c r="AT398" s="15" t="s">
        <v>154</v>
      </c>
      <c r="AU398" s="15" t="s">
        <v>85</v>
      </c>
      <c r="AY398" s="15" t="s">
        <v>151</v>
      </c>
      <c r="BE398" s="184">
        <f>IF(N398="základní",J398,0)</f>
        <v>0</v>
      </c>
      <c r="BF398" s="184">
        <f>IF(N398="snížená",J398,0)</f>
        <v>0</v>
      </c>
      <c r="BG398" s="184">
        <f>IF(N398="zákl. přenesená",J398,0)</f>
        <v>0</v>
      </c>
      <c r="BH398" s="184">
        <f>IF(N398="sníž. přenesená",J398,0)</f>
        <v>0</v>
      </c>
      <c r="BI398" s="184">
        <f>IF(N398="nulová",J398,0)</f>
        <v>0</v>
      </c>
      <c r="BJ398" s="15" t="s">
        <v>83</v>
      </c>
      <c r="BK398" s="184">
        <f>ROUND(I398*H398,2)</f>
        <v>0</v>
      </c>
      <c r="BL398" s="15" t="s">
        <v>292</v>
      </c>
      <c r="BM398" s="15" t="s">
        <v>914</v>
      </c>
    </row>
    <row r="399" spans="2:47" s="1" customFormat="1" ht="19.5">
      <c r="B399" s="32"/>
      <c r="C399" s="33"/>
      <c r="D399" s="185" t="s">
        <v>161</v>
      </c>
      <c r="E399" s="33"/>
      <c r="F399" s="186" t="s">
        <v>913</v>
      </c>
      <c r="G399" s="33"/>
      <c r="H399" s="33"/>
      <c r="I399" s="102"/>
      <c r="J399" s="33"/>
      <c r="K399" s="33"/>
      <c r="L399" s="36"/>
      <c r="M399" s="187"/>
      <c r="N399" s="58"/>
      <c r="O399" s="58"/>
      <c r="P399" s="58"/>
      <c r="Q399" s="58"/>
      <c r="R399" s="58"/>
      <c r="S399" s="58"/>
      <c r="T399" s="59"/>
      <c r="AT399" s="15" t="s">
        <v>161</v>
      </c>
      <c r="AU399" s="15" t="s">
        <v>85</v>
      </c>
    </row>
    <row r="400" spans="2:51" s="11" customFormat="1" ht="12">
      <c r="B400" s="188"/>
      <c r="C400" s="189"/>
      <c r="D400" s="185" t="s">
        <v>163</v>
      </c>
      <c r="E400" s="190" t="s">
        <v>1</v>
      </c>
      <c r="F400" s="191" t="s">
        <v>571</v>
      </c>
      <c r="G400" s="189"/>
      <c r="H400" s="190" t="s">
        <v>1</v>
      </c>
      <c r="I400" s="192"/>
      <c r="J400" s="189"/>
      <c r="K400" s="189"/>
      <c r="L400" s="193"/>
      <c r="M400" s="194"/>
      <c r="N400" s="195"/>
      <c r="O400" s="195"/>
      <c r="P400" s="195"/>
      <c r="Q400" s="195"/>
      <c r="R400" s="195"/>
      <c r="S400" s="195"/>
      <c r="T400" s="196"/>
      <c r="AT400" s="197" t="s">
        <v>163</v>
      </c>
      <c r="AU400" s="197" t="s">
        <v>85</v>
      </c>
      <c r="AV400" s="11" t="s">
        <v>83</v>
      </c>
      <c r="AW400" s="11" t="s">
        <v>36</v>
      </c>
      <c r="AX400" s="11" t="s">
        <v>75</v>
      </c>
      <c r="AY400" s="197" t="s">
        <v>151</v>
      </c>
    </row>
    <row r="401" spans="2:51" s="12" customFormat="1" ht="12">
      <c r="B401" s="198"/>
      <c r="C401" s="199"/>
      <c r="D401" s="185" t="s">
        <v>163</v>
      </c>
      <c r="E401" s="200" t="s">
        <v>1</v>
      </c>
      <c r="F401" s="201" t="s">
        <v>592</v>
      </c>
      <c r="G401" s="199"/>
      <c r="H401" s="202">
        <v>9</v>
      </c>
      <c r="I401" s="203"/>
      <c r="J401" s="199"/>
      <c r="K401" s="199"/>
      <c r="L401" s="204"/>
      <c r="M401" s="205"/>
      <c r="N401" s="206"/>
      <c r="O401" s="206"/>
      <c r="P401" s="206"/>
      <c r="Q401" s="206"/>
      <c r="R401" s="206"/>
      <c r="S401" s="206"/>
      <c r="T401" s="207"/>
      <c r="AT401" s="208" t="s">
        <v>163</v>
      </c>
      <c r="AU401" s="208" t="s">
        <v>85</v>
      </c>
      <c r="AV401" s="12" t="s">
        <v>85</v>
      </c>
      <c r="AW401" s="12" t="s">
        <v>36</v>
      </c>
      <c r="AX401" s="12" t="s">
        <v>83</v>
      </c>
      <c r="AY401" s="208" t="s">
        <v>151</v>
      </c>
    </row>
    <row r="402" spans="2:65" s="1" customFormat="1" ht="22.5" customHeight="1">
      <c r="B402" s="32"/>
      <c r="C402" s="173" t="s">
        <v>547</v>
      </c>
      <c r="D402" s="173" t="s">
        <v>154</v>
      </c>
      <c r="E402" s="174" t="s">
        <v>594</v>
      </c>
      <c r="F402" s="175" t="s">
        <v>915</v>
      </c>
      <c r="G402" s="176" t="s">
        <v>488</v>
      </c>
      <c r="H402" s="177">
        <v>2</v>
      </c>
      <c r="I402" s="178"/>
      <c r="J402" s="179">
        <f>ROUND(I402*H402,2)</f>
        <v>0</v>
      </c>
      <c r="K402" s="175" t="s">
        <v>1</v>
      </c>
      <c r="L402" s="36"/>
      <c r="M402" s="180" t="s">
        <v>1</v>
      </c>
      <c r="N402" s="181" t="s">
        <v>46</v>
      </c>
      <c r="O402" s="58"/>
      <c r="P402" s="182">
        <f>O402*H402</f>
        <v>0</v>
      </c>
      <c r="Q402" s="182">
        <v>0</v>
      </c>
      <c r="R402" s="182">
        <f>Q402*H402</f>
        <v>0</v>
      </c>
      <c r="S402" s="182">
        <v>0</v>
      </c>
      <c r="T402" s="183">
        <f>S402*H402</f>
        <v>0</v>
      </c>
      <c r="AR402" s="15" t="s">
        <v>292</v>
      </c>
      <c r="AT402" s="15" t="s">
        <v>154</v>
      </c>
      <c r="AU402" s="15" t="s">
        <v>85</v>
      </c>
      <c r="AY402" s="15" t="s">
        <v>151</v>
      </c>
      <c r="BE402" s="184">
        <f>IF(N402="základní",J402,0)</f>
        <v>0</v>
      </c>
      <c r="BF402" s="184">
        <f>IF(N402="snížená",J402,0)</f>
        <v>0</v>
      </c>
      <c r="BG402" s="184">
        <f>IF(N402="zákl. přenesená",J402,0)</f>
        <v>0</v>
      </c>
      <c r="BH402" s="184">
        <f>IF(N402="sníž. přenesená",J402,0)</f>
        <v>0</v>
      </c>
      <c r="BI402" s="184">
        <f>IF(N402="nulová",J402,0)</f>
        <v>0</v>
      </c>
      <c r="BJ402" s="15" t="s">
        <v>83</v>
      </c>
      <c r="BK402" s="184">
        <f>ROUND(I402*H402,2)</f>
        <v>0</v>
      </c>
      <c r="BL402" s="15" t="s">
        <v>292</v>
      </c>
      <c r="BM402" s="15" t="s">
        <v>916</v>
      </c>
    </row>
    <row r="403" spans="2:47" s="1" customFormat="1" ht="19.5">
      <c r="B403" s="32"/>
      <c r="C403" s="33"/>
      <c r="D403" s="185" t="s">
        <v>161</v>
      </c>
      <c r="E403" s="33"/>
      <c r="F403" s="186" t="s">
        <v>915</v>
      </c>
      <c r="G403" s="33"/>
      <c r="H403" s="33"/>
      <c r="I403" s="102"/>
      <c r="J403" s="33"/>
      <c r="K403" s="33"/>
      <c r="L403" s="36"/>
      <c r="M403" s="187"/>
      <c r="N403" s="58"/>
      <c r="O403" s="58"/>
      <c r="P403" s="58"/>
      <c r="Q403" s="58"/>
      <c r="R403" s="58"/>
      <c r="S403" s="58"/>
      <c r="T403" s="59"/>
      <c r="AT403" s="15" t="s">
        <v>161</v>
      </c>
      <c r="AU403" s="15" t="s">
        <v>85</v>
      </c>
    </row>
    <row r="404" spans="2:51" s="11" customFormat="1" ht="12">
      <c r="B404" s="188"/>
      <c r="C404" s="189"/>
      <c r="D404" s="185" t="s">
        <v>163</v>
      </c>
      <c r="E404" s="190" t="s">
        <v>1</v>
      </c>
      <c r="F404" s="191" t="s">
        <v>571</v>
      </c>
      <c r="G404" s="189"/>
      <c r="H404" s="190" t="s">
        <v>1</v>
      </c>
      <c r="I404" s="192"/>
      <c r="J404" s="189"/>
      <c r="K404" s="189"/>
      <c r="L404" s="193"/>
      <c r="M404" s="194"/>
      <c r="N404" s="195"/>
      <c r="O404" s="195"/>
      <c r="P404" s="195"/>
      <c r="Q404" s="195"/>
      <c r="R404" s="195"/>
      <c r="S404" s="195"/>
      <c r="T404" s="196"/>
      <c r="AT404" s="197" t="s">
        <v>163</v>
      </c>
      <c r="AU404" s="197" t="s">
        <v>85</v>
      </c>
      <c r="AV404" s="11" t="s">
        <v>83</v>
      </c>
      <c r="AW404" s="11" t="s">
        <v>36</v>
      </c>
      <c r="AX404" s="11" t="s">
        <v>75</v>
      </c>
      <c r="AY404" s="197" t="s">
        <v>151</v>
      </c>
    </row>
    <row r="405" spans="2:51" s="12" customFormat="1" ht="12">
      <c r="B405" s="198"/>
      <c r="C405" s="199"/>
      <c r="D405" s="185" t="s">
        <v>163</v>
      </c>
      <c r="E405" s="200" t="s">
        <v>1</v>
      </c>
      <c r="F405" s="201" t="s">
        <v>597</v>
      </c>
      <c r="G405" s="199"/>
      <c r="H405" s="202">
        <v>2</v>
      </c>
      <c r="I405" s="203"/>
      <c r="J405" s="199"/>
      <c r="K405" s="199"/>
      <c r="L405" s="204"/>
      <c r="M405" s="205"/>
      <c r="N405" s="206"/>
      <c r="O405" s="206"/>
      <c r="P405" s="206"/>
      <c r="Q405" s="206"/>
      <c r="R405" s="206"/>
      <c r="S405" s="206"/>
      <c r="T405" s="207"/>
      <c r="AT405" s="208" t="s">
        <v>163</v>
      </c>
      <c r="AU405" s="208" t="s">
        <v>85</v>
      </c>
      <c r="AV405" s="12" t="s">
        <v>85</v>
      </c>
      <c r="AW405" s="12" t="s">
        <v>36</v>
      </c>
      <c r="AX405" s="12" t="s">
        <v>83</v>
      </c>
      <c r="AY405" s="208" t="s">
        <v>151</v>
      </c>
    </row>
    <row r="406" spans="2:65" s="1" customFormat="1" ht="16.5" customHeight="1">
      <c r="B406" s="32"/>
      <c r="C406" s="173" t="s">
        <v>552</v>
      </c>
      <c r="D406" s="173" t="s">
        <v>154</v>
      </c>
      <c r="E406" s="174" t="s">
        <v>917</v>
      </c>
      <c r="F406" s="175" t="s">
        <v>918</v>
      </c>
      <c r="G406" s="176" t="s">
        <v>470</v>
      </c>
      <c r="H406" s="230"/>
      <c r="I406" s="178"/>
      <c r="J406" s="179">
        <f>ROUND(I406*H406,2)</f>
        <v>0</v>
      </c>
      <c r="K406" s="175" t="s">
        <v>158</v>
      </c>
      <c r="L406" s="36"/>
      <c r="M406" s="180" t="s">
        <v>1</v>
      </c>
      <c r="N406" s="181" t="s">
        <v>46</v>
      </c>
      <c r="O406" s="58"/>
      <c r="P406" s="182">
        <f>O406*H406</f>
        <v>0</v>
      </c>
      <c r="Q406" s="182">
        <v>0</v>
      </c>
      <c r="R406" s="182">
        <f>Q406*H406</f>
        <v>0</v>
      </c>
      <c r="S406" s="182">
        <v>0</v>
      </c>
      <c r="T406" s="183">
        <f>S406*H406</f>
        <v>0</v>
      </c>
      <c r="AR406" s="15" t="s">
        <v>292</v>
      </c>
      <c r="AT406" s="15" t="s">
        <v>154</v>
      </c>
      <c r="AU406" s="15" t="s">
        <v>85</v>
      </c>
      <c r="AY406" s="15" t="s">
        <v>151</v>
      </c>
      <c r="BE406" s="184">
        <f>IF(N406="základní",J406,0)</f>
        <v>0</v>
      </c>
      <c r="BF406" s="184">
        <f>IF(N406="snížená",J406,0)</f>
        <v>0</v>
      </c>
      <c r="BG406" s="184">
        <f>IF(N406="zákl. přenesená",J406,0)</f>
        <v>0</v>
      </c>
      <c r="BH406" s="184">
        <f>IF(N406="sníž. přenesená",J406,0)</f>
        <v>0</v>
      </c>
      <c r="BI406" s="184">
        <f>IF(N406="nulová",J406,0)</f>
        <v>0</v>
      </c>
      <c r="BJ406" s="15" t="s">
        <v>83</v>
      </c>
      <c r="BK406" s="184">
        <f>ROUND(I406*H406,2)</f>
        <v>0</v>
      </c>
      <c r="BL406" s="15" t="s">
        <v>292</v>
      </c>
      <c r="BM406" s="15" t="s">
        <v>919</v>
      </c>
    </row>
    <row r="407" spans="2:47" s="1" customFormat="1" ht="19.5">
      <c r="B407" s="32"/>
      <c r="C407" s="33"/>
      <c r="D407" s="185" t="s">
        <v>161</v>
      </c>
      <c r="E407" s="33"/>
      <c r="F407" s="186" t="s">
        <v>920</v>
      </c>
      <c r="G407" s="33"/>
      <c r="H407" s="33"/>
      <c r="I407" s="102"/>
      <c r="J407" s="33"/>
      <c r="K407" s="33"/>
      <c r="L407" s="36"/>
      <c r="M407" s="187"/>
      <c r="N407" s="58"/>
      <c r="O407" s="58"/>
      <c r="P407" s="58"/>
      <c r="Q407" s="58"/>
      <c r="R407" s="58"/>
      <c r="S407" s="58"/>
      <c r="T407" s="59"/>
      <c r="AT407" s="15" t="s">
        <v>161</v>
      </c>
      <c r="AU407" s="15" t="s">
        <v>85</v>
      </c>
    </row>
    <row r="408" spans="2:63" s="10" customFormat="1" ht="22.9" customHeight="1">
      <c r="B408" s="157"/>
      <c r="C408" s="158"/>
      <c r="D408" s="159" t="s">
        <v>74</v>
      </c>
      <c r="E408" s="171" t="s">
        <v>662</v>
      </c>
      <c r="F408" s="171" t="s">
        <v>663</v>
      </c>
      <c r="G408" s="158"/>
      <c r="H408" s="158"/>
      <c r="I408" s="161"/>
      <c r="J408" s="172">
        <f>BK408</f>
        <v>0</v>
      </c>
      <c r="K408" s="158"/>
      <c r="L408" s="163"/>
      <c r="M408" s="164"/>
      <c r="N408" s="165"/>
      <c r="O408" s="165"/>
      <c r="P408" s="166">
        <f>SUM(P409:P451)</f>
        <v>0</v>
      </c>
      <c r="Q408" s="165"/>
      <c r="R408" s="166">
        <f>SUM(R409:R451)</f>
        <v>0.0470041</v>
      </c>
      <c r="S408" s="165"/>
      <c r="T408" s="167">
        <f>SUM(T409:T451)</f>
        <v>0.0117</v>
      </c>
      <c r="AR408" s="168" t="s">
        <v>85</v>
      </c>
      <c r="AT408" s="169" t="s">
        <v>74</v>
      </c>
      <c r="AU408" s="169" t="s">
        <v>83</v>
      </c>
      <c r="AY408" s="168" t="s">
        <v>151</v>
      </c>
      <c r="BK408" s="170">
        <f>SUM(BK409:BK451)</f>
        <v>0</v>
      </c>
    </row>
    <row r="409" spans="2:65" s="1" customFormat="1" ht="16.5" customHeight="1">
      <c r="B409" s="32"/>
      <c r="C409" s="173" t="s">
        <v>557</v>
      </c>
      <c r="D409" s="173" t="s">
        <v>154</v>
      </c>
      <c r="E409" s="174" t="s">
        <v>665</v>
      </c>
      <c r="F409" s="175" t="s">
        <v>666</v>
      </c>
      <c r="G409" s="176" t="s">
        <v>157</v>
      </c>
      <c r="H409" s="177">
        <v>19.5</v>
      </c>
      <c r="I409" s="178"/>
      <c r="J409" s="179">
        <f>ROUND(I409*H409,2)</f>
        <v>0</v>
      </c>
      <c r="K409" s="175" t="s">
        <v>158</v>
      </c>
      <c r="L409" s="36"/>
      <c r="M409" s="180" t="s">
        <v>1</v>
      </c>
      <c r="N409" s="181" t="s">
        <v>46</v>
      </c>
      <c r="O409" s="58"/>
      <c r="P409" s="182">
        <f>O409*H409</f>
        <v>0</v>
      </c>
      <c r="Q409" s="182">
        <v>0</v>
      </c>
      <c r="R409" s="182">
        <f>Q409*H409</f>
        <v>0</v>
      </c>
      <c r="S409" s="182">
        <v>0</v>
      </c>
      <c r="T409" s="183">
        <f>S409*H409</f>
        <v>0</v>
      </c>
      <c r="AR409" s="15" t="s">
        <v>292</v>
      </c>
      <c r="AT409" s="15" t="s">
        <v>154</v>
      </c>
      <c r="AU409" s="15" t="s">
        <v>85</v>
      </c>
      <c r="AY409" s="15" t="s">
        <v>151</v>
      </c>
      <c r="BE409" s="184">
        <f>IF(N409="základní",J409,0)</f>
        <v>0</v>
      </c>
      <c r="BF409" s="184">
        <f>IF(N409="snížená",J409,0)</f>
        <v>0</v>
      </c>
      <c r="BG409" s="184">
        <f>IF(N409="zákl. přenesená",J409,0)</f>
        <v>0</v>
      </c>
      <c r="BH409" s="184">
        <f>IF(N409="sníž. přenesená",J409,0)</f>
        <v>0</v>
      </c>
      <c r="BI409" s="184">
        <f>IF(N409="nulová",J409,0)</f>
        <v>0</v>
      </c>
      <c r="BJ409" s="15" t="s">
        <v>83</v>
      </c>
      <c r="BK409" s="184">
        <f>ROUND(I409*H409,2)</f>
        <v>0</v>
      </c>
      <c r="BL409" s="15" t="s">
        <v>292</v>
      </c>
      <c r="BM409" s="15" t="s">
        <v>921</v>
      </c>
    </row>
    <row r="410" spans="2:47" s="1" customFormat="1" ht="12">
      <c r="B410" s="32"/>
      <c r="C410" s="33"/>
      <c r="D410" s="185" t="s">
        <v>161</v>
      </c>
      <c r="E410" s="33"/>
      <c r="F410" s="186" t="s">
        <v>668</v>
      </c>
      <c r="G410" s="33"/>
      <c r="H410" s="33"/>
      <c r="I410" s="102"/>
      <c r="J410" s="33"/>
      <c r="K410" s="33"/>
      <c r="L410" s="36"/>
      <c r="M410" s="187"/>
      <c r="N410" s="58"/>
      <c r="O410" s="58"/>
      <c r="P410" s="58"/>
      <c r="Q410" s="58"/>
      <c r="R410" s="58"/>
      <c r="S410" s="58"/>
      <c r="T410" s="59"/>
      <c r="AT410" s="15" t="s">
        <v>161</v>
      </c>
      <c r="AU410" s="15" t="s">
        <v>85</v>
      </c>
    </row>
    <row r="411" spans="2:51" s="11" customFormat="1" ht="12">
      <c r="B411" s="188"/>
      <c r="C411" s="189"/>
      <c r="D411" s="185" t="s">
        <v>163</v>
      </c>
      <c r="E411" s="190" t="s">
        <v>1</v>
      </c>
      <c r="F411" s="191" t="s">
        <v>184</v>
      </c>
      <c r="G411" s="189"/>
      <c r="H411" s="190" t="s">
        <v>1</v>
      </c>
      <c r="I411" s="192"/>
      <c r="J411" s="189"/>
      <c r="K411" s="189"/>
      <c r="L411" s="193"/>
      <c r="M411" s="194"/>
      <c r="N411" s="195"/>
      <c r="O411" s="195"/>
      <c r="P411" s="195"/>
      <c r="Q411" s="195"/>
      <c r="R411" s="195"/>
      <c r="S411" s="195"/>
      <c r="T411" s="196"/>
      <c r="AT411" s="197" t="s">
        <v>163</v>
      </c>
      <c r="AU411" s="197" t="s">
        <v>85</v>
      </c>
      <c r="AV411" s="11" t="s">
        <v>83</v>
      </c>
      <c r="AW411" s="11" t="s">
        <v>36</v>
      </c>
      <c r="AX411" s="11" t="s">
        <v>75</v>
      </c>
      <c r="AY411" s="197" t="s">
        <v>151</v>
      </c>
    </row>
    <row r="412" spans="2:51" s="12" customFormat="1" ht="12">
      <c r="B412" s="198"/>
      <c r="C412" s="199"/>
      <c r="D412" s="185" t="s">
        <v>163</v>
      </c>
      <c r="E412" s="200" t="s">
        <v>1</v>
      </c>
      <c r="F412" s="201" t="s">
        <v>922</v>
      </c>
      <c r="G412" s="199"/>
      <c r="H412" s="202">
        <v>19.5</v>
      </c>
      <c r="I412" s="203"/>
      <c r="J412" s="199"/>
      <c r="K412" s="199"/>
      <c r="L412" s="204"/>
      <c r="M412" s="205"/>
      <c r="N412" s="206"/>
      <c r="O412" s="206"/>
      <c r="P412" s="206"/>
      <c r="Q412" s="206"/>
      <c r="R412" s="206"/>
      <c r="S412" s="206"/>
      <c r="T412" s="207"/>
      <c r="AT412" s="208" t="s">
        <v>163</v>
      </c>
      <c r="AU412" s="208" t="s">
        <v>85</v>
      </c>
      <c r="AV412" s="12" t="s">
        <v>85</v>
      </c>
      <c r="AW412" s="12" t="s">
        <v>36</v>
      </c>
      <c r="AX412" s="12" t="s">
        <v>75</v>
      </c>
      <c r="AY412" s="208" t="s">
        <v>151</v>
      </c>
    </row>
    <row r="413" spans="2:51" s="13" customFormat="1" ht="12">
      <c r="B413" s="209"/>
      <c r="C413" s="210"/>
      <c r="D413" s="185" t="s">
        <v>163</v>
      </c>
      <c r="E413" s="211" t="s">
        <v>1</v>
      </c>
      <c r="F413" s="212" t="s">
        <v>171</v>
      </c>
      <c r="G413" s="210"/>
      <c r="H413" s="213">
        <v>19.5</v>
      </c>
      <c r="I413" s="214"/>
      <c r="J413" s="210"/>
      <c r="K413" s="210"/>
      <c r="L413" s="215"/>
      <c r="M413" s="216"/>
      <c r="N413" s="217"/>
      <c r="O413" s="217"/>
      <c r="P413" s="217"/>
      <c r="Q413" s="217"/>
      <c r="R413" s="217"/>
      <c r="S413" s="217"/>
      <c r="T413" s="218"/>
      <c r="AT413" s="219" t="s">
        <v>163</v>
      </c>
      <c r="AU413" s="219" t="s">
        <v>85</v>
      </c>
      <c r="AV413" s="13" t="s">
        <v>159</v>
      </c>
      <c r="AW413" s="13" t="s">
        <v>36</v>
      </c>
      <c r="AX413" s="13" t="s">
        <v>83</v>
      </c>
      <c r="AY413" s="219" t="s">
        <v>151</v>
      </c>
    </row>
    <row r="414" spans="2:65" s="1" customFormat="1" ht="16.5" customHeight="1">
      <c r="B414" s="32"/>
      <c r="C414" s="173" t="s">
        <v>562</v>
      </c>
      <c r="D414" s="173" t="s">
        <v>154</v>
      </c>
      <c r="E414" s="174" t="s">
        <v>671</v>
      </c>
      <c r="F414" s="175" t="s">
        <v>672</v>
      </c>
      <c r="G414" s="176" t="s">
        <v>157</v>
      </c>
      <c r="H414" s="177">
        <v>3.9</v>
      </c>
      <c r="I414" s="178"/>
      <c r="J414" s="179">
        <f>ROUND(I414*H414,2)</f>
        <v>0</v>
      </c>
      <c r="K414" s="175" t="s">
        <v>158</v>
      </c>
      <c r="L414" s="36"/>
      <c r="M414" s="180" t="s">
        <v>1</v>
      </c>
      <c r="N414" s="181" t="s">
        <v>46</v>
      </c>
      <c r="O414" s="58"/>
      <c r="P414" s="182">
        <f>O414*H414</f>
        <v>0</v>
      </c>
      <c r="Q414" s="182">
        <v>3E-05</v>
      </c>
      <c r="R414" s="182">
        <f>Q414*H414</f>
        <v>0.000117</v>
      </c>
      <c r="S414" s="182">
        <v>0</v>
      </c>
      <c r="T414" s="183">
        <f>S414*H414</f>
        <v>0</v>
      </c>
      <c r="AR414" s="15" t="s">
        <v>292</v>
      </c>
      <c r="AT414" s="15" t="s">
        <v>154</v>
      </c>
      <c r="AU414" s="15" t="s">
        <v>85</v>
      </c>
      <c r="AY414" s="15" t="s">
        <v>151</v>
      </c>
      <c r="BE414" s="184">
        <f>IF(N414="základní",J414,0)</f>
        <v>0</v>
      </c>
      <c r="BF414" s="184">
        <f>IF(N414="snížená",J414,0)</f>
        <v>0</v>
      </c>
      <c r="BG414" s="184">
        <f>IF(N414="zákl. přenesená",J414,0)</f>
        <v>0</v>
      </c>
      <c r="BH414" s="184">
        <f>IF(N414="sníž. přenesená",J414,0)</f>
        <v>0</v>
      </c>
      <c r="BI414" s="184">
        <f>IF(N414="nulová",J414,0)</f>
        <v>0</v>
      </c>
      <c r="BJ414" s="15" t="s">
        <v>83</v>
      </c>
      <c r="BK414" s="184">
        <f>ROUND(I414*H414,2)</f>
        <v>0</v>
      </c>
      <c r="BL414" s="15" t="s">
        <v>292</v>
      </c>
      <c r="BM414" s="15" t="s">
        <v>923</v>
      </c>
    </row>
    <row r="415" spans="2:47" s="1" customFormat="1" ht="12">
      <c r="B415" s="32"/>
      <c r="C415" s="33"/>
      <c r="D415" s="185" t="s">
        <v>161</v>
      </c>
      <c r="E415" s="33"/>
      <c r="F415" s="186" t="s">
        <v>674</v>
      </c>
      <c r="G415" s="33"/>
      <c r="H415" s="33"/>
      <c r="I415" s="102"/>
      <c r="J415" s="33"/>
      <c r="K415" s="33"/>
      <c r="L415" s="36"/>
      <c r="M415" s="187"/>
      <c r="N415" s="58"/>
      <c r="O415" s="58"/>
      <c r="P415" s="58"/>
      <c r="Q415" s="58"/>
      <c r="R415" s="58"/>
      <c r="S415" s="58"/>
      <c r="T415" s="59"/>
      <c r="AT415" s="15" t="s">
        <v>161</v>
      </c>
      <c r="AU415" s="15" t="s">
        <v>85</v>
      </c>
    </row>
    <row r="416" spans="2:51" s="11" customFormat="1" ht="12">
      <c r="B416" s="188"/>
      <c r="C416" s="189"/>
      <c r="D416" s="185" t="s">
        <v>163</v>
      </c>
      <c r="E416" s="190" t="s">
        <v>1</v>
      </c>
      <c r="F416" s="191" t="s">
        <v>184</v>
      </c>
      <c r="G416" s="189"/>
      <c r="H416" s="190" t="s">
        <v>1</v>
      </c>
      <c r="I416" s="192"/>
      <c r="J416" s="189"/>
      <c r="K416" s="189"/>
      <c r="L416" s="193"/>
      <c r="M416" s="194"/>
      <c r="N416" s="195"/>
      <c r="O416" s="195"/>
      <c r="P416" s="195"/>
      <c r="Q416" s="195"/>
      <c r="R416" s="195"/>
      <c r="S416" s="195"/>
      <c r="T416" s="196"/>
      <c r="AT416" s="197" t="s">
        <v>163</v>
      </c>
      <c r="AU416" s="197" t="s">
        <v>85</v>
      </c>
      <c r="AV416" s="11" t="s">
        <v>83</v>
      </c>
      <c r="AW416" s="11" t="s">
        <v>36</v>
      </c>
      <c r="AX416" s="11" t="s">
        <v>75</v>
      </c>
      <c r="AY416" s="197" t="s">
        <v>151</v>
      </c>
    </row>
    <row r="417" spans="2:51" s="12" customFormat="1" ht="12">
      <c r="B417" s="198"/>
      <c r="C417" s="199"/>
      <c r="D417" s="185" t="s">
        <v>163</v>
      </c>
      <c r="E417" s="200" t="s">
        <v>1</v>
      </c>
      <c r="F417" s="201" t="s">
        <v>924</v>
      </c>
      <c r="G417" s="199"/>
      <c r="H417" s="202">
        <v>3.9</v>
      </c>
      <c r="I417" s="203"/>
      <c r="J417" s="199"/>
      <c r="K417" s="199"/>
      <c r="L417" s="204"/>
      <c r="M417" s="205"/>
      <c r="N417" s="206"/>
      <c r="O417" s="206"/>
      <c r="P417" s="206"/>
      <c r="Q417" s="206"/>
      <c r="R417" s="206"/>
      <c r="S417" s="206"/>
      <c r="T417" s="207"/>
      <c r="AT417" s="208" t="s">
        <v>163</v>
      </c>
      <c r="AU417" s="208" t="s">
        <v>85</v>
      </c>
      <c r="AV417" s="12" t="s">
        <v>85</v>
      </c>
      <c r="AW417" s="12" t="s">
        <v>36</v>
      </c>
      <c r="AX417" s="12" t="s">
        <v>75</v>
      </c>
      <c r="AY417" s="208" t="s">
        <v>151</v>
      </c>
    </row>
    <row r="418" spans="2:51" s="13" customFormat="1" ht="12">
      <c r="B418" s="209"/>
      <c r="C418" s="210"/>
      <c r="D418" s="185" t="s">
        <v>163</v>
      </c>
      <c r="E418" s="211" t="s">
        <v>791</v>
      </c>
      <c r="F418" s="212" t="s">
        <v>171</v>
      </c>
      <c r="G418" s="210"/>
      <c r="H418" s="213">
        <v>3.9</v>
      </c>
      <c r="I418" s="214"/>
      <c r="J418" s="210"/>
      <c r="K418" s="210"/>
      <c r="L418" s="215"/>
      <c r="M418" s="216"/>
      <c r="N418" s="217"/>
      <c r="O418" s="217"/>
      <c r="P418" s="217"/>
      <c r="Q418" s="217"/>
      <c r="R418" s="217"/>
      <c r="S418" s="217"/>
      <c r="T418" s="218"/>
      <c r="AT418" s="219" t="s">
        <v>163</v>
      </c>
      <c r="AU418" s="219" t="s">
        <v>85</v>
      </c>
      <c r="AV418" s="13" t="s">
        <v>159</v>
      </c>
      <c r="AW418" s="13" t="s">
        <v>36</v>
      </c>
      <c r="AX418" s="13" t="s">
        <v>83</v>
      </c>
      <c r="AY418" s="219" t="s">
        <v>151</v>
      </c>
    </row>
    <row r="419" spans="2:65" s="1" customFormat="1" ht="16.5" customHeight="1">
      <c r="B419" s="32"/>
      <c r="C419" s="173" t="s">
        <v>567</v>
      </c>
      <c r="D419" s="173" t="s">
        <v>154</v>
      </c>
      <c r="E419" s="174" t="s">
        <v>677</v>
      </c>
      <c r="F419" s="175" t="s">
        <v>678</v>
      </c>
      <c r="G419" s="176" t="s">
        <v>157</v>
      </c>
      <c r="H419" s="177">
        <v>3.9</v>
      </c>
      <c r="I419" s="178"/>
      <c r="J419" s="179">
        <f>ROUND(I419*H419,2)</f>
        <v>0</v>
      </c>
      <c r="K419" s="175" t="s">
        <v>158</v>
      </c>
      <c r="L419" s="36"/>
      <c r="M419" s="180" t="s">
        <v>1</v>
      </c>
      <c r="N419" s="181" t="s">
        <v>46</v>
      </c>
      <c r="O419" s="58"/>
      <c r="P419" s="182">
        <f>O419*H419</f>
        <v>0</v>
      </c>
      <c r="Q419" s="182">
        <v>0.00758</v>
      </c>
      <c r="R419" s="182">
        <f>Q419*H419</f>
        <v>0.029561999999999998</v>
      </c>
      <c r="S419" s="182">
        <v>0</v>
      </c>
      <c r="T419" s="183">
        <f>S419*H419</f>
        <v>0</v>
      </c>
      <c r="AR419" s="15" t="s">
        <v>292</v>
      </c>
      <c r="AT419" s="15" t="s">
        <v>154</v>
      </c>
      <c r="AU419" s="15" t="s">
        <v>85</v>
      </c>
      <c r="AY419" s="15" t="s">
        <v>151</v>
      </c>
      <c r="BE419" s="184">
        <f>IF(N419="základní",J419,0)</f>
        <v>0</v>
      </c>
      <c r="BF419" s="184">
        <f>IF(N419="snížená",J419,0)</f>
        <v>0</v>
      </c>
      <c r="BG419" s="184">
        <f>IF(N419="zákl. přenesená",J419,0)</f>
        <v>0</v>
      </c>
      <c r="BH419" s="184">
        <f>IF(N419="sníž. přenesená",J419,0)</f>
        <v>0</v>
      </c>
      <c r="BI419" s="184">
        <f>IF(N419="nulová",J419,0)</f>
        <v>0</v>
      </c>
      <c r="BJ419" s="15" t="s">
        <v>83</v>
      </c>
      <c r="BK419" s="184">
        <f>ROUND(I419*H419,2)</f>
        <v>0</v>
      </c>
      <c r="BL419" s="15" t="s">
        <v>292</v>
      </c>
      <c r="BM419" s="15" t="s">
        <v>925</v>
      </c>
    </row>
    <row r="420" spans="2:47" s="1" customFormat="1" ht="12">
      <c r="B420" s="32"/>
      <c r="C420" s="33"/>
      <c r="D420" s="185" t="s">
        <v>161</v>
      </c>
      <c r="E420" s="33"/>
      <c r="F420" s="186" t="s">
        <v>680</v>
      </c>
      <c r="G420" s="33"/>
      <c r="H420" s="33"/>
      <c r="I420" s="102"/>
      <c r="J420" s="33"/>
      <c r="K420" s="33"/>
      <c r="L420" s="36"/>
      <c r="M420" s="187"/>
      <c r="N420" s="58"/>
      <c r="O420" s="58"/>
      <c r="P420" s="58"/>
      <c r="Q420" s="58"/>
      <c r="R420" s="58"/>
      <c r="S420" s="58"/>
      <c r="T420" s="59"/>
      <c r="AT420" s="15" t="s">
        <v>161</v>
      </c>
      <c r="AU420" s="15" t="s">
        <v>85</v>
      </c>
    </row>
    <row r="421" spans="2:51" s="11" customFormat="1" ht="12">
      <c r="B421" s="188"/>
      <c r="C421" s="189"/>
      <c r="D421" s="185" t="s">
        <v>163</v>
      </c>
      <c r="E421" s="190" t="s">
        <v>1</v>
      </c>
      <c r="F421" s="191" t="s">
        <v>184</v>
      </c>
      <c r="G421" s="189"/>
      <c r="H421" s="190" t="s">
        <v>1</v>
      </c>
      <c r="I421" s="192"/>
      <c r="J421" s="189"/>
      <c r="K421" s="189"/>
      <c r="L421" s="193"/>
      <c r="M421" s="194"/>
      <c r="N421" s="195"/>
      <c r="O421" s="195"/>
      <c r="P421" s="195"/>
      <c r="Q421" s="195"/>
      <c r="R421" s="195"/>
      <c r="S421" s="195"/>
      <c r="T421" s="196"/>
      <c r="AT421" s="197" t="s">
        <v>163</v>
      </c>
      <c r="AU421" s="197" t="s">
        <v>85</v>
      </c>
      <c r="AV421" s="11" t="s">
        <v>83</v>
      </c>
      <c r="AW421" s="11" t="s">
        <v>36</v>
      </c>
      <c r="AX421" s="11" t="s">
        <v>75</v>
      </c>
      <c r="AY421" s="197" t="s">
        <v>151</v>
      </c>
    </row>
    <row r="422" spans="2:51" s="12" customFormat="1" ht="12">
      <c r="B422" s="198"/>
      <c r="C422" s="199"/>
      <c r="D422" s="185" t="s">
        <v>163</v>
      </c>
      <c r="E422" s="200" t="s">
        <v>1</v>
      </c>
      <c r="F422" s="201" t="s">
        <v>791</v>
      </c>
      <c r="G422" s="199"/>
      <c r="H422" s="202">
        <v>3.9</v>
      </c>
      <c r="I422" s="203"/>
      <c r="J422" s="199"/>
      <c r="K422" s="199"/>
      <c r="L422" s="204"/>
      <c r="M422" s="205"/>
      <c r="N422" s="206"/>
      <c r="O422" s="206"/>
      <c r="P422" s="206"/>
      <c r="Q422" s="206"/>
      <c r="R422" s="206"/>
      <c r="S422" s="206"/>
      <c r="T422" s="207"/>
      <c r="AT422" s="208" t="s">
        <v>163</v>
      </c>
      <c r="AU422" s="208" t="s">
        <v>85</v>
      </c>
      <c r="AV422" s="12" t="s">
        <v>85</v>
      </c>
      <c r="AW422" s="12" t="s">
        <v>36</v>
      </c>
      <c r="AX422" s="12" t="s">
        <v>75</v>
      </c>
      <c r="AY422" s="208" t="s">
        <v>151</v>
      </c>
    </row>
    <row r="423" spans="2:51" s="13" customFormat="1" ht="12">
      <c r="B423" s="209"/>
      <c r="C423" s="210"/>
      <c r="D423" s="185" t="s">
        <v>163</v>
      </c>
      <c r="E423" s="211" t="s">
        <v>1</v>
      </c>
      <c r="F423" s="212" t="s">
        <v>171</v>
      </c>
      <c r="G423" s="210"/>
      <c r="H423" s="213">
        <v>3.9</v>
      </c>
      <c r="I423" s="214"/>
      <c r="J423" s="210"/>
      <c r="K423" s="210"/>
      <c r="L423" s="215"/>
      <c r="M423" s="216"/>
      <c r="N423" s="217"/>
      <c r="O423" s="217"/>
      <c r="P423" s="217"/>
      <c r="Q423" s="217"/>
      <c r="R423" s="217"/>
      <c r="S423" s="217"/>
      <c r="T423" s="218"/>
      <c r="AT423" s="219" t="s">
        <v>163</v>
      </c>
      <c r="AU423" s="219" t="s">
        <v>85</v>
      </c>
      <c r="AV423" s="13" t="s">
        <v>159</v>
      </c>
      <c r="AW423" s="13" t="s">
        <v>36</v>
      </c>
      <c r="AX423" s="13" t="s">
        <v>83</v>
      </c>
      <c r="AY423" s="219" t="s">
        <v>151</v>
      </c>
    </row>
    <row r="424" spans="2:65" s="1" customFormat="1" ht="16.5" customHeight="1">
      <c r="B424" s="32"/>
      <c r="C424" s="173" t="s">
        <v>573</v>
      </c>
      <c r="D424" s="173" t="s">
        <v>154</v>
      </c>
      <c r="E424" s="174" t="s">
        <v>682</v>
      </c>
      <c r="F424" s="175" t="s">
        <v>683</v>
      </c>
      <c r="G424" s="176" t="s">
        <v>157</v>
      </c>
      <c r="H424" s="177">
        <v>3.9</v>
      </c>
      <c r="I424" s="178"/>
      <c r="J424" s="179">
        <f>ROUND(I424*H424,2)</f>
        <v>0</v>
      </c>
      <c r="K424" s="175" t="s">
        <v>158</v>
      </c>
      <c r="L424" s="36"/>
      <c r="M424" s="180" t="s">
        <v>1</v>
      </c>
      <c r="N424" s="181" t="s">
        <v>46</v>
      </c>
      <c r="O424" s="58"/>
      <c r="P424" s="182">
        <f>O424*H424</f>
        <v>0</v>
      </c>
      <c r="Q424" s="182">
        <v>0</v>
      </c>
      <c r="R424" s="182">
        <f>Q424*H424</f>
        <v>0</v>
      </c>
      <c r="S424" s="182">
        <v>0.003</v>
      </c>
      <c r="T424" s="183">
        <f>S424*H424</f>
        <v>0.0117</v>
      </c>
      <c r="AR424" s="15" t="s">
        <v>292</v>
      </c>
      <c r="AT424" s="15" t="s">
        <v>154</v>
      </c>
      <c r="AU424" s="15" t="s">
        <v>85</v>
      </c>
      <c r="AY424" s="15" t="s">
        <v>151</v>
      </c>
      <c r="BE424" s="184">
        <f>IF(N424="základní",J424,0)</f>
        <v>0</v>
      </c>
      <c r="BF424" s="184">
        <f>IF(N424="snížená",J424,0)</f>
        <v>0</v>
      </c>
      <c r="BG424" s="184">
        <f>IF(N424="zákl. přenesená",J424,0)</f>
        <v>0</v>
      </c>
      <c r="BH424" s="184">
        <f>IF(N424="sníž. přenesená",J424,0)</f>
        <v>0</v>
      </c>
      <c r="BI424" s="184">
        <f>IF(N424="nulová",J424,0)</f>
        <v>0</v>
      </c>
      <c r="BJ424" s="15" t="s">
        <v>83</v>
      </c>
      <c r="BK424" s="184">
        <f>ROUND(I424*H424,2)</f>
        <v>0</v>
      </c>
      <c r="BL424" s="15" t="s">
        <v>292</v>
      </c>
      <c r="BM424" s="15" t="s">
        <v>926</v>
      </c>
    </row>
    <row r="425" spans="2:47" s="1" customFormat="1" ht="12">
      <c r="B425" s="32"/>
      <c r="C425" s="33"/>
      <c r="D425" s="185" t="s">
        <v>161</v>
      </c>
      <c r="E425" s="33"/>
      <c r="F425" s="186" t="s">
        <v>685</v>
      </c>
      <c r="G425" s="33"/>
      <c r="H425" s="33"/>
      <c r="I425" s="102"/>
      <c r="J425" s="33"/>
      <c r="K425" s="33"/>
      <c r="L425" s="36"/>
      <c r="M425" s="187"/>
      <c r="N425" s="58"/>
      <c r="O425" s="58"/>
      <c r="P425" s="58"/>
      <c r="Q425" s="58"/>
      <c r="R425" s="58"/>
      <c r="S425" s="58"/>
      <c r="T425" s="59"/>
      <c r="AT425" s="15" t="s">
        <v>161</v>
      </c>
      <c r="AU425" s="15" t="s">
        <v>85</v>
      </c>
    </row>
    <row r="426" spans="2:51" s="11" customFormat="1" ht="12">
      <c r="B426" s="188"/>
      <c r="C426" s="189"/>
      <c r="D426" s="185" t="s">
        <v>163</v>
      </c>
      <c r="E426" s="190" t="s">
        <v>1</v>
      </c>
      <c r="F426" s="191" t="s">
        <v>184</v>
      </c>
      <c r="G426" s="189"/>
      <c r="H426" s="190" t="s">
        <v>1</v>
      </c>
      <c r="I426" s="192"/>
      <c r="J426" s="189"/>
      <c r="K426" s="189"/>
      <c r="L426" s="193"/>
      <c r="M426" s="194"/>
      <c r="N426" s="195"/>
      <c r="O426" s="195"/>
      <c r="P426" s="195"/>
      <c r="Q426" s="195"/>
      <c r="R426" s="195"/>
      <c r="S426" s="195"/>
      <c r="T426" s="196"/>
      <c r="AT426" s="197" t="s">
        <v>163</v>
      </c>
      <c r="AU426" s="197" t="s">
        <v>85</v>
      </c>
      <c r="AV426" s="11" t="s">
        <v>83</v>
      </c>
      <c r="AW426" s="11" t="s">
        <v>36</v>
      </c>
      <c r="AX426" s="11" t="s">
        <v>75</v>
      </c>
      <c r="AY426" s="197" t="s">
        <v>151</v>
      </c>
    </row>
    <row r="427" spans="2:51" s="12" customFormat="1" ht="12">
      <c r="B427" s="198"/>
      <c r="C427" s="199"/>
      <c r="D427" s="185" t="s">
        <v>163</v>
      </c>
      <c r="E427" s="200" t="s">
        <v>1</v>
      </c>
      <c r="F427" s="201" t="s">
        <v>791</v>
      </c>
      <c r="G427" s="199"/>
      <c r="H427" s="202">
        <v>3.9</v>
      </c>
      <c r="I427" s="203"/>
      <c r="J427" s="199"/>
      <c r="K427" s="199"/>
      <c r="L427" s="204"/>
      <c r="M427" s="205"/>
      <c r="N427" s="206"/>
      <c r="O427" s="206"/>
      <c r="P427" s="206"/>
      <c r="Q427" s="206"/>
      <c r="R427" s="206"/>
      <c r="S427" s="206"/>
      <c r="T427" s="207"/>
      <c r="AT427" s="208" t="s">
        <v>163</v>
      </c>
      <c r="AU427" s="208" t="s">
        <v>85</v>
      </c>
      <c r="AV427" s="12" t="s">
        <v>85</v>
      </c>
      <c r="AW427" s="12" t="s">
        <v>36</v>
      </c>
      <c r="AX427" s="12" t="s">
        <v>75</v>
      </c>
      <c r="AY427" s="208" t="s">
        <v>151</v>
      </c>
    </row>
    <row r="428" spans="2:51" s="13" customFormat="1" ht="12">
      <c r="B428" s="209"/>
      <c r="C428" s="210"/>
      <c r="D428" s="185" t="s">
        <v>163</v>
      </c>
      <c r="E428" s="211" t="s">
        <v>1</v>
      </c>
      <c r="F428" s="212" t="s">
        <v>171</v>
      </c>
      <c r="G428" s="210"/>
      <c r="H428" s="213">
        <v>3.9</v>
      </c>
      <c r="I428" s="214"/>
      <c r="J428" s="210"/>
      <c r="K428" s="210"/>
      <c r="L428" s="215"/>
      <c r="M428" s="216"/>
      <c r="N428" s="217"/>
      <c r="O428" s="217"/>
      <c r="P428" s="217"/>
      <c r="Q428" s="217"/>
      <c r="R428" s="217"/>
      <c r="S428" s="217"/>
      <c r="T428" s="218"/>
      <c r="AT428" s="219" t="s">
        <v>163</v>
      </c>
      <c r="AU428" s="219" t="s">
        <v>85</v>
      </c>
      <c r="AV428" s="13" t="s">
        <v>159</v>
      </c>
      <c r="AW428" s="13" t="s">
        <v>36</v>
      </c>
      <c r="AX428" s="13" t="s">
        <v>83</v>
      </c>
      <c r="AY428" s="219" t="s">
        <v>151</v>
      </c>
    </row>
    <row r="429" spans="2:65" s="1" customFormat="1" ht="16.5" customHeight="1">
      <c r="B429" s="32"/>
      <c r="C429" s="173" t="s">
        <v>578</v>
      </c>
      <c r="D429" s="173" t="s">
        <v>154</v>
      </c>
      <c r="E429" s="174" t="s">
        <v>687</v>
      </c>
      <c r="F429" s="175" t="s">
        <v>688</v>
      </c>
      <c r="G429" s="176" t="s">
        <v>157</v>
      </c>
      <c r="H429" s="177">
        <v>3.9</v>
      </c>
      <c r="I429" s="178"/>
      <c r="J429" s="179">
        <f>ROUND(I429*H429,2)</f>
        <v>0</v>
      </c>
      <c r="K429" s="175" t="s">
        <v>158</v>
      </c>
      <c r="L429" s="36"/>
      <c r="M429" s="180" t="s">
        <v>1</v>
      </c>
      <c r="N429" s="181" t="s">
        <v>46</v>
      </c>
      <c r="O429" s="58"/>
      <c r="P429" s="182">
        <f>O429*H429</f>
        <v>0</v>
      </c>
      <c r="Q429" s="182">
        <v>0.0003</v>
      </c>
      <c r="R429" s="182">
        <f>Q429*H429</f>
        <v>0.0011699999999999998</v>
      </c>
      <c r="S429" s="182">
        <v>0</v>
      </c>
      <c r="T429" s="183">
        <f>S429*H429</f>
        <v>0</v>
      </c>
      <c r="AR429" s="15" t="s">
        <v>292</v>
      </c>
      <c r="AT429" s="15" t="s">
        <v>154</v>
      </c>
      <c r="AU429" s="15" t="s">
        <v>85</v>
      </c>
      <c r="AY429" s="15" t="s">
        <v>151</v>
      </c>
      <c r="BE429" s="184">
        <f>IF(N429="základní",J429,0)</f>
        <v>0</v>
      </c>
      <c r="BF429" s="184">
        <f>IF(N429="snížená",J429,0)</f>
        <v>0</v>
      </c>
      <c r="BG429" s="184">
        <f>IF(N429="zákl. přenesená",J429,0)</f>
        <v>0</v>
      </c>
      <c r="BH429" s="184">
        <f>IF(N429="sníž. přenesená",J429,0)</f>
        <v>0</v>
      </c>
      <c r="BI429" s="184">
        <f>IF(N429="nulová",J429,0)</f>
        <v>0</v>
      </c>
      <c r="BJ429" s="15" t="s">
        <v>83</v>
      </c>
      <c r="BK429" s="184">
        <f>ROUND(I429*H429,2)</f>
        <v>0</v>
      </c>
      <c r="BL429" s="15" t="s">
        <v>292</v>
      </c>
      <c r="BM429" s="15" t="s">
        <v>927</v>
      </c>
    </row>
    <row r="430" spans="2:47" s="1" customFormat="1" ht="12">
      <c r="B430" s="32"/>
      <c r="C430" s="33"/>
      <c r="D430" s="185" t="s">
        <v>161</v>
      </c>
      <c r="E430" s="33"/>
      <c r="F430" s="186" t="s">
        <v>690</v>
      </c>
      <c r="G430" s="33"/>
      <c r="H430" s="33"/>
      <c r="I430" s="102"/>
      <c r="J430" s="33"/>
      <c r="K430" s="33"/>
      <c r="L430" s="36"/>
      <c r="M430" s="187"/>
      <c r="N430" s="58"/>
      <c r="O430" s="58"/>
      <c r="P430" s="58"/>
      <c r="Q430" s="58"/>
      <c r="R430" s="58"/>
      <c r="S430" s="58"/>
      <c r="T430" s="59"/>
      <c r="AT430" s="15" t="s">
        <v>161</v>
      </c>
      <c r="AU430" s="15" t="s">
        <v>85</v>
      </c>
    </row>
    <row r="431" spans="2:51" s="11" customFormat="1" ht="12">
      <c r="B431" s="188"/>
      <c r="C431" s="189"/>
      <c r="D431" s="185" t="s">
        <v>163</v>
      </c>
      <c r="E431" s="190" t="s">
        <v>1</v>
      </c>
      <c r="F431" s="191" t="s">
        <v>184</v>
      </c>
      <c r="G431" s="189"/>
      <c r="H431" s="190" t="s">
        <v>1</v>
      </c>
      <c r="I431" s="192"/>
      <c r="J431" s="189"/>
      <c r="K431" s="189"/>
      <c r="L431" s="193"/>
      <c r="M431" s="194"/>
      <c r="N431" s="195"/>
      <c r="O431" s="195"/>
      <c r="P431" s="195"/>
      <c r="Q431" s="195"/>
      <c r="R431" s="195"/>
      <c r="S431" s="195"/>
      <c r="T431" s="196"/>
      <c r="AT431" s="197" t="s">
        <v>163</v>
      </c>
      <c r="AU431" s="197" t="s">
        <v>85</v>
      </c>
      <c r="AV431" s="11" t="s">
        <v>83</v>
      </c>
      <c r="AW431" s="11" t="s">
        <v>36</v>
      </c>
      <c r="AX431" s="11" t="s">
        <v>75</v>
      </c>
      <c r="AY431" s="197" t="s">
        <v>151</v>
      </c>
    </row>
    <row r="432" spans="2:51" s="12" customFormat="1" ht="12">
      <c r="B432" s="198"/>
      <c r="C432" s="199"/>
      <c r="D432" s="185" t="s">
        <v>163</v>
      </c>
      <c r="E432" s="200" t="s">
        <v>1</v>
      </c>
      <c r="F432" s="201" t="s">
        <v>791</v>
      </c>
      <c r="G432" s="199"/>
      <c r="H432" s="202">
        <v>3.9</v>
      </c>
      <c r="I432" s="203"/>
      <c r="J432" s="199"/>
      <c r="K432" s="199"/>
      <c r="L432" s="204"/>
      <c r="M432" s="205"/>
      <c r="N432" s="206"/>
      <c r="O432" s="206"/>
      <c r="P432" s="206"/>
      <c r="Q432" s="206"/>
      <c r="R432" s="206"/>
      <c r="S432" s="206"/>
      <c r="T432" s="207"/>
      <c r="AT432" s="208" t="s">
        <v>163</v>
      </c>
      <c r="AU432" s="208" t="s">
        <v>85</v>
      </c>
      <c r="AV432" s="12" t="s">
        <v>85</v>
      </c>
      <c r="AW432" s="12" t="s">
        <v>36</v>
      </c>
      <c r="AX432" s="12" t="s">
        <v>75</v>
      </c>
      <c r="AY432" s="208" t="s">
        <v>151</v>
      </c>
    </row>
    <row r="433" spans="2:51" s="13" customFormat="1" ht="12">
      <c r="B433" s="209"/>
      <c r="C433" s="210"/>
      <c r="D433" s="185" t="s">
        <v>163</v>
      </c>
      <c r="E433" s="211" t="s">
        <v>1</v>
      </c>
      <c r="F433" s="212" t="s">
        <v>171</v>
      </c>
      <c r="G433" s="210"/>
      <c r="H433" s="213">
        <v>3.9</v>
      </c>
      <c r="I433" s="214"/>
      <c r="J433" s="210"/>
      <c r="K433" s="210"/>
      <c r="L433" s="215"/>
      <c r="M433" s="216"/>
      <c r="N433" s="217"/>
      <c r="O433" s="217"/>
      <c r="P433" s="217"/>
      <c r="Q433" s="217"/>
      <c r="R433" s="217"/>
      <c r="S433" s="217"/>
      <c r="T433" s="218"/>
      <c r="AT433" s="219" t="s">
        <v>163</v>
      </c>
      <c r="AU433" s="219" t="s">
        <v>85</v>
      </c>
      <c r="AV433" s="13" t="s">
        <v>159</v>
      </c>
      <c r="AW433" s="13" t="s">
        <v>36</v>
      </c>
      <c r="AX433" s="13" t="s">
        <v>83</v>
      </c>
      <c r="AY433" s="219" t="s">
        <v>151</v>
      </c>
    </row>
    <row r="434" spans="2:65" s="1" customFormat="1" ht="16.5" customHeight="1">
      <c r="B434" s="32"/>
      <c r="C434" s="220" t="s">
        <v>583</v>
      </c>
      <c r="D434" s="220" t="s">
        <v>275</v>
      </c>
      <c r="E434" s="221" t="s">
        <v>692</v>
      </c>
      <c r="F434" s="222" t="s">
        <v>693</v>
      </c>
      <c r="G434" s="223" t="s">
        <v>157</v>
      </c>
      <c r="H434" s="224">
        <v>4.29</v>
      </c>
      <c r="I434" s="225"/>
      <c r="J434" s="226">
        <f>ROUND(I434*H434,2)</f>
        <v>0</v>
      </c>
      <c r="K434" s="222" t="s">
        <v>1</v>
      </c>
      <c r="L434" s="227"/>
      <c r="M434" s="228" t="s">
        <v>1</v>
      </c>
      <c r="N434" s="229" t="s">
        <v>46</v>
      </c>
      <c r="O434" s="58"/>
      <c r="P434" s="182">
        <f>O434*H434</f>
        <v>0</v>
      </c>
      <c r="Q434" s="182">
        <v>0.00287</v>
      </c>
      <c r="R434" s="182">
        <f>Q434*H434</f>
        <v>0.0123123</v>
      </c>
      <c r="S434" s="182">
        <v>0</v>
      </c>
      <c r="T434" s="183">
        <f>S434*H434</f>
        <v>0</v>
      </c>
      <c r="AR434" s="15" t="s">
        <v>389</v>
      </c>
      <c r="AT434" s="15" t="s">
        <v>275</v>
      </c>
      <c r="AU434" s="15" t="s">
        <v>85</v>
      </c>
      <c r="AY434" s="15" t="s">
        <v>151</v>
      </c>
      <c r="BE434" s="184">
        <f>IF(N434="základní",J434,0)</f>
        <v>0</v>
      </c>
      <c r="BF434" s="184">
        <f>IF(N434="snížená",J434,0)</f>
        <v>0</v>
      </c>
      <c r="BG434" s="184">
        <f>IF(N434="zákl. přenesená",J434,0)</f>
        <v>0</v>
      </c>
      <c r="BH434" s="184">
        <f>IF(N434="sníž. přenesená",J434,0)</f>
        <v>0</v>
      </c>
      <c r="BI434" s="184">
        <f>IF(N434="nulová",J434,0)</f>
        <v>0</v>
      </c>
      <c r="BJ434" s="15" t="s">
        <v>83</v>
      </c>
      <c r="BK434" s="184">
        <f>ROUND(I434*H434,2)</f>
        <v>0</v>
      </c>
      <c r="BL434" s="15" t="s">
        <v>292</v>
      </c>
      <c r="BM434" s="15" t="s">
        <v>928</v>
      </c>
    </row>
    <row r="435" spans="2:47" s="1" customFormat="1" ht="12">
      <c r="B435" s="32"/>
      <c r="C435" s="33"/>
      <c r="D435" s="185" t="s">
        <v>161</v>
      </c>
      <c r="E435" s="33"/>
      <c r="F435" s="186" t="s">
        <v>693</v>
      </c>
      <c r="G435" s="33"/>
      <c r="H435" s="33"/>
      <c r="I435" s="102"/>
      <c r="J435" s="33"/>
      <c r="K435" s="33"/>
      <c r="L435" s="36"/>
      <c r="M435" s="187"/>
      <c r="N435" s="58"/>
      <c r="O435" s="58"/>
      <c r="P435" s="58"/>
      <c r="Q435" s="58"/>
      <c r="R435" s="58"/>
      <c r="S435" s="58"/>
      <c r="T435" s="59"/>
      <c r="AT435" s="15" t="s">
        <v>161</v>
      </c>
      <c r="AU435" s="15" t="s">
        <v>85</v>
      </c>
    </row>
    <row r="436" spans="2:51" s="12" customFormat="1" ht="12">
      <c r="B436" s="198"/>
      <c r="C436" s="199"/>
      <c r="D436" s="185" t="s">
        <v>163</v>
      </c>
      <c r="E436" s="200" t="s">
        <v>1</v>
      </c>
      <c r="F436" s="201" t="s">
        <v>929</v>
      </c>
      <c r="G436" s="199"/>
      <c r="H436" s="202">
        <v>4.29</v>
      </c>
      <c r="I436" s="203"/>
      <c r="J436" s="199"/>
      <c r="K436" s="199"/>
      <c r="L436" s="204"/>
      <c r="M436" s="205"/>
      <c r="N436" s="206"/>
      <c r="O436" s="206"/>
      <c r="P436" s="206"/>
      <c r="Q436" s="206"/>
      <c r="R436" s="206"/>
      <c r="S436" s="206"/>
      <c r="T436" s="207"/>
      <c r="AT436" s="208" t="s">
        <v>163</v>
      </c>
      <c r="AU436" s="208" t="s">
        <v>85</v>
      </c>
      <c r="AV436" s="12" t="s">
        <v>85</v>
      </c>
      <c r="AW436" s="12" t="s">
        <v>36</v>
      </c>
      <c r="AX436" s="12" t="s">
        <v>83</v>
      </c>
      <c r="AY436" s="208" t="s">
        <v>151</v>
      </c>
    </row>
    <row r="437" spans="2:65" s="1" customFormat="1" ht="16.5" customHeight="1">
      <c r="B437" s="32"/>
      <c r="C437" s="173" t="s">
        <v>588</v>
      </c>
      <c r="D437" s="173" t="s">
        <v>154</v>
      </c>
      <c r="E437" s="174" t="s">
        <v>697</v>
      </c>
      <c r="F437" s="175" t="s">
        <v>698</v>
      </c>
      <c r="G437" s="176" t="s">
        <v>231</v>
      </c>
      <c r="H437" s="177">
        <v>24.7</v>
      </c>
      <c r="I437" s="178"/>
      <c r="J437" s="179">
        <f>ROUND(I437*H437,2)</f>
        <v>0</v>
      </c>
      <c r="K437" s="175" t="s">
        <v>158</v>
      </c>
      <c r="L437" s="36"/>
      <c r="M437" s="180" t="s">
        <v>1</v>
      </c>
      <c r="N437" s="181" t="s">
        <v>46</v>
      </c>
      <c r="O437" s="58"/>
      <c r="P437" s="182">
        <f>O437*H437</f>
        <v>0</v>
      </c>
      <c r="Q437" s="182">
        <v>0</v>
      </c>
      <c r="R437" s="182">
        <f>Q437*H437</f>
        <v>0</v>
      </c>
      <c r="S437" s="182">
        <v>0</v>
      </c>
      <c r="T437" s="183">
        <f>S437*H437</f>
        <v>0</v>
      </c>
      <c r="AR437" s="15" t="s">
        <v>292</v>
      </c>
      <c r="AT437" s="15" t="s">
        <v>154</v>
      </c>
      <c r="AU437" s="15" t="s">
        <v>85</v>
      </c>
      <c r="AY437" s="15" t="s">
        <v>151</v>
      </c>
      <c r="BE437" s="184">
        <f>IF(N437="základní",J437,0)</f>
        <v>0</v>
      </c>
      <c r="BF437" s="184">
        <f>IF(N437="snížená",J437,0)</f>
        <v>0</v>
      </c>
      <c r="BG437" s="184">
        <f>IF(N437="zákl. přenesená",J437,0)</f>
        <v>0</v>
      </c>
      <c r="BH437" s="184">
        <f>IF(N437="sníž. přenesená",J437,0)</f>
        <v>0</v>
      </c>
      <c r="BI437" s="184">
        <f>IF(N437="nulová",J437,0)</f>
        <v>0</v>
      </c>
      <c r="BJ437" s="15" t="s">
        <v>83</v>
      </c>
      <c r="BK437" s="184">
        <f>ROUND(I437*H437,2)</f>
        <v>0</v>
      </c>
      <c r="BL437" s="15" t="s">
        <v>292</v>
      </c>
      <c r="BM437" s="15" t="s">
        <v>930</v>
      </c>
    </row>
    <row r="438" spans="2:47" s="1" customFormat="1" ht="12">
      <c r="B438" s="32"/>
      <c r="C438" s="33"/>
      <c r="D438" s="185" t="s">
        <v>161</v>
      </c>
      <c r="E438" s="33"/>
      <c r="F438" s="186" t="s">
        <v>700</v>
      </c>
      <c r="G438" s="33"/>
      <c r="H438" s="33"/>
      <c r="I438" s="102"/>
      <c r="J438" s="33"/>
      <c r="K438" s="33"/>
      <c r="L438" s="36"/>
      <c r="M438" s="187"/>
      <c r="N438" s="58"/>
      <c r="O438" s="58"/>
      <c r="P438" s="58"/>
      <c r="Q438" s="58"/>
      <c r="R438" s="58"/>
      <c r="S438" s="58"/>
      <c r="T438" s="59"/>
      <c r="AT438" s="15" t="s">
        <v>161</v>
      </c>
      <c r="AU438" s="15" t="s">
        <v>85</v>
      </c>
    </row>
    <row r="439" spans="2:51" s="11" customFormat="1" ht="12">
      <c r="B439" s="188"/>
      <c r="C439" s="189"/>
      <c r="D439" s="185" t="s">
        <v>163</v>
      </c>
      <c r="E439" s="190" t="s">
        <v>1</v>
      </c>
      <c r="F439" s="191" t="s">
        <v>184</v>
      </c>
      <c r="G439" s="189"/>
      <c r="H439" s="190" t="s">
        <v>1</v>
      </c>
      <c r="I439" s="192"/>
      <c r="J439" s="189"/>
      <c r="K439" s="189"/>
      <c r="L439" s="193"/>
      <c r="M439" s="194"/>
      <c r="N439" s="195"/>
      <c r="O439" s="195"/>
      <c r="P439" s="195"/>
      <c r="Q439" s="195"/>
      <c r="R439" s="195"/>
      <c r="S439" s="195"/>
      <c r="T439" s="196"/>
      <c r="AT439" s="197" t="s">
        <v>163</v>
      </c>
      <c r="AU439" s="197" t="s">
        <v>85</v>
      </c>
      <c r="AV439" s="11" t="s">
        <v>83</v>
      </c>
      <c r="AW439" s="11" t="s">
        <v>36</v>
      </c>
      <c r="AX439" s="11" t="s">
        <v>75</v>
      </c>
      <c r="AY439" s="197" t="s">
        <v>151</v>
      </c>
    </row>
    <row r="440" spans="2:51" s="12" customFormat="1" ht="12">
      <c r="B440" s="198"/>
      <c r="C440" s="199"/>
      <c r="D440" s="185" t="s">
        <v>163</v>
      </c>
      <c r="E440" s="200" t="s">
        <v>1</v>
      </c>
      <c r="F440" s="201" t="s">
        <v>931</v>
      </c>
      <c r="G440" s="199"/>
      <c r="H440" s="202">
        <v>24.7</v>
      </c>
      <c r="I440" s="203"/>
      <c r="J440" s="199"/>
      <c r="K440" s="199"/>
      <c r="L440" s="204"/>
      <c r="M440" s="205"/>
      <c r="N440" s="206"/>
      <c r="O440" s="206"/>
      <c r="P440" s="206"/>
      <c r="Q440" s="206"/>
      <c r="R440" s="206"/>
      <c r="S440" s="206"/>
      <c r="T440" s="207"/>
      <c r="AT440" s="208" t="s">
        <v>163</v>
      </c>
      <c r="AU440" s="208" t="s">
        <v>85</v>
      </c>
      <c r="AV440" s="12" t="s">
        <v>85</v>
      </c>
      <c r="AW440" s="12" t="s">
        <v>36</v>
      </c>
      <c r="AX440" s="12" t="s">
        <v>75</v>
      </c>
      <c r="AY440" s="208" t="s">
        <v>151</v>
      </c>
    </row>
    <row r="441" spans="2:51" s="13" customFormat="1" ht="12">
      <c r="B441" s="209"/>
      <c r="C441" s="210"/>
      <c r="D441" s="185" t="s">
        <v>163</v>
      </c>
      <c r="E441" s="211" t="s">
        <v>1</v>
      </c>
      <c r="F441" s="212" t="s">
        <v>171</v>
      </c>
      <c r="G441" s="210"/>
      <c r="H441" s="213">
        <v>24.7</v>
      </c>
      <c r="I441" s="214"/>
      <c r="J441" s="210"/>
      <c r="K441" s="210"/>
      <c r="L441" s="215"/>
      <c r="M441" s="216"/>
      <c r="N441" s="217"/>
      <c r="O441" s="217"/>
      <c r="P441" s="217"/>
      <c r="Q441" s="217"/>
      <c r="R441" s="217"/>
      <c r="S441" s="217"/>
      <c r="T441" s="218"/>
      <c r="AT441" s="219" t="s">
        <v>163</v>
      </c>
      <c r="AU441" s="219" t="s">
        <v>85</v>
      </c>
      <c r="AV441" s="13" t="s">
        <v>159</v>
      </c>
      <c r="AW441" s="13" t="s">
        <v>36</v>
      </c>
      <c r="AX441" s="13" t="s">
        <v>83</v>
      </c>
      <c r="AY441" s="219" t="s">
        <v>151</v>
      </c>
    </row>
    <row r="442" spans="2:65" s="1" customFormat="1" ht="16.5" customHeight="1">
      <c r="B442" s="32"/>
      <c r="C442" s="173" t="s">
        <v>593</v>
      </c>
      <c r="D442" s="173" t="s">
        <v>154</v>
      </c>
      <c r="E442" s="174" t="s">
        <v>703</v>
      </c>
      <c r="F442" s="175" t="s">
        <v>704</v>
      </c>
      <c r="G442" s="176" t="s">
        <v>231</v>
      </c>
      <c r="H442" s="177">
        <v>13</v>
      </c>
      <c r="I442" s="178"/>
      <c r="J442" s="179">
        <f>ROUND(I442*H442,2)</f>
        <v>0</v>
      </c>
      <c r="K442" s="175" t="s">
        <v>158</v>
      </c>
      <c r="L442" s="36"/>
      <c r="M442" s="180" t="s">
        <v>1</v>
      </c>
      <c r="N442" s="181" t="s">
        <v>46</v>
      </c>
      <c r="O442" s="58"/>
      <c r="P442" s="182">
        <f>O442*H442</f>
        <v>0</v>
      </c>
      <c r="Q442" s="182">
        <v>1E-05</v>
      </c>
      <c r="R442" s="182">
        <f>Q442*H442</f>
        <v>0.00013000000000000002</v>
      </c>
      <c r="S442" s="182">
        <v>0</v>
      </c>
      <c r="T442" s="183">
        <f>S442*H442</f>
        <v>0</v>
      </c>
      <c r="AR442" s="15" t="s">
        <v>292</v>
      </c>
      <c r="AT442" s="15" t="s">
        <v>154</v>
      </c>
      <c r="AU442" s="15" t="s">
        <v>85</v>
      </c>
      <c r="AY442" s="15" t="s">
        <v>151</v>
      </c>
      <c r="BE442" s="184">
        <f>IF(N442="základní",J442,0)</f>
        <v>0</v>
      </c>
      <c r="BF442" s="184">
        <f>IF(N442="snížená",J442,0)</f>
        <v>0</v>
      </c>
      <c r="BG442" s="184">
        <f>IF(N442="zákl. přenesená",J442,0)</f>
        <v>0</v>
      </c>
      <c r="BH442" s="184">
        <f>IF(N442="sníž. přenesená",J442,0)</f>
        <v>0</v>
      </c>
      <c r="BI442" s="184">
        <f>IF(N442="nulová",J442,0)</f>
        <v>0</v>
      </c>
      <c r="BJ442" s="15" t="s">
        <v>83</v>
      </c>
      <c r="BK442" s="184">
        <f>ROUND(I442*H442,2)</f>
        <v>0</v>
      </c>
      <c r="BL442" s="15" t="s">
        <v>292</v>
      </c>
      <c r="BM442" s="15" t="s">
        <v>932</v>
      </c>
    </row>
    <row r="443" spans="2:47" s="1" customFormat="1" ht="12">
      <c r="B443" s="32"/>
      <c r="C443" s="33"/>
      <c r="D443" s="185" t="s">
        <v>161</v>
      </c>
      <c r="E443" s="33"/>
      <c r="F443" s="186" t="s">
        <v>706</v>
      </c>
      <c r="G443" s="33"/>
      <c r="H443" s="33"/>
      <c r="I443" s="102"/>
      <c r="J443" s="33"/>
      <c r="K443" s="33"/>
      <c r="L443" s="36"/>
      <c r="M443" s="187"/>
      <c r="N443" s="58"/>
      <c r="O443" s="58"/>
      <c r="P443" s="58"/>
      <c r="Q443" s="58"/>
      <c r="R443" s="58"/>
      <c r="S443" s="58"/>
      <c r="T443" s="59"/>
      <c r="AT443" s="15" t="s">
        <v>161</v>
      </c>
      <c r="AU443" s="15" t="s">
        <v>85</v>
      </c>
    </row>
    <row r="444" spans="2:51" s="11" customFormat="1" ht="12">
      <c r="B444" s="188"/>
      <c r="C444" s="189"/>
      <c r="D444" s="185" t="s">
        <v>163</v>
      </c>
      <c r="E444" s="190" t="s">
        <v>1</v>
      </c>
      <c r="F444" s="191" t="s">
        <v>184</v>
      </c>
      <c r="G444" s="189"/>
      <c r="H444" s="190" t="s">
        <v>1</v>
      </c>
      <c r="I444" s="192"/>
      <c r="J444" s="189"/>
      <c r="K444" s="189"/>
      <c r="L444" s="193"/>
      <c r="M444" s="194"/>
      <c r="N444" s="195"/>
      <c r="O444" s="195"/>
      <c r="P444" s="195"/>
      <c r="Q444" s="195"/>
      <c r="R444" s="195"/>
      <c r="S444" s="195"/>
      <c r="T444" s="196"/>
      <c r="AT444" s="197" t="s">
        <v>163</v>
      </c>
      <c r="AU444" s="197" t="s">
        <v>85</v>
      </c>
      <c r="AV444" s="11" t="s">
        <v>83</v>
      </c>
      <c r="AW444" s="11" t="s">
        <v>36</v>
      </c>
      <c r="AX444" s="11" t="s">
        <v>75</v>
      </c>
      <c r="AY444" s="197" t="s">
        <v>151</v>
      </c>
    </row>
    <row r="445" spans="2:51" s="12" customFormat="1" ht="12">
      <c r="B445" s="198"/>
      <c r="C445" s="199"/>
      <c r="D445" s="185" t="s">
        <v>163</v>
      </c>
      <c r="E445" s="200" t="s">
        <v>1</v>
      </c>
      <c r="F445" s="201" t="s">
        <v>933</v>
      </c>
      <c r="G445" s="199"/>
      <c r="H445" s="202">
        <v>13</v>
      </c>
      <c r="I445" s="203"/>
      <c r="J445" s="199"/>
      <c r="K445" s="199"/>
      <c r="L445" s="204"/>
      <c r="M445" s="205"/>
      <c r="N445" s="206"/>
      <c r="O445" s="206"/>
      <c r="P445" s="206"/>
      <c r="Q445" s="206"/>
      <c r="R445" s="206"/>
      <c r="S445" s="206"/>
      <c r="T445" s="207"/>
      <c r="AT445" s="208" t="s">
        <v>163</v>
      </c>
      <c r="AU445" s="208" t="s">
        <v>85</v>
      </c>
      <c r="AV445" s="12" t="s">
        <v>85</v>
      </c>
      <c r="AW445" s="12" t="s">
        <v>36</v>
      </c>
      <c r="AX445" s="12" t="s">
        <v>75</v>
      </c>
      <c r="AY445" s="208" t="s">
        <v>151</v>
      </c>
    </row>
    <row r="446" spans="2:51" s="13" customFormat="1" ht="12">
      <c r="B446" s="209"/>
      <c r="C446" s="210"/>
      <c r="D446" s="185" t="s">
        <v>163</v>
      </c>
      <c r="E446" s="211" t="s">
        <v>1</v>
      </c>
      <c r="F446" s="212" t="s">
        <v>171</v>
      </c>
      <c r="G446" s="210"/>
      <c r="H446" s="213">
        <v>13</v>
      </c>
      <c r="I446" s="214"/>
      <c r="J446" s="210"/>
      <c r="K446" s="210"/>
      <c r="L446" s="215"/>
      <c r="M446" s="216"/>
      <c r="N446" s="217"/>
      <c r="O446" s="217"/>
      <c r="P446" s="217"/>
      <c r="Q446" s="217"/>
      <c r="R446" s="217"/>
      <c r="S446" s="217"/>
      <c r="T446" s="218"/>
      <c r="AT446" s="219" t="s">
        <v>163</v>
      </c>
      <c r="AU446" s="219" t="s">
        <v>85</v>
      </c>
      <c r="AV446" s="13" t="s">
        <v>159</v>
      </c>
      <c r="AW446" s="13" t="s">
        <v>36</v>
      </c>
      <c r="AX446" s="13" t="s">
        <v>83</v>
      </c>
      <c r="AY446" s="219" t="s">
        <v>151</v>
      </c>
    </row>
    <row r="447" spans="2:65" s="1" customFormat="1" ht="16.5" customHeight="1">
      <c r="B447" s="32"/>
      <c r="C447" s="220" t="s">
        <v>598</v>
      </c>
      <c r="D447" s="220" t="s">
        <v>275</v>
      </c>
      <c r="E447" s="221" t="s">
        <v>709</v>
      </c>
      <c r="F447" s="222" t="s">
        <v>710</v>
      </c>
      <c r="G447" s="223" t="s">
        <v>231</v>
      </c>
      <c r="H447" s="224">
        <v>13.26</v>
      </c>
      <c r="I447" s="225"/>
      <c r="J447" s="226">
        <f>ROUND(I447*H447,2)</f>
        <v>0</v>
      </c>
      <c r="K447" s="222" t="s">
        <v>158</v>
      </c>
      <c r="L447" s="227"/>
      <c r="M447" s="228" t="s">
        <v>1</v>
      </c>
      <c r="N447" s="229" t="s">
        <v>46</v>
      </c>
      <c r="O447" s="58"/>
      <c r="P447" s="182">
        <f>O447*H447</f>
        <v>0</v>
      </c>
      <c r="Q447" s="182">
        <v>0.00028</v>
      </c>
      <c r="R447" s="182">
        <f>Q447*H447</f>
        <v>0.0037127999999999996</v>
      </c>
      <c r="S447" s="182">
        <v>0</v>
      </c>
      <c r="T447" s="183">
        <f>S447*H447</f>
        <v>0</v>
      </c>
      <c r="AR447" s="15" t="s">
        <v>389</v>
      </c>
      <c r="AT447" s="15" t="s">
        <v>275</v>
      </c>
      <c r="AU447" s="15" t="s">
        <v>85</v>
      </c>
      <c r="AY447" s="15" t="s">
        <v>151</v>
      </c>
      <c r="BE447" s="184">
        <f>IF(N447="základní",J447,0)</f>
        <v>0</v>
      </c>
      <c r="BF447" s="184">
        <f>IF(N447="snížená",J447,0)</f>
        <v>0</v>
      </c>
      <c r="BG447" s="184">
        <f>IF(N447="zákl. přenesená",J447,0)</f>
        <v>0</v>
      </c>
      <c r="BH447" s="184">
        <f>IF(N447="sníž. přenesená",J447,0)</f>
        <v>0</v>
      </c>
      <c r="BI447" s="184">
        <f>IF(N447="nulová",J447,0)</f>
        <v>0</v>
      </c>
      <c r="BJ447" s="15" t="s">
        <v>83</v>
      </c>
      <c r="BK447" s="184">
        <f>ROUND(I447*H447,2)</f>
        <v>0</v>
      </c>
      <c r="BL447" s="15" t="s">
        <v>292</v>
      </c>
      <c r="BM447" s="15" t="s">
        <v>934</v>
      </c>
    </row>
    <row r="448" spans="2:47" s="1" customFormat="1" ht="12">
      <c r="B448" s="32"/>
      <c r="C448" s="33"/>
      <c r="D448" s="185" t="s">
        <v>161</v>
      </c>
      <c r="E448" s="33"/>
      <c r="F448" s="186" t="s">
        <v>710</v>
      </c>
      <c r="G448" s="33"/>
      <c r="H448" s="33"/>
      <c r="I448" s="102"/>
      <c r="J448" s="33"/>
      <c r="K448" s="33"/>
      <c r="L448" s="36"/>
      <c r="M448" s="187"/>
      <c r="N448" s="58"/>
      <c r="O448" s="58"/>
      <c r="P448" s="58"/>
      <c r="Q448" s="58"/>
      <c r="R448" s="58"/>
      <c r="S448" s="58"/>
      <c r="T448" s="59"/>
      <c r="AT448" s="15" t="s">
        <v>161</v>
      </c>
      <c r="AU448" s="15" t="s">
        <v>85</v>
      </c>
    </row>
    <row r="449" spans="2:51" s="12" customFormat="1" ht="12">
      <c r="B449" s="198"/>
      <c r="C449" s="199"/>
      <c r="D449" s="185" t="s">
        <v>163</v>
      </c>
      <c r="E449" s="200" t="s">
        <v>1</v>
      </c>
      <c r="F449" s="201" t="s">
        <v>712</v>
      </c>
      <c r="G449" s="199"/>
      <c r="H449" s="202">
        <v>13.26</v>
      </c>
      <c r="I449" s="203"/>
      <c r="J449" s="199"/>
      <c r="K449" s="199"/>
      <c r="L449" s="204"/>
      <c r="M449" s="205"/>
      <c r="N449" s="206"/>
      <c r="O449" s="206"/>
      <c r="P449" s="206"/>
      <c r="Q449" s="206"/>
      <c r="R449" s="206"/>
      <c r="S449" s="206"/>
      <c r="T449" s="207"/>
      <c r="AT449" s="208" t="s">
        <v>163</v>
      </c>
      <c r="AU449" s="208" t="s">
        <v>85</v>
      </c>
      <c r="AV449" s="12" t="s">
        <v>85</v>
      </c>
      <c r="AW449" s="12" t="s">
        <v>36</v>
      </c>
      <c r="AX449" s="12" t="s">
        <v>83</v>
      </c>
      <c r="AY449" s="208" t="s">
        <v>151</v>
      </c>
    </row>
    <row r="450" spans="2:65" s="1" customFormat="1" ht="16.5" customHeight="1">
      <c r="B450" s="32"/>
      <c r="C450" s="173" t="s">
        <v>604</v>
      </c>
      <c r="D450" s="173" t="s">
        <v>154</v>
      </c>
      <c r="E450" s="174" t="s">
        <v>935</v>
      </c>
      <c r="F450" s="175" t="s">
        <v>936</v>
      </c>
      <c r="G450" s="176" t="s">
        <v>470</v>
      </c>
      <c r="H450" s="230"/>
      <c r="I450" s="178"/>
      <c r="J450" s="179">
        <f>ROUND(I450*H450,2)</f>
        <v>0</v>
      </c>
      <c r="K450" s="175" t="s">
        <v>158</v>
      </c>
      <c r="L450" s="36"/>
      <c r="M450" s="180" t="s">
        <v>1</v>
      </c>
      <c r="N450" s="181" t="s">
        <v>46</v>
      </c>
      <c r="O450" s="58"/>
      <c r="P450" s="182">
        <f>O450*H450</f>
        <v>0</v>
      </c>
      <c r="Q450" s="182">
        <v>0</v>
      </c>
      <c r="R450" s="182">
        <f>Q450*H450</f>
        <v>0</v>
      </c>
      <c r="S450" s="182">
        <v>0</v>
      </c>
      <c r="T450" s="183">
        <f>S450*H450</f>
        <v>0</v>
      </c>
      <c r="AR450" s="15" t="s">
        <v>292</v>
      </c>
      <c r="AT450" s="15" t="s">
        <v>154</v>
      </c>
      <c r="AU450" s="15" t="s">
        <v>85</v>
      </c>
      <c r="AY450" s="15" t="s">
        <v>151</v>
      </c>
      <c r="BE450" s="184">
        <f>IF(N450="základní",J450,0)</f>
        <v>0</v>
      </c>
      <c r="BF450" s="184">
        <f>IF(N450="snížená",J450,0)</f>
        <v>0</v>
      </c>
      <c r="BG450" s="184">
        <f>IF(N450="zákl. přenesená",J450,0)</f>
        <v>0</v>
      </c>
      <c r="BH450" s="184">
        <f>IF(N450="sníž. přenesená",J450,0)</f>
        <v>0</v>
      </c>
      <c r="BI450" s="184">
        <f>IF(N450="nulová",J450,0)</f>
        <v>0</v>
      </c>
      <c r="BJ450" s="15" t="s">
        <v>83</v>
      </c>
      <c r="BK450" s="184">
        <f>ROUND(I450*H450,2)</f>
        <v>0</v>
      </c>
      <c r="BL450" s="15" t="s">
        <v>292</v>
      </c>
      <c r="BM450" s="15" t="s">
        <v>937</v>
      </c>
    </row>
    <row r="451" spans="2:47" s="1" customFormat="1" ht="19.5">
      <c r="B451" s="32"/>
      <c r="C451" s="33"/>
      <c r="D451" s="185" t="s">
        <v>161</v>
      </c>
      <c r="E451" s="33"/>
      <c r="F451" s="186" t="s">
        <v>938</v>
      </c>
      <c r="G451" s="33"/>
      <c r="H451" s="33"/>
      <c r="I451" s="102"/>
      <c r="J451" s="33"/>
      <c r="K451" s="33"/>
      <c r="L451" s="36"/>
      <c r="M451" s="187"/>
      <c r="N451" s="58"/>
      <c r="O451" s="58"/>
      <c r="P451" s="58"/>
      <c r="Q451" s="58"/>
      <c r="R451" s="58"/>
      <c r="S451" s="58"/>
      <c r="T451" s="59"/>
      <c r="AT451" s="15" t="s">
        <v>161</v>
      </c>
      <c r="AU451" s="15" t="s">
        <v>85</v>
      </c>
    </row>
    <row r="452" spans="2:63" s="10" customFormat="1" ht="22.9" customHeight="1">
      <c r="B452" s="157"/>
      <c r="C452" s="158"/>
      <c r="D452" s="159" t="s">
        <v>74</v>
      </c>
      <c r="E452" s="171" t="s">
        <v>718</v>
      </c>
      <c r="F452" s="171" t="s">
        <v>719</v>
      </c>
      <c r="G452" s="158"/>
      <c r="H452" s="158"/>
      <c r="I452" s="161"/>
      <c r="J452" s="172">
        <f>BK452</f>
        <v>0</v>
      </c>
      <c r="K452" s="158"/>
      <c r="L452" s="163"/>
      <c r="M452" s="164"/>
      <c r="N452" s="165"/>
      <c r="O452" s="165"/>
      <c r="P452" s="166">
        <f>SUM(P453:P483)</f>
        <v>0</v>
      </c>
      <c r="Q452" s="165"/>
      <c r="R452" s="166">
        <f>SUM(R453:R483)</f>
        <v>0.018240899999999997</v>
      </c>
      <c r="S452" s="165"/>
      <c r="T452" s="167">
        <f>SUM(T453:T483)</f>
        <v>0.0957625</v>
      </c>
      <c r="AR452" s="168" t="s">
        <v>85</v>
      </c>
      <c r="AT452" s="169" t="s">
        <v>74</v>
      </c>
      <c r="AU452" s="169" t="s">
        <v>83</v>
      </c>
      <c r="AY452" s="168" t="s">
        <v>151</v>
      </c>
      <c r="BK452" s="170">
        <f>SUM(BK453:BK483)</f>
        <v>0</v>
      </c>
    </row>
    <row r="453" spans="2:65" s="1" customFormat="1" ht="16.5" customHeight="1">
      <c r="B453" s="32"/>
      <c r="C453" s="173" t="s">
        <v>611</v>
      </c>
      <c r="D453" s="173" t="s">
        <v>154</v>
      </c>
      <c r="E453" s="174" t="s">
        <v>721</v>
      </c>
      <c r="F453" s="175" t="s">
        <v>722</v>
      </c>
      <c r="G453" s="176" t="s">
        <v>157</v>
      </c>
      <c r="H453" s="177">
        <v>1.175</v>
      </c>
      <c r="I453" s="178"/>
      <c r="J453" s="179">
        <f>ROUND(I453*H453,2)</f>
        <v>0</v>
      </c>
      <c r="K453" s="175" t="s">
        <v>158</v>
      </c>
      <c r="L453" s="36"/>
      <c r="M453" s="180" t="s">
        <v>1</v>
      </c>
      <c r="N453" s="181" t="s">
        <v>46</v>
      </c>
      <c r="O453" s="58"/>
      <c r="P453" s="182">
        <f>O453*H453</f>
        <v>0</v>
      </c>
      <c r="Q453" s="182">
        <v>0.0032</v>
      </c>
      <c r="R453" s="182">
        <f>Q453*H453</f>
        <v>0.0037600000000000003</v>
      </c>
      <c r="S453" s="182">
        <v>0</v>
      </c>
      <c r="T453" s="183">
        <f>S453*H453</f>
        <v>0</v>
      </c>
      <c r="AR453" s="15" t="s">
        <v>292</v>
      </c>
      <c r="AT453" s="15" t="s">
        <v>154</v>
      </c>
      <c r="AU453" s="15" t="s">
        <v>85</v>
      </c>
      <c r="AY453" s="15" t="s">
        <v>151</v>
      </c>
      <c r="BE453" s="184">
        <f>IF(N453="základní",J453,0)</f>
        <v>0</v>
      </c>
      <c r="BF453" s="184">
        <f>IF(N453="snížená",J453,0)</f>
        <v>0</v>
      </c>
      <c r="BG453" s="184">
        <f>IF(N453="zákl. přenesená",J453,0)</f>
        <v>0</v>
      </c>
      <c r="BH453" s="184">
        <f>IF(N453="sníž. přenesená",J453,0)</f>
        <v>0</v>
      </c>
      <c r="BI453" s="184">
        <f>IF(N453="nulová",J453,0)</f>
        <v>0</v>
      </c>
      <c r="BJ453" s="15" t="s">
        <v>83</v>
      </c>
      <c r="BK453" s="184">
        <f>ROUND(I453*H453,2)</f>
        <v>0</v>
      </c>
      <c r="BL453" s="15" t="s">
        <v>292</v>
      </c>
      <c r="BM453" s="15" t="s">
        <v>939</v>
      </c>
    </row>
    <row r="454" spans="2:47" s="1" customFormat="1" ht="19.5">
      <c r="B454" s="32"/>
      <c r="C454" s="33"/>
      <c r="D454" s="185" t="s">
        <v>161</v>
      </c>
      <c r="E454" s="33"/>
      <c r="F454" s="186" t="s">
        <v>724</v>
      </c>
      <c r="G454" s="33"/>
      <c r="H454" s="33"/>
      <c r="I454" s="102"/>
      <c r="J454" s="33"/>
      <c r="K454" s="33"/>
      <c r="L454" s="36"/>
      <c r="M454" s="187"/>
      <c r="N454" s="58"/>
      <c r="O454" s="58"/>
      <c r="P454" s="58"/>
      <c r="Q454" s="58"/>
      <c r="R454" s="58"/>
      <c r="S454" s="58"/>
      <c r="T454" s="59"/>
      <c r="AT454" s="15" t="s">
        <v>161</v>
      </c>
      <c r="AU454" s="15" t="s">
        <v>85</v>
      </c>
    </row>
    <row r="455" spans="2:51" s="11" customFormat="1" ht="12">
      <c r="B455" s="188"/>
      <c r="C455" s="189"/>
      <c r="D455" s="185" t="s">
        <v>163</v>
      </c>
      <c r="E455" s="190" t="s">
        <v>1</v>
      </c>
      <c r="F455" s="191" t="s">
        <v>184</v>
      </c>
      <c r="G455" s="189"/>
      <c r="H455" s="190" t="s">
        <v>1</v>
      </c>
      <c r="I455" s="192"/>
      <c r="J455" s="189"/>
      <c r="K455" s="189"/>
      <c r="L455" s="193"/>
      <c r="M455" s="194"/>
      <c r="N455" s="195"/>
      <c r="O455" s="195"/>
      <c r="P455" s="195"/>
      <c r="Q455" s="195"/>
      <c r="R455" s="195"/>
      <c r="S455" s="195"/>
      <c r="T455" s="196"/>
      <c r="AT455" s="197" t="s">
        <v>163</v>
      </c>
      <c r="AU455" s="197" t="s">
        <v>85</v>
      </c>
      <c r="AV455" s="11" t="s">
        <v>83</v>
      </c>
      <c r="AW455" s="11" t="s">
        <v>36</v>
      </c>
      <c r="AX455" s="11" t="s">
        <v>75</v>
      </c>
      <c r="AY455" s="197" t="s">
        <v>151</v>
      </c>
    </row>
    <row r="456" spans="2:51" s="11" customFormat="1" ht="12">
      <c r="B456" s="188"/>
      <c r="C456" s="189"/>
      <c r="D456" s="185" t="s">
        <v>163</v>
      </c>
      <c r="E456" s="190" t="s">
        <v>1</v>
      </c>
      <c r="F456" s="191" t="s">
        <v>185</v>
      </c>
      <c r="G456" s="189"/>
      <c r="H456" s="190" t="s">
        <v>1</v>
      </c>
      <c r="I456" s="192"/>
      <c r="J456" s="189"/>
      <c r="K456" s="189"/>
      <c r="L456" s="193"/>
      <c r="M456" s="194"/>
      <c r="N456" s="195"/>
      <c r="O456" s="195"/>
      <c r="P456" s="195"/>
      <c r="Q456" s="195"/>
      <c r="R456" s="195"/>
      <c r="S456" s="195"/>
      <c r="T456" s="196"/>
      <c r="AT456" s="197" t="s">
        <v>163</v>
      </c>
      <c r="AU456" s="197" t="s">
        <v>85</v>
      </c>
      <c r="AV456" s="11" t="s">
        <v>83</v>
      </c>
      <c r="AW456" s="11" t="s">
        <v>36</v>
      </c>
      <c r="AX456" s="11" t="s">
        <v>75</v>
      </c>
      <c r="AY456" s="197" t="s">
        <v>151</v>
      </c>
    </row>
    <row r="457" spans="2:51" s="12" customFormat="1" ht="12">
      <c r="B457" s="198"/>
      <c r="C457" s="199"/>
      <c r="D457" s="185" t="s">
        <v>163</v>
      </c>
      <c r="E457" s="200" t="s">
        <v>1</v>
      </c>
      <c r="F457" s="201" t="s">
        <v>725</v>
      </c>
      <c r="G457" s="199"/>
      <c r="H457" s="202">
        <v>0.725</v>
      </c>
      <c r="I457" s="203"/>
      <c r="J457" s="199"/>
      <c r="K457" s="199"/>
      <c r="L457" s="204"/>
      <c r="M457" s="205"/>
      <c r="N457" s="206"/>
      <c r="O457" s="206"/>
      <c r="P457" s="206"/>
      <c r="Q457" s="206"/>
      <c r="R457" s="206"/>
      <c r="S457" s="206"/>
      <c r="T457" s="207"/>
      <c r="AT457" s="208" t="s">
        <v>163</v>
      </c>
      <c r="AU457" s="208" t="s">
        <v>85</v>
      </c>
      <c r="AV457" s="12" t="s">
        <v>85</v>
      </c>
      <c r="AW457" s="12" t="s">
        <v>36</v>
      </c>
      <c r="AX457" s="12" t="s">
        <v>75</v>
      </c>
      <c r="AY457" s="208" t="s">
        <v>151</v>
      </c>
    </row>
    <row r="458" spans="2:51" s="11" customFormat="1" ht="12">
      <c r="B458" s="188"/>
      <c r="C458" s="189"/>
      <c r="D458" s="185" t="s">
        <v>163</v>
      </c>
      <c r="E458" s="190" t="s">
        <v>1</v>
      </c>
      <c r="F458" s="191" t="s">
        <v>726</v>
      </c>
      <c r="G458" s="189"/>
      <c r="H458" s="190" t="s">
        <v>1</v>
      </c>
      <c r="I458" s="192"/>
      <c r="J458" s="189"/>
      <c r="K458" s="189"/>
      <c r="L458" s="193"/>
      <c r="M458" s="194"/>
      <c r="N458" s="195"/>
      <c r="O458" s="195"/>
      <c r="P458" s="195"/>
      <c r="Q458" s="195"/>
      <c r="R458" s="195"/>
      <c r="S458" s="195"/>
      <c r="T458" s="196"/>
      <c r="AT458" s="197" t="s">
        <v>163</v>
      </c>
      <c r="AU458" s="197" t="s">
        <v>85</v>
      </c>
      <c r="AV458" s="11" t="s">
        <v>83</v>
      </c>
      <c r="AW458" s="11" t="s">
        <v>36</v>
      </c>
      <c r="AX458" s="11" t="s">
        <v>75</v>
      </c>
      <c r="AY458" s="197" t="s">
        <v>151</v>
      </c>
    </row>
    <row r="459" spans="2:51" s="12" customFormat="1" ht="12">
      <c r="B459" s="198"/>
      <c r="C459" s="199"/>
      <c r="D459" s="185" t="s">
        <v>163</v>
      </c>
      <c r="E459" s="200" t="s">
        <v>1</v>
      </c>
      <c r="F459" s="201" t="s">
        <v>727</v>
      </c>
      <c r="G459" s="199"/>
      <c r="H459" s="202">
        <v>0.45</v>
      </c>
      <c r="I459" s="203"/>
      <c r="J459" s="199"/>
      <c r="K459" s="199"/>
      <c r="L459" s="204"/>
      <c r="M459" s="205"/>
      <c r="N459" s="206"/>
      <c r="O459" s="206"/>
      <c r="P459" s="206"/>
      <c r="Q459" s="206"/>
      <c r="R459" s="206"/>
      <c r="S459" s="206"/>
      <c r="T459" s="207"/>
      <c r="AT459" s="208" t="s">
        <v>163</v>
      </c>
      <c r="AU459" s="208" t="s">
        <v>85</v>
      </c>
      <c r="AV459" s="12" t="s">
        <v>85</v>
      </c>
      <c r="AW459" s="12" t="s">
        <v>36</v>
      </c>
      <c r="AX459" s="12" t="s">
        <v>75</v>
      </c>
      <c r="AY459" s="208" t="s">
        <v>151</v>
      </c>
    </row>
    <row r="460" spans="2:51" s="13" customFormat="1" ht="12">
      <c r="B460" s="209"/>
      <c r="C460" s="210"/>
      <c r="D460" s="185" t="s">
        <v>163</v>
      </c>
      <c r="E460" s="211" t="s">
        <v>108</v>
      </c>
      <c r="F460" s="212" t="s">
        <v>171</v>
      </c>
      <c r="G460" s="210"/>
      <c r="H460" s="213">
        <v>1.175</v>
      </c>
      <c r="I460" s="214"/>
      <c r="J460" s="210"/>
      <c r="K460" s="210"/>
      <c r="L460" s="215"/>
      <c r="M460" s="216"/>
      <c r="N460" s="217"/>
      <c r="O460" s="217"/>
      <c r="P460" s="217"/>
      <c r="Q460" s="217"/>
      <c r="R460" s="217"/>
      <c r="S460" s="217"/>
      <c r="T460" s="218"/>
      <c r="AT460" s="219" t="s">
        <v>163</v>
      </c>
      <c r="AU460" s="219" t="s">
        <v>85</v>
      </c>
      <c r="AV460" s="13" t="s">
        <v>159</v>
      </c>
      <c r="AW460" s="13" t="s">
        <v>36</v>
      </c>
      <c r="AX460" s="13" t="s">
        <v>83</v>
      </c>
      <c r="AY460" s="219" t="s">
        <v>151</v>
      </c>
    </row>
    <row r="461" spans="2:65" s="1" customFormat="1" ht="16.5" customHeight="1">
      <c r="B461" s="32"/>
      <c r="C461" s="220" t="s">
        <v>617</v>
      </c>
      <c r="D461" s="220" t="s">
        <v>275</v>
      </c>
      <c r="E461" s="221" t="s">
        <v>729</v>
      </c>
      <c r="F461" s="222" t="s">
        <v>940</v>
      </c>
      <c r="G461" s="223" t="s">
        <v>157</v>
      </c>
      <c r="H461" s="224">
        <v>1.293</v>
      </c>
      <c r="I461" s="225"/>
      <c r="J461" s="226">
        <f>ROUND(I461*H461,2)</f>
        <v>0</v>
      </c>
      <c r="K461" s="222" t="s">
        <v>158</v>
      </c>
      <c r="L461" s="227"/>
      <c r="M461" s="228" t="s">
        <v>1</v>
      </c>
      <c r="N461" s="229" t="s">
        <v>46</v>
      </c>
      <c r="O461" s="58"/>
      <c r="P461" s="182">
        <f>O461*H461</f>
        <v>0</v>
      </c>
      <c r="Q461" s="182">
        <v>0.0098</v>
      </c>
      <c r="R461" s="182">
        <f>Q461*H461</f>
        <v>0.0126714</v>
      </c>
      <c r="S461" s="182">
        <v>0</v>
      </c>
      <c r="T461" s="183">
        <f>S461*H461</f>
        <v>0</v>
      </c>
      <c r="AR461" s="15" t="s">
        <v>389</v>
      </c>
      <c r="AT461" s="15" t="s">
        <v>275</v>
      </c>
      <c r="AU461" s="15" t="s">
        <v>85</v>
      </c>
      <c r="AY461" s="15" t="s">
        <v>151</v>
      </c>
      <c r="BE461" s="184">
        <f>IF(N461="základní",J461,0)</f>
        <v>0</v>
      </c>
      <c r="BF461" s="184">
        <f>IF(N461="snížená",J461,0)</f>
        <v>0</v>
      </c>
      <c r="BG461" s="184">
        <f>IF(N461="zákl. přenesená",J461,0)</f>
        <v>0</v>
      </c>
      <c r="BH461" s="184">
        <f>IF(N461="sníž. přenesená",J461,0)</f>
        <v>0</v>
      </c>
      <c r="BI461" s="184">
        <f>IF(N461="nulová",J461,0)</f>
        <v>0</v>
      </c>
      <c r="BJ461" s="15" t="s">
        <v>83</v>
      </c>
      <c r="BK461" s="184">
        <f>ROUND(I461*H461,2)</f>
        <v>0</v>
      </c>
      <c r="BL461" s="15" t="s">
        <v>292</v>
      </c>
      <c r="BM461" s="15" t="s">
        <v>941</v>
      </c>
    </row>
    <row r="462" spans="2:47" s="1" customFormat="1" ht="12">
      <c r="B462" s="32"/>
      <c r="C462" s="33"/>
      <c r="D462" s="185" t="s">
        <v>161</v>
      </c>
      <c r="E462" s="33"/>
      <c r="F462" s="186" t="s">
        <v>730</v>
      </c>
      <c r="G462" s="33"/>
      <c r="H462" s="33"/>
      <c r="I462" s="102"/>
      <c r="J462" s="33"/>
      <c r="K462" s="33"/>
      <c r="L462" s="36"/>
      <c r="M462" s="187"/>
      <c r="N462" s="58"/>
      <c r="O462" s="58"/>
      <c r="P462" s="58"/>
      <c r="Q462" s="58"/>
      <c r="R462" s="58"/>
      <c r="S462" s="58"/>
      <c r="T462" s="59"/>
      <c r="AT462" s="15" t="s">
        <v>161</v>
      </c>
      <c r="AU462" s="15" t="s">
        <v>85</v>
      </c>
    </row>
    <row r="463" spans="2:51" s="12" customFormat="1" ht="12">
      <c r="B463" s="198"/>
      <c r="C463" s="199"/>
      <c r="D463" s="185" t="s">
        <v>163</v>
      </c>
      <c r="E463" s="200" t="s">
        <v>1</v>
      </c>
      <c r="F463" s="201" t="s">
        <v>942</v>
      </c>
      <c r="G463" s="199"/>
      <c r="H463" s="202">
        <v>1.293</v>
      </c>
      <c r="I463" s="203"/>
      <c r="J463" s="199"/>
      <c r="K463" s="199"/>
      <c r="L463" s="204"/>
      <c r="M463" s="205"/>
      <c r="N463" s="206"/>
      <c r="O463" s="206"/>
      <c r="P463" s="206"/>
      <c r="Q463" s="206"/>
      <c r="R463" s="206"/>
      <c r="S463" s="206"/>
      <c r="T463" s="207"/>
      <c r="AT463" s="208" t="s">
        <v>163</v>
      </c>
      <c r="AU463" s="208" t="s">
        <v>85</v>
      </c>
      <c r="AV463" s="12" t="s">
        <v>85</v>
      </c>
      <c r="AW463" s="12" t="s">
        <v>36</v>
      </c>
      <c r="AX463" s="12" t="s">
        <v>83</v>
      </c>
      <c r="AY463" s="208" t="s">
        <v>151</v>
      </c>
    </row>
    <row r="464" spans="2:65" s="1" customFormat="1" ht="16.5" customHeight="1">
      <c r="B464" s="32"/>
      <c r="C464" s="173" t="s">
        <v>622</v>
      </c>
      <c r="D464" s="173" t="s">
        <v>154</v>
      </c>
      <c r="E464" s="174" t="s">
        <v>734</v>
      </c>
      <c r="F464" s="175" t="s">
        <v>735</v>
      </c>
      <c r="G464" s="176" t="s">
        <v>157</v>
      </c>
      <c r="H464" s="177">
        <v>1.175</v>
      </c>
      <c r="I464" s="178"/>
      <c r="J464" s="179">
        <f>ROUND(I464*H464,2)</f>
        <v>0</v>
      </c>
      <c r="K464" s="175" t="s">
        <v>158</v>
      </c>
      <c r="L464" s="36"/>
      <c r="M464" s="180" t="s">
        <v>1</v>
      </c>
      <c r="N464" s="181" t="s">
        <v>46</v>
      </c>
      <c r="O464" s="58"/>
      <c r="P464" s="182">
        <f>O464*H464</f>
        <v>0</v>
      </c>
      <c r="Q464" s="182">
        <v>0</v>
      </c>
      <c r="R464" s="182">
        <f>Q464*H464</f>
        <v>0</v>
      </c>
      <c r="S464" s="182">
        <v>0.0815</v>
      </c>
      <c r="T464" s="183">
        <f>S464*H464</f>
        <v>0.0957625</v>
      </c>
      <c r="AR464" s="15" t="s">
        <v>292</v>
      </c>
      <c r="AT464" s="15" t="s">
        <v>154</v>
      </c>
      <c r="AU464" s="15" t="s">
        <v>85</v>
      </c>
      <c r="AY464" s="15" t="s">
        <v>151</v>
      </c>
      <c r="BE464" s="184">
        <f>IF(N464="základní",J464,0)</f>
        <v>0</v>
      </c>
      <c r="BF464" s="184">
        <f>IF(N464="snížená",J464,0)</f>
        <v>0</v>
      </c>
      <c r="BG464" s="184">
        <f>IF(N464="zákl. přenesená",J464,0)</f>
        <v>0</v>
      </c>
      <c r="BH464" s="184">
        <f>IF(N464="sníž. přenesená",J464,0)</f>
        <v>0</v>
      </c>
      <c r="BI464" s="184">
        <f>IF(N464="nulová",J464,0)</f>
        <v>0</v>
      </c>
      <c r="BJ464" s="15" t="s">
        <v>83</v>
      </c>
      <c r="BK464" s="184">
        <f>ROUND(I464*H464,2)</f>
        <v>0</v>
      </c>
      <c r="BL464" s="15" t="s">
        <v>292</v>
      </c>
      <c r="BM464" s="15" t="s">
        <v>943</v>
      </c>
    </row>
    <row r="465" spans="2:47" s="1" customFormat="1" ht="12">
      <c r="B465" s="32"/>
      <c r="C465" s="33"/>
      <c r="D465" s="185" t="s">
        <v>161</v>
      </c>
      <c r="E465" s="33"/>
      <c r="F465" s="186" t="s">
        <v>737</v>
      </c>
      <c r="G465" s="33"/>
      <c r="H465" s="33"/>
      <c r="I465" s="102"/>
      <c r="J465" s="33"/>
      <c r="K465" s="33"/>
      <c r="L465" s="36"/>
      <c r="M465" s="187"/>
      <c r="N465" s="58"/>
      <c r="O465" s="58"/>
      <c r="P465" s="58"/>
      <c r="Q465" s="58"/>
      <c r="R465" s="58"/>
      <c r="S465" s="58"/>
      <c r="T465" s="59"/>
      <c r="AT465" s="15" t="s">
        <v>161</v>
      </c>
      <c r="AU465" s="15" t="s">
        <v>85</v>
      </c>
    </row>
    <row r="466" spans="2:51" s="11" customFormat="1" ht="12">
      <c r="B466" s="188"/>
      <c r="C466" s="189"/>
      <c r="D466" s="185" t="s">
        <v>163</v>
      </c>
      <c r="E466" s="190" t="s">
        <v>1</v>
      </c>
      <c r="F466" s="191" t="s">
        <v>184</v>
      </c>
      <c r="G466" s="189"/>
      <c r="H466" s="190" t="s">
        <v>1</v>
      </c>
      <c r="I466" s="192"/>
      <c r="J466" s="189"/>
      <c r="K466" s="189"/>
      <c r="L466" s="193"/>
      <c r="M466" s="194"/>
      <c r="N466" s="195"/>
      <c r="O466" s="195"/>
      <c r="P466" s="195"/>
      <c r="Q466" s="195"/>
      <c r="R466" s="195"/>
      <c r="S466" s="195"/>
      <c r="T466" s="196"/>
      <c r="AT466" s="197" t="s">
        <v>163</v>
      </c>
      <c r="AU466" s="197" t="s">
        <v>85</v>
      </c>
      <c r="AV466" s="11" t="s">
        <v>83</v>
      </c>
      <c r="AW466" s="11" t="s">
        <v>36</v>
      </c>
      <c r="AX466" s="11" t="s">
        <v>75</v>
      </c>
      <c r="AY466" s="197" t="s">
        <v>151</v>
      </c>
    </row>
    <row r="467" spans="2:51" s="12" customFormat="1" ht="12">
      <c r="B467" s="198"/>
      <c r="C467" s="199"/>
      <c r="D467" s="185" t="s">
        <v>163</v>
      </c>
      <c r="E467" s="200" t="s">
        <v>944</v>
      </c>
      <c r="F467" s="201" t="s">
        <v>108</v>
      </c>
      <c r="G467" s="199"/>
      <c r="H467" s="202">
        <v>1.175</v>
      </c>
      <c r="I467" s="203"/>
      <c r="J467" s="199"/>
      <c r="K467" s="199"/>
      <c r="L467" s="204"/>
      <c r="M467" s="205"/>
      <c r="N467" s="206"/>
      <c r="O467" s="206"/>
      <c r="P467" s="206"/>
      <c r="Q467" s="206"/>
      <c r="R467" s="206"/>
      <c r="S467" s="206"/>
      <c r="T467" s="207"/>
      <c r="AT467" s="208" t="s">
        <v>163</v>
      </c>
      <c r="AU467" s="208" t="s">
        <v>85</v>
      </c>
      <c r="AV467" s="12" t="s">
        <v>85</v>
      </c>
      <c r="AW467" s="12" t="s">
        <v>36</v>
      </c>
      <c r="AX467" s="12" t="s">
        <v>83</v>
      </c>
      <c r="AY467" s="208" t="s">
        <v>151</v>
      </c>
    </row>
    <row r="468" spans="2:65" s="1" customFormat="1" ht="16.5" customHeight="1">
      <c r="B468" s="32"/>
      <c r="C468" s="173" t="s">
        <v>630</v>
      </c>
      <c r="D468" s="173" t="s">
        <v>154</v>
      </c>
      <c r="E468" s="174" t="s">
        <v>739</v>
      </c>
      <c r="F468" s="175" t="s">
        <v>740</v>
      </c>
      <c r="G468" s="176" t="s">
        <v>157</v>
      </c>
      <c r="H468" s="177">
        <v>1.175</v>
      </c>
      <c r="I468" s="178"/>
      <c r="J468" s="179">
        <f>ROUND(I468*H468,2)</f>
        <v>0</v>
      </c>
      <c r="K468" s="175" t="s">
        <v>158</v>
      </c>
      <c r="L468" s="36"/>
      <c r="M468" s="180" t="s">
        <v>1</v>
      </c>
      <c r="N468" s="181" t="s">
        <v>46</v>
      </c>
      <c r="O468" s="58"/>
      <c r="P468" s="182">
        <f>O468*H468</f>
        <v>0</v>
      </c>
      <c r="Q468" s="182">
        <v>0</v>
      </c>
      <c r="R468" s="182">
        <f>Q468*H468</f>
        <v>0</v>
      </c>
      <c r="S468" s="182">
        <v>0</v>
      </c>
      <c r="T468" s="183">
        <f>S468*H468</f>
        <v>0</v>
      </c>
      <c r="AR468" s="15" t="s">
        <v>292</v>
      </c>
      <c r="AT468" s="15" t="s">
        <v>154</v>
      </c>
      <c r="AU468" s="15" t="s">
        <v>85</v>
      </c>
      <c r="AY468" s="15" t="s">
        <v>151</v>
      </c>
      <c r="BE468" s="184">
        <f>IF(N468="základní",J468,0)</f>
        <v>0</v>
      </c>
      <c r="BF468" s="184">
        <f>IF(N468="snížená",J468,0)</f>
        <v>0</v>
      </c>
      <c r="BG468" s="184">
        <f>IF(N468="zákl. přenesená",J468,0)</f>
        <v>0</v>
      </c>
      <c r="BH468" s="184">
        <f>IF(N468="sníž. přenesená",J468,0)</f>
        <v>0</v>
      </c>
      <c r="BI468" s="184">
        <f>IF(N468="nulová",J468,0)</f>
        <v>0</v>
      </c>
      <c r="BJ468" s="15" t="s">
        <v>83</v>
      </c>
      <c r="BK468" s="184">
        <f>ROUND(I468*H468,2)</f>
        <v>0</v>
      </c>
      <c r="BL468" s="15" t="s">
        <v>292</v>
      </c>
      <c r="BM468" s="15" t="s">
        <v>945</v>
      </c>
    </row>
    <row r="469" spans="2:47" s="1" customFormat="1" ht="12">
      <c r="B469" s="32"/>
      <c r="C469" s="33"/>
      <c r="D469" s="185" t="s">
        <v>161</v>
      </c>
      <c r="E469" s="33"/>
      <c r="F469" s="186" t="s">
        <v>742</v>
      </c>
      <c r="G469" s="33"/>
      <c r="H469" s="33"/>
      <c r="I469" s="102"/>
      <c r="J469" s="33"/>
      <c r="K469" s="33"/>
      <c r="L469" s="36"/>
      <c r="M469" s="187"/>
      <c r="N469" s="58"/>
      <c r="O469" s="58"/>
      <c r="P469" s="58"/>
      <c r="Q469" s="58"/>
      <c r="R469" s="58"/>
      <c r="S469" s="58"/>
      <c r="T469" s="59"/>
      <c r="AT469" s="15" t="s">
        <v>161</v>
      </c>
      <c r="AU469" s="15" t="s">
        <v>85</v>
      </c>
    </row>
    <row r="470" spans="2:51" s="12" customFormat="1" ht="12">
      <c r="B470" s="198"/>
      <c r="C470" s="199"/>
      <c r="D470" s="185" t="s">
        <v>163</v>
      </c>
      <c r="E470" s="200" t="s">
        <v>1</v>
      </c>
      <c r="F470" s="201" t="s">
        <v>108</v>
      </c>
      <c r="G470" s="199"/>
      <c r="H470" s="202">
        <v>1.175</v>
      </c>
      <c r="I470" s="203"/>
      <c r="J470" s="199"/>
      <c r="K470" s="199"/>
      <c r="L470" s="204"/>
      <c r="M470" s="205"/>
      <c r="N470" s="206"/>
      <c r="O470" s="206"/>
      <c r="P470" s="206"/>
      <c r="Q470" s="206"/>
      <c r="R470" s="206"/>
      <c r="S470" s="206"/>
      <c r="T470" s="207"/>
      <c r="AT470" s="208" t="s">
        <v>163</v>
      </c>
      <c r="AU470" s="208" t="s">
        <v>85</v>
      </c>
      <c r="AV470" s="12" t="s">
        <v>85</v>
      </c>
      <c r="AW470" s="12" t="s">
        <v>36</v>
      </c>
      <c r="AX470" s="12" t="s">
        <v>83</v>
      </c>
      <c r="AY470" s="208" t="s">
        <v>151</v>
      </c>
    </row>
    <row r="471" spans="2:65" s="1" customFormat="1" ht="16.5" customHeight="1">
      <c r="B471" s="32"/>
      <c r="C471" s="173" t="s">
        <v>635</v>
      </c>
      <c r="D471" s="173" t="s">
        <v>154</v>
      </c>
      <c r="E471" s="174" t="s">
        <v>744</v>
      </c>
      <c r="F471" s="175" t="s">
        <v>745</v>
      </c>
      <c r="G471" s="176" t="s">
        <v>231</v>
      </c>
      <c r="H471" s="177">
        <v>4.7</v>
      </c>
      <c r="I471" s="178"/>
      <c r="J471" s="179">
        <f>ROUND(I471*H471,2)</f>
        <v>0</v>
      </c>
      <c r="K471" s="175" t="s">
        <v>158</v>
      </c>
      <c r="L471" s="36"/>
      <c r="M471" s="180" t="s">
        <v>1</v>
      </c>
      <c r="N471" s="181" t="s">
        <v>46</v>
      </c>
      <c r="O471" s="58"/>
      <c r="P471" s="182">
        <f>O471*H471</f>
        <v>0</v>
      </c>
      <c r="Q471" s="182">
        <v>0.00031</v>
      </c>
      <c r="R471" s="182">
        <f>Q471*H471</f>
        <v>0.001457</v>
      </c>
      <c r="S471" s="182">
        <v>0</v>
      </c>
      <c r="T471" s="183">
        <f>S471*H471</f>
        <v>0</v>
      </c>
      <c r="AR471" s="15" t="s">
        <v>292</v>
      </c>
      <c r="AT471" s="15" t="s">
        <v>154</v>
      </c>
      <c r="AU471" s="15" t="s">
        <v>85</v>
      </c>
      <c r="AY471" s="15" t="s">
        <v>151</v>
      </c>
      <c r="BE471" s="184">
        <f>IF(N471="základní",J471,0)</f>
        <v>0</v>
      </c>
      <c r="BF471" s="184">
        <f>IF(N471="snížená",J471,0)</f>
        <v>0</v>
      </c>
      <c r="BG471" s="184">
        <f>IF(N471="zákl. přenesená",J471,0)</f>
        <v>0</v>
      </c>
      <c r="BH471" s="184">
        <f>IF(N471="sníž. přenesená",J471,0)</f>
        <v>0</v>
      </c>
      <c r="BI471" s="184">
        <f>IF(N471="nulová",J471,0)</f>
        <v>0</v>
      </c>
      <c r="BJ471" s="15" t="s">
        <v>83</v>
      </c>
      <c r="BK471" s="184">
        <f>ROUND(I471*H471,2)</f>
        <v>0</v>
      </c>
      <c r="BL471" s="15" t="s">
        <v>292</v>
      </c>
      <c r="BM471" s="15" t="s">
        <v>946</v>
      </c>
    </row>
    <row r="472" spans="2:47" s="1" customFormat="1" ht="12">
      <c r="B472" s="32"/>
      <c r="C472" s="33"/>
      <c r="D472" s="185" t="s">
        <v>161</v>
      </c>
      <c r="E472" s="33"/>
      <c r="F472" s="186" t="s">
        <v>747</v>
      </c>
      <c r="G472" s="33"/>
      <c r="H472" s="33"/>
      <c r="I472" s="102"/>
      <c r="J472" s="33"/>
      <c r="K472" s="33"/>
      <c r="L472" s="36"/>
      <c r="M472" s="187"/>
      <c r="N472" s="58"/>
      <c r="O472" s="58"/>
      <c r="P472" s="58"/>
      <c r="Q472" s="58"/>
      <c r="R472" s="58"/>
      <c r="S472" s="58"/>
      <c r="T472" s="59"/>
      <c r="AT472" s="15" t="s">
        <v>161</v>
      </c>
      <c r="AU472" s="15" t="s">
        <v>85</v>
      </c>
    </row>
    <row r="473" spans="2:51" s="11" customFormat="1" ht="12">
      <c r="B473" s="188"/>
      <c r="C473" s="189"/>
      <c r="D473" s="185" t="s">
        <v>163</v>
      </c>
      <c r="E473" s="190" t="s">
        <v>1</v>
      </c>
      <c r="F473" s="191" t="s">
        <v>184</v>
      </c>
      <c r="G473" s="189"/>
      <c r="H473" s="190" t="s">
        <v>1</v>
      </c>
      <c r="I473" s="192"/>
      <c r="J473" s="189"/>
      <c r="K473" s="189"/>
      <c r="L473" s="193"/>
      <c r="M473" s="194"/>
      <c r="N473" s="195"/>
      <c r="O473" s="195"/>
      <c r="P473" s="195"/>
      <c r="Q473" s="195"/>
      <c r="R473" s="195"/>
      <c r="S473" s="195"/>
      <c r="T473" s="196"/>
      <c r="AT473" s="197" t="s">
        <v>163</v>
      </c>
      <c r="AU473" s="197" t="s">
        <v>85</v>
      </c>
      <c r="AV473" s="11" t="s">
        <v>83</v>
      </c>
      <c r="AW473" s="11" t="s">
        <v>36</v>
      </c>
      <c r="AX473" s="11" t="s">
        <v>75</v>
      </c>
      <c r="AY473" s="197" t="s">
        <v>151</v>
      </c>
    </row>
    <row r="474" spans="2:51" s="11" customFormat="1" ht="12">
      <c r="B474" s="188"/>
      <c r="C474" s="189"/>
      <c r="D474" s="185" t="s">
        <v>163</v>
      </c>
      <c r="E474" s="190" t="s">
        <v>1</v>
      </c>
      <c r="F474" s="191" t="s">
        <v>185</v>
      </c>
      <c r="G474" s="189"/>
      <c r="H474" s="190" t="s">
        <v>1</v>
      </c>
      <c r="I474" s="192"/>
      <c r="J474" s="189"/>
      <c r="K474" s="189"/>
      <c r="L474" s="193"/>
      <c r="M474" s="194"/>
      <c r="N474" s="195"/>
      <c r="O474" s="195"/>
      <c r="P474" s="195"/>
      <c r="Q474" s="195"/>
      <c r="R474" s="195"/>
      <c r="S474" s="195"/>
      <c r="T474" s="196"/>
      <c r="AT474" s="197" t="s">
        <v>163</v>
      </c>
      <c r="AU474" s="197" t="s">
        <v>85</v>
      </c>
      <c r="AV474" s="11" t="s">
        <v>83</v>
      </c>
      <c r="AW474" s="11" t="s">
        <v>36</v>
      </c>
      <c r="AX474" s="11" t="s">
        <v>75</v>
      </c>
      <c r="AY474" s="197" t="s">
        <v>151</v>
      </c>
    </row>
    <row r="475" spans="2:51" s="12" customFormat="1" ht="12">
      <c r="B475" s="198"/>
      <c r="C475" s="199"/>
      <c r="D475" s="185" t="s">
        <v>163</v>
      </c>
      <c r="E475" s="200" t="s">
        <v>1</v>
      </c>
      <c r="F475" s="201" t="s">
        <v>748</v>
      </c>
      <c r="G475" s="199"/>
      <c r="H475" s="202">
        <v>2.9</v>
      </c>
      <c r="I475" s="203"/>
      <c r="J475" s="199"/>
      <c r="K475" s="199"/>
      <c r="L475" s="204"/>
      <c r="M475" s="205"/>
      <c r="N475" s="206"/>
      <c r="O475" s="206"/>
      <c r="P475" s="206"/>
      <c r="Q475" s="206"/>
      <c r="R475" s="206"/>
      <c r="S475" s="206"/>
      <c r="T475" s="207"/>
      <c r="AT475" s="208" t="s">
        <v>163</v>
      </c>
      <c r="AU475" s="208" t="s">
        <v>85</v>
      </c>
      <c r="AV475" s="12" t="s">
        <v>85</v>
      </c>
      <c r="AW475" s="12" t="s">
        <v>36</v>
      </c>
      <c r="AX475" s="12" t="s">
        <v>75</v>
      </c>
      <c r="AY475" s="208" t="s">
        <v>151</v>
      </c>
    </row>
    <row r="476" spans="2:51" s="11" customFormat="1" ht="12">
      <c r="B476" s="188"/>
      <c r="C476" s="189"/>
      <c r="D476" s="185" t="s">
        <v>163</v>
      </c>
      <c r="E476" s="190" t="s">
        <v>1</v>
      </c>
      <c r="F476" s="191" t="s">
        <v>726</v>
      </c>
      <c r="G476" s="189"/>
      <c r="H476" s="190" t="s">
        <v>1</v>
      </c>
      <c r="I476" s="192"/>
      <c r="J476" s="189"/>
      <c r="K476" s="189"/>
      <c r="L476" s="193"/>
      <c r="M476" s="194"/>
      <c r="N476" s="195"/>
      <c r="O476" s="195"/>
      <c r="P476" s="195"/>
      <c r="Q476" s="195"/>
      <c r="R476" s="195"/>
      <c r="S476" s="195"/>
      <c r="T476" s="196"/>
      <c r="AT476" s="197" t="s">
        <v>163</v>
      </c>
      <c r="AU476" s="197" t="s">
        <v>85</v>
      </c>
      <c r="AV476" s="11" t="s">
        <v>83</v>
      </c>
      <c r="AW476" s="11" t="s">
        <v>36</v>
      </c>
      <c r="AX476" s="11" t="s">
        <v>75</v>
      </c>
      <c r="AY476" s="197" t="s">
        <v>151</v>
      </c>
    </row>
    <row r="477" spans="2:51" s="12" customFormat="1" ht="12">
      <c r="B477" s="198"/>
      <c r="C477" s="199"/>
      <c r="D477" s="185" t="s">
        <v>163</v>
      </c>
      <c r="E477" s="200" t="s">
        <v>1</v>
      </c>
      <c r="F477" s="201" t="s">
        <v>749</v>
      </c>
      <c r="G477" s="199"/>
      <c r="H477" s="202">
        <v>1.8</v>
      </c>
      <c r="I477" s="203"/>
      <c r="J477" s="199"/>
      <c r="K477" s="199"/>
      <c r="L477" s="204"/>
      <c r="M477" s="205"/>
      <c r="N477" s="206"/>
      <c r="O477" s="206"/>
      <c r="P477" s="206"/>
      <c r="Q477" s="206"/>
      <c r="R477" s="206"/>
      <c r="S477" s="206"/>
      <c r="T477" s="207"/>
      <c r="AT477" s="208" t="s">
        <v>163</v>
      </c>
      <c r="AU477" s="208" t="s">
        <v>85</v>
      </c>
      <c r="AV477" s="12" t="s">
        <v>85</v>
      </c>
      <c r="AW477" s="12" t="s">
        <v>36</v>
      </c>
      <c r="AX477" s="12" t="s">
        <v>75</v>
      </c>
      <c r="AY477" s="208" t="s">
        <v>151</v>
      </c>
    </row>
    <row r="478" spans="2:51" s="13" customFormat="1" ht="12">
      <c r="B478" s="209"/>
      <c r="C478" s="210"/>
      <c r="D478" s="185" t="s">
        <v>163</v>
      </c>
      <c r="E478" s="211" t="s">
        <v>1</v>
      </c>
      <c r="F478" s="212" t="s">
        <v>171</v>
      </c>
      <c r="G478" s="210"/>
      <c r="H478" s="213">
        <v>4.7</v>
      </c>
      <c r="I478" s="214"/>
      <c r="J478" s="210"/>
      <c r="K478" s="210"/>
      <c r="L478" s="215"/>
      <c r="M478" s="216"/>
      <c r="N478" s="217"/>
      <c r="O478" s="217"/>
      <c r="P478" s="217"/>
      <c r="Q478" s="217"/>
      <c r="R478" s="217"/>
      <c r="S478" s="217"/>
      <c r="T478" s="218"/>
      <c r="AT478" s="219" t="s">
        <v>163</v>
      </c>
      <c r="AU478" s="219" t="s">
        <v>85</v>
      </c>
      <c r="AV478" s="13" t="s">
        <v>159</v>
      </c>
      <c r="AW478" s="13" t="s">
        <v>36</v>
      </c>
      <c r="AX478" s="13" t="s">
        <v>83</v>
      </c>
      <c r="AY478" s="219" t="s">
        <v>151</v>
      </c>
    </row>
    <row r="479" spans="2:65" s="1" customFormat="1" ht="16.5" customHeight="1">
      <c r="B479" s="32"/>
      <c r="C479" s="173" t="s">
        <v>640</v>
      </c>
      <c r="D479" s="173" t="s">
        <v>154</v>
      </c>
      <c r="E479" s="174" t="s">
        <v>751</v>
      </c>
      <c r="F479" s="175" t="s">
        <v>752</v>
      </c>
      <c r="G479" s="176" t="s">
        <v>157</v>
      </c>
      <c r="H479" s="177">
        <v>1.175</v>
      </c>
      <c r="I479" s="178"/>
      <c r="J479" s="179">
        <f>ROUND(I479*H479,2)</f>
        <v>0</v>
      </c>
      <c r="K479" s="175" t="s">
        <v>158</v>
      </c>
      <c r="L479" s="36"/>
      <c r="M479" s="180" t="s">
        <v>1</v>
      </c>
      <c r="N479" s="181" t="s">
        <v>46</v>
      </c>
      <c r="O479" s="58"/>
      <c r="P479" s="182">
        <f>O479*H479</f>
        <v>0</v>
      </c>
      <c r="Q479" s="182">
        <v>0.0003</v>
      </c>
      <c r="R479" s="182">
        <f>Q479*H479</f>
        <v>0.0003525</v>
      </c>
      <c r="S479" s="182">
        <v>0</v>
      </c>
      <c r="T479" s="183">
        <f>S479*H479</f>
        <v>0</v>
      </c>
      <c r="AR479" s="15" t="s">
        <v>292</v>
      </c>
      <c r="AT479" s="15" t="s">
        <v>154</v>
      </c>
      <c r="AU479" s="15" t="s">
        <v>85</v>
      </c>
      <c r="AY479" s="15" t="s">
        <v>151</v>
      </c>
      <c r="BE479" s="184">
        <f>IF(N479="základní",J479,0)</f>
        <v>0</v>
      </c>
      <c r="BF479" s="184">
        <f>IF(N479="snížená",J479,0)</f>
        <v>0</v>
      </c>
      <c r="BG479" s="184">
        <f>IF(N479="zákl. přenesená",J479,0)</f>
        <v>0</v>
      </c>
      <c r="BH479" s="184">
        <f>IF(N479="sníž. přenesená",J479,0)</f>
        <v>0</v>
      </c>
      <c r="BI479" s="184">
        <f>IF(N479="nulová",J479,0)</f>
        <v>0</v>
      </c>
      <c r="BJ479" s="15" t="s">
        <v>83</v>
      </c>
      <c r="BK479" s="184">
        <f>ROUND(I479*H479,2)</f>
        <v>0</v>
      </c>
      <c r="BL479" s="15" t="s">
        <v>292</v>
      </c>
      <c r="BM479" s="15" t="s">
        <v>947</v>
      </c>
    </row>
    <row r="480" spans="2:47" s="1" customFormat="1" ht="12">
      <c r="B480" s="32"/>
      <c r="C480" s="33"/>
      <c r="D480" s="185" t="s">
        <v>161</v>
      </c>
      <c r="E480" s="33"/>
      <c r="F480" s="186" t="s">
        <v>754</v>
      </c>
      <c r="G480" s="33"/>
      <c r="H480" s="33"/>
      <c r="I480" s="102"/>
      <c r="J480" s="33"/>
      <c r="K480" s="33"/>
      <c r="L480" s="36"/>
      <c r="M480" s="187"/>
      <c r="N480" s="58"/>
      <c r="O480" s="58"/>
      <c r="P480" s="58"/>
      <c r="Q480" s="58"/>
      <c r="R480" s="58"/>
      <c r="S480" s="58"/>
      <c r="T480" s="59"/>
      <c r="AT480" s="15" t="s">
        <v>161</v>
      </c>
      <c r="AU480" s="15" t="s">
        <v>85</v>
      </c>
    </row>
    <row r="481" spans="2:51" s="12" customFormat="1" ht="12">
      <c r="B481" s="198"/>
      <c r="C481" s="199"/>
      <c r="D481" s="185" t="s">
        <v>163</v>
      </c>
      <c r="E481" s="200" t="s">
        <v>1</v>
      </c>
      <c r="F481" s="201" t="s">
        <v>108</v>
      </c>
      <c r="G481" s="199"/>
      <c r="H481" s="202">
        <v>1.175</v>
      </c>
      <c r="I481" s="203"/>
      <c r="J481" s="199"/>
      <c r="K481" s="199"/>
      <c r="L481" s="204"/>
      <c r="M481" s="205"/>
      <c r="N481" s="206"/>
      <c r="O481" s="206"/>
      <c r="P481" s="206"/>
      <c r="Q481" s="206"/>
      <c r="R481" s="206"/>
      <c r="S481" s="206"/>
      <c r="T481" s="207"/>
      <c r="AT481" s="208" t="s">
        <v>163</v>
      </c>
      <c r="AU481" s="208" t="s">
        <v>85</v>
      </c>
      <c r="AV481" s="12" t="s">
        <v>85</v>
      </c>
      <c r="AW481" s="12" t="s">
        <v>36</v>
      </c>
      <c r="AX481" s="12" t="s">
        <v>83</v>
      </c>
      <c r="AY481" s="208" t="s">
        <v>151</v>
      </c>
    </row>
    <row r="482" spans="2:65" s="1" customFormat="1" ht="16.5" customHeight="1">
      <c r="B482" s="32"/>
      <c r="C482" s="173" t="s">
        <v>647</v>
      </c>
      <c r="D482" s="173" t="s">
        <v>154</v>
      </c>
      <c r="E482" s="174" t="s">
        <v>948</v>
      </c>
      <c r="F482" s="175" t="s">
        <v>949</v>
      </c>
      <c r="G482" s="176" t="s">
        <v>470</v>
      </c>
      <c r="H482" s="230"/>
      <c r="I482" s="178"/>
      <c r="J482" s="179">
        <f>ROUND(I482*H482,2)</f>
        <v>0</v>
      </c>
      <c r="K482" s="175" t="s">
        <v>158</v>
      </c>
      <c r="L482" s="36"/>
      <c r="M482" s="180" t="s">
        <v>1</v>
      </c>
      <c r="N482" s="181" t="s">
        <v>46</v>
      </c>
      <c r="O482" s="58"/>
      <c r="P482" s="182">
        <f>O482*H482</f>
        <v>0</v>
      </c>
      <c r="Q482" s="182">
        <v>0</v>
      </c>
      <c r="R482" s="182">
        <f>Q482*H482</f>
        <v>0</v>
      </c>
      <c r="S482" s="182">
        <v>0</v>
      </c>
      <c r="T482" s="183">
        <f>S482*H482</f>
        <v>0</v>
      </c>
      <c r="AR482" s="15" t="s">
        <v>292</v>
      </c>
      <c r="AT482" s="15" t="s">
        <v>154</v>
      </c>
      <c r="AU482" s="15" t="s">
        <v>85</v>
      </c>
      <c r="AY482" s="15" t="s">
        <v>151</v>
      </c>
      <c r="BE482" s="184">
        <f>IF(N482="základní",J482,0)</f>
        <v>0</v>
      </c>
      <c r="BF482" s="184">
        <f>IF(N482="snížená",J482,0)</f>
        <v>0</v>
      </c>
      <c r="BG482" s="184">
        <f>IF(N482="zákl. přenesená",J482,0)</f>
        <v>0</v>
      </c>
      <c r="BH482" s="184">
        <f>IF(N482="sníž. přenesená",J482,0)</f>
        <v>0</v>
      </c>
      <c r="BI482" s="184">
        <f>IF(N482="nulová",J482,0)</f>
        <v>0</v>
      </c>
      <c r="BJ482" s="15" t="s">
        <v>83</v>
      </c>
      <c r="BK482" s="184">
        <f>ROUND(I482*H482,2)</f>
        <v>0</v>
      </c>
      <c r="BL482" s="15" t="s">
        <v>292</v>
      </c>
      <c r="BM482" s="15" t="s">
        <v>950</v>
      </c>
    </row>
    <row r="483" spans="2:47" s="1" customFormat="1" ht="19.5">
      <c r="B483" s="32"/>
      <c r="C483" s="33"/>
      <c r="D483" s="185" t="s">
        <v>161</v>
      </c>
      <c r="E483" s="33"/>
      <c r="F483" s="186" t="s">
        <v>951</v>
      </c>
      <c r="G483" s="33"/>
      <c r="H483" s="33"/>
      <c r="I483" s="102"/>
      <c r="J483" s="33"/>
      <c r="K483" s="33"/>
      <c r="L483" s="36"/>
      <c r="M483" s="187"/>
      <c r="N483" s="58"/>
      <c r="O483" s="58"/>
      <c r="P483" s="58"/>
      <c r="Q483" s="58"/>
      <c r="R483" s="58"/>
      <c r="S483" s="58"/>
      <c r="T483" s="59"/>
      <c r="AT483" s="15" t="s">
        <v>161</v>
      </c>
      <c r="AU483" s="15" t="s">
        <v>85</v>
      </c>
    </row>
    <row r="484" spans="2:63" s="10" customFormat="1" ht="22.9" customHeight="1">
      <c r="B484" s="157"/>
      <c r="C484" s="158"/>
      <c r="D484" s="159" t="s">
        <v>74</v>
      </c>
      <c r="E484" s="171" t="s">
        <v>760</v>
      </c>
      <c r="F484" s="171" t="s">
        <v>761</v>
      </c>
      <c r="G484" s="158"/>
      <c r="H484" s="158"/>
      <c r="I484" s="161"/>
      <c r="J484" s="172">
        <f>BK484</f>
        <v>0</v>
      </c>
      <c r="K484" s="158"/>
      <c r="L484" s="163"/>
      <c r="M484" s="164"/>
      <c r="N484" s="165"/>
      <c r="O484" s="165"/>
      <c r="P484" s="166">
        <f>SUM(P485:P508)</f>
        <v>0</v>
      </c>
      <c r="Q484" s="165"/>
      <c r="R484" s="166">
        <f>SUM(R485:R508)</f>
        <v>0.02568825</v>
      </c>
      <c r="S484" s="165"/>
      <c r="T484" s="167">
        <f>SUM(T485:T508)</f>
        <v>0</v>
      </c>
      <c r="AR484" s="168" t="s">
        <v>85</v>
      </c>
      <c r="AT484" s="169" t="s">
        <v>74</v>
      </c>
      <c r="AU484" s="169" t="s">
        <v>83</v>
      </c>
      <c r="AY484" s="168" t="s">
        <v>151</v>
      </c>
      <c r="BK484" s="170">
        <f>SUM(BK485:BK508)</f>
        <v>0</v>
      </c>
    </row>
    <row r="485" spans="2:65" s="1" customFormat="1" ht="16.5" customHeight="1">
      <c r="B485" s="32"/>
      <c r="C485" s="173" t="s">
        <v>652</v>
      </c>
      <c r="D485" s="173" t="s">
        <v>154</v>
      </c>
      <c r="E485" s="174" t="s">
        <v>763</v>
      </c>
      <c r="F485" s="175" t="s">
        <v>764</v>
      </c>
      <c r="G485" s="176" t="s">
        <v>157</v>
      </c>
      <c r="H485" s="177">
        <v>127</v>
      </c>
      <c r="I485" s="178"/>
      <c r="J485" s="179">
        <f>ROUND(I485*H485,2)</f>
        <v>0</v>
      </c>
      <c r="K485" s="175" t="s">
        <v>158</v>
      </c>
      <c r="L485" s="36"/>
      <c r="M485" s="180" t="s">
        <v>1</v>
      </c>
      <c r="N485" s="181" t="s">
        <v>46</v>
      </c>
      <c r="O485" s="58"/>
      <c r="P485" s="182">
        <f>O485*H485</f>
        <v>0</v>
      </c>
      <c r="Q485" s="182">
        <v>0</v>
      </c>
      <c r="R485" s="182">
        <f>Q485*H485</f>
        <v>0</v>
      </c>
      <c r="S485" s="182">
        <v>0</v>
      </c>
      <c r="T485" s="183">
        <f>S485*H485</f>
        <v>0</v>
      </c>
      <c r="AR485" s="15" t="s">
        <v>292</v>
      </c>
      <c r="AT485" s="15" t="s">
        <v>154</v>
      </c>
      <c r="AU485" s="15" t="s">
        <v>85</v>
      </c>
      <c r="AY485" s="15" t="s">
        <v>151</v>
      </c>
      <c r="BE485" s="184">
        <f>IF(N485="základní",J485,0)</f>
        <v>0</v>
      </c>
      <c r="BF485" s="184">
        <f>IF(N485="snížená",J485,0)</f>
        <v>0</v>
      </c>
      <c r="BG485" s="184">
        <f>IF(N485="zákl. přenesená",J485,0)</f>
        <v>0</v>
      </c>
      <c r="BH485" s="184">
        <f>IF(N485="sníž. přenesená",J485,0)</f>
        <v>0</v>
      </c>
      <c r="BI485" s="184">
        <f>IF(N485="nulová",J485,0)</f>
        <v>0</v>
      </c>
      <c r="BJ485" s="15" t="s">
        <v>83</v>
      </c>
      <c r="BK485" s="184">
        <f>ROUND(I485*H485,2)</f>
        <v>0</v>
      </c>
      <c r="BL485" s="15" t="s">
        <v>292</v>
      </c>
      <c r="BM485" s="15" t="s">
        <v>952</v>
      </c>
    </row>
    <row r="486" spans="2:47" s="1" customFormat="1" ht="12">
      <c r="B486" s="32"/>
      <c r="C486" s="33"/>
      <c r="D486" s="185" t="s">
        <v>161</v>
      </c>
      <c r="E486" s="33"/>
      <c r="F486" s="186" t="s">
        <v>766</v>
      </c>
      <c r="G486" s="33"/>
      <c r="H486" s="33"/>
      <c r="I486" s="102"/>
      <c r="J486" s="33"/>
      <c r="K486" s="33"/>
      <c r="L486" s="36"/>
      <c r="M486" s="187"/>
      <c r="N486" s="58"/>
      <c r="O486" s="58"/>
      <c r="P486" s="58"/>
      <c r="Q486" s="58"/>
      <c r="R486" s="58"/>
      <c r="S486" s="58"/>
      <c r="T486" s="59"/>
      <c r="AT486" s="15" t="s">
        <v>161</v>
      </c>
      <c r="AU486" s="15" t="s">
        <v>85</v>
      </c>
    </row>
    <row r="487" spans="2:51" s="11" customFormat="1" ht="12">
      <c r="B487" s="188"/>
      <c r="C487" s="189"/>
      <c r="D487" s="185" t="s">
        <v>163</v>
      </c>
      <c r="E487" s="190" t="s">
        <v>1</v>
      </c>
      <c r="F487" s="191" t="s">
        <v>200</v>
      </c>
      <c r="G487" s="189"/>
      <c r="H487" s="190" t="s">
        <v>1</v>
      </c>
      <c r="I487" s="192"/>
      <c r="J487" s="189"/>
      <c r="K487" s="189"/>
      <c r="L487" s="193"/>
      <c r="M487" s="194"/>
      <c r="N487" s="195"/>
      <c r="O487" s="195"/>
      <c r="P487" s="195"/>
      <c r="Q487" s="195"/>
      <c r="R487" s="195"/>
      <c r="S487" s="195"/>
      <c r="T487" s="196"/>
      <c r="AT487" s="197" t="s">
        <v>163</v>
      </c>
      <c r="AU487" s="197" t="s">
        <v>85</v>
      </c>
      <c r="AV487" s="11" t="s">
        <v>83</v>
      </c>
      <c r="AW487" s="11" t="s">
        <v>36</v>
      </c>
      <c r="AX487" s="11" t="s">
        <v>75</v>
      </c>
      <c r="AY487" s="197" t="s">
        <v>151</v>
      </c>
    </row>
    <row r="488" spans="2:51" s="11" customFormat="1" ht="12">
      <c r="B488" s="188"/>
      <c r="C488" s="189"/>
      <c r="D488" s="185" t="s">
        <v>163</v>
      </c>
      <c r="E488" s="190" t="s">
        <v>1</v>
      </c>
      <c r="F488" s="191" t="s">
        <v>201</v>
      </c>
      <c r="G488" s="189"/>
      <c r="H488" s="190" t="s">
        <v>1</v>
      </c>
      <c r="I488" s="192"/>
      <c r="J488" s="189"/>
      <c r="K488" s="189"/>
      <c r="L488" s="193"/>
      <c r="M488" s="194"/>
      <c r="N488" s="195"/>
      <c r="O488" s="195"/>
      <c r="P488" s="195"/>
      <c r="Q488" s="195"/>
      <c r="R488" s="195"/>
      <c r="S488" s="195"/>
      <c r="T488" s="196"/>
      <c r="AT488" s="197" t="s">
        <v>163</v>
      </c>
      <c r="AU488" s="197" t="s">
        <v>85</v>
      </c>
      <c r="AV488" s="11" t="s">
        <v>83</v>
      </c>
      <c r="AW488" s="11" t="s">
        <v>36</v>
      </c>
      <c r="AX488" s="11" t="s">
        <v>75</v>
      </c>
      <c r="AY488" s="197" t="s">
        <v>151</v>
      </c>
    </row>
    <row r="489" spans="2:51" s="12" customFormat="1" ht="12">
      <c r="B489" s="198"/>
      <c r="C489" s="199"/>
      <c r="D489" s="185" t="s">
        <v>163</v>
      </c>
      <c r="E489" s="200" t="s">
        <v>1</v>
      </c>
      <c r="F489" s="201" t="s">
        <v>808</v>
      </c>
      <c r="G489" s="199"/>
      <c r="H489" s="202">
        <v>6</v>
      </c>
      <c r="I489" s="203"/>
      <c r="J489" s="199"/>
      <c r="K489" s="199"/>
      <c r="L489" s="204"/>
      <c r="M489" s="205"/>
      <c r="N489" s="206"/>
      <c r="O489" s="206"/>
      <c r="P489" s="206"/>
      <c r="Q489" s="206"/>
      <c r="R489" s="206"/>
      <c r="S489" s="206"/>
      <c r="T489" s="207"/>
      <c r="AT489" s="208" t="s">
        <v>163</v>
      </c>
      <c r="AU489" s="208" t="s">
        <v>85</v>
      </c>
      <c r="AV489" s="12" t="s">
        <v>85</v>
      </c>
      <c r="AW489" s="12" t="s">
        <v>36</v>
      </c>
      <c r="AX489" s="12" t="s">
        <v>75</v>
      </c>
      <c r="AY489" s="208" t="s">
        <v>151</v>
      </c>
    </row>
    <row r="490" spans="2:51" s="12" customFormat="1" ht="12">
      <c r="B490" s="198"/>
      <c r="C490" s="199"/>
      <c r="D490" s="185" t="s">
        <v>163</v>
      </c>
      <c r="E490" s="200" t="s">
        <v>1</v>
      </c>
      <c r="F490" s="201" t="s">
        <v>809</v>
      </c>
      <c r="G490" s="199"/>
      <c r="H490" s="202">
        <v>8</v>
      </c>
      <c r="I490" s="203"/>
      <c r="J490" s="199"/>
      <c r="K490" s="199"/>
      <c r="L490" s="204"/>
      <c r="M490" s="205"/>
      <c r="N490" s="206"/>
      <c r="O490" s="206"/>
      <c r="P490" s="206"/>
      <c r="Q490" s="206"/>
      <c r="R490" s="206"/>
      <c r="S490" s="206"/>
      <c r="T490" s="207"/>
      <c r="AT490" s="208" t="s">
        <v>163</v>
      </c>
      <c r="AU490" s="208" t="s">
        <v>85</v>
      </c>
      <c r="AV490" s="12" t="s">
        <v>85</v>
      </c>
      <c r="AW490" s="12" t="s">
        <v>36</v>
      </c>
      <c r="AX490" s="12" t="s">
        <v>75</v>
      </c>
      <c r="AY490" s="208" t="s">
        <v>151</v>
      </c>
    </row>
    <row r="491" spans="2:51" s="12" customFormat="1" ht="12">
      <c r="B491" s="198"/>
      <c r="C491" s="199"/>
      <c r="D491" s="185" t="s">
        <v>163</v>
      </c>
      <c r="E491" s="200" t="s">
        <v>1</v>
      </c>
      <c r="F491" s="201" t="s">
        <v>204</v>
      </c>
      <c r="G491" s="199"/>
      <c r="H491" s="202">
        <v>16</v>
      </c>
      <c r="I491" s="203"/>
      <c r="J491" s="199"/>
      <c r="K491" s="199"/>
      <c r="L491" s="204"/>
      <c r="M491" s="205"/>
      <c r="N491" s="206"/>
      <c r="O491" s="206"/>
      <c r="P491" s="206"/>
      <c r="Q491" s="206"/>
      <c r="R491" s="206"/>
      <c r="S491" s="206"/>
      <c r="T491" s="207"/>
      <c r="AT491" s="208" t="s">
        <v>163</v>
      </c>
      <c r="AU491" s="208" t="s">
        <v>85</v>
      </c>
      <c r="AV491" s="12" t="s">
        <v>85</v>
      </c>
      <c r="AW491" s="12" t="s">
        <v>36</v>
      </c>
      <c r="AX491" s="12" t="s">
        <v>75</v>
      </c>
      <c r="AY491" s="208" t="s">
        <v>151</v>
      </c>
    </row>
    <row r="492" spans="2:51" s="12" customFormat="1" ht="12">
      <c r="B492" s="198"/>
      <c r="C492" s="199"/>
      <c r="D492" s="185" t="s">
        <v>163</v>
      </c>
      <c r="E492" s="200" t="s">
        <v>1</v>
      </c>
      <c r="F492" s="201" t="s">
        <v>810</v>
      </c>
      <c r="G492" s="199"/>
      <c r="H492" s="202">
        <v>33</v>
      </c>
      <c r="I492" s="203"/>
      <c r="J492" s="199"/>
      <c r="K492" s="199"/>
      <c r="L492" s="204"/>
      <c r="M492" s="205"/>
      <c r="N492" s="206"/>
      <c r="O492" s="206"/>
      <c r="P492" s="206"/>
      <c r="Q492" s="206"/>
      <c r="R492" s="206"/>
      <c r="S492" s="206"/>
      <c r="T492" s="207"/>
      <c r="AT492" s="208" t="s">
        <v>163</v>
      </c>
      <c r="AU492" s="208" t="s">
        <v>85</v>
      </c>
      <c r="AV492" s="12" t="s">
        <v>85</v>
      </c>
      <c r="AW492" s="12" t="s">
        <v>36</v>
      </c>
      <c r="AX492" s="12" t="s">
        <v>75</v>
      </c>
      <c r="AY492" s="208" t="s">
        <v>151</v>
      </c>
    </row>
    <row r="493" spans="2:51" s="12" customFormat="1" ht="12">
      <c r="B493" s="198"/>
      <c r="C493" s="199"/>
      <c r="D493" s="185" t="s">
        <v>163</v>
      </c>
      <c r="E493" s="200" t="s">
        <v>1</v>
      </c>
      <c r="F493" s="201" t="s">
        <v>206</v>
      </c>
      <c r="G493" s="199"/>
      <c r="H493" s="202">
        <v>18</v>
      </c>
      <c r="I493" s="203"/>
      <c r="J493" s="199"/>
      <c r="K493" s="199"/>
      <c r="L493" s="204"/>
      <c r="M493" s="205"/>
      <c r="N493" s="206"/>
      <c r="O493" s="206"/>
      <c r="P493" s="206"/>
      <c r="Q493" s="206"/>
      <c r="R493" s="206"/>
      <c r="S493" s="206"/>
      <c r="T493" s="207"/>
      <c r="AT493" s="208" t="s">
        <v>163</v>
      </c>
      <c r="AU493" s="208" t="s">
        <v>85</v>
      </c>
      <c r="AV493" s="12" t="s">
        <v>85</v>
      </c>
      <c r="AW493" s="12" t="s">
        <v>36</v>
      </c>
      <c r="AX493" s="12" t="s">
        <v>75</v>
      </c>
      <c r="AY493" s="208" t="s">
        <v>151</v>
      </c>
    </row>
    <row r="494" spans="2:51" s="12" customFormat="1" ht="12">
      <c r="B494" s="198"/>
      <c r="C494" s="199"/>
      <c r="D494" s="185" t="s">
        <v>163</v>
      </c>
      <c r="E494" s="200" t="s">
        <v>1</v>
      </c>
      <c r="F494" s="201" t="s">
        <v>207</v>
      </c>
      <c r="G494" s="199"/>
      <c r="H494" s="202">
        <v>4</v>
      </c>
      <c r="I494" s="203"/>
      <c r="J494" s="199"/>
      <c r="K494" s="199"/>
      <c r="L494" s="204"/>
      <c r="M494" s="205"/>
      <c r="N494" s="206"/>
      <c r="O494" s="206"/>
      <c r="P494" s="206"/>
      <c r="Q494" s="206"/>
      <c r="R494" s="206"/>
      <c r="S494" s="206"/>
      <c r="T494" s="207"/>
      <c r="AT494" s="208" t="s">
        <v>163</v>
      </c>
      <c r="AU494" s="208" t="s">
        <v>85</v>
      </c>
      <c r="AV494" s="12" t="s">
        <v>85</v>
      </c>
      <c r="AW494" s="12" t="s">
        <v>36</v>
      </c>
      <c r="AX494" s="12" t="s">
        <v>75</v>
      </c>
      <c r="AY494" s="208" t="s">
        <v>151</v>
      </c>
    </row>
    <row r="495" spans="2:51" s="12" customFormat="1" ht="12">
      <c r="B495" s="198"/>
      <c r="C495" s="199"/>
      <c r="D495" s="185" t="s">
        <v>163</v>
      </c>
      <c r="E495" s="200" t="s">
        <v>1</v>
      </c>
      <c r="F495" s="201" t="s">
        <v>210</v>
      </c>
      <c r="G495" s="199"/>
      <c r="H495" s="202">
        <v>39</v>
      </c>
      <c r="I495" s="203"/>
      <c r="J495" s="199"/>
      <c r="K495" s="199"/>
      <c r="L495" s="204"/>
      <c r="M495" s="205"/>
      <c r="N495" s="206"/>
      <c r="O495" s="206"/>
      <c r="P495" s="206"/>
      <c r="Q495" s="206"/>
      <c r="R495" s="206"/>
      <c r="S495" s="206"/>
      <c r="T495" s="207"/>
      <c r="AT495" s="208" t="s">
        <v>163</v>
      </c>
      <c r="AU495" s="208" t="s">
        <v>85</v>
      </c>
      <c r="AV495" s="12" t="s">
        <v>85</v>
      </c>
      <c r="AW495" s="12" t="s">
        <v>36</v>
      </c>
      <c r="AX495" s="12" t="s">
        <v>75</v>
      </c>
      <c r="AY495" s="208" t="s">
        <v>151</v>
      </c>
    </row>
    <row r="496" spans="2:51" s="12" customFormat="1" ht="12">
      <c r="B496" s="198"/>
      <c r="C496" s="199"/>
      <c r="D496" s="185" t="s">
        <v>163</v>
      </c>
      <c r="E496" s="200" t="s">
        <v>1</v>
      </c>
      <c r="F496" s="201" t="s">
        <v>211</v>
      </c>
      <c r="G496" s="199"/>
      <c r="H496" s="202">
        <v>3</v>
      </c>
      <c r="I496" s="203"/>
      <c r="J496" s="199"/>
      <c r="K496" s="199"/>
      <c r="L496" s="204"/>
      <c r="M496" s="205"/>
      <c r="N496" s="206"/>
      <c r="O496" s="206"/>
      <c r="P496" s="206"/>
      <c r="Q496" s="206"/>
      <c r="R496" s="206"/>
      <c r="S496" s="206"/>
      <c r="T496" s="207"/>
      <c r="AT496" s="208" t="s">
        <v>163</v>
      </c>
      <c r="AU496" s="208" t="s">
        <v>85</v>
      </c>
      <c r="AV496" s="12" t="s">
        <v>85</v>
      </c>
      <c r="AW496" s="12" t="s">
        <v>36</v>
      </c>
      <c r="AX496" s="12" t="s">
        <v>75</v>
      </c>
      <c r="AY496" s="208" t="s">
        <v>151</v>
      </c>
    </row>
    <row r="497" spans="2:51" s="13" customFormat="1" ht="12">
      <c r="B497" s="209"/>
      <c r="C497" s="210"/>
      <c r="D497" s="185" t="s">
        <v>163</v>
      </c>
      <c r="E497" s="211" t="s">
        <v>116</v>
      </c>
      <c r="F497" s="212" t="s">
        <v>171</v>
      </c>
      <c r="G497" s="210"/>
      <c r="H497" s="213">
        <v>127</v>
      </c>
      <c r="I497" s="214"/>
      <c r="J497" s="210"/>
      <c r="K497" s="210"/>
      <c r="L497" s="215"/>
      <c r="M497" s="216"/>
      <c r="N497" s="217"/>
      <c r="O497" s="217"/>
      <c r="P497" s="217"/>
      <c r="Q497" s="217"/>
      <c r="R497" s="217"/>
      <c r="S497" s="217"/>
      <c r="T497" s="218"/>
      <c r="AT497" s="219" t="s">
        <v>163</v>
      </c>
      <c r="AU497" s="219" t="s">
        <v>85</v>
      </c>
      <c r="AV497" s="13" t="s">
        <v>159</v>
      </c>
      <c r="AW497" s="13" t="s">
        <v>36</v>
      </c>
      <c r="AX497" s="13" t="s">
        <v>83</v>
      </c>
      <c r="AY497" s="219" t="s">
        <v>151</v>
      </c>
    </row>
    <row r="498" spans="2:65" s="1" customFormat="1" ht="16.5" customHeight="1">
      <c r="B498" s="32"/>
      <c r="C498" s="220" t="s">
        <v>657</v>
      </c>
      <c r="D498" s="220" t="s">
        <v>275</v>
      </c>
      <c r="E498" s="221" t="s">
        <v>768</v>
      </c>
      <c r="F498" s="222" t="s">
        <v>769</v>
      </c>
      <c r="G498" s="223" t="s">
        <v>157</v>
      </c>
      <c r="H498" s="224">
        <v>133.35</v>
      </c>
      <c r="I498" s="225"/>
      <c r="J498" s="226">
        <f>ROUND(I498*H498,2)</f>
        <v>0</v>
      </c>
      <c r="K498" s="222" t="s">
        <v>158</v>
      </c>
      <c r="L498" s="227"/>
      <c r="M498" s="228" t="s">
        <v>1</v>
      </c>
      <c r="N498" s="229" t="s">
        <v>46</v>
      </c>
      <c r="O498" s="58"/>
      <c r="P498" s="182">
        <f>O498*H498</f>
        <v>0</v>
      </c>
      <c r="Q498" s="182">
        <v>0</v>
      </c>
      <c r="R498" s="182">
        <f>Q498*H498</f>
        <v>0</v>
      </c>
      <c r="S498" s="182">
        <v>0</v>
      </c>
      <c r="T498" s="183">
        <f>S498*H498</f>
        <v>0</v>
      </c>
      <c r="AR498" s="15" t="s">
        <v>389</v>
      </c>
      <c r="AT498" s="15" t="s">
        <v>275</v>
      </c>
      <c r="AU498" s="15" t="s">
        <v>85</v>
      </c>
      <c r="AY498" s="15" t="s">
        <v>151</v>
      </c>
      <c r="BE498" s="184">
        <f>IF(N498="základní",J498,0)</f>
        <v>0</v>
      </c>
      <c r="BF498" s="184">
        <f>IF(N498="snížená",J498,0)</f>
        <v>0</v>
      </c>
      <c r="BG498" s="184">
        <f>IF(N498="zákl. přenesená",J498,0)</f>
        <v>0</v>
      </c>
      <c r="BH498" s="184">
        <f>IF(N498="sníž. přenesená",J498,0)</f>
        <v>0</v>
      </c>
      <c r="BI498" s="184">
        <f>IF(N498="nulová",J498,0)</f>
        <v>0</v>
      </c>
      <c r="BJ498" s="15" t="s">
        <v>83</v>
      </c>
      <c r="BK498" s="184">
        <f>ROUND(I498*H498,2)</f>
        <v>0</v>
      </c>
      <c r="BL498" s="15" t="s">
        <v>292</v>
      </c>
      <c r="BM498" s="15" t="s">
        <v>953</v>
      </c>
    </row>
    <row r="499" spans="2:47" s="1" customFormat="1" ht="12">
      <c r="B499" s="32"/>
      <c r="C499" s="33"/>
      <c r="D499" s="185" t="s">
        <v>161</v>
      </c>
      <c r="E499" s="33"/>
      <c r="F499" s="186" t="s">
        <v>769</v>
      </c>
      <c r="G499" s="33"/>
      <c r="H499" s="33"/>
      <c r="I499" s="102"/>
      <c r="J499" s="33"/>
      <c r="K499" s="33"/>
      <c r="L499" s="36"/>
      <c r="M499" s="187"/>
      <c r="N499" s="58"/>
      <c r="O499" s="58"/>
      <c r="P499" s="58"/>
      <c r="Q499" s="58"/>
      <c r="R499" s="58"/>
      <c r="S499" s="58"/>
      <c r="T499" s="59"/>
      <c r="AT499" s="15" t="s">
        <v>161</v>
      </c>
      <c r="AU499" s="15" t="s">
        <v>85</v>
      </c>
    </row>
    <row r="500" spans="2:51" s="12" customFormat="1" ht="12">
      <c r="B500" s="198"/>
      <c r="C500" s="199"/>
      <c r="D500" s="185" t="s">
        <v>163</v>
      </c>
      <c r="E500" s="200" t="s">
        <v>1</v>
      </c>
      <c r="F500" s="201" t="s">
        <v>771</v>
      </c>
      <c r="G500" s="199"/>
      <c r="H500" s="202">
        <v>133.35</v>
      </c>
      <c r="I500" s="203"/>
      <c r="J500" s="199"/>
      <c r="K500" s="199"/>
      <c r="L500" s="204"/>
      <c r="M500" s="205"/>
      <c r="N500" s="206"/>
      <c r="O500" s="206"/>
      <c r="P500" s="206"/>
      <c r="Q500" s="206"/>
      <c r="R500" s="206"/>
      <c r="S500" s="206"/>
      <c r="T500" s="207"/>
      <c r="AT500" s="208" t="s">
        <v>163</v>
      </c>
      <c r="AU500" s="208" t="s">
        <v>85</v>
      </c>
      <c r="AV500" s="12" t="s">
        <v>85</v>
      </c>
      <c r="AW500" s="12" t="s">
        <v>36</v>
      </c>
      <c r="AX500" s="12" t="s">
        <v>83</v>
      </c>
      <c r="AY500" s="208" t="s">
        <v>151</v>
      </c>
    </row>
    <row r="501" spans="2:65" s="1" customFormat="1" ht="16.5" customHeight="1">
      <c r="B501" s="32"/>
      <c r="C501" s="173" t="s">
        <v>664</v>
      </c>
      <c r="D501" s="173" t="s">
        <v>154</v>
      </c>
      <c r="E501" s="174" t="s">
        <v>773</v>
      </c>
      <c r="F501" s="175" t="s">
        <v>774</v>
      </c>
      <c r="G501" s="176" t="s">
        <v>157</v>
      </c>
      <c r="H501" s="177">
        <v>52.425</v>
      </c>
      <c r="I501" s="178"/>
      <c r="J501" s="179">
        <f>ROUND(I501*H501,2)</f>
        <v>0</v>
      </c>
      <c r="K501" s="175" t="s">
        <v>158</v>
      </c>
      <c r="L501" s="36"/>
      <c r="M501" s="180" t="s">
        <v>1</v>
      </c>
      <c r="N501" s="181" t="s">
        <v>46</v>
      </c>
      <c r="O501" s="58"/>
      <c r="P501" s="182">
        <f>O501*H501</f>
        <v>0</v>
      </c>
      <c r="Q501" s="182">
        <v>0.0002</v>
      </c>
      <c r="R501" s="182">
        <f>Q501*H501</f>
        <v>0.010485</v>
      </c>
      <c r="S501" s="182">
        <v>0</v>
      </c>
      <c r="T501" s="183">
        <f>S501*H501</f>
        <v>0</v>
      </c>
      <c r="AR501" s="15" t="s">
        <v>292</v>
      </c>
      <c r="AT501" s="15" t="s">
        <v>154</v>
      </c>
      <c r="AU501" s="15" t="s">
        <v>85</v>
      </c>
      <c r="AY501" s="15" t="s">
        <v>151</v>
      </c>
      <c r="BE501" s="184">
        <f>IF(N501="základní",J501,0)</f>
        <v>0</v>
      </c>
      <c r="BF501" s="184">
        <f>IF(N501="snížená",J501,0)</f>
        <v>0</v>
      </c>
      <c r="BG501" s="184">
        <f>IF(N501="zákl. přenesená",J501,0)</f>
        <v>0</v>
      </c>
      <c r="BH501" s="184">
        <f>IF(N501="sníž. přenesená",J501,0)</f>
        <v>0</v>
      </c>
      <c r="BI501" s="184">
        <f>IF(N501="nulová",J501,0)</f>
        <v>0</v>
      </c>
      <c r="BJ501" s="15" t="s">
        <v>83</v>
      </c>
      <c r="BK501" s="184">
        <f>ROUND(I501*H501,2)</f>
        <v>0</v>
      </c>
      <c r="BL501" s="15" t="s">
        <v>292</v>
      </c>
      <c r="BM501" s="15" t="s">
        <v>954</v>
      </c>
    </row>
    <row r="502" spans="2:47" s="1" customFormat="1" ht="12">
      <c r="B502" s="32"/>
      <c r="C502" s="33"/>
      <c r="D502" s="185" t="s">
        <v>161</v>
      </c>
      <c r="E502" s="33"/>
      <c r="F502" s="186" t="s">
        <v>776</v>
      </c>
      <c r="G502" s="33"/>
      <c r="H502" s="33"/>
      <c r="I502" s="102"/>
      <c r="J502" s="33"/>
      <c r="K502" s="33"/>
      <c r="L502" s="36"/>
      <c r="M502" s="187"/>
      <c r="N502" s="58"/>
      <c r="O502" s="58"/>
      <c r="P502" s="58"/>
      <c r="Q502" s="58"/>
      <c r="R502" s="58"/>
      <c r="S502" s="58"/>
      <c r="T502" s="59"/>
      <c r="AT502" s="15" t="s">
        <v>161</v>
      </c>
      <c r="AU502" s="15" t="s">
        <v>85</v>
      </c>
    </row>
    <row r="503" spans="2:51" s="11" customFormat="1" ht="12">
      <c r="B503" s="188"/>
      <c r="C503" s="189"/>
      <c r="D503" s="185" t="s">
        <v>163</v>
      </c>
      <c r="E503" s="190" t="s">
        <v>1</v>
      </c>
      <c r="F503" s="191" t="s">
        <v>164</v>
      </c>
      <c r="G503" s="189"/>
      <c r="H503" s="190" t="s">
        <v>1</v>
      </c>
      <c r="I503" s="192"/>
      <c r="J503" s="189"/>
      <c r="K503" s="189"/>
      <c r="L503" s="193"/>
      <c r="M503" s="194"/>
      <c r="N503" s="195"/>
      <c r="O503" s="195"/>
      <c r="P503" s="195"/>
      <c r="Q503" s="195"/>
      <c r="R503" s="195"/>
      <c r="S503" s="195"/>
      <c r="T503" s="196"/>
      <c r="AT503" s="197" t="s">
        <v>163</v>
      </c>
      <c r="AU503" s="197" t="s">
        <v>85</v>
      </c>
      <c r="AV503" s="11" t="s">
        <v>83</v>
      </c>
      <c r="AW503" s="11" t="s">
        <v>36</v>
      </c>
      <c r="AX503" s="11" t="s">
        <v>75</v>
      </c>
      <c r="AY503" s="197" t="s">
        <v>151</v>
      </c>
    </row>
    <row r="504" spans="2:51" s="12" customFormat="1" ht="12">
      <c r="B504" s="198"/>
      <c r="C504" s="199"/>
      <c r="D504" s="185" t="s">
        <v>163</v>
      </c>
      <c r="E504" s="200" t="s">
        <v>1</v>
      </c>
      <c r="F504" s="201" t="s">
        <v>113</v>
      </c>
      <c r="G504" s="199"/>
      <c r="H504" s="202">
        <v>52.425</v>
      </c>
      <c r="I504" s="203"/>
      <c r="J504" s="199"/>
      <c r="K504" s="199"/>
      <c r="L504" s="204"/>
      <c r="M504" s="205"/>
      <c r="N504" s="206"/>
      <c r="O504" s="206"/>
      <c r="P504" s="206"/>
      <c r="Q504" s="206"/>
      <c r="R504" s="206"/>
      <c r="S504" s="206"/>
      <c r="T504" s="207"/>
      <c r="AT504" s="208" t="s">
        <v>163</v>
      </c>
      <c r="AU504" s="208" t="s">
        <v>85</v>
      </c>
      <c r="AV504" s="12" t="s">
        <v>85</v>
      </c>
      <c r="AW504" s="12" t="s">
        <v>36</v>
      </c>
      <c r="AX504" s="12" t="s">
        <v>75</v>
      </c>
      <c r="AY504" s="208" t="s">
        <v>151</v>
      </c>
    </row>
    <row r="505" spans="2:51" s="13" customFormat="1" ht="12">
      <c r="B505" s="209"/>
      <c r="C505" s="210"/>
      <c r="D505" s="185" t="s">
        <v>163</v>
      </c>
      <c r="E505" s="211" t="s">
        <v>1</v>
      </c>
      <c r="F505" s="212" t="s">
        <v>171</v>
      </c>
      <c r="G505" s="210"/>
      <c r="H505" s="213">
        <v>52.425</v>
      </c>
      <c r="I505" s="214"/>
      <c r="J505" s="210"/>
      <c r="K505" s="210"/>
      <c r="L505" s="215"/>
      <c r="M505" s="216"/>
      <c r="N505" s="217"/>
      <c r="O505" s="217"/>
      <c r="P505" s="217"/>
      <c r="Q505" s="217"/>
      <c r="R505" s="217"/>
      <c r="S505" s="217"/>
      <c r="T505" s="218"/>
      <c r="AT505" s="219" t="s">
        <v>163</v>
      </c>
      <c r="AU505" s="219" t="s">
        <v>85</v>
      </c>
      <c r="AV505" s="13" t="s">
        <v>159</v>
      </c>
      <c r="AW505" s="13" t="s">
        <v>36</v>
      </c>
      <c r="AX505" s="13" t="s">
        <v>83</v>
      </c>
      <c r="AY505" s="219" t="s">
        <v>151</v>
      </c>
    </row>
    <row r="506" spans="2:65" s="1" customFormat="1" ht="16.5" customHeight="1">
      <c r="B506" s="32"/>
      <c r="C506" s="173" t="s">
        <v>670</v>
      </c>
      <c r="D506" s="173" t="s">
        <v>154</v>
      </c>
      <c r="E506" s="174" t="s">
        <v>778</v>
      </c>
      <c r="F506" s="175" t="s">
        <v>779</v>
      </c>
      <c r="G506" s="176" t="s">
        <v>157</v>
      </c>
      <c r="H506" s="177">
        <v>52.425</v>
      </c>
      <c r="I506" s="178"/>
      <c r="J506" s="179">
        <f>ROUND(I506*H506,2)</f>
        <v>0</v>
      </c>
      <c r="K506" s="175" t="s">
        <v>158</v>
      </c>
      <c r="L506" s="36"/>
      <c r="M506" s="180" t="s">
        <v>1</v>
      </c>
      <c r="N506" s="181" t="s">
        <v>46</v>
      </c>
      <c r="O506" s="58"/>
      <c r="P506" s="182">
        <f>O506*H506</f>
        <v>0</v>
      </c>
      <c r="Q506" s="182">
        <v>0.00029</v>
      </c>
      <c r="R506" s="182">
        <f>Q506*H506</f>
        <v>0.01520325</v>
      </c>
      <c r="S506" s="182">
        <v>0</v>
      </c>
      <c r="T506" s="183">
        <f>S506*H506</f>
        <v>0</v>
      </c>
      <c r="AR506" s="15" t="s">
        <v>292</v>
      </c>
      <c r="AT506" s="15" t="s">
        <v>154</v>
      </c>
      <c r="AU506" s="15" t="s">
        <v>85</v>
      </c>
      <c r="AY506" s="15" t="s">
        <v>151</v>
      </c>
      <c r="BE506" s="184">
        <f>IF(N506="základní",J506,0)</f>
        <v>0</v>
      </c>
      <c r="BF506" s="184">
        <f>IF(N506="snížená",J506,0)</f>
        <v>0</v>
      </c>
      <c r="BG506" s="184">
        <f>IF(N506="zákl. přenesená",J506,0)</f>
        <v>0</v>
      </c>
      <c r="BH506" s="184">
        <f>IF(N506="sníž. přenesená",J506,0)</f>
        <v>0</v>
      </c>
      <c r="BI506" s="184">
        <f>IF(N506="nulová",J506,0)</f>
        <v>0</v>
      </c>
      <c r="BJ506" s="15" t="s">
        <v>83</v>
      </c>
      <c r="BK506" s="184">
        <f>ROUND(I506*H506,2)</f>
        <v>0</v>
      </c>
      <c r="BL506" s="15" t="s">
        <v>292</v>
      </c>
      <c r="BM506" s="15" t="s">
        <v>955</v>
      </c>
    </row>
    <row r="507" spans="2:47" s="1" customFormat="1" ht="12">
      <c r="B507" s="32"/>
      <c r="C507" s="33"/>
      <c r="D507" s="185" t="s">
        <v>161</v>
      </c>
      <c r="E507" s="33"/>
      <c r="F507" s="186" t="s">
        <v>781</v>
      </c>
      <c r="G507" s="33"/>
      <c r="H507" s="33"/>
      <c r="I507" s="102"/>
      <c r="J507" s="33"/>
      <c r="K507" s="33"/>
      <c r="L507" s="36"/>
      <c r="M507" s="187"/>
      <c r="N507" s="58"/>
      <c r="O507" s="58"/>
      <c r="P507" s="58"/>
      <c r="Q507" s="58"/>
      <c r="R507" s="58"/>
      <c r="S507" s="58"/>
      <c r="T507" s="59"/>
      <c r="AT507" s="15" t="s">
        <v>161</v>
      </c>
      <c r="AU507" s="15" t="s">
        <v>85</v>
      </c>
    </row>
    <row r="508" spans="2:51" s="12" customFormat="1" ht="12">
      <c r="B508" s="198"/>
      <c r="C508" s="199"/>
      <c r="D508" s="185" t="s">
        <v>163</v>
      </c>
      <c r="E508" s="200" t="s">
        <v>1</v>
      </c>
      <c r="F508" s="201" t="s">
        <v>113</v>
      </c>
      <c r="G508" s="199"/>
      <c r="H508" s="202">
        <v>52.425</v>
      </c>
      <c r="I508" s="203"/>
      <c r="J508" s="199"/>
      <c r="K508" s="199"/>
      <c r="L508" s="204"/>
      <c r="M508" s="231"/>
      <c r="N508" s="232"/>
      <c r="O508" s="232"/>
      <c r="P508" s="232"/>
      <c r="Q508" s="232"/>
      <c r="R508" s="232"/>
      <c r="S508" s="232"/>
      <c r="T508" s="233"/>
      <c r="AT508" s="208" t="s">
        <v>163</v>
      </c>
      <c r="AU508" s="208" t="s">
        <v>85</v>
      </c>
      <c r="AV508" s="12" t="s">
        <v>85</v>
      </c>
      <c r="AW508" s="12" t="s">
        <v>36</v>
      </c>
      <c r="AX508" s="12" t="s">
        <v>83</v>
      </c>
      <c r="AY508" s="208" t="s">
        <v>151</v>
      </c>
    </row>
    <row r="509" spans="2:12" s="1" customFormat="1" ht="6.95" customHeight="1">
      <c r="B509" s="44"/>
      <c r="C509" s="45"/>
      <c r="D509" s="45"/>
      <c r="E509" s="45"/>
      <c r="F509" s="45"/>
      <c r="G509" s="45"/>
      <c r="H509" s="45"/>
      <c r="I509" s="124"/>
      <c r="J509" s="45"/>
      <c r="K509" s="45"/>
      <c r="L509" s="36"/>
    </row>
  </sheetData>
  <sheetProtection password="C462" sheet="1" objects="1" scenarios="1" formatColumns="0" formatRows="0" autoFilter="0"/>
  <autoFilter ref="C90:K508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4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5" t="s">
        <v>91</v>
      </c>
      <c r="AZ2" s="96" t="s">
        <v>782</v>
      </c>
      <c r="BA2" s="96" t="s">
        <v>1</v>
      </c>
      <c r="BB2" s="96" t="s">
        <v>1</v>
      </c>
      <c r="BC2" s="96" t="s">
        <v>783</v>
      </c>
      <c r="BD2" s="96" t="s">
        <v>85</v>
      </c>
    </row>
    <row r="3" spans="2:56" ht="6.95" customHeight="1">
      <c r="B3" s="97"/>
      <c r="C3" s="98"/>
      <c r="D3" s="98"/>
      <c r="E3" s="98"/>
      <c r="F3" s="98"/>
      <c r="G3" s="98"/>
      <c r="H3" s="98"/>
      <c r="I3" s="99"/>
      <c r="J3" s="98"/>
      <c r="K3" s="98"/>
      <c r="L3" s="18"/>
      <c r="AT3" s="15" t="s">
        <v>85</v>
      </c>
      <c r="AZ3" s="96" t="s">
        <v>784</v>
      </c>
      <c r="BA3" s="96" t="s">
        <v>1</v>
      </c>
      <c r="BB3" s="96" t="s">
        <v>1</v>
      </c>
      <c r="BC3" s="96" t="s">
        <v>785</v>
      </c>
      <c r="BD3" s="96" t="s">
        <v>85</v>
      </c>
    </row>
    <row r="4" spans="2:56" ht="24.95" customHeight="1">
      <c r="B4" s="18"/>
      <c r="D4" s="100" t="s">
        <v>102</v>
      </c>
      <c r="L4" s="18"/>
      <c r="M4" s="22" t="s">
        <v>10</v>
      </c>
      <c r="AT4" s="15" t="s">
        <v>4</v>
      </c>
      <c r="AZ4" s="96" t="s">
        <v>786</v>
      </c>
      <c r="BA4" s="96" t="s">
        <v>1</v>
      </c>
      <c r="BB4" s="96" t="s">
        <v>1</v>
      </c>
      <c r="BC4" s="96" t="s">
        <v>453</v>
      </c>
      <c r="BD4" s="96" t="s">
        <v>85</v>
      </c>
    </row>
    <row r="5" spans="2:56" ht="6.95" customHeight="1">
      <c r="B5" s="18"/>
      <c r="L5" s="18"/>
      <c r="AZ5" s="96" t="s">
        <v>103</v>
      </c>
      <c r="BA5" s="96" t="s">
        <v>1</v>
      </c>
      <c r="BB5" s="96" t="s">
        <v>1</v>
      </c>
      <c r="BC5" s="96" t="s">
        <v>956</v>
      </c>
      <c r="BD5" s="96" t="s">
        <v>85</v>
      </c>
    </row>
    <row r="6" spans="2:56" ht="12" customHeight="1">
      <c r="B6" s="18"/>
      <c r="D6" s="101" t="s">
        <v>16</v>
      </c>
      <c r="L6" s="18"/>
      <c r="AZ6" s="96" t="s">
        <v>789</v>
      </c>
      <c r="BA6" s="96" t="s">
        <v>1</v>
      </c>
      <c r="BB6" s="96" t="s">
        <v>1</v>
      </c>
      <c r="BC6" s="96" t="s">
        <v>787</v>
      </c>
      <c r="BD6" s="96" t="s">
        <v>85</v>
      </c>
    </row>
    <row r="7" spans="2:56" ht="16.5" customHeight="1">
      <c r="B7" s="18"/>
      <c r="E7" s="279" t="str">
        <f>'Rekapitulace stavby'!K6</f>
        <v>Domov v Podzámčí – Chlumec nad Cidlinou</v>
      </c>
      <c r="F7" s="280"/>
      <c r="G7" s="280"/>
      <c r="H7" s="280"/>
      <c r="L7" s="18"/>
      <c r="AZ7" s="96" t="s">
        <v>110</v>
      </c>
      <c r="BA7" s="96" t="s">
        <v>1</v>
      </c>
      <c r="BB7" s="96" t="s">
        <v>1</v>
      </c>
      <c r="BC7" s="96" t="s">
        <v>111</v>
      </c>
      <c r="BD7" s="96" t="s">
        <v>85</v>
      </c>
    </row>
    <row r="8" spans="2:56" s="1" customFormat="1" ht="12" customHeight="1">
      <c r="B8" s="36"/>
      <c r="D8" s="101" t="s">
        <v>112</v>
      </c>
      <c r="I8" s="102"/>
      <c r="L8" s="36"/>
      <c r="AZ8" s="96" t="s">
        <v>791</v>
      </c>
      <c r="BA8" s="96" t="s">
        <v>1</v>
      </c>
      <c r="BB8" s="96" t="s">
        <v>1</v>
      </c>
      <c r="BC8" s="96" t="s">
        <v>792</v>
      </c>
      <c r="BD8" s="96" t="s">
        <v>85</v>
      </c>
    </row>
    <row r="9" spans="2:56" s="1" customFormat="1" ht="36.95" customHeight="1">
      <c r="B9" s="36"/>
      <c r="E9" s="281" t="s">
        <v>957</v>
      </c>
      <c r="F9" s="282"/>
      <c r="G9" s="282"/>
      <c r="H9" s="282"/>
      <c r="I9" s="102"/>
      <c r="L9" s="36"/>
      <c r="AZ9" s="96" t="s">
        <v>793</v>
      </c>
      <c r="BA9" s="96" t="s">
        <v>1</v>
      </c>
      <c r="BB9" s="96" t="s">
        <v>1</v>
      </c>
      <c r="BC9" s="96" t="s">
        <v>794</v>
      </c>
      <c r="BD9" s="96" t="s">
        <v>85</v>
      </c>
    </row>
    <row r="10" spans="2:56" s="1" customFormat="1" ht="12">
      <c r="B10" s="36"/>
      <c r="I10" s="102"/>
      <c r="L10" s="36"/>
      <c r="AZ10" s="96" t="s">
        <v>113</v>
      </c>
      <c r="BA10" s="96" t="s">
        <v>1</v>
      </c>
      <c r="BB10" s="96" t="s">
        <v>1</v>
      </c>
      <c r="BC10" s="96" t="s">
        <v>958</v>
      </c>
      <c r="BD10" s="96" t="s">
        <v>85</v>
      </c>
    </row>
    <row r="11" spans="2:56" s="1" customFormat="1" ht="12" customHeight="1">
      <c r="B11" s="36"/>
      <c r="D11" s="101" t="s">
        <v>18</v>
      </c>
      <c r="F11" s="15" t="s">
        <v>1</v>
      </c>
      <c r="I11" s="103" t="s">
        <v>19</v>
      </c>
      <c r="J11" s="15" t="s">
        <v>1</v>
      </c>
      <c r="L11" s="36"/>
      <c r="AZ11" s="96" t="s">
        <v>116</v>
      </c>
      <c r="BA11" s="96" t="s">
        <v>1</v>
      </c>
      <c r="BB11" s="96" t="s">
        <v>1</v>
      </c>
      <c r="BC11" s="96" t="s">
        <v>796</v>
      </c>
      <c r="BD11" s="96" t="s">
        <v>85</v>
      </c>
    </row>
    <row r="12" spans="2:56" s="1" customFormat="1" ht="12" customHeight="1">
      <c r="B12" s="36"/>
      <c r="D12" s="101" t="s">
        <v>20</v>
      </c>
      <c r="F12" s="15" t="s">
        <v>21</v>
      </c>
      <c r="I12" s="103" t="s">
        <v>22</v>
      </c>
      <c r="J12" s="104" t="str">
        <f>'Rekapitulace stavby'!AN8</f>
        <v>19. 8. 2018</v>
      </c>
      <c r="L12" s="36"/>
      <c r="AZ12" s="96" t="s">
        <v>797</v>
      </c>
      <c r="BA12" s="96" t="s">
        <v>1</v>
      </c>
      <c r="BB12" s="96" t="s">
        <v>1</v>
      </c>
      <c r="BC12" s="96" t="s">
        <v>959</v>
      </c>
      <c r="BD12" s="96" t="s">
        <v>85</v>
      </c>
    </row>
    <row r="13" spans="2:12" s="1" customFormat="1" ht="10.9" customHeight="1">
      <c r="B13" s="36"/>
      <c r="I13" s="102"/>
      <c r="L13" s="36"/>
    </row>
    <row r="14" spans="2:12" s="1" customFormat="1" ht="12" customHeight="1">
      <c r="B14" s="36"/>
      <c r="D14" s="101" t="s">
        <v>24</v>
      </c>
      <c r="I14" s="103" t="s">
        <v>25</v>
      </c>
      <c r="J14" s="15" t="s">
        <v>26</v>
      </c>
      <c r="L14" s="36"/>
    </row>
    <row r="15" spans="2:12" s="1" customFormat="1" ht="18" customHeight="1">
      <c r="B15" s="36"/>
      <c r="E15" s="15" t="s">
        <v>27</v>
      </c>
      <c r="I15" s="103" t="s">
        <v>28</v>
      </c>
      <c r="J15" s="15" t="s">
        <v>29</v>
      </c>
      <c r="L15" s="36"/>
    </row>
    <row r="16" spans="2:12" s="1" customFormat="1" ht="6.95" customHeight="1">
      <c r="B16" s="36"/>
      <c r="I16" s="102"/>
      <c r="L16" s="36"/>
    </row>
    <row r="17" spans="2:12" s="1" customFormat="1" ht="12" customHeight="1">
      <c r="B17" s="36"/>
      <c r="D17" s="101" t="s">
        <v>30</v>
      </c>
      <c r="I17" s="103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3" t="str">
        <f>'Rekapitulace stavby'!E14</f>
        <v>Vyplň údaj</v>
      </c>
      <c r="F18" s="284"/>
      <c r="G18" s="284"/>
      <c r="H18" s="284"/>
      <c r="I18" s="103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2"/>
      <c r="L19" s="36"/>
    </row>
    <row r="20" spans="2:12" s="1" customFormat="1" ht="12" customHeight="1">
      <c r="B20" s="36"/>
      <c r="D20" s="101" t="s">
        <v>32</v>
      </c>
      <c r="I20" s="103" t="s">
        <v>25</v>
      </c>
      <c r="J20" s="15" t="s">
        <v>33</v>
      </c>
      <c r="L20" s="36"/>
    </row>
    <row r="21" spans="2:12" s="1" customFormat="1" ht="18" customHeight="1">
      <c r="B21" s="36"/>
      <c r="E21" s="15" t="s">
        <v>34</v>
      </c>
      <c r="I21" s="103" t="s">
        <v>28</v>
      </c>
      <c r="J21" s="15" t="s">
        <v>35</v>
      </c>
      <c r="L21" s="36"/>
    </row>
    <row r="22" spans="2:12" s="1" customFormat="1" ht="6.95" customHeight="1">
      <c r="B22" s="36"/>
      <c r="I22" s="102"/>
      <c r="L22" s="36"/>
    </row>
    <row r="23" spans="2:12" s="1" customFormat="1" ht="12" customHeight="1">
      <c r="B23" s="36"/>
      <c r="D23" s="101" t="s">
        <v>37</v>
      </c>
      <c r="I23" s="103" t="s">
        <v>25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3" t="s">
        <v>28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2"/>
      <c r="L25" s="36"/>
    </row>
    <row r="26" spans="2:12" s="1" customFormat="1" ht="12" customHeight="1">
      <c r="B26" s="36"/>
      <c r="D26" s="101" t="s">
        <v>39</v>
      </c>
      <c r="I26" s="102"/>
      <c r="L26" s="36"/>
    </row>
    <row r="27" spans="2:12" s="6" customFormat="1" ht="16.5" customHeight="1">
      <c r="B27" s="105"/>
      <c r="E27" s="285" t="s">
        <v>1</v>
      </c>
      <c r="F27" s="285"/>
      <c r="G27" s="285"/>
      <c r="H27" s="285"/>
      <c r="I27" s="106"/>
      <c r="L27" s="105"/>
    </row>
    <row r="28" spans="2:12" s="1" customFormat="1" ht="6.95" customHeight="1">
      <c r="B28" s="36"/>
      <c r="I28" s="102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7"/>
      <c r="J29" s="54"/>
      <c r="K29" s="54"/>
      <c r="L29" s="36"/>
    </row>
    <row r="30" spans="2:12" s="1" customFormat="1" ht="25.35" customHeight="1">
      <c r="B30" s="36"/>
      <c r="D30" s="108" t="s">
        <v>41</v>
      </c>
      <c r="I30" s="102"/>
      <c r="J30" s="109">
        <f>ROUND(J90,2)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7"/>
      <c r="J31" s="54"/>
      <c r="K31" s="54"/>
      <c r="L31" s="36"/>
    </row>
    <row r="32" spans="2:12" s="1" customFormat="1" ht="14.45" customHeight="1">
      <c r="B32" s="36"/>
      <c r="F32" s="110" t="s">
        <v>43</v>
      </c>
      <c r="I32" s="111" t="s">
        <v>42</v>
      </c>
      <c r="J32" s="110" t="s">
        <v>44</v>
      </c>
      <c r="L32" s="36"/>
    </row>
    <row r="33" spans="2:12" s="1" customFormat="1" ht="14.45" customHeight="1">
      <c r="B33" s="36"/>
      <c r="D33" s="101" t="s">
        <v>45</v>
      </c>
      <c r="E33" s="101" t="s">
        <v>46</v>
      </c>
      <c r="F33" s="112">
        <f>ROUND((SUM(BE90:BE469)),2)</f>
        <v>0</v>
      </c>
      <c r="I33" s="113">
        <v>0.21</v>
      </c>
      <c r="J33" s="112">
        <f>ROUND(((SUM(BE90:BE469))*I33),2)</f>
        <v>0</v>
      </c>
      <c r="L33" s="36"/>
    </row>
    <row r="34" spans="2:12" s="1" customFormat="1" ht="14.45" customHeight="1">
      <c r="B34" s="36"/>
      <c r="E34" s="101" t="s">
        <v>47</v>
      </c>
      <c r="F34" s="112">
        <f>ROUND((SUM(BF90:BF469)),2)</f>
        <v>0</v>
      </c>
      <c r="I34" s="113">
        <v>0.15</v>
      </c>
      <c r="J34" s="112">
        <f>ROUND(((SUM(BF90:BF469))*I34),2)</f>
        <v>0</v>
      </c>
      <c r="L34" s="36"/>
    </row>
    <row r="35" spans="2:12" s="1" customFormat="1" ht="14.45" customHeight="1" hidden="1">
      <c r="B35" s="36"/>
      <c r="E35" s="101" t="s">
        <v>48</v>
      </c>
      <c r="F35" s="112">
        <f>ROUND((SUM(BG90:BG469)),2)</f>
        <v>0</v>
      </c>
      <c r="I35" s="113">
        <v>0.21</v>
      </c>
      <c r="J35" s="112">
        <f>0</f>
        <v>0</v>
      </c>
      <c r="L35" s="36"/>
    </row>
    <row r="36" spans="2:12" s="1" customFormat="1" ht="14.45" customHeight="1" hidden="1">
      <c r="B36" s="36"/>
      <c r="E36" s="101" t="s">
        <v>49</v>
      </c>
      <c r="F36" s="112">
        <f>ROUND((SUM(BH90:BH469)),2)</f>
        <v>0</v>
      </c>
      <c r="I36" s="113">
        <v>0.15</v>
      </c>
      <c r="J36" s="112">
        <f>0</f>
        <v>0</v>
      </c>
      <c r="L36" s="36"/>
    </row>
    <row r="37" spans="2:12" s="1" customFormat="1" ht="14.45" customHeight="1" hidden="1">
      <c r="B37" s="36"/>
      <c r="E37" s="101" t="s">
        <v>50</v>
      </c>
      <c r="F37" s="112">
        <f>ROUND((SUM(BI90:BI469)),2)</f>
        <v>0</v>
      </c>
      <c r="I37" s="113">
        <v>0</v>
      </c>
      <c r="J37" s="112">
        <f>0</f>
        <v>0</v>
      </c>
      <c r="L37" s="36"/>
    </row>
    <row r="38" spans="2:12" s="1" customFormat="1" ht="6.95" customHeight="1">
      <c r="B38" s="36"/>
      <c r="I38" s="102"/>
      <c r="L38" s="36"/>
    </row>
    <row r="39" spans="2:12" s="1" customFormat="1" ht="25.35" customHeight="1">
      <c r="B39" s="36"/>
      <c r="C39" s="114"/>
      <c r="D39" s="115" t="s">
        <v>51</v>
      </c>
      <c r="E39" s="116"/>
      <c r="F39" s="116"/>
      <c r="G39" s="117" t="s">
        <v>52</v>
      </c>
      <c r="H39" s="118" t="s">
        <v>53</v>
      </c>
      <c r="I39" s="119"/>
      <c r="J39" s="120">
        <f>SUM(J30:J37)</f>
        <v>0</v>
      </c>
      <c r="K39" s="121"/>
      <c r="L39" s="36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6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6"/>
    </row>
    <row r="45" spans="2:12" s="1" customFormat="1" ht="24.95" customHeight="1">
      <c r="B45" s="32"/>
      <c r="C45" s="21" t="s">
        <v>118</v>
      </c>
      <c r="D45" s="33"/>
      <c r="E45" s="33"/>
      <c r="F45" s="33"/>
      <c r="G45" s="33"/>
      <c r="H45" s="33"/>
      <c r="I45" s="102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2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2"/>
      <c r="J47" s="33"/>
      <c r="K47" s="33"/>
      <c r="L47" s="36"/>
    </row>
    <row r="48" spans="2:12" s="1" customFormat="1" ht="16.5" customHeight="1">
      <c r="B48" s="32"/>
      <c r="C48" s="33"/>
      <c r="D48" s="33"/>
      <c r="E48" s="277" t="str">
        <f>E7</f>
        <v>Domov v Podzámčí – Chlumec nad Cidlinou</v>
      </c>
      <c r="F48" s="278"/>
      <c r="G48" s="278"/>
      <c r="H48" s="278"/>
      <c r="I48" s="102"/>
      <c r="J48" s="33"/>
      <c r="K48" s="33"/>
      <c r="L48" s="36"/>
    </row>
    <row r="49" spans="2:12" s="1" customFormat="1" ht="12" customHeight="1">
      <c r="B49" s="32"/>
      <c r="C49" s="27" t="s">
        <v>112</v>
      </c>
      <c r="D49" s="33"/>
      <c r="E49" s="33"/>
      <c r="F49" s="33"/>
      <c r="G49" s="33"/>
      <c r="H49" s="33"/>
      <c r="I49" s="102"/>
      <c r="J49" s="33"/>
      <c r="K49" s="33"/>
      <c r="L49" s="36"/>
    </row>
    <row r="50" spans="2:12" s="1" customFormat="1" ht="16.5" customHeight="1">
      <c r="B50" s="32"/>
      <c r="C50" s="33"/>
      <c r="D50" s="33"/>
      <c r="E50" s="262" t="str">
        <f>E9</f>
        <v>03 - 3 NP</v>
      </c>
      <c r="F50" s="261"/>
      <c r="G50" s="261"/>
      <c r="H50" s="261"/>
      <c r="I50" s="102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2"/>
      <c r="J51" s="33"/>
      <c r="K51" s="33"/>
      <c r="L51" s="36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>Palackého 165, 503 51, Chlumec nad Cidlinou</v>
      </c>
      <c r="G52" s="33"/>
      <c r="H52" s="33"/>
      <c r="I52" s="103" t="s">
        <v>22</v>
      </c>
      <c r="J52" s="53" t="str">
        <f>IF(J12="","",J12)</f>
        <v>19. 8. 2018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2"/>
      <c r="J53" s="33"/>
      <c r="K53" s="33"/>
      <c r="L53" s="36"/>
    </row>
    <row r="54" spans="2:12" s="1" customFormat="1" ht="13.7" customHeight="1">
      <c r="B54" s="32"/>
      <c r="C54" s="27" t="s">
        <v>24</v>
      </c>
      <c r="D54" s="33"/>
      <c r="E54" s="33"/>
      <c r="F54" s="25" t="str">
        <f>E15</f>
        <v>Královehradecký kraj</v>
      </c>
      <c r="G54" s="33"/>
      <c r="H54" s="33"/>
      <c r="I54" s="103" t="s">
        <v>32</v>
      </c>
      <c r="J54" s="30" t="str">
        <f>E21</f>
        <v>ARCHITEP HK s.r.o.</v>
      </c>
      <c r="K54" s="33"/>
      <c r="L54" s="36"/>
    </row>
    <row r="55" spans="2:12" s="1" customFormat="1" ht="13.7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3" t="s">
        <v>37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2"/>
      <c r="J56" s="33"/>
      <c r="K56" s="33"/>
      <c r="L56" s="36"/>
    </row>
    <row r="57" spans="2:12" s="1" customFormat="1" ht="29.25" customHeight="1">
      <c r="B57" s="32"/>
      <c r="C57" s="128" t="s">
        <v>119</v>
      </c>
      <c r="D57" s="129"/>
      <c r="E57" s="129"/>
      <c r="F57" s="129"/>
      <c r="G57" s="129"/>
      <c r="H57" s="129"/>
      <c r="I57" s="130"/>
      <c r="J57" s="131" t="s">
        <v>120</v>
      </c>
      <c r="K57" s="129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2"/>
      <c r="J58" s="33"/>
      <c r="K58" s="33"/>
      <c r="L58" s="36"/>
    </row>
    <row r="59" spans="2:47" s="1" customFormat="1" ht="22.9" customHeight="1">
      <c r="B59" s="32"/>
      <c r="C59" s="132" t="s">
        <v>121</v>
      </c>
      <c r="D59" s="33"/>
      <c r="E59" s="33"/>
      <c r="F59" s="33"/>
      <c r="G59" s="33"/>
      <c r="H59" s="33"/>
      <c r="I59" s="102"/>
      <c r="J59" s="71">
        <f>J90</f>
        <v>0</v>
      </c>
      <c r="K59" s="33"/>
      <c r="L59" s="36"/>
      <c r="AU59" s="15" t="s">
        <v>122</v>
      </c>
    </row>
    <row r="60" spans="2:12" s="7" customFormat="1" ht="24.95" customHeight="1">
      <c r="B60" s="133"/>
      <c r="C60" s="134"/>
      <c r="D60" s="135" t="s">
        <v>123</v>
      </c>
      <c r="E60" s="136"/>
      <c r="F60" s="136"/>
      <c r="G60" s="136"/>
      <c r="H60" s="136"/>
      <c r="I60" s="137"/>
      <c r="J60" s="138">
        <f>J91</f>
        <v>0</v>
      </c>
      <c r="K60" s="134"/>
      <c r="L60" s="139"/>
    </row>
    <row r="61" spans="2:12" s="8" customFormat="1" ht="19.9" customHeight="1">
      <c r="B61" s="140"/>
      <c r="C61" s="141"/>
      <c r="D61" s="142" t="s">
        <v>124</v>
      </c>
      <c r="E61" s="143"/>
      <c r="F61" s="143"/>
      <c r="G61" s="143"/>
      <c r="H61" s="143"/>
      <c r="I61" s="144"/>
      <c r="J61" s="145">
        <f>J92</f>
        <v>0</v>
      </c>
      <c r="K61" s="141"/>
      <c r="L61" s="146"/>
    </row>
    <row r="62" spans="2:12" s="8" customFormat="1" ht="19.9" customHeight="1">
      <c r="B62" s="140"/>
      <c r="C62" s="141"/>
      <c r="D62" s="142" t="s">
        <v>125</v>
      </c>
      <c r="E62" s="143"/>
      <c r="F62" s="143"/>
      <c r="G62" s="143"/>
      <c r="H62" s="143"/>
      <c r="I62" s="144"/>
      <c r="J62" s="145">
        <f>J242</f>
        <v>0</v>
      </c>
      <c r="K62" s="141"/>
      <c r="L62" s="146"/>
    </row>
    <row r="63" spans="2:12" s="8" customFormat="1" ht="19.9" customHeight="1">
      <c r="B63" s="140"/>
      <c r="C63" s="141"/>
      <c r="D63" s="142" t="s">
        <v>126</v>
      </c>
      <c r="E63" s="143"/>
      <c r="F63" s="143"/>
      <c r="G63" s="143"/>
      <c r="H63" s="143"/>
      <c r="I63" s="144"/>
      <c r="J63" s="145">
        <f>J282</f>
        <v>0</v>
      </c>
      <c r="K63" s="141"/>
      <c r="L63" s="146"/>
    </row>
    <row r="64" spans="2:12" s="8" customFormat="1" ht="19.9" customHeight="1">
      <c r="B64" s="140"/>
      <c r="C64" s="141"/>
      <c r="D64" s="142" t="s">
        <v>127</v>
      </c>
      <c r="E64" s="143"/>
      <c r="F64" s="143"/>
      <c r="G64" s="143"/>
      <c r="H64" s="143"/>
      <c r="I64" s="144"/>
      <c r="J64" s="145">
        <f>J294</f>
        <v>0</v>
      </c>
      <c r="K64" s="141"/>
      <c r="L64" s="146"/>
    </row>
    <row r="65" spans="2:12" s="7" customFormat="1" ht="24.95" customHeight="1">
      <c r="B65" s="133"/>
      <c r="C65" s="134"/>
      <c r="D65" s="135" t="s">
        <v>128</v>
      </c>
      <c r="E65" s="136"/>
      <c r="F65" s="136"/>
      <c r="G65" s="136"/>
      <c r="H65" s="136"/>
      <c r="I65" s="137"/>
      <c r="J65" s="138">
        <f>J297</f>
        <v>0</v>
      </c>
      <c r="K65" s="134"/>
      <c r="L65" s="139"/>
    </row>
    <row r="66" spans="2:12" s="8" customFormat="1" ht="19.9" customHeight="1">
      <c r="B66" s="140"/>
      <c r="C66" s="141"/>
      <c r="D66" s="142" t="s">
        <v>129</v>
      </c>
      <c r="E66" s="143"/>
      <c r="F66" s="143"/>
      <c r="G66" s="143"/>
      <c r="H66" s="143"/>
      <c r="I66" s="144"/>
      <c r="J66" s="145">
        <f>J298</f>
        <v>0</v>
      </c>
      <c r="K66" s="141"/>
      <c r="L66" s="146"/>
    </row>
    <row r="67" spans="2:12" s="8" customFormat="1" ht="19.9" customHeight="1">
      <c r="B67" s="140"/>
      <c r="C67" s="141"/>
      <c r="D67" s="142" t="s">
        <v>130</v>
      </c>
      <c r="E67" s="143"/>
      <c r="F67" s="143"/>
      <c r="G67" s="143"/>
      <c r="H67" s="143"/>
      <c r="I67" s="144"/>
      <c r="J67" s="145">
        <f>J316</f>
        <v>0</v>
      </c>
      <c r="K67" s="141"/>
      <c r="L67" s="146"/>
    </row>
    <row r="68" spans="2:12" s="8" customFormat="1" ht="19.9" customHeight="1">
      <c r="B68" s="140"/>
      <c r="C68" s="141"/>
      <c r="D68" s="142" t="s">
        <v>131</v>
      </c>
      <c r="E68" s="143"/>
      <c r="F68" s="143"/>
      <c r="G68" s="143"/>
      <c r="H68" s="143"/>
      <c r="I68" s="144"/>
      <c r="J68" s="145">
        <f>J337</f>
        <v>0</v>
      </c>
      <c r="K68" s="141"/>
      <c r="L68" s="146"/>
    </row>
    <row r="69" spans="2:12" s="8" customFormat="1" ht="19.9" customHeight="1">
      <c r="B69" s="140"/>
      <c r="C69" s="141"/>
      <c r="D69" s="142" t="s">
        <v>133</v>
      </c>
      <c r="E69" s="143"/>
      <c r="F69" s="143"/>
      <c r="G69" s="143"/>
      <c r="H69" s="143"/>
      <c r="I69" s="144"/>
      <c r="J69" s="145">
        <f>J401</f>
        <v>0</v>
      </c>
      <c r="K69" s="141"/>
      <c r="L69" s="146"/>
    </row>
    <row r="70" spans="2:12" s="8" customFormat="1" ht="19.9" customHeight="1">
      <c r="B70" s="140"/>
      <c r="C70" s="141"/>
      <c r="D70" s="142" t="s">
        <v>135</v>
      </c>
      <c r="E70" s="143"/>
      <c r="F70" s="143"/>
      <c r="G70" s="143"/>
      <c r="H70" s="143"/>
      <c r="I70" s="144"/>
      <c r="J70" s="145">
        <f>J445</f>
        <v>0</v>
      </c>
      <c r="K70" s="141"/>
      <c r="L70" s="146"/>
    </row>
    <row r="71" spans="2:12" s="1" customFormat="1" ht="21.75" customHeight="1">
      <c r="B71" s="32"/>
      <c r="C71" s="33"/>
      <c r="D71" s="33"/>
      <c r="E71" s="33"/>
      <c r="F71" s="33"/>
      <c r="G71" s="33"/>
      <c r="H71" s="33"/>
      <c r="I71" s="102"/>
      <c r="J71" s="33"/>
      <c r="K71" s="33"/>
      <c r="L71" s="36"/>
    </row>
    <row r="72" spans="2:12" s="1" customFormat="1" ht="6.95" customHeight="1">
      <c r="B72" s="44"/>
      <c r="C72" s="45"/>
      <c r="D72" s="45"/>
      <c r="E72" s="45"/>
      <c r="F72" s="45"/>
      <c r="G72" s="45"/>
      <c r="H72" s="45"/>
      <c r="I72" s="124"/>
      <c r="J72" s="45"/>
      <c r="K72" s="45"/>
      <c r="L72" s="36"/>
    </row>
    <row r="76" spans="2:12" s="1" customFormat="1" ht="6.95" customHeight="1">
      <c r="B76" s="46"/>
      <c r="C76" s="47"/>
      <c r="D76" s="47"/>
      <c r="E76" s="47"/>
      <c r="F76" s="47"/>
      <c r="G76" s="47"/>
      <c r="H76" s="47"/>
      <c r="I76" s="127"/>
      <c r="J76" s="47"/>
      <c r="K76" s="47"/>
      <c r="L76" s="36"/>
    </row>
    <row r="77" spans="2:12" s="1" customFormat="1" ht="24.95" customHeight="1">
      <c r="B77" s="32"/>
      <c r="C77" s="21" t="s">
        <v>136</v>
      </c>
      <c r="D77" s="33"/>
      <c r="E77" s="33"/>
      <c r="F77" s="33"/>
      <c r="G77" s="33"/>
      <c r="H77" s="33"/>
      <c r="I77" s="102"/>
      <c r="J77" s="33"/>
      <c r="K77" s="33"/>
      <c r="L77" s="36"/>
    </row>
    <row r="78" spans="2:12" s="1" customFormat="1" ht="6.95" customHeight="1">
      <c r="B78" s="32"/>
      <c r="C78" s="33"/>
      <c r="D78" s="33"/>
      <c r="E78" s="33"/>
      <c r="F78" s="33"/>
      <c r="G78" s="33"/>
      <c r="H78" s="33"/>
      <c r="I78" s="102"/>
      <c r="J78" s="33"/>
      <c r="K78" s="33"/>
      <c r="L78" s="36"/>
    </row>
    <row r="79" spans="2:12" s="1" customFormat="1" ht="12" customHeight="1">
      <c r="B79" s="32"/>
      <c r="C79" s="27" t="s">
        <v>16</v>
      </c>
      <c r="D79" s="33"/>
      <c r="E79" s="33"/>
      <c r="F79" s="33"/>
      <c r="G79" s="33"/>
      <c r="H79" s="33"/>
      <c r="I79" s="102"/>
      <c r="J79" s="33"/>
      <c r="K79" s="33"/>
      <c r="L79" s="36"/>
    </row>
    <row r="80" spans="2:12" s="1" customFormat="1" ht="16.5" customHeight="1">
      <c r="B80" s="32"/>
      <c r="C80" s="33"/>
      <c r="D80" s="33"/>
      <c r="E80" s="277" t="str">
        <f>E7</f>
        <v>Domov v Podzámčí – Chlumec nad Cidlinou</v>
      </c>
      <c r="F80" s="278"/>
      <c r="G80" s="278"/>
      <c r="H80" s="278"/>
      <c r="I80" s="102"/>
      <c r="J80" s="33"/>
      <c r="K80" s="33"/>
      <c r="L80" s="36"/>
    </row>
    <row r="81" spans="2:12" s="1" customFormat="1" ht="12" customHeight="1">
      <c r="B81" s="32"/>
      <c r="C81" s="27" t="s">
        <v>112</v>
      </c>
      <c r="D81" s="33"/>
      <c r="E81" s="33"/>
      <c r="F81" s="33"/>
      <c r="G81" s="33"/>
      <c r="H81" s="33"/>
      <c r="I81" s="102"/>
      <c r="J81" s="33"/>
      <c r="K81" s="33"/>
      <c r="L81" s="36"/>
    </row>
    <row r="82" spans="2:12" s="1" customFormat="1" ht="16.5" customHeight="1">
      <c r="B82" s="32"/>
      <c r="C82" s="33"/>
      <c r="D82" s="33"/>
      <c r="E82" s="262" t="str">
        <f>E9</f>
        <v>03 - 3 NP</v>
      </c>
      <c r="F82" s="261"/>
      <c r="G82" s="261"/>
      <c r="H82" s="261"/>
      <c r="I82" s="102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2"/>
      <c r="J83" s="33"/>
      <c r="K83" s="33"/>
      <c r="L83" s="36"/>
    </row>
    <row r="84" spans="2:12" s="1" customFormat="1" ht="12" customHeight="1">
      <c r="B84" s="32"/>
      <c r="C84" s="27" t="s">
        <v>20</v>
      </c>
      <c r="D84" s="33"/>
      <c r="E84" s="33"/>
      <c r="F84" s="25" t="str">
        <f>F12</f>
        <v>Palackého 165, 503 51, Chlumec nad Cidlinou</v>
      </c>
      <c r="G84" s="33"/>
      <c r="H84" s="33"/>
      <c r="I84" s="103" t="s">
        <v>22</v>
      </c>
      <c r="J84" s="53" t="str">
        <f>IF(J12="","",J12)</f>
        <v>19. 8. 2018</v>
      </c>
      <c r="K84" s="33"/>
      <c r="L84" s="36"/>
    </row>
    <row r="85" spans="2:12" s="1" customFormat="1" ht="6.95" customHeight="1">
      <c r="B85" s="32"/>
      <c r="C85" s="33"/>
      <c r="D85" s="33"/>
      <c r="E85" s="33"/>
      <c r="F85" s="33"/>
      <c r="G85" s="33"/>
      <c r="H85" s="33"/>
      <c r="I85" s="102"/>
      <c r="J85" s="33"/>
      <c r="K85" s="33"/>
      <c r="L85" s="36"/>
    </row>
    <row r="86" spans="2:12" s="1" customFormat="1" ht="13.7" customHeight="1">
      <c r="B86" s="32"/>
      <c r="C86" s="27" t="s">
        <v>24</v>
      </c>
      <c r="D86" s="33"/>
      <c r="E86" s="33"/>
      <c r="F86" s="25" t="str">
        <f>E15</f>
        <v>Královehradecký kraj</v>
      </c>
      <c r="G86" s="33"/>
      <c r="H86" s="33"/>
      <c r="I86" s="103" t="s">
        <v>32</v>
      </c>
      <c r="J86" s="30" t="str">
        <f>E21</f>
        <v>ARCHITEP HK s.r.o.</v>
      </c>
      <c r="K86" s="33"/>
      <c r="L86" s="36"/>
    </row>
    <row r="87" spans="2:12" s="1" customFormat="1" ht="13.7" customHeight="1">
      <c r="B87" s="32"/>
      <c r="C87" s="27" t="s">
        <v>30</v>
      </c>
      <c r="D87" s="33"/>
      <c r="E87" s="33"/>
      <c r="F87" s="25" t="str">
        <f>IF(E18="","",E18)</f>
        <v>Vyplň údaj</v>
      </c>
      <c r="G87" s="33"/>
      <c r="H87" s="33"/>
      <c r="I87" s="103" t="s">
        <v>37</v>
      </c>
      <c r="J87" s="30" t="str">
        <f>E24</f>
        <v xml:space="preserve"> </v>
      </c>
      <c r="K87" s="33"/>
      <c r="L87" s="36"/>
    </row>
    <row r="88" spans="2:12" s="1" customFormat="1" ht="10.35" customHeight="1">
      <c r="B88" s="32"/>
      <c r="C88" s="33"/>
      <c r="D88" s="33"/>
      <c r="E88" s="33"/>
      <c r="F88" s="33"/>
      <c r="G88" s="33"/>
      <c r="H88" s="33"/>
      <c r="I88" s="102"/>
      <c r="J88" s="33"/>
      <c r="K88" s="33"/>
      <c r="L88" s="36"/>
    </row>
    <row r="89" spans="2:20" s="9" customFormat="1" ht="29.25" customHeight="1">
      <c r="B89" s="147"/>
      <c r="C89" s="148" t="s">
        <v>137</v>
      </c>
      <c r="D89" s="149" t="s">
        <v>60</v>
      </c>
      <c r="E89" s="149" t="s">
        <v>56</v>
      </c>
      <c r="F89" s="149" t="s">
        <v>57</v>
      </c>
      <c r="G89" s="149" t="s">
        <v>138</v>
      </c>
      <c r="H89" s="149" t="s">
        <v>139</v>
      </c>
      <c r="I89" s="150" t="s">
        <v>140</v>
      </c>
      <c r="J89" s="149" t="s">
        <v>120</v>
      </c>
      <c r="K89" s="151" t="s">
        <v>141</v>
      </c>
      <c r="L89" s="152"/>
      <c r="M89" s="62" t="s">
        <v>1</v>
      </c>
      <c r="N89" s="63" t="s">
        <v>45</v>
      </c>
      <c r="O89" s="63" t="s">
        <v>142</v>
      </c>
      <c r="P89" s="63" t="s">
        <v>143</v>
      </c>
      <c r="Q89" s="63" t="s">
        <v>144</v>
      </c>
      <c r="R89" s="63" t="s">
        <v>145</v>
      </c>
      <c r="S89" s="63" t="s">
        <v>146</v>
      </c>
      <c r="T89" s="64" t="s">
        <v>147</v>
      </c>
    </row>
    <row r="90" spans="2:63" s="1" customFormat="1" ht="22.9" customHeight="1">
      <c r="B90" s="32"/>
      <c r="C90" s="69" t="s">
        <v>148</v>
      </c>
      <c r="D90" s="33"/>
      <c r="E90" s="33"/>
      <c r="F90" s="33"/>
      <c r="G90" s="33"/>
      <c r="H90" s="33"/>
      <c r="I90" s="102"/>
      <c r="J90" s="153">
        <f>BK90</f>
        <v>0</v>
      </c>
      <c r="K90" s="33"/>
      <c r="L90" s="36"/>
      <c r="M90" s="65"/>
      <c r="N90" s="66"/>
      <c r="O90" s="66"/>
      <c r="P90" s="154">
        <f>P91+P297</f>
        <v>0</v>
      </c>
      <c r="Q90" s="66"/>
      <c r="R90" s="154">
        <f>R91+R297</f>
        <v>4.09020714</v>
      </c>
      <c r="S90" s="66"/>
      <c r="T90" s="155">
        <f>T91+T297</f>
        <v>7.693035000000002</v>
      </c>
      <c r="AT90" s="15" t="s">
        <v>74</v>
      </c>
      <c r="AU90" s="15" t="s">
        <v>122</v>
      </c>
      <c r="BK90" s="156">
        <f>BK91+BK297</f>
        <v>0</v>
      </c>
    </row>
    <row r="91" spans="2:63" s="10" customFormat="1" ht="25.9" customHeight="1">
      <c r="B91" s="157"/>
      <c r="C91" s="158"/>
      <c r="D91" s="159" t="s">
        <v>74</v>
      </c>
      <c r="E91" s="160" t="s">
        <v>149</v>
      </c>
      <c r="F91" s="160" t="s">
        <v>150</v>
      </c>
      <c r="G91" s="158"/>
      <c r="H91" s="158"/>
      <c r="I91" s="161"/>
      <c r="J91" s="162">
        <f>BK91</f>
        <v>0</v>
      </c>
      <c r="K91" s="158"/>
      <c r="L91" s="163"/>
      <c r="M91" s="164"/>
      <c r="N91" s="165"/>
      <c r="O91" s="165"/>
      <c r="P91" s="166">
        <f>P92+P242+P282+P294</f>
        <v>0</v>
      </c>
      <c r="Q91" s="165"/>
      <c r="R91" s="166">
        <f>R92+R242+R282+R294</f>
        <v>3.82076029</v>
      </c>
      <c r="S91" s="165"/>
      <c r="T91" s="167">
        <f>T92+T242+T282+T294</f>
        <v>7.439195000000002</v>
      </c>
      <c r="AR91" s="168" t="s">
        <v>83</v>
      </c>
      <c r="AT91" s="169" t="s">
        <v>74</v>
      </c>
      <c r="AU91" s="169" t="s">
        <v>75</v>
      </c>
      <c r="AY91" s="168" t="s">
        <v>151</v>
      </c>
      <c r="BK91" s="170">
        <f>BK92+BK242+BK282+BK294</f>
        <v>0</v>
      </c>
    </row>
    <row r="92" spans="2:63" s="10" customFormat="1" ht="22.9" customHeight="1">
      <c r="B92" s="157"/>
      <c r="C92" s="158"/>
      <c r="D92" s="159" t="s">
        <v>74</v>
      </c>
      <c r="E92" s="171" t="s">
        <v>152</v>
      </c>
      <c r="F92" s="171" t="s">
        <v>153</v>
      </c>
      <c r="G92" s="158"/>
      <c r="H92" s="158"/>
      <c r="I92" s="161"/>
      <c r="J92" s="172">
        <f>BK92</f>
        <v>0</v>
      </c>
      <c r="K92" s="158"/>
      <c r="L92" s="163"/>
      <c r="M92" s="164"/>
      <c r="N92" s="165"/>
      <c r="O92" s="165"/>
      <c r="P92" s="166">
        <f>SUM(P93:P241)</f>
        <v>0</v>
      </c>
      <c r="Q92" s="165"/>
      <c r="R92" s="166">
        <f>SUM(R93:R241)</f>
        <v>3.78268029</v>
      </c>
      <c r="S92" s="165"/>
      <c r="T92" s="167">
        <f>SUM(T93:T241)</f>
        <v>0</v>
      </c>
      <c r="AR92" s="168" t="s">
        <v>83</v>
      </c>
      <c r="AT92" s="169" t="s">
        <v>74</v>
      </c>
      <c r="AU92" s="169" t="s">
        <v>83</v>
      </c>
      <c r="AY92" s="168" t="s">
        <v>151</v>
      </c>
      <c r="BK92" s="170">
        <f>SUM(BK93:BK241)</f>
        <v>0</v>
      </c>
    </row>
    <row r="93" spans="2:65" s="1" customFormat="1" ht="16.5" customHeight="1">
      <c r="B93" s="32"/>
      <c r="C93" s="173" t="s">
        <v>83</v>
      </c>
      <c r="D93" s="173" t="s">
        <v>154</v>
      </c>
      <c r="E93" s="174" t="s">
        <v>155</v>
      </c>
      <c r="F93" s="175" t="s">
        <v>156</v>
      </c>
      <c r="G93" s="176" t="s">
        <v>157</v>
      </c>
      <c r="H93" s="177">
        <v>12.975</v>
      </c>
      <c r="I93" s="178"/>
      <c r="J93" s="179">
        <f>ROUND(I93*H93,2)</f>
        <v>0</v>
      </c>
      <c r="K93" s="175" t="s">
        <v>158</v>
      </c>
      <c r="L93" s="36"/>
      <c r="M93" s="180" t="s">
        <v>1</v>
      </c>
      <c r="N93" s="181" t="s">
        <v>46</v>
      </c>
      <c r="O93" s="58"/>
      <c r="P93" s="182">
        <f>O93*H93</f>
        <v>0</v>
      </c>
      <c r="Q93" s="182">
        <v>0.00735</v>
      </c>
      <c r="R93" s="182">
        <f>Q93*H93</f>
        <v>0.09536625</v>
      </c>
      <c r="S93" s="182">
        <v>0</v>
      </c>
      <c r="T93" s="183">
        <f>S93*H93</f>
        <v>0</v>
      </c>
      <c r="AR93" s="15" t="s">
        <v>159</v>
      </c>
      <c r="AT93" s="15" t="s">
        <v>154</v>
      </c>
      <c r="AU93" s="15" t="s">
        <v>85</v>
      </c>
      <c r="AY93" s="15" t="s">
        <v>151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15" t="s">
        <v>83</v>
      </c>
      <c r="BK93" s="184">
        <f>ROUND(I93*H93,2)</f>
        <v>0</v>
      </c>
      <c r="BL93" s="15" t="s">
        <v>159</v>
      </c>
      <c r="BM93" s="15" t="s">
        <v>960</v>
      </c>
    </row>
    <row r="94" spans="2:47" s="1" customFormat="1" ht="12">
      <c r="B94" s="32"/>
      <c r="C94" s="33"/>
      <c r="D94" s="185" t="s">
        <v>161</v>
      </c>
      <c r="E94" s="33"/>
      <c r="F94" s="186" t="s">
        <v>162</v>
      </c>
      <c r="G94" s="33"/>
      <c r="H94" s="33"/>
      <c r="I94" s="102"/>
      <c r="J94" s="33"/>
      <c r="K94" s="33"/>
      <c r="L94" s="36"/>
      <c r="M94" s="187"/>
      <c r="N94" s="58"/>
      <c r="O94" s="58"/>
      <c r="P94" s="58"/>
      <c r="Q94" s="58"/>
      <c r="R94" s="58"/>
      <c r="S94" s="58"/>
      <c r="T94" s="59"/>
      <c r="AT94" s="15" t="s">
        <v>161</v>
      </c>
      <c r="AU94" s="15" t="s">
        <v>85</v>
      </c>
    </row>
    <row r="95" spans="2:51" s="11" customFormat="1" ht="12">
      <c r="B95" s="188"/>
      <c r="C95" s="189"/>
      <c r="D95" s="185" t="s">
        <v>163</v>
      </c>
      <c r="E95" s="190" t="s">
        <v>1</v>
      </c>
      <c r="F95" s="191" t="s">
        <v>164</v>
      </c>
      <c r="G95" s="189"/>
      <c r="H95" s="190" t="s">
        <v>1</v>
      </c>
      <c r="I95" s="192"/>
      <c r="J95" s="189"/>
      <c r="K95" s="189"/>
      <c r="L95" s="193"/>
      <c r="M95" s="194"/>
      <c r="N95" s="195"/>
      <c r="O95" s="195"/>
      <c r="P95" s="195"/>
      <c r="Q95" s="195"/>
      <c r="R95" s="195"/>
      <c r="S95" s="195"/>
      <c r="T95" s="196"/>
      <c r="AT95" s="197" t="s">
        <v>163</v>
      </c>
      <c r="AU95" s="197" t="s">
        <v>85</v>
      </c>
      <c r="AV95" s="11" t="s">
        <v>83</v>
      </c>
      <c r="AW95" s="11" t="s">
        <v>36</v>
      </c>
      <c r="AX95" s="11" t="s">
        <v>75</v>
      </c>
      <c r="AY95" s="197" t="s">
        <v>151</v>
      </c>
    </row>
    <row r="96" spans="2:51" s="11" customFormat="1" ht="12">
      <c r="B96" s="188"/>
      <c r="C96" s="189"/>
      <c r="D96" s="185" t="s">
        <v>163</v>
      </c>
      <c r="E96" s="190" t="s">
        <v>1</v>
      </c>
      <c r="F96" s="191" t="s">
        <v>165</v>
      </c>
      <c r="G96" s="189"/>
      <c r="H96" s="190" t="s">
        <v>1</v>
      </c>
      <c r="I96" s="192"/>
      <c r="J96" s="189"/>
      <c r="K96" s="189"/>
      <c r="L96" s="193"/>
      <c r="M96" s="194"/>
      <c r="N96" s="195"/>
      <c r="O96" s="195"/>
      <c r="P96" s="195"/>
      <c r="Q96" s="195"/>
      <c r="R96" s="195"/>
      <c r="S96" s="195"/>
      <c r="T96" s="196"/>
      <c r="AT96" s="197" t="s">
        <v>163</v>
      </c>
      <c r="AU96" s="197" t="s">
        <v>85</v>
      </c>
      <c r="AV96" s="11" t="s">
        <v>83</v>
      </c>
      <c r="AW96" s="11" t="s">
        <v>36</v>
      </c>
      <c r="AX96" s="11" t="s">
        <v>75</v>
      </c>
      <c r="AY96" s="197" t="s">
        <v>151</v>
      </c>
    </row>
    <row r="97" spans="2:51" s="11" customFormat="1" ht="12">
      <c r="B97" s="188"/>
      <c r="C97" s="189"/>
      <c r="D97" s="185" t="s">
        <v>163</v>
      </c>
      <c r="E97" s="190" t="s">
        <v>1</v>
      </c>
      <c r="F97" s="191" t="s">
        <v>166</v>
      </c>
      <c r="G97" s="189"/>
      <c r="H97" s="190" t="s">
        <v>1</v>
      </c>
      <c r="I97" s="192"/>
      <c r="J97" s="189"/>
      <c r="K97" s="189"/>
      <c r="L97" s="193"/>
      <c r="M97" s="194"/>
      <c r="N97" s="195"/>
      <c r="O97" s="195"/>
      <c r="P97" s="195"/>
      <c r="Q97" s="195"/>
      <c r="R97" s="195"/>
      <c r="S97" s="195"/>
      <c r="T97" s="196"/>
      <c r="AT97" s="197" t="s">
        <v>163</v>
      </c>
      <c r="AU97" s="197" t="s">
        <v>85</v>
      </c>
      <c r="AV97" s="11" t="s">
        <v>83</v>
      </c>
      <c r="AW97" s="11" t="s">
        <v>36</v>
      </c>
      <c r="AX97" s="11" t="s">
        <v>75</v>
      </c>
      <c r="AY97" s="197" t="s">
        <v>151</v>
      </c>
    </row>
    <row r="98" spans="2:51" s="12" customFormat="1" ht="12">
      <c r="B98" s="198"/>
      <c r="C98" s="199"/>
      <c r="D98" s="185" t="s">
        <v>163</v>
      </c>
      <c r="E98" s="200" t="s">
        <v>1</v>
      </c>
      <c r="F98" s="201" t="s">
        <v>800</v>
      </c>
      <c r="G98" s="199"/>
      <c r="H98" s="202">
        <v>9.075</v>
      </c>
      <c r="I98" s="203"/>
      <c r="J98" s="199"/>
      <c r="K98" s="199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163</v>
      </c>
      <c r="AU98" s="208" t="s">
        <v>85</v>
      </c>
      <c r="AV98" s="12" t="s">
        <v>85</v>
      </c>
      <c r="AW98" s="12" t="s">
        <v>36</v>
      </c>
      <c r="AX98" s="12" t="s">
        <v>75</v>
      </c>
      <c r="AY98" s="208" t="s">
        <v>151</v>
      </c>
    </row>
    <row r="99" spans="2:51" s="11" customFormat="1" ht="12">
      <c r="B99" s="188"/>
      <c r="C99" s="189"/>
      <c r="D99" s="185" t="s">
        <v>163</v>
      </c>
      <c r="E99" s="190" t="s">
        <v>1</v>
      </c>
      <c r="F99" s="191" t="s">
        <v>169</v>
      </c>
      <c r="G99" s="189"/>
      <c r="H99" s="190" t="s">
        <v>1</v>
      </c>
      <c r="I99" s="192"/>
      <c r="J99" s="189"/>
      <c r="K99" s="189"/>
      <c r="L99" s="193"/>
      <c r="M99" s="194"/>
      <c r="N99" s="195"/>
      <c r="O99" s="195"/>
      <c r="P99" s="195"/>
      <c r="Q99" s="195"/>
      <c r="R99" s="195"/>
      <c r="S99" s="195"/>
      <c r="T99" s="196"/>
      <c r="AT99" s="197" t="s">
        <v>163</v>
      </c>
      <c r="AU99" s="197" t="s">
        <v>85</v>
      </c>
      <c r="AV99" s="11" t="s">
        <v>83</v>
      </c>
      <c r="AW99" s="11" t="s">
        <v>36</v>
      </c>
      <c r="AX99" s="11" t="s">
        <v>75</v>
      </c>
      <c r="AY99" s="197" t="s">
        <v>151</v>
      </c>
    </row>
    <row r="100" spans="2:51" s="12" customFormat="1" ht="12">
      <c r="B100" s="198"/>
      <c r="C100" s="199"/>
      <c r="D100" s="185" t="s">
        <v>163</v>
      </c>
      <c r="E100" s="200" t="s">
        <v>1</v>
      </c>
      <c r="F100" s="201" t="s">
        <v>801</v>
      </c>
      <c r="G100" s="199"/>
      <c r="H100" s="202">
        <v>3.9</v>
      </c>
      <c r="I100" s="203"/>
      <c r="J100" s="199"/>
      <c r="K100" s="199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163</v>
      </c>
      <c r="AU100" s="208" t="s">
        <v>85</v>
      </c>
      <c r="AV100" s="12" t="s">
        <v>85</v>
      </c>
      <c r="AW100" s="12" t="s">
        <v>36</v>
      </c>
      <c r="AX100" s="12" t="s">
        <v>75</v>
      </c>
      <c r="AY100" s="208" t="s">
        <v>151</v>
      </c>
    </row>
    <row r="101" spans="2:51" s="13" customFormat="1" ht="12">
      <c r="B101" s="209"/>
      <c r="C101" s="210"/>
      <c r="D101" s="185" t="s">
        <v>163</v>
      </c>
      <c r="E101" s="211" t="s">
        <v>793</v>
      </c>
      <c r="F101" s="212" t="s">
        <v>171</v>
      </c>
      <c r="G101" s="210"/>
      <c r="H101" s="213">
        <v>12.975</v>
      </c>
      <c r="I101" s="214"/>
      <c r="J101" s="210"/>
      <c r="K101" s="210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163</v>
      </c>
      <c r="AU101" s="219" t="s">
        <v>85</v>
      </c>
      <c r="AV101" s="13" t="s">
        <v>159</v>
      </c>
      <c r="AW101" s="13" t="s">
        <v>36</v>
      </c>
      <c r="AX101" s="13" t="s">
        <v>83</v>
      </c>
      <c r="AY101" s="219" t="s">
        <v>151</v>
      </c>
    </row>
    <row r="102" spans="2:65" s="1" customFormat="1" ht="16.5" customHeight="1">
      <c r="B102" s="32"/>
      <c r="C102" s="173" t="s">
        <v>85</v>
      </c>
      <c r="D102" s="173" t="s">
        <v>154</v>
      </c>
      <c r="E102" s="174" t="s">
        <v>172</v>
      </c>
      <c r="F102" s="175" t="s">
        <v>173</v>
      </c>
      <c r="G102" s="176" t="s">
        <v>157</v>
      </c>
      <c r="H102" s="177">
        <v>41.6</v>
      </c>
      <c r="I102" s="178"/>
      <c r="J102" s="179">
        <f>ROUND(I102*H102,2)</f>
        <v>0</v>
      </c>
      <c r="K102" s="175" t="s">
        <v>158</v>
      </c>
      <c r="L102" s="36"/>
      <c r="M102" s="180" t="s">
        <v>1</v>
      </c>
      <c r="N102" s="181" t="s">
        <v>46</v>
      </c>
      <c r="O102" s="58"/>
      <c r="P102" s="182">
        <f>O102*H102</f>
        <v>0</v>
      </c>
      <c r="Q102" s="182">
        <v>0.00735</v>
      </c>
      <c r="R102" s="182">
        <f>Q102*H102</f>
        <v>0.30576</v>
      </c>
      <c r="S102" s="182">
        <v>0</v>
      </c>
      <c r="T102" s="183">
        <f>S102*H102</f>
        <v>0</v>
      </c>
      <c r="AR102" s="15" t="s">
        <v>159</v>
      </c>
      <c r="AT102" s="15" t="s">
        <v>154</v>
      </c>
      <c r="AU102" s="15" t="s">
        <v>85</v>
      </c>
      <c r="AY102" s="15" t="s">
        <v>151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5" t="s">
        <v>83</v>
      </c>
      <c r="BK102" s="184">
        <f>ROUND(I102*H102,2)</f>
        <v>0</v>
      </c>
      <c r="BL102" s="15" t="s">
        <v>159</v>
      </c>
      <c r="BM102" s="15" t="s">
        <v>961</v>
      </c>
    </row>
    <row r="103" spans="2:47" s="1" customFormat="1" ht="12">
      <c r="B103" s="32"/>
      <c r="C103" s="33"/>
      <c r="D103" s="185" t="s">
        <v>161</v>
      </c>
      <c r="E103" s="33"/>
      <c r="F103" s="186" t="s">
        <v>175</v>
      </c>
      <c r="G103" s="33"/>
      <c r="H103" s="33"/>
      <c r="I103" s="102"/>
      <c r="J103" s="33"/>
      <c r="K103" s="33"/>
      <c r="L103" s="36"/>
      <c r="M103" s="187"/>
      <c r="N103" s="58"/>
      <c r="O103" s="58"/>
      <c r="P103" s="58"/>
      <c r="Q103" s="58"/>
      <c r="R103" s="58"/>
      <c r="S103" s="58"/>
      <c r="T103" s="59"/>
      <c r="AT103" s="15" t="s">
        <v>161</v>
      </c>
      <c r="AU103" s="15" t="s">
        <v>85</v>
      </c>
    </row>
    <row r="104" spans="2:51" s="11" customFormat="1" ht="12">
      <c r="B104" s="188"/>
      <c r="C104" s="189"/>
      <c r="D104" s="185" t="s">
        <v>163</v>
      </c>
      <c r="E104" s="190" t="s">
        <v>1</v>
      </c>
      <c r="F104" s="191" t="s">
        <v>164</v>
      </c>
      <c r="G104" s="189"/>
      <c r="H104" s="190" t="s">
        <v>1</v>
      </c>
      <c r="I104" s="192"/>
      <c r="J104" s="189"/>
      <c r="K104" s="189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163</v>
      </c>
      <c r="AU104" s="197" t="s">
        <v>85</v>
      </c>
      <c r="AV104" s="11" t="s">
        <v>83</v>
      </c>
      <c r="AW104" s="11" t="s">
        <v>36</v>
      </c>
      <c r="AX104" s="11" t="s">
        <v>75</v>
      </c>
      <c r="AY104" s="197" t="s">
        <v>151</v>
      </c>
    </row>
    <row r="105" spans="2:51" s="11" customFormat="1" ht="12">
      <c r="B105" s="188"/>
      <c r="C105" s="189"/>
      <c r="D105" s="185" t="s">
        <v>163</v>
      </c>
      <c r="E105" s="190" t="s">
        <v>1</v>
      </c>
      <c r="F105" s="191" t="s">
        <v>176</v>
      </c>
      <c r="G105" s="189"/>
      <c r="H105" s="190" t="s">
        <v>1</v>
      </c>
      <c r="I105" s="192"/>
      <c r="J105" s="189"/>
      <c r="K105" s="189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163</v>
      </c>
      <c r="AU105" s="197" t="s">
        <v>85</v>
      </c>
      <c r="AV105" s="11" t="s">
        <v>83</v>
      </c>
      <c r="AW105" s="11" t="s">
        <v>36</v>
      </c>
      <c r="AX105" s="11" t="s">
        <v>75</v>
      </c>
      <c r="AY105" s="197" t="s">
        <v>151</v>
      </c>
    </row>
    <row r="106" spans="2:51" s="11" customFormat="1" ht="12">
      <c r="B106" s="188"/>
      <c r="C106" s="189"/>
      <c r="D106" s="185" t="s">
        <v>163</v>
      </c>
      <c r="E106" s="190" t="s">
        <v>1</v>
      </c>
      <c r="F106" s="191" t="s">
        <v>166</v>
      </c>
      <c r="G106" s="189"/>
      <c r="H106" s="190" t="s">
        <v>1</v>
      </c>
      <c r="I106" s="192"/>
      <c r="J106" s="189"/>
      <c r="K106" s="189"/>
      <c r="L106" s="193"/>
      <c r="M106" s="194"/>
      <c r="N106" s="195"/>
      <c r="O106" s="195"/>
      <c r="P106" s="195"/>
      <c r="Q106" s="195"/>
      <c r="R106" s="195"/>
      <c r="S106" s="195"/>
      <c r="T106" s="196"/>
      <c r="AT106" s="197" t="s">
        <v>163</v>
      </c>
      <c r="AU106" s="197" t="s">
        <v>85</v>
      </c>
      <c r="AV106" s="11" t="s">
        <v>83</v>
      </c>
      <c r="AW106" s="11" t="s">
        <v>36</v>
      </c>
      <c r="AX106" s="11" t="s">
        <v>75</v>
      </c>
      <c r="AY106" s="197" t="s">
        <v>151</v>
      </c>
    </row>
    <row r="107" spans="2:51" s="12" customFormat="1" ht="12">
      <c r="B107" s="198"/>
      <c r="C107" s="199"/>
      <c r="D107" s="185" t="s">
        <v>163</v>
      </c>
      <c r="E107" s="200" t="s">
        <v>1</v>
      </c>
      <c r="F107" s="201" t="s">
        <v>177</v>
      </c>
      <c r="G107" s="199"/>
      <c r="H107" s="202">
        <v>21.625</v>
      </c>
      <c r="I107" s="203"/>
      <c r="J107" s="199"/>
      <c r="K107" s="199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163</v>
      </c>
      <c r="AU107" s="208" t="s">
        <v>85</v>
      </c>
      <c r="AV107" s="12" t="s">
        <v>85</v>
      </c>
      <c r="AW107" s="12" t="s">
        <v>36</v>
      </c>
      <c r="AX107" s="12" t="s">
        <v>75</v>
      </c>
      <c r="AY107" s="208" t="s">
        <v>151</v>
      </c>
    </row>
    <row r="108" spans="2:51" s="12" customFormat="1" ht="12">
      <c r="B108" s="198"/>
      <c r="C108" s="199"/>
      <c r="D108" s="185" t="s">
        <v>163</v>
      </c>
      <c r="E108" s="200" t="s">
        <v>1</v>
      </c>
      <c r="F108" s="201" t="s">
        <v>178</v>
      </c>
      <c r="G108" s="199"/>
      <c r="H108" s="202">
        <v>0.45</v>
      </c>
      <c r="I108" s="203"/>
      <c r="J108" s="199"/>
      <c r="K108" s="199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163</v>
      </c>
      <c r="AU108" s="208" t="s">
        <v>85</v>
      </c>
      <c r="AV108" s="12" t="s">
        <v>85</v>
      </c>
      <c r="AW108" s="12" t="s">
        <v>36</v>
      </c>
      <c r="AX108" s="12" t="s">
        <v>75</v>
      </c>
      <c r="AY108" s="208" t="s">
        <v>151</v>
      </c>
    </row>
    <row r="109" spans="2:51" s="11" customFormat="1" ht="12">
      <c r="B109" s="188"/>
      <c r="C109" s="189"/>
      <c r="D109" s="185" t="s">
        <v>163</v>
      </c>
      <c r="E109" s="190" t="s">
        <v>1</v>
      </c>
      <c r="F109" s="191" t="s">
        <v>169</v>
      </c>
      <c r="G109" s="189"/>
      <c r="H109" s="190" t="s">
        <v>1</v>
      </c>
      <c r="I109" s="192"/>
      <c r="J109" s="189"/>
      <c r="K109" s="189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163</v>
      </c>
      <c r="AU109" s="197" t="s">
        <v>85</v>
      </c>
      <c r="AV109" s="11" t="s">
        <v>83</v>
      </c>
      <c r="AW109" s="11" t="s">
        <v>36</v>
      </c>
      <c r="AX109" s="11" t="s">
        <v>75</v>
      </c>
      <c r="AY109" s="197" t="s">
        <v>151</v>
      </c>
    </row>
    <row r="110" spans="2:51" s="12" customFormat="1" ht="12">
      <c r="B110" s="198"/>
      <c r="C110" s="199"/>
      <c r="D110" s="185" t="s">
        <v>163</v>
      </c>
      <c r="E110" s="200" t="s">
        <v>1</v>
      </c>
      <c r="F110" s="201" t="s">
        <v>179</v>
      </c>
      <c r="G110" s="199"/>
      <c r="H110" s="202">
        <v>18.8</v>
      </c>
      <c r="I110" s="203"/>
      <c r="J110" s="199"/>
      <c r="K110" s="199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163</v>
      </c>
      <c r="AU110" s="208" t="s">
        <v>85</v>
      </c>
      <c r="AV110" s="12" t="s">
        <v>85</v>
      </c>
      <c r="AW110" s="12" t="s">
        <v>36</v>
      </c>
      <c r="AX110" s="12" t="s">
        <v>75</v>
      </c>
      <c r="AY110" s="208" t="s">
        <v>151</v>
      </c>
    </row>
    <row r="111" spans="2:51" s="12" customFormat="1" ht="12">
      <c r="B111" s="198"/>
      <c r="C111" s="199"/>
      <c r="D111" s="185" t="s">
        <v>163</v>
      </c>
      <c r="E111" s="200" t="s">
        <v>1</v>
      </c>
      <c r="F111" s="201" t="s">
        <v>110</v>
      </c>
      <c r="G111" s="199"/>
      <c r="H111" s="202">
        <v>0.725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163</v>
      </c>
      <c r="AU111" s="208" t="s">
        <v>85</v>
      </c>
      <c r="AV111" s="12" t="s">
        <v>85</v>
      </c>
      <c r="AW111" s="12" t="s">
        <v>36</v>
      </c>
      <c r="AX111" s="12" t="s">
        <v>75</v>
      </c>
      <c r="AY111" s="208" t="s">
        <v>151</v>
      </c>
    </row>
    <row r="112" spans="2:51" s="13" customFormat="1" ht="12">
      <c r="B112" s="209"/>
      <c r="C112" s="210"/>
      <c r="D112" s="185" t="s">
        <v>163</v>
      </c>
      <c r="E112" s="211" t="s">
        <v>1</v>
      </c>
      <c r="F112" s="212" t="s">
        <v>171</v>
      </c>
      <c r="G112" s="210"/>
      <c r="H112" s="213">
        <v>41.6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163</v>
      </c>
      <c r="AU112" s="219" t="s">
        <v>85</v>
      </c>
      <c r="AV112" s="13" t="s">
        <v>159</v>
      </c>
      <c r="AW112" s="13" t="s">
        <v>36</v>
      </c>
      <c r="AX112" s="13" t="s">
        <v>83</v>
      </c>
      <c r="AY112" s="219" t="s">
        <v>151</v>
      </c>
    </row>
    <row r="113" spans="2:65" s="1" customFormat="1" ht="16.5" customHeight="1">
      <c r="B113" s="32"/>
      <c r="C113" s="173" t="s">
        <v>107</v>
      </c>
      <c r="D113" s="173" t="s">
        <v>154</v>
      </c>
      <c r="E113" s="174" t="s">
        <v>187</v>
      </c>
      <c r="F113" s="175" t="s">
        <v>188</v>
      </c>
      <c r="G113" s="176" t="s">
        <v>157</v>
      </c>
      <c r="H113" s="177">
        <v>54.475</v>
      </c>
      <c r="I113" s="178"/>
      <c r="J113" s="179">
        <f>ROUND(I113*H113,2)</f>
        <v>0</v>
      </c>
      <c r="K113" s="175" t="s">
        <v>158</v>
      </c>
      <c r="L113" s="36"/>
      <c r="M113" s="180" t="s">
        <v>1</v>
      </c>
      <c r="N113" s="181" t="s">
        <v>46</v>
      </c>
      <c r="O113" s="58"/>
      <c r="P113" s="182">
        <f>O113*H113</f>
        <v>0</v>
      </c>
      <c r="Q113" s="182">
        <v>0.03358</v>
      </c>
      <c r="R113" s="182">
        <f>Q113*H113</f>
        <v>1.8292705</v>
      </c>
      <c r="S113" s="182">
        <v>0</v>
      </c>
      <c r="T113" s="183">
        <f>S113*H113</f>
        <v>0</v>
      </c>
      <c r="AR113" s="15" t="s">
        <v>159</v>
      </c>
      <c r="AT113" s="15" t="s">
        <v>154</v>
      </c>
      <c r="AU113" s="15" t="s">
        <v>85</v>
      </c>
      <c r="AY113" s="15" t="s">
        <v>151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15" t="s">
        <v>83</v>
      </c>
      <c r="BK113" s="184">
        <f>ROUND(I113*H113,2)</f>
        <v>0</v>
      </c>
      <c r="BL113" s="15" t="s">
        <v>159</v>
      </c>
      <c r="BM113" s="15" t="s">
        <v>962</v>
      </c>
    </row>
    <row r="114" spans="2:47" s="1" customFormat="1" ht="12">
      <c r="B114" s="32"/>
      <c r="C114" s="33"/>
      <c r="D114" s="185" t="s">
        <v>161</v>
      </c>
      <c r="E114" s="33"/>
      <c r="F114" s="186" t="s">
        <v>190</v>
      </c>
      <c r="G114" s="33"/>
      <c r="H114" s="33"/>
      <c r="I114" s="102"/>
      <c r="J114" s="33"/>
      <c r="K114" s="33"/>
      <c r="L114" s="36"/>
      <c r="M114" s="187"/>
      <c r="N114" s="58"/>
      <c r="O114" s="58"/>
      <c r="P114" s="58"/>
      <c r="Q114" s="58"/>
      <c r="R114" s="58"/>
      <c r="S114" s="58"/>
      <c r="T114" s="59"/>
      <c r="AT114" s="15" t="s">
        <v>161</v>
      </c>
      <c r="AU114" s="15" t="s">
        <v>85</v>
      </c>
    </row>
    <row r="115" spans="2:51" s="11" customFormat="1" ht="12">
      <c r="B115" s="188"/>
      <c r="C115" s="189"/>
      <c r="D115" s="185" t="s">
        <v>163</v>
      </c>
      <c r="E115" s="190" t="s">
        <v>1</v>
      </c>
      <c r="F115" s="191" t="s">
        <v>164</v>
      </c>
      <c r="G115" s="189"/>
      <c r="H115" s="190" t="s">
        <v>1</v>
      </c>
      <c r="I115" s="192"/>
      <c r="J115" s="189"/>
      <c r="K115" s="189"/>
      <c r="L115" s="193"/>
      <c r="M115" s="194"/>
      <c r="N115" s="195"/>
      <c r="O115" s="195"/>
      <c r="P115" s="195"/>
      <c r="Q115" s="195"/>
      <c r="R115" s="195"/>
      <c r="S115" s="195"/>
      <c r="T115" s="196"/>
      <c r="AT115" s="197" t="s">
        <v>163</v>
      </c>
      <c r="AU115" s="197" t="s">
        <v>85</v>
      </c>
      <c r="AV115" s="11" t="s">
        <v>83</v>
      </c>
      <c r="AW115" s="11" t="s">
        <v>36</v>
      </c>
      <c r="AX115" s="11" t="s">
        <v>75</v>
      </c>
      <c r="AY115" s="197" t="s">
        <v>151</v>
      </c>
    </row>
    <row r="116" spans="2:51" s="11" customFormat="1" ht="12">
      <c r="B116" s="188"/>
      <c r="C116" s="189"/>
      <c r="D116" s="185" t="s">
        <v>163</v>
      </c>
      <c r="E116" s="190" t="s">
        <v>1</v>
      </c>
      <c r="F116" s="191" t="s">
        <v>191</v>
      </c>
      <c r="G116" s="189"/>
      <c r="H116" s="190" t="s">
        <v>1</v>
      </c>
      <c r="I116" s="192"/>
      <c r="J116" s="189"/>
      <c r="K116" s="189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163</v>
      </c>
      <c r="AU116" s="197" t="s">
        <v>85</v>
      </c>
      <c r="AV116" s="11" t="s">
        <v>83</v>
      </c>
      <c r="AW116" s="11" t="s">
        <v>36</v>
      </c>
      <c r="AX116" s="11" t="s">
        <v>75</v>
      </c>
      <c r="AY116" s="197" t="s">
        <v>151</v>
      </c>
    </row>
    <row r="117" spans="2:51" s="11" customFormat="1" ht="12">
      <c r="B117" s="188"/>
      <c r="C117" s="189"/>
      <c r="D117" s="185" t="s">
        <v>163</v>
      </c>
      <c r="E117" s="190" t="s">
        <v>1</v>
      </c>
      <c r="F117" s="191" t="s">
        <v>166</v>
      </c>
      <c r="G117" s="189"/>
      <c r="H117" s="190" t="s">
        <v>1</v>
      </c>
      <c r="I117" s="192"/>
      <c r="J117" s="189"/>
      <c r="K117" s="189"/>
      <c r="L117" s="193"/>
      <c r="M117" s="194"/>
      <c r="N117" s="195"/>
      <c r="O117" s="195"/>
      <c r="P117" s="195"/>
      <c r="Q117" s="195"/>
      <c r="R117" s="195"/>
      <c r="S117" s="195"/>
      <c r="T117" s="196"/>
      <c r="AT117" s="197" t="s">
        <v>163</v>
      </c>
      <c r="AU117" s="197" t="s">
        <v>85</v>
      </c>
      <c r="AV117" s="11" t="s">
        <v>83</v>
      </c>
      <c r="AW117" s="11" t="s">
        <v>36</v>
      </c>
      <c r="AX117" s="11" t="s">
        <v>75</v>
      </c>
      <c r="AY117" s="197" t="s">
        <v>151</v>
      </c>
    </row>
    <row r="118" spans="2:51" s="12" customFormat="1" ht="12">
      <c r="B118" s="198"/>
      <c r="C118" s="199"/>
      <c r="D118" s="185" t="s">
        <v>163</v>
      </c>
      <c r="E118" s="200" t="s">
        <v>1</v>
      </c>
      <c r="F118" s="201" t="s">
        <v>963</v>
      </c>
      <c r="G118" s="199"/>
      <c r="H118" s="202">
        <v>35.3</v>
      </c>
      <c r="I118" s="203"/>
      <c r="J118" s="199"/>
      <c r="K118" s="199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163</v>
      </c>
      <c r="AU118" s="208" t="s">
        <v>85</v>
      </c>
      <c r="AV118" s="12" t="s">
        <v>85</v>
      </c>
      <c r="AW118" s="12" t="s">
        <v>36</v>
      </c>
      <c r="AX118" s="12" t="s">
        <v>75</v>
      </c>
      <c r="AY118" s="208" t="s">
        <v>151</v>
      </c>
    </row>
    <row r="119" spans="2:51" s="11" customFormat="1" ht="12">
      <c r="B119" s="188"/>
      <c r="C119" s="189"/>
      <c r="D119" s="185" t="s">
        <v>163</v>
      </c>
      <c r="E119" s="190" t="s">
        <v>1</v>
      </c>
      <c r="F119" s="191" t="s">
        <v>169</v>
      </c>
      <c r="G119" s="189"/>
      <c r="H119" s="190" t="s">
        <v>1</v>
      </c>
      <c r="I119" s="192"/>
      <c r="J119" s="189"/>
      <c r="K119" s="189"/>
      <c r="L119" s="193"/>
      <c r="M119" s="194"/>
      <c r="N119" s="195"/>
      <c r="O119" s="195"/>
      <c r="P119" s="195"/>
      <c r="Q119" s="195"/>
      <c r="R119" s="195"/>
      <c r="S119" s="195"/>
      <c r="T119" s="196"/>
      <c r="AT119" s="197" t="s">
        <v>163</v>
      </c>
      <c r="AU119" s="197" t="s">
        <v>85</v>
      </c>
      <c r="AV119" s="11" t="s">
        <v>83</v>
      </c>
      <c r="AW119" s="11" t="s">
        <v>36</v>
      </c>
      <c r="AX119" s="11" t="s">
        <v>75</v>
      </c>
      <c r="AY119" s="197" t="s">
        <v>151</v>
      </c>
    </row>
    <row r="120" spans="2:51" s="12" customFormat="1" ht="12">
      <c r="B120" s="198"/>
      <c r="C120" s="199"/>
      <c r="D120" s="185" t="s">
        <v>163</v>
      </c>
      <c r="E120" s="200" t="s">
        <v>1</v>
      </c>
      <c r="F120" s="201" t="s">
        <v>806</v>
      </c>
      <c r="G120" s="199"/>
      <c r="H120" s="202">
        <v>19.175</v>
      </c>
      <c r="I120" s="203"/>
      <c r="J120" s="199"/>
      <c r="K120" s="199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163</v>
      </c>
      <c r="AU120" s="208" t="s">
        <v>85</v>
      </c>
      <c r="AV120" s="12" t="s">
        <v>85</v>
      </c>
      <c r="AW120" s="12" t="s">
        <v>36</v>
      </c>
      <c r="AX120" s="12" t="s">
        <v>75</v>
      </c>
      <c r="AY120" s="208" t="s">
        <v>151</v>
      </c>
    </row>
    <row r="121" spans="2:51" s="13" customFormat="1" ht="12">
      <c r="B121" s="209"/>
      <c r="C121" s="210"/>
      <c r="D121" s="185" t="s">
        <v>163</v>
      </c>
      <c r="E121" s="211" t="s">
        <v>113</v>
      </c>
      <c r="F121" s="212" t="s">
        <v>171</v>
      </c>
      <c r="G121" s="210"/>
      <c r="H121" s="213">
        <v>54.475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163</v>
      </c>
      <c r="AU121" s="219" t="s">
        <v>85</v>
      </c>
      <c r="AV121" s="13" t="s">
        <v>159</v>
      </c>
      <c r="AW121" s="13" t="s">
        <v>36</v>
      </c>
      <c r="AX121" s="13" t="s">
        <v>83</v>
      </c>
      <c r="AY121" s="219" t="s">
        <v>151</v>
      </c>
    </row>
    <row r="122" spans="2:65" s="1" customFormat="1" ht="16.5" customHeight="1">
      <c r="B122" s="32"/>
      <c r="C122" s="173" t="s">
        <v>159</v>
      </c>
      <c r="D122" s="173" t="s">
        <v>154</v>
      </c>
      <c r="E122" s="174" t="s">
        <v>196</v>
      </c>
      <c r="F122" s="175" t="s">
        <v>197</v>
      </c>
      <c r="G122" s="176" t="s">
        <v>157</v>
      </c>
      <c r="H122" s="177">
        <v>130</v>
      </c>
      <c r="I122" s="178"/>
      <c r="J122" s="179">
        <f>ROUND(I122*H122,2)</f>
        <v>0</v>
      </c>
      <c r="K122" s="175" t="s">
        <v>158</v>
      </c>
      <c r="L122" s="36"/>
      <c r="M122" s="180" t="s">
        <v>1</v>
      </c>
      <c r="N122" s="181" t="s">
        <v>46</v>
      </c>
      <c r="O122" s="58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15" t="s">
        <v>159</v>
      </c>
      <c r="AT122" s="15" t="s">
        <v>154</v>
      </c>
      <c r="AU122" s="15" t="s">
        <v>85</v>
      </c>
      <c r="AY122" s="15" t="s">
        <v>151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5" t="s">
        <v>83</v>
      </c>
      <c r="BK122" s="184">
        <f>ROUND(I122*H122,2)</f>
        <v>0</v>
      </c>
      <c r="BL122" s="15" t="s">
        <v>159</v>
      </c>
      <c r="BM122" s="15" t="s">
        <v>964</v>
      </c>
    </row>
    <row r="123" spans="2:47" s="1" customFormat="1" ht="12">
      <c r="B123" s="32"/>
      <c r="C123" s="33"/>
      <c r="D123" s="185" t="s">
        <v>161</v>
      </c>
      <c r="E123" s="33"/>
      <c r="F123" s="186" t="s">
        <v>199</v>
      </c>
      <c r="G123" s="33"/>
      <c r="H123" s="33"/>
      <c r="I123" s="102"/>
      <c r="J123" s="33"/>
      <c r="K123" s="33"/>
      <c r="L123" s="36"/>
      <c r="M123" s="187"/>
      <c r="N123" s="58"/>
      <c r="O123" s="58"/>
      <c r="P123" s="58"/>
      <c r="Q123" s="58"/>
      <c r="R123" s="58"/>
      <c r="S123" s="58"/>
      <c r="T123" s="59"/>
      <c r="AT123" s="15" t="s">
        <v>161</v>
      </c>
      <c r="AU123" s="15" t="s">
        <v>85</v>
      </c>
    </row>
    <row r="124" spans="2:51" s="11" customFormat="1" ht="12">
      <c r="B124" s="188"/>
      <c r="C124" s="189"/>
      <c r="D124" s="185" t="s">
        <v>163</v>
      </c>
      <c r="E124" s="190" t="s">
        <v>1</v>
      </c>
      <c r="F124" s="191" t="s">
        <v>200</v>
      </c>
      <c r="G124" s="189"/>
      <c r="H124" s="190" t="s">
        <v>1</v>
      </c>
      <c r="I124" s="192"/>
      <c r="J124" s="189"/>
      <c r="K124" s="189"/>
      <c r="L124" s="193"/>
      <c r="M124" s="194"/>
      <c r="N124" s="195"/>
      <c r="O124" s="195"/>
      <c r="P124" s="195"/>
      <c r="Q124" s="195"/>
      <c r="R124" s="195"/>
      <c r="S124" s="195"/>
      <c r="T124" s="196"/>
      <c r="AT124" s="197" t="s">
        <v>163</v>
      </c>
      <c r="AU124" s="197" t="s">
        <v>85</v>
      </c>
      <c r="AV124" s="11" t="s">
        <v>83</v>
      </c>
      <c r="AW124" s="11" t="s">
        <v>36</v>
      </c>
      <c r="AX124" s="11" t="s">
        <v>75</v>
      </c>
      <c r="AY124" s="197" t="s">
        <v>151</v>
      </c>
    </row>
    <row r="125" spans="2:51" s="11" customFormat="1" ht="12">
      <c r="B125" s="188"/>
      <c r="C125" s="189"/>
      <c r="D125" s="185" t="s">
        <v>163</v>
      </c>
      <c r="E125" s="190" t="s">
        <v>1</v>
      </c>
      <c r="F125" s="191" t="s">
        <v>201</v>
      </c>
      <c r="G125" s="189"/>
      <c r="H125" s="190" t="s">
        <v>1</v>
      </c>
      <c r="I125" s="192"/>
      <c r="J125" s="189"/>
      <c r="K125" s="189"/>
      <c r="L125" s="193"/>
      <c r="M125" s="194"/>
      <c r="N125" s="195"/>
      <c r="O125" s="195"/>
      <c r="P125" s="195"/>
      <c r="Q125" s="195"/>
      <c r="R125" s="195"/>
      <c r="S125" s="195"/>
      <c r="T125" s="196"/>
      <c r="AT125" s="197" t="s">
        <v>163</v>
      </c>
      <c r="AU125" s="197" t="s">
        <v>85</v>
      </c>
      <c r="AV125" s="11" t="s">
        <v>83</v>
      </c>
      <c r="AW125" s="11" t="s">
        <v>36</v>
      </c>
      <c r="AX125" s="11" t="s">
        <v>75</v>
      </c>
      <c r="AY125" s="197" t="s">
        <v>151</v>
      </c>
    </row>
    <row r="126" spans="2:51" s="12" customFormat="1" ht="12">
      <c r="B126" s="198"/>
      <c r="C126" s="199"/>
      <c r="D126" s="185" t="s">
        <v>163</v>
      </c>
      <c r="E126" s="200" t="s">
        <v>1</v>
      </c>
      <c r="F126" s="201" t="s">
        <v>808</v>
      </c>
      <c r="G126" s="199"/>
      <c r="H126" s="202">
        <v>6</v>
      </c>
      <c r="I126" s="203"/>
      <c r="J126" s="199"/>
      <c r="K126" s="199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163</v>
      </c>
      <c r="AU126" s="208" t="s">
        <v>85</v>
      </c>
      <c r="AV126" s="12" t="s">
        <v>85</v>
      </c>
      <c r="AW126" s="12" t="s">
        <v>36</v>
      </c>
      <c r="AX126" s="12" t="s">
        <v>75</v>
      </c>
      <c r="AY126" s="208" t="s">
        <v>151</v>
      </c>
    </row>
    <row r="127" spans="2:51" s="12" customFormat="1" ht="12">
      <c r="B127" s="198"/>
      <c r="C127" s="199"/>
      <c r="D127" s="185" t="s">
        <v>163</v>
      </c>
      <c r="E127" s="200" t="s">
        <v>1</v>
      </c>
      <c r="F127" s="201" t="s">
        <v>809</v>
      </c>
      <c r="G127" s="199"/>
      <c r="H127" s="202">
        <v>8</v>
      </c>
      <c r="I127" s="203"/>
      <c r="J127" s="199"/>
      <c r="K127" s="199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163</v>
      </c>
      <c r="AU127" s="208" t="s">
        <v>85</v>
      </c>
      <c r="AV127" s="12" t="s">
        <v>85</v>
      </c>
      <c r="AW127" s="12" t="s">
        <v>36</v>
      </c>
      <c r="AX127" s="12" t="s">
        <v>75</v>
      </c>
      <c r="AY127" s="208" t="s">
        <v>151</v>
      </c>
    </row>
    <row r="128" spans="2:51" s="12" customFormat="1" ht="12">
      <c r="B128" s="198"/>
      <c r="C128" s="199"/>
      <c r="D128" s="185" t="s">
        <v>163</v>
      </c>
      <c r="E128" s="200" t="s">
        <v>1</v>
      </c>
      <c r="F128" s="201" t="s">
        <v>204</v>
      </c>
      <c r="G128" s="199"/>
      <c r="H128" s="202">
        <v>16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163</v>
      </c>
      <c r="AU128" s="208" t="s">
        <v>85</v>
      </c>
      <c r="AV128" s="12" t="s">
        <v>85</v>
      </c>
      <c r="AW128" s="12" t="s">
        <v>36</v>
      </c>
      <c r="AX128" s="12" t="s">
        <v>75</v>
      </c>
      <c r="AY128" s="208" t="s">
        <v>151</v>
      </c>
    </row>
    <row r="129" spans="2:51" s="12" customFormat="1" ht="12">
      <c r="B129" s="198"/>
      <c r="C129" s="199"/>
      <c r="D129" s="185" t="s">
        <v>163</v>
      </c>
      <c r="E129" s="200" t="s">
        <v>1</v>
      </c>
      <c r="F129" s="201" t="s">
        <v>965</v>
      </c>
      <c r="G129" s="199"/>
      <c r="H129" s="202">
        <v>39</v>
      </c>
      <c r="I129" s="203"/>
      <c r="J129" s="199"/>
      <c r="K129" s="199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163</v>
      </c>
      <c r="AU129" s="208" t="s">
        <v>85</v>
      </c>
      <c r="AV129" s="12" t="s">
        <v>85</v>
      </c>
      <c r="AW129" s="12" t="s">
        <v>36</v>
      </c>
      <c r="AX129" s="12" t="s">
        <v>75</v>
      </c>
      <c r="AY129" s="208" t="s">
        <v>151</v>
      </c>
    </row>
    <row r="130" spans="2:51" s="12" customFormat="1" ht="12">
      <c r="B130" s="198"/>
      <c r="C130" s="199"/>
      <c r="D130" s="185" t="s">
        <v>163</v>
      </c>
      <c r="E130" s="200" t="s">
        <v>1</v>
      </c>
      <c r="F130" s="201" t="s">
        <v>206</v>
      </c>
      <c r="G130" s="199"/>
      <c r="H130" s="202">
        <v>18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163</v>
      </c>
      <c r="AU130" s="208" t="s">
        <v>85</v>
      </c>
      <c r="AV130" s="12" t="s">
        <v>85</v>
      </c>
      <c r="AW130" s="12" t="s">
        <v>36</v>
      </c>
      <c r="AX130" s="12" t="s">
        <v>75</v>
      </c>
      <c r="AY130" s="208" t="s">
        <v>151</v>
      </c>
    </row>
    <row r="131" spans="2:51" s="12" customFormat="1" ht="12">
      <c r="B131" s="198"/>
      <c r="C131" s="199"/>
      <c r="D131" s="185" t="s">
        <v>163</v>
      </c>
      <c r="E131" s="200" t="s">
        <v>1</v>
      </c>
      <c r="F131" s="201" t="s">
        <v>207</v>
      </c>
      <c r="G131" s="199"/>
      <c r="H131" s="202">
        <v>4</v>
      </c>
      <c r="I131" s="203"/>
      <c r="J131" s="199"/>
      <c r="K131" s="199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163</v>
      </c>
      <c r="AU131" s="208" t="s">
        <v>85</v>
      </c>
      <c r="AV131" s="12" t="s">
        <v>85</v>
      </c>
      <c r="AW131" s="12" t="s">
        <v>36</v>
      </c>
      <c r="AX131" s="12" t="s">
        <v>75</v>
      </c>
      <c r="AY131" s="208" t="s">
        <v>151</v>
      </c>
    </row>
    <row r="132" spans="2:51" s="12" customFormat="1" ht="12">
      <c r="B132" s="198"/>
      <c r="C132" s="199"/>
      <c r="D132" s="185" t="s">
        <v>163</v>
      </c>
      <c r="E132" s="200" t="s">
        <v>1</v>
      </c>
      <c r="F132" s="201" t="s">
        <v>210</v>
      </c>
      <c r="G132" s="199"/>
      <c r="H132" s="202">
        <v>39</v>
      </c>
      <c r="I132" s="203"/>
      <c r="J132" s="199"/>
      <c r="K132" s="199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163</v>
      </c>
      <c r="AU132" s="208" t="s">
        <v>85</v>
      </c>
      <c r="AV132" s="12" t="s">
        <v>85</v>
      </c>
      <c r="AW132" s="12" t="s">
        <v>36</v>
      </c>
      <c r="AX132" s="12" t="s">
        <v>75</v>
      </c>
      <c r="AY132" s="208" t="s">
        <v>151</v>
      </c>
    </row>
    <row r="133" spans="2:51" s="13" customFormat="1" ht="12">
      <c r="B133" s="209"/>
      <c r="C133" s="210"/>
      <c r="D133" s="185" t="s">
        <v>163</v>
      </c>
      <c r="E133" s="211" t="s">
        <v>811</v>
      </c>
      <c r="F133" s="212" t="s">
        <v>171</v>
      </c>
      <c r="G133" s="210"/>
      <c r="H133" s="213">
        <v>130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163</v>
      </c>
      <c r="AU133" s="219" t="s">
        <v>85</v>
      </c>
      <c r="AV133" s="13" t="s">
        <v>159</v>
      </c>
      <c r="AW133" s="13" t="s">
        <v>36</v>
      </c>
      <c r="AX133" s="13" t="s">
        <v>83</v>
      </c>
      <c r="AY133" s="219" t="s">
        <v>151</v>
      </c>
    </row>
    <row r="134" spans="2:65" s="1" customFormat="1" ht="16.5" customHeight="1">
      <c r="B134" s="32"/>
      <c r="C134" s="173" t="s">
        <v>195</v>
      </c>
      <c r="D134" s="173" t="s">
        <v>154</v>
      </c>
      <c r="E134" s="174" t="s">
        <v>213</v>
      </c>
      <c r="F134" s="175" t="s">
        <v>214</v>
      </c>
      <c r="G134" s="176" t="s">
        <v>157</v>
      </c>
      <c r="H134" s="177">
        <v>97.455</v>
      </c>
      <c r="I134" s="178"/>
      <c r="J134" s="179">
        <f>ROUND(I134*H134,2)</f>
        <v>0</v>
      </c>
      <c r="K134" s="175" t="s">
        <v>158</v>
      </c>
      <c r="L134" s="36"/>
      <c r="M134" s="180" t="s">
        <v>1</v>
      </c>
      <c r="N134" s="181" t="s">
        <v>46</v>
      </c>
      <c r="O134" s="58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AR134" s="15" t="s">
        <v>159</v>
      </c>
      <c r="AT134" s="15" t="s">
        <v>154</v>
      </c>
      <c r="AU134" s="15" t="s">
        <v>85</v>
      </c>
      <c r="AY134" s="15" t="s">
        <v>151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5" t="s">
        <v>83</v>
      </c>
      <c r="BK134" s="184">
        <f>ROUND(I134*H134,2)</f>
        <v>0</v>
      </c>
      <c r="BL134" s="15" t="s">
        <v>159</v>
      </c>
      <c r="BM134" s="15" t="s">
        <v>966</v>
      </c>
    </row>
    <row r="135" spans="2:47" s="1" customFormat="1" ht="12">
      <c r="B135" s="32"/>
      <c r="C135" s="33"/>
      <c r="D135" s="185" t="s">
        <v>161</v>
      </c>
      <c r="E135" s="33"/>
      <c r="F135" s="186" t="s">
        <v>216</v>
      </c>
      <c r="G135" s="33"/>
      <c r="H135" s="33"/>
      <c r="I135" s="102"/>
      <c r="J135" s="33"/>
      <c r="K135" s="33"/>
      <c r="L135" s="36"/>
      <c r="M135" s="187"/>
      <c r="N135" s="58"/>
      <c r="O135" s="58"/>
      <c r="P135" s="58"/>
      <c r="Q135" s="58"/>
      <c r="R135" s="58"/>
      <c r="S135" s="58"/>
      <c r="T135" s="59"/>
      <c r="AT135" s="15" t="s">
        <v>161</v>
      </c>
      <c r="AU135" s="15" t="s">
        <v>85</v>
      </c>
    </row>
    <row r="136" spans="2:51" s="11" customFormat="1" ht="12">
      <c r="B136" s="188"/>
      <c r="C136" s="189"/>
      <c r="D136" s="185" t="s">
        <v>163</v>
      </c>
      <c r="E136" s="190" t="s">
        <v>1</v>
      </c>
      <c r="F136" s="191" t="s">
        <v>200</v>
      </c>
      <c r="G136" s="189"/>
      <c r="H136" s="190" t="s">
        <v>1</v>
      </c>
      <c r="I136" s="192"/>
      <c r="J136" s="189"/>
      <c r="K136" s="189"/>
      <c r="L136" s="193"/>
      <c r="M136" s="194"/>
      <c r="N136" s="195"/>
      <c r="O136" s="195"/>
      <c r="P136" s="195"/>
      <c r="Q136" s="195"/>
      <c r="R136" s="195"/>
      <c r="S136" s="195"/>
      <c r="T136" s="196"/>
      <c r="AT136" s="197" t="s">
        <v>163</v>
      </c>
      <c r="AU136" s="197" t="s">
        <v>85</v>
      </c>
      <c r="AV136" s="11" t="s">
        <v>83</v>
      </c>
      <c r="AW136" s="11" t="s">
        <v>36</v>
      </c>
      <c r="AX136" s="11" t="s">
        <v>75</v>
      </c>
      <c r="AY136" s="197" t="s">
        <v>151</v>
      </c>
    </row>
    <row r="137" spans="2:51" s="12" customFormat="1" ht="12">
      <c r="B137" s="198"/>
      <c r="C137" s="199"/>
      <c r="D137" s="185" t="s">
        <v>163</v>
      </c>
      <c r="E137" s="200" t="s">
        <v>1</v>
      </c>
      <c r="F137" s="201" t="s">
        <v>813</v>
      </c>
      <c r="G137" s="199"/>
      <c r="H137" s="202">
        <v>7.05</v>
      </c>
      <c r="I137" s="203"/>
      <c r="J137" s="199"/>
      <c r="K137" s="199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163</v>
      </c>
      <c r="AU137" s="208" t="s">
        <v>85</v>
      </c>
      <c r="AV137" s="12" t="s">
        <v>85</v>
      </c>
      <c r="AW137" s="12" t="s">
        <v>36</v>
      </c>
      <c r="AX137" s="12" t="s">
        <v>75</v>
      </c>
      <c r="AY137" s="208" t="s">
        <v>151</v>
      </c>
    </row>
    <row r="138" spans="2:51" s="12" customFormat="1" ht="12">
      <c r="B138" s="198"/>
      <c r="C138" s="199"/>
      <c r="D138" s="185" t="s">
        <v>163</v>
      </c>
      <c r="E138" s="200" t="s">
        <v>1</v>
      </c>
      <c r="F138" s="201" t="s">
        <v>814</v>
      </c>
      <c r="G138" s="199"/>
      <c r="H138" s="202">
        <v>7.2</v>
      </c>
      <c r="I138" s="203"/>
      <c r="J138" s="199"/>
      <c r="K138" s="199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163</v>
      </c>
      <c r="AU138" s="208" t="s">
        <v>85</v>
      </c>
      <c r="AV138" s="12" t="s">
        <v>85</v>
      </c>
      <c r="AW138" s="12" t="s">
        <v>36</v>
      </c>
      <c r="AX138" s="12" t="s">
        <v>75</v>
      </c>
      <c r="AY138" s="208" t="s">
        <v>151</v>
      </c>
    </row>
    <row r="139" spans="2:51" s="12" customFormat="1" ht="12">
      <c r="B139" s="198"/>
      <c r="C139" s="199"/>
      <c r="D139" s="185" t="s">
        <v>163</v>
      </c>
      <c r="E139" s="200" t="s">
        <v>1</v>
      </c>
      <c r="F139" s="201" t="s">
        <v>219</v>
      </c>
      <c r="G139" s="199"/>
      <c r="H139" s="202">
        <v>10.44</v>
      </c>
      <c r="I139" s="203"/>
      <c r="J139" s="199"/>
      <c r="K139" s="199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163</v>
      </c>
      <c r="AU139" s="208" t="s">
        <v>85</v>
      </c>
      <c r="AV139" s="12" t="s">
        <v>85</v>
      </c>
      <c r="AW139" s="12" t="s">
        <v>36</v>
      </c>
      <c r="AX139" s="12" t="s">
        <v>75</v>
      </c>
      <c r="AY139" s="208" t="s">
        <v>151</v>
      </c>
    </row>
    <row r="140" spans="2:51" s="12" customFormat="1" ht="12">
      <c r="B140" s="198"/>
      <c r="C140" s="199"/>
      <c r="D140" s="185" t="s">
        <v>163</v>
      </c>
      <c r="E140" s="200" t="s">
        <v>1</v>
      </c>
      <c r="F140" s="201" t="s">
        <v>967</v>
      </c>
      <c r="G140" s="199"/>
      <c r="H140" s="202">
        <v>22.62</v>
      </c>
      <c r="I140" s="203"/>
      <c r="J140" s="199"/>
      <c r="K140" s="199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163</v>
      </c>
      <c r="AU140" s="208" t="s">
        <v>85</v>
      </c>
      <c r="AV140" s="12" t="s">
        <v>85</v>
      </c>
      <c r="AW140" s="12" t="s">
        <v>36</v>
      </c>
      <c r="AX140" s="12" t="s">
        <v>75</v>
      </c>
      <c r="AY140" s="208" t="s">
        <v>151</v>
      </c>
    </row>
    <row r="141" spans="2:51" s="12" customFormat="1" ht="12">
      <c r="B141" s="198"/>
      <c r="C141" s="199"/>
      <c r="D141" s="185" t="s">
        <v>163</v>
      </c>
      <c r="E141" s="200" t="s">
        <v>1</v>
      </c>
      <c r="F141" s="201" t="s">
        <v>221</v>
      </c>
      <c r="G141" s="199"/>
      <c r="H141" s="202">
        <v>11.745</v>
      </c>
      <c r="I141" s="203"/>
      <c r="J141" s="199"/>
      <c r="K141" s="199"/>
      <c r="L141" s="204"/>
      <c r="M141" s="205"/>
      <c r="N141" s="206"/>
      <c r="O141" s="206"/>
      <c r="P141" s="206"/>
      <c r="Q141" s="206"/>
      <c r="R141" s="206"/>
      <c r="S141" s="206"/>
      <c r="T141" s="207"/>
      <c r="AT141" s="208" t="s">
        <v>163</v>
      </c>
      <c r="AU141" s="208" t="s">
        <v>85</v>
      </c>
      <c r="AV141" s="12" t="s">
        <v>85</v>
      </c>
      <c r="AW141" s="12" t="s">
        <v>36</v>
      </c>
      <c r="AX141" s="12" t="s">
        <v>75</v>
      </c>
      <c r="AY141" s="208" t="s">
        <v>151</v>
      </c>
    </row>
    <row r="142" spans="2:51" s="12" customFormat="1" ht="12">
      <c r="B142" s="198"/>
      <c r="C142" s="199"/>
      <c r="D142" s="185" t="s">
        <v>163</v>
      </c>
      <c r="E142" s="200" t="s">
        <v>1</v>
      </c>
      <c r="F142" s="201" t="s">
        <v>222</v>
      </c>
      <c r="G142" s="199"/>
      <c r="H142" s="202">
        <v>1.74</v>
      </c>
      <c r="I142" s="203"/>
      <c r="J142" s="199"/>
      <c r="K142" s="199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163</v>
      </c>
      <c r="AU142" s="208" t="s">
        <v>85</v>
      </c>
      <c r="AV142" s="12" t="s">
        <v>85</v>
      </c>
      <c r="AW142" s="12" t="s">
        <v>36</v>
      </c>
      <c r="AX142" s="12" t="s">
        <v>75</v>
      </c>
      <c r="AY142" s="208" t="s">
        <v>151</v>
      </c>
    </row>
    <row r="143" spans="2:51" s="12" customFormat="1" ht="12">
      <c r="B143" s="198"/>
      <c r="C143" s="199"/>
      <c r="D143" s="185" t="s">
        <v>163</v>
      </c>
      <c r="E143" s="200" t="s">
        <v>1</v>
      </c>
      <c r="F143" s="201" t="s">
        <v>225</v>
      </c>
      <c r="G143" s="199"/>
      <c r="H143" s="202">
        <v>36.66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163</v>
      </c>
      <c r="AU143" s="208" t="s">
        <v>85</v>
      </c>
      <c r="AV143" s="12" t="s">
        <v>85</v>
      </c>
      <c r="AW143" s="12" t="s">
        <v>36</v>
      </c>
      <c r="AX143" s="12" t="s">
        <v>75</v>
      </c>
      <c r="AY143" s="208" t="s">
        <v>151</v>
      </c>
    </row>
    <row r="144" spans="2:51" s="13" customFormat="1" ht="12">
      <c r="B144" s="209"/>
      <c r="C144" s="210"/>
      <c r="D144" s="185" t="s">
        <v>163</v>
      </c>
      <c r="E144" s="211" t="s">
        <v>797</v>
      </c>
      <c r="F144" s="212" t="s">
        <v>171</v>
      </c>
      <c r="G144" s="210"/>
      <c r="H144" s="213">
        <v>97.455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163</v>
      </c>
      <c r="AU144" s="219" t="s">
        <v>85</v>
      </c>
      <c r="AV144" s="13" t="s">
        <v>159</v>
      </c>
      <c r="AW144" s="13" t="s">
        <v>36</v>
      </c>
      <c r="AX144" s="13" t="s">
        <v>83</v>
      </c>
      <c r="AY144" s="219" t="s">
        <v>151</v>
      </c>
    </row>
    <row r="145" spans="2:65" s="1" customFormat="1" ht="16.5" customHeight="1">
      <c r="B145" s="32"/>
      <c r="C145" s="173" t="s">
        <v>152</v>
      </c>
      <c r="D145" s="173" t="s">
        <v>154</v>
      </c>
      <c r="E145" s="174" t="s">
        <v>229</v>
      </c>
      <c r="F145" s="175" t="s">
        <v>230</v>
      </c>
      <c r="G145" s="176" t="s">
        <v>231</v>
      </c>
      <c r="H145" s="177">
        <v>217.9</v>
      </c>
      <c r="I145" s="178"/>
      <c r="J145" s="179">
        <f>ROUND(I145*H145,2)</f>
        <v>0</v>
      </c>
      <c r="K145" s="175" t="s">
        <v>158</v>
      </c>
      <c r="L145" s="36"/>
      <c r="M145" s="180" t="s">
        <v>1</v>
      </c>
      <c r="N145" s="181" t="s">
        <v>46</v>
      </c>
      <c r="O145" s="58"/>
      <c r="P145" s="182">
        <f>O145*H145</f>
        <v>0</v>
      </c>
      <c r="Q145" s="182">
        <v>0.0015</v>
      </c>
      <c r="R145" s="182">
        <f>Q145*H145</f>
        <v>0.32685000000000003</v>
      </c>
      <c r="S145" s="182">
        <v>0</v>
      </c>
      <c r="T145" s="183">
        <f>S145*H145</f>
        <v>0</v>
      </c>
      <c r="AR145" s="15" t="s">
        <v>159</v>
      </c>
      <c r="AT145" s="15" t="s">
        <v>154</v>
      </c>
      <c r="AU145" s="15" t="s">
        <v>85</v>
      </c>
      <c r="AY145" s="15" t="s">
        <v>151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5" t="s">
        <v>83</v>
      </c>
      <c r="BK145" s="184">
        <f>ROUND(I145*H145,2)</f>
        <v>0</v>
      </c>
      <c r="BL145" s="15" t="s">
        <v>159</v>
      </c>
      <c r="BM145" s="15" t="s">
        <v>968</v>
      </c>
    </row>
    <row r="146" spans="2:47" s="1" customFormat="1" ht="12">
      <c r="B146" s="32"/>
      <c r="C146" s="33"/>
      <c r="D146" s="185" t="s">
        <v>161</v>
      </c>
      <c r="E146" s="33"/>
      <c r="F146" s="186" t="s">
        <v>233</v>
      </c>
      <c r="G146" s="33"/>
      <c r="H146" s="33"/>
      <c r="I146" s="102"/>
      <c r="J146" s="33"/>
      <c r="K146" s="33"/>
      <c r="L146" s="36"/>
      <c r="M146" s="187"/>
      <c r="N146" s="58"/>
      <c r="O146" s="58"/>
      <c r="P146" s="58"/>
      <c r="Q146" s="58"/>
      <c r="R146" s="58"/>
      <c r="S146" s="58"/>
      <c r="T146" s="59"/>
      <c r="AT146" s="15" t="s">
        <v>161</v>
      </c>
      <c r="AU146" s="15" t="s">
        <v>85</v>
      </c>
    </row>
    <row r="147" spans="2:51" s="11" customFormat="1" ht="12">
      <c r="B147" s="188"/>
      <c r="C147" s="189"/>
      <c r="D147" s="185" t="s">
        <v>163</v>
      </c>
      <c r="E147" s="190" t="s">
        <v>1</v>
      </c>
      <c r="F147" s="191" t="s">
        <v>164</v>
      </c>
      <c r="G147" s="189"/>
      <c r="H147" s="190" t="s">
        <v>1</v>
      </c>
      <c r="I147" s="192"/>
      <c r="J147" s="189"/>
      <c r="K147" s="189"/>
      <c r="L147" s="193"/>
      <c r="M147" s="194"/>
      <c r="N147" s="195"/>
      <c r="O147" s="195"/>
      <c r="P147" s="195"/>
      <c r="Q147" s="195"/>
      <c r="R147" s="195"/>
      <c r="S147" s="195"/>
      <c r="T147" s="196"/>
      <c r="AT147" s="197" t="s">
        <v>163</v>
      </c>
      <c r="AU147" s="197" t="s">
        <v>85</v>
      </c>
      <c r="AV147" s="11" t="s">
        <v>83</v>
      </c>
      <c r="AW147" s="11" t="s">
        <v>36</v>
      </c>
      <c r="AX147" s="11" t="s">
        <v>75</v>
      </c>
      <c r="AY147" s="197" t="s">
        <v>151</v>
      </c>
    </row>
    <row r="148" spans="2:51" s="11" customFormat="1" ht="12">
      <c r="B148" s="188"/>
      <c r="C148" s="189"/>
      <c r="D148" s="185" t="s">
        <v>163</v>
      </c>
      <c r="E148" s="190" t="s">
        <v>1</v>
      </c>
      <c r="F148" s="191" t="s">
        <v>234</v>
      </c>
      <c r="G148" s="189"/>
      <c r="H148" s="190" t="s">
        <v>1</v>
      </c>
      <c r="I148" s="192"/>
      <c r="J148" s="189"/>
      <c r="K148" s="189"/>
      <c r="L148" s="193"/>
      <c r="M148" s="194"/>
      <c r="N148" s="195"/>
      <c r="O148" s="195"/>
      <c r="P148" s="195"/>
      <c r="Q148" s="195"/>
      <c r="R148" s="195"/>
      <c r="S148" s="195"/>
      <c r="T148" s="196"/>
      <c r="AT148" s="197" t="s">
        <v>163</v>
      </c>
      <c r="AU148" s="197" t="s">
        <v>85</v>
      </c>
      <c r="AV148" s="11" t="s">
        <v>83</v>
      </c>
      <c r="AW148" s="11" t="s">
        <v>36</v>
      </c>
      <c r="AX148" s="11" t="s">
        <v>75</v>
      </c>
      <c r="AY148" s="197" t="s">
        <v>151</v>
      </c>
    </row>
    <row r="149" spans="2:51" s="11" customFormat="1" ht="12">
      <c r="B149" s="188"/>
      <c r="C149" s="189"/>
      <c r="D149" s="185" t="s">
        <v>163</v>
      </c>
      <c r="E149" s="190" t="s">
        <v>1</v>
      </c>
      <c r="F149" s="191" t="s">
        <v>166</v>
      </c>
      <c r="G149" s="189"/>
      <c r="H149" s="190" t="s">
        <v>1</v>
      </c>
      <c r="I149" s="192"/>
      <c r="J149" s="189"/>
      <c r="K149" s="189"/>
      <c r="L149" s="193"/>
      <c r="M149" s="194"/>
      <c r="N149" s="195"/>
      <c r="O149" s="195"/>
      <c r="P149" s="195"/>
      <c r="Q149" s="195"/>
      <c r="R149" s="195"/>
      <c r="S149" s="195"/>
      <c r="T149" s="196"/>
      <c r="AT149" s="197" t="s">
        <v>163</v>
      </c>
      <c r="AU149" s="197" t="s">
        <v>85</v>
      </c>
      <c r="AV149" s="11" t="s">
        <v>83</v>
      </c>
      <c r="AW149" s="11" t="s">
        <v>36</v>
      </c>
      <c r="AX149" s="11" t="s">
        <v>75</v>
      </c>
      <c r="AY149" s="197" t="s">
        <v>151</v>
      </c>
    </row>
    <row r="150" spans="2:51" s="12" customFormat="1" ht="12">
      <c r="B150" s="198"/>
      <c r="C150" s="199"/>
      <c r="D150" s="185" t="s">
        <v>163</v>
      </c>
      <c r="E150" s="200" t="s">
        <v>1</v>
      </c>
      <c r="F150" s="201" t="s">
        <v>969</v>
      </c>
      <c r="G150" s="199"/>
      <c r="H150" s="202">
        <v>141.2</v>
      </c>
      <c r="I150" s="203"/>
      <c r="J150" s="199"/>
      <c r="K150" s="199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163</v>
      </c>
      <c r="AU150" s="208" t="s">
        <v>85</v>
      </c>
      <c r="AV150" s="12" t="s">
        <v>85</v>
      </c>
      <c r="AW150" s="12" t="s">
        <v>36</v>
      </c>
      <c r="AX150" s="12" t="s">
        <v>75</v>
      </c>
      <c r="AY150" s="208" t="s">
        <v>151</v>
      </c>
    </row>
    <row r="151" spans="2:51" s="11" customFormat="1" ht="12">
      <c r="B151" s="188"/>
      <c r="C151" s="189"/>
      <c r="D151" s="185" t="s">
        <v>163</v>
      </c>
      <c r="E151" s="190" t="s">
        <v>1</v>
      </c>
      <c r="F151" s="191" t="s">
        <v>169</v>
      </c>
      <c r="G151" s="189"/>
      <c r="H151" s="190" t="s">
        <v>1</v>
      </c>
      <c r="I151" s="192"/>
      <c r="J151" s="189"/>
      <c r="K151" s="189"/>
      <c r="L151" s="193"/>
      <c r="M151" s="194"/>
      <c r="N151" s="195"/>
      <c r="O151" s="195"/>
      <c r="P151" s="195"/>
      <c r="Q151" s="195"/>
      <c r="R151" s="195"/>
      <c r="S151" s="195"/>
      <c r="T151" s="196"/>
      <c r="AT151" s="197" t="s">
        <v>163</v>
      </c>
      <c r="AU151" s="197" t="s">
        <v>85</v>
      </c>
      <c r="AV151" s="11" t="s">
        <v>83</v>
      </c>
      <c r="AW151" s="11" t="s">
        <v>36</v>
      </c>
      <c r="AX151" s="11" t="s">
        <v>75</v>
      </c>
      <c r="AY151" s="197" t="s">
        <v>151</v>
      </c>
    </row>
    <row r="152" spans="2:51" s="12" customFormat="1" ht="12">
      <c r="B152" s="198"/>
      <c r="C152" s="199"/>
      <c r="D152" s="185" t="s">
        <v>163</v>
      </c>
      <c r="E152" s="200" t="s">
        <v>1</v>
      </c>
      <c r="F152" s="201" t="s">
        <v>818</v>
      </c>
      <c r="G152" s="199"/>
      <c r="H152" s="202">
        <v>76.7</v>
      </c>
      <c r="I152" s="203"/>
      <c r="J152" s="199"/>
      <c r="K152" s="199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163</v>
      </c>
      <c r="AU152" s="208" t="s">
        <v>85</v>
      </c>
      <c r="AV152" s="12" t="s">
        <v>85</v>
      </c>
      <c r="AW152" s="12" t="s">
        <v>36</v>
      </c>
      <c r="AX152" s="12" t="s">
        <v>75</v>
      </c>
      <c r="AY152" s="208" t="s">
        <v>151</v>
      </c>
    </row>
    <row r="153" spans="2:51" s="13" customFormat="1" ht="12">
      <c r="B153" s="209"/>
      <c r="C153" s="210"/>
      <c r="D153" s="185" t="s">
        <v>163</v>
      </c>
      <c r="E153" s="211" t="s">
        <v>1</v>
      </c>
      <c r="F153" s="212" t="s">
        <v>171</v>
      </c>
      <c r="G153" s="210"/>
      <c r="H153" s="213">
        <v>217.9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163</v>
      </c>
      <c r="AU153" s="219" t="s">
        <v>85</v>
      </c>
      <c r="AV153" s="13" t="s">
        <v>159</v>
      </c>
      <c r="AW153" s="13" t="s">
        <v>36</v>
      </c>
      <c r="AX153" s="13" t="s">
        <v>83</v>
      </c>
      <c r="AY153" s="219" t="s">
        <v>151</v>
      </c>
    </row>
    <row r="154" spans="2:65" s="1" customFormat="1" ht="16.5" customHeight="1">
      <c r="B154" s="32"/>
      <c r="C154" s="173" t="s">
        <v>228</v>
      </c>
      <c r="D154" s="173" t="s">
        <v>154</v>
      </c>
      <c r="E154" s="174" t="s">
        <v>239</v>
      </c>
      <c r="F154" s="175" t="s">
        <v>240</v>
      </c>
      <c r="G154" s="176" t="s">
        <v>157</v>
      </c>
      <c r="H154" s="177">
        <v>12.975</v>
      </c>
      <c r="I154" s="178"/>
      <c r="J154" s="179">
        <f>ROUND(I154*H154,2)</f>
        <v>0</v>
      </c>
      <c r="K154" s="175" t="s">
        <v>158</v>
      </c>
      <c r="L154" s="36"/>
      <c r="M154" s="180" t="s">
        <v>1</v>
      </c>
      <c r="N154" s="181" t="s">
        <v>46</v>
      </c>
      <c r="O154" s="58"/>
      <c r="P154" s="182">
        <f>O154*H154</f>
        <v>0</v>
      </c>
      <c r="Q154" s="182">
        <v>0.00735</v>
      </c>
      <c r="R154" s="182">
        <f>Q154*H154</f>
        <v>0.09536625</v>
      </c>
      <c r="S154" s="182">
        <v>0</v>
      </c>
      <c r="T154" s="183">
        <f>S154*H154</f>
        <v>0</v>
      </c>
      <c r="AR154" s="15" t="s">
        <v>159</v>
      </c>
      <c r="AT154" s="15" t="s">
        <v>154</v>
      </c>
      <c r="AU154" s="15" t="s">
        <v>85</v>
      </c>
      <c r="AY154" s="15" t="s">
        <v>151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15" t="s">
        <v>83</v>
      </c>
      <c r="BK154" s="184">
        <f>ROUND(I154*H154,2)</f>
        <v>0</v>
      </c>
      <c r="BL154" s="15" t="s">
        <v>159</v>
      </c>
      <c r="BM154" s="15" t="s">
        <v>970</v>
      </c>
    </row>
    <row r="155" spans="2:47" s="1" customFormat="1" ht="12">
      <c r="B155" s="32"/>
      <c r="C155" s="33"/>
      <c r="D155" s="185" t="s">
        <v>161</v>
      </c>
      <c r="E155" s="33"/>
      <c r="F155" s="186" t="s">
        <v>242</v>
      </c>
      <c r="G155" s="33"/>
      <c r="H155" s="33"/>
      <c r="I155" s="102"/>
      <c r="J155" s="33"/>
      <c r="K155" s="33"/>
      <c r="L155" s="36"/>
      <c r="M155" s="187"/>
      <c r="N155" s="58"/>
      <c r="O155" s="58"/>
      <c r="P155" s="58"/>
      <c r="Q155" s="58"/>
      <c r="R155" s="58"/>
      <c r="S155" s="58"/>
      <c r="T155" s="59"/>
      <c r="AT155" s="15" t="s">
        <v>161</v>
      </c>
      <c r="AU155" s="15" t="s">
        <v>85</v>
      </c>
    </row>
    <row r="156" spans="2:51" s="11" customFormat="1" ht="12">
      <c r="B156" s="188"/>
      <c r="C156" s="189"/>
      <c r="D156" s="185" t="s">
        <v>163</v>
      </c>
      <c r="E156" s="190" t="s">
        <v>1</v>
      </c>
      <c r="F156" s="191" t="s">
        <v>164</v>
      </c>
      <c r="G156" s="189"/>
      <c r="H156" s="190" t="s">
        <v>1</v>
      </c>
      <c r="I156" s="192"/>
      <c r="J156" s="189"/>
      <c r="K156" s="189"/>
      <c r="L156" s="193"/>
      <c r="M156" s="194"/>
      <c r="N156" s="195"/>
      <c r="O156" s="195"/>
      <c r="P156" s="195"/>
      <c r="Q156" s="195"/>
      <c r="R156" s="195"/>
      <c r="S156" s="195"/>
      <c r="T156" s="196"/>
      <c r="AT156" s="197" t="s">
        <v>163</v>
      </c>
      <c r="AU156" s="197" t="s">
        <v>85</v>
      </c>
      <c r="AV156" s="11" t="s">
        <v>83</v>
      </c>
      <c r="AW156" s="11" t="s">
        <v>36</v>
      </c>
      <c r="AX156" s="11" t="s">
        <v>75</v>
      </c>
      <c r="AY156" s="197" t="s">
        <v>151</v>
      </c>
    </row>
    <row r="157" spans="2:51" s="11" customFormat="1" ht="12">
      <c r="B157" s="188"/>
      <c r="C157" s="189"/>
      <c r="D157" s="185" t="s">
        <v>163</v>
      </c>
      <c r="E157" s="190" t="s">
        <v>1</v>
      </c>
      <c r="F157" s="191" t="s">
        <v>165</v>
      </c>
      <c r="G157" s="189"/>
      <c r="H157" s="190" t="s">
        <v>1</v>
      </c>
      <c r="I157" s="192"/>
      <c r="J157" s="189"/>
      <c r="K157" s="189"/>
      <c r="L157" s="193"/>
      <c r="M157" s="194"/>
      <c r="N157" s="195"/>
      <c r="O157" s="195"/>
      <c r="P157" s="195"/>
      <c r="Q157" s="195"/>
      <c r="R157" s="195"/>
      <c r="S157" s="195"/>
      <c r="T157" s="196"/>
      <c r="AT157" s="197" t="s">
        <v>163</v>
      </c>
      <c r="AU157" s="197" t="s">
        <v>85</v>
      </c>
      <c r="AV157" s="11" t="s">
        <v>83</v>
      </c>
      <c r="AW157" s="11" t="s">
        <v>36</v>
      </c>
      <c r="AX157" s="11" t="s">
        <v>75</v>
      </c>
      <c r="AY157" s="197" t="s">
        <v>151</v>
      </c>
    </row>
    <row r="158" spans="2:51" s="12" customFormat="1" ht="12">
      <c r="B158" s="198"/>
      <c r="C158" s="199"/>
      <c r="D158" s="185" t="s">
        <v>163</v>
      </c>
      <c r="E158" s="200" t="s">
        <v>1</v>
      </c>
      <c r="F158" s="201" t="s">
        <v>793</v>
      </c>
      <c r="G158" s="199"/>
      <c r="H158" s="202">
        <v>12.975</v>
      </c>
      <c r="I158" s="203"/>
      <c r="J158" s="199"/>
      <c r="K158" s="199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163</v>
      </c>
      <c r="AU158" s="208" t="s">
        <v>85</v>
      </c>
      <c r="AV158" s="12" t="s">
        <v>85</v>
      </c>
      <c r="AW158" s="12" t="s">
        <v>36</v>
      </c>
      <c r="AX158" s="12" t="s">
        <v>75</v>
      </c>
      <c r="AY158" s="208" t="s">
        <v>151</v>
      </c>
    </row>
    <row r="159" spans="2:51" s="13" customFormat="1" ht="12">
      <c r="B159" s="209"/>
      <c r="C159" s="210"/>
      <c r="D159" s="185" t="s">
        <v>163</v>
      </c>
      <c r="E159" s="211" t="s">
        <v>1</v>
      </c>
      <c r="F159" s="212" t="s">
        <v>171</v>
      </c>
      <c r="G159" s="210"/>
      <c r="H159" s="213">
        <v>12.975</v>
      </c>
      <c r="I159" s="214"/>
      <c r="J159" s="210"/>
      <c r="K159" s="210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163</v>
      </c>
      <c r="AU159" s="219" t="s">
        <v>85</v>
      </c>
      <c r="AV159" s="13" t="s">
        <v>159</v>
      </c>
      <c r="AW159" s="13" t="s">
        <v>36</v>
      </c>
      <c r="AX159" s="13" t="s">
        <v>83</v>
      </c>
      <c r="AY159" s="219" t="s">
        <v>151</v>
      </c>
    </row>
    <row r="160" spans="2:65" s="1" customFormat="1" ht="16.5" customHeight="1">
      <c r="B160" s="32"/>
      <c r="C160" s="173" t="s">
        <v>238</v>
      </c>
      <c r="D160" s="173" t="s">
        <v>154</v>
      </c>
      <c r="E160" s="174" t="s">
        <v>251</v>
      </c>
      <c r="F160" s="175" t="s">
        <v>252</v>
      </c>
      <c r="G160" s="176" t="s">
        <v>157</v>
      </c>
      <c r="H160" s="177">
        <v>12.975</v>
      </c>
      <c r="I160" s="178"/>
      <c r="J160" s="179">
        <f>ROUND(I160*H160,2)</f>
        <v>0</v>
      </c>
      <c r="K160" s="175" t="s">
        <v>158</v>
      </c>
      <c r="L160" s="36"/>
      <c r="M160" s="180" t="s">
        <v>1</v>
      </c>
      <c r="N160" s="181" t="s">
        <v>46</v>
      </c>
      <c r="O160" s="58"/>
      <c r="P160" s="182">
        <f>O160*H160</f>
        <v>0</v>
      </c>
      <c r="Q160" s="182">
        <v>0.00438</v>
      </c>
      <c r="R160" s="182">
        <f>Q160*H160</f>
        <v>0.0568305</v>
      </c>
      <c r="S160" s="182">
        <v>0</v>
      </c>
      <c r="T160" s="183">
        <f>S160*H160</f>
        <v>0</v>
      </c>
      <c r="AR160" s="15" t="s">
        <v>159</v>
      </c>
      <c r="AT160" s="15" t="s">
        <v>154</v>
      </c>
      <c r="AU160" s="15" t="s">
        <v>85</v>
      </c>
      <c r="AY160" s="15" t="s">
        <v>151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5" t="s">
        <v>83</v>
      </c>
      <c r="BK160" s="184">
        <f>ROUND(I160*H160,2)</f>
        <v>0</v>
      </c>
      <c r="BL160" s="15" t="s">
        <v>159</v>
      </c>
      <c r="BM160" s="15" t="s">
        <v>971</v>
      </c>
    </row>
    <row r="161" spans="2:47" s="1" customFormat="1" ht="12">
      <c r="B161" s="32"/>
      <c r="C161" s="33"/>
      <c r="D161" s="185" t="s">
        <v>161</v>
      </c>
      <c r="E161" s="33"/>
      <c r="F161" s="186" t="s">
        <v>254</v>
      </c>
      <c r="G161" s="33"/>
      <c r="H161" s="33"/>
      <c r="I161" s="102"/>
      <c r="J161" s="33"/>
      <c r="K161" s="33"/>
      <c r="L161" s="36"/>
      <c r="M161" s="187"/>
      <c r="N161" s="58"/>
      <c r="O161" s="58"/>
      <c r="P161" s="58"/>
      <c r="Q161" s="58"/>
      <c r="R161" s="58"/>
      <c r="S161" s="58"/>
      <c r="T161" s="59"/>
      <c r="AT161" s="15" t="s">
        <v>161</v>
      </c>
      <c r="AU161" s="15" t="s">
        <v>85</v>
      </c>
    </row>
    <row r="162" spans="2:51" s="11" customFormat="1" ht="12">
      <c r="B162" s="188"/>
      <c r="C162" s="189"/>
      <c r="D162" s="185" t="s">
        <v>163</v>
      </c>
      <c r="E162" s="190" t="s">
        <v>1</v>
      </c>
      <c r="F162" s="191" t="s">
        <v>164</v>
      </c>
      <c r="G162" s="189"/>
      <c r="H162" s="190" t="s">
        <v>1</v>
      </c>
      <c r="I162" s="192"/>
      <c r="J162" s="189"/>
      <c r="K162" s="189"/>
      <c r="L162" s="193"/>
      <c r="M162" s="194"/>
      <c r="N162" s="195"/>
      <c r="O162" s="195"/>
      <c r="P162" s="195"/>
      <c r="Q162" s="195"/>
      <c r="R162" s="195"/>
      <c r="S162" s="195"/>
      <c r="T162" s="196"/>
      <c r="AT162" s="197" t="s">
        <v>163</v>
      </c>
      <c r="AU162" s="197" t="s">
        <v>85</v>
      </c>
      <c r="AV162" s="11" t="s">
        <v>83</v>
      </c>
      <c r="AW162" s="11" t="s">
        <v>36</v>
      </c>
      <c r="AX162" s="11" t="s">
        <v>75</v>
      </c>
      <c r="AY162" s="197" t="s">
        <v>151</v>
      </c>
    </row>
    <row r="163" spans="2:51" s="11" customFormat="1" ht="12">
      <c r="B163" s="188"/>
      <c r="C163" s="189"/>
      <c r="D163" s="185" t="s">
        <v>163</v>
      </c>
      <c r="E163" s="190" t="s">
        <v>1</v>
      </c>
      <c r="F163" s="191" t="s">
        <v>165</v>
      </c>
      <c r="G163" s="189"/>
      <c r="H163" s="190" t="s">
        <v>1</v>
      </c>
      <c r="I163" s="192"/>
      <c r="J163" s="189"/>
      <c r="K163" s="189"/>
      <c r="L163" s="193"/>
      <c r="M163" s="194"/>
      <c r="N163" s="195"/>
      <c r="O163" s="195"/>
      <c r="P163" s="195"/>
      <c r="Q163" s="195"/>
      <c r="R163" s="195"/>
      <c r="S163" s="195"/>
      <c r="T163" s="196"/>
      <c r="AT163" s="197" t="s">
        <v>163</v>
      </c>
      <c r="AU163" s="197" t="s">
        <v>85</v>
      </c>
      <c r="AV163" s="11" t="s">
        <v>83</v>
      </c>
      <c r="AW163" s="11" t="s">
        <v>36</v>
      </c>
      <c r="AX163" s="11" t="s">
        <v>75</v>
      </c>
      <c r="AY163" s="197" t="s">
        <v>151</v>
      </c>
    </row>
    <row r="164" spans="2:51" s="12" customFormat="1" ht="12">
      <c r="B164" s="198"/>
      <c r="C164" s="199"/>
      <c r="D164" s="185" t="s">
        <v>163</v>
      </c>
      <c r="E164" s="200" t="s">
        <v>1</v>
      </c>
      <c r="F164" s="201" t="s">
        <v>793</v>
      </c>
      <c r="G164" s="199"/>
      <c r="H164" s="202">
        <v>12.975</v>
      </c>
      <c r="I164" s="203"/>
      <c r="J164" s="199"/>
      <c r="K164" s="199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163</v>
      </c>
      <c r="AU164" s="208" t="s">
        <v>85</v>
      </c>
      <c r="AV164" s="12" t="s">
        <v>85</v>
      </c>
      <c r="AW164" s="12" t="s">
        <v>36</v>
      </c>
      <c r="AX164" s="12" t="s">
        <v>75</v>
      </c>
      <c r="AY164" s="208" t="s">
        <v>151</v>
      </c>
    </row>
    <row r="165" spans="2:51" s="13" customFormat="1" ht="12">
      <c r="B165" s="209"/>
      <c r="C165" s="210"/>
      <c r="D165" s="185" t="s">
        <v>163</v>
      </c>
      <c r="E165" s="211" t="s">
        <v>1</v>
      </c>
      <c r="F165" s="212" t="s">
        <v>171</v>
      </c>
      <c r="G165" s="210"/>
      <c r="H165" s="213">
        <v>12.975</v>
      </c>
      <c r="I165" s="214"/>
      <c r="J165" s="210"/>
      <c r="K165" s="210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163</v>
      </c>
      <c r="AU165" s="219" t="s">
        <v>85</v>
      </c>
      <c r="AV165" s="13" t="s">
        <v>159</v>
      </c>
      <c r="AW165" s="13" t="s">
        <v>36</v>
      </c>
      <c r="AX165" s="13" t="s">
        <v>83</v>
      </c>
      <c r="AY165" s="219" t="s">
        <v>151</v>
      </c>
    </row>
    <row r="166" spans="2:65" s="1" customFormat="1" ht="16.5" customHeight="1">
      <c r="B166" s="32"/>
      <c r="C166" s="173" t="s">
        <v>243</v>
      </c>
      <c r="D166" s="173" t="s">
        <v>154</v>
      </c>
      <c r="E166" s="174" t="s">
        <v>298</v>
      </c>
      <c r="F166" s="175" t="s">
        <v>299</v>
      </c>
      <c r="G166" s="176" t="s">
        <v>157</v>
      </c>
      <c r="H166" s="177">
        <v>12.975</v>
      </c>
      <c r="I166" s="178"/>
      <c r="J166" s="179">
        <f>ROUND(I166*H166,2)</f>
        <v>0</v>
      </c>
      <c r="K166" s="175" t="s">
        <v>158</v>
      </c>
      <c r="L166" s="36"/>
      <c r="M166" s="180" t="s">
        <v>1</v>
      </c>
      <c r="N166" s="181" t="s">
        <v>46</v>
      </c>
      <c r="O166" s="58"/>
      <c r="P166" s="182">
        <f>O166*H166</f>
        <v>0</v>
      </c>
      <c r="Q166" s="182">
        <v>0.00268</v>
      </c>
      <c r="R166" s="182">
        <f>Q166*H166</f>
        <v>0.034773</v>
      </c>
      <c r="S166" s="182">
        <v>0</v>
      </c>
      <c r="T166" s="183">
        <f>S166*H166</f>
        <v>0</v>
      </c>
      <c r="AR166" s="15" t="s">
        <v>159</v>
      </c>
      <c r="AT166" s="15" t="s">
        <v>154</v>
      </c>
      <c r="AU166" s="15" t="s">
        <v>85</v>
      </c>
      <c r="AY166" s="15" t="s">
        <v>151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5" t="s">
        <v>83</v>
      </c>
      <c r="BK166" s="184">
        <f>ROUND(I166*H166,2)</f>
        <v>0</v>
      </c>
      <c r="BL166" s="15" t="s">
        <v>159</v>
      </c>
      <c r="BM166" s="15" t="s">
        <v>972</v>
      </c>
    </row>
    <row r="167" spans="2:47" s="1" customFormat="1" ht="12">
      <c r="B167" s="32"/>
      <c r="C167" s="33"/>
      <c r="D167" s="185" t="s">
        <v>161</v>
      </c>
      <c r="E167" s="33"/>
      <c r="F167" s="186" t="s">
        <v>301</v>
      </c>
      <c r="G167" s="33"/>
      <c r="H167" s="33"/>
      <c r="I167" s="102"/>
      <c r="J167" s="33"/>
      <c r="K167" s="33"/>
      <c r="L167" s="36"/>
      <c r="M167" s="187"/>
      <c r="N167" s="58"/>
      <c r="O167" s="58"/>
      <c r="P167" s="58"/>
      <c r="Q167" s="58"/>
      <c r="R167" s="58"/>
      <c r="S167" s="58"/>
      <c r="T167" s="59"/>
      <c r="AT167" s="15" t="s">
        <v>161</v>
      </c>
      <c r="AU167" s="15" t="s">
        <v>85</v>
      </c>
    </row>
    <row r="168" spans="2:51" s="11" customFormat="1" ht="12">
      <c r="B168" s="188"/>
      <c r="C168" s="189"/>
      <c r="D168" s="185" t="s">
        <v>163</v>
      </c>
      <c r="E168" s="190" t="s">
        <v>1</v>
      </c>
      <c r="F168" s="191" t="s">
        <v>164</v>
      </c>
      <c r="G168" s="189"/>
      <c r="H168" s="190" t="s">
        <v>1</v>
      </c>
      <c r="I168" s="192"/>
      <c r="J168" s="189"/>
      <c r="K168" s="189"/>
      <c r="L168" s="193"/>
      <c r="M168" s="194"/>
      <c r="N168" s="195"/>
      <c r="O168" s="195"/>
      <c r="P168" s="195"/>
      <c r="Q168" s="195"/>
      <c r="R168" s="195"/>
      <c r="S168" s="195"/>
      <c r="T168" s="196"/>
      <c r="AT168" s="197" t="s">
        <v>163</v>
      </c>
      <c r="AU168" s="197" t="s">
        <v>85</v>
      </c>
      <c r="AV168" s="11" t="s">
        <v>83</v>
      </c>
      <c r="AW168" s="11" t="s">
        <v>36</v>
      </c>
      <c r="AX168" s="11" t="s">
        <v>75</v>
      </c>
      <c r="AY168" s="197" t="s">
        <v>151</v>
      </c>
    </row>
    <row r="169" spans="2:51" s="11" customFormat="1" ht="12">
      <c r="B169" s="188"/>
      <c r="C169" s="189"/>
      <c r="D169" s="185" t="s">
        <v>163</v>
      </c>
      <c r="E169" s="190" t="s">
        <v>1</v>
      </c>
      <c r="F169" s="191" t="s">
        <v>165</v>
      </c>
      <c r="G169" s="189"/>
      <c r="H169" s="190" t="s">
        <v>1</v>
      </c>
      <c r="I169" s="192"/>
      <c r="J169" s="189"/>
      <c r="K169" s="189"/>
      <c r="L169" s="193"/>
      <c r="M169" s="194"/>
      <c r="N169" s="195"/>
      <c r="O169" s="195"/>
      <c r="P169" s="195"/>
      <c r="Q169" s="195"/>
      <c r="R169" s="195"/>
      <c r="S169" s="195"/>
      <c r="T169" s="196"/>
      <c r="AT169" s="197" t="s">
        <v>163</v>
      </c>
      <c r="AU169" s="197" t="s">
        <v>85</v>
      </c>
      <c r="AV169" s="11" t="s">
        <v>83</v>
      </c>
      <c r="AW169" s="11" t="s">
        <v>36</v>
      </c>
      <c r="AX169" s="11" t="s">
        <v>75</v>
      </c>
      <c r="AY169" s="197" t="s">
        <v>151</v>
      </c>
    </row>
    <row r="170" spans="2:51" s="12" customFormat="1" ht="12">
      <c r="B170" s="198"/>
      <c r="C170" s="199"/>
      <c r="D170" s="185" t="s">
        <v>163</v>
      </c>
      <c r="E170" s="200" t="s">
        <v>1</v>
      </c>
      <c r="F170" s="201" t="s">
        <v>793</v>
      </c>
      <c r="G170" s="199"/>
      <c r="H170" s="202">
        <v>12.975</v>
      </c>
      <c r="I170" s="203"/>
      <c r="J170" s="199"/>
      <c r="K170" s="199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163</v>
      </c>
      <c r="AU170" s="208" t="s">
        <v>85</v>
      </c>
      <c r="AV170" s="12" t="s">
        <v>85</v>
      </c>
      <c r="AW170" s="12" t="s">
        <v>36</v>
      </c>
      <c r="AX170" s="12" t="s">
        <v>75</v>
      </c>
      <c r="AY170" s="208" t="s">
        <v>151</v>
      </c>
    </row>
    <row r="171" spans="2:51" s="13" customFormat="1" ht="12">
      <c r="B171" s="209"/>
      <c r="C171" s="210"/>
      <c r="D171" s="185" t="s">
        <v>163</v>
      </c>
      <c r="E171" s="211" t="s">
        <v>1</v>
      </c>
      <c r="F171" s="212" t="s">
        <v>171</v>
      </c>
      <c r="G171" s="210"/>
      <c r="H171" s="213">
        <v>12.975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163</v>
      </c>
      <c r="AU171" s="219" t="s">
        <v>85</v>
      </c>
      <c r="AV171" s="13" t="s">
        <v>159</v>
      </c>
      <c r="AW171" s="13" t="s">
        <v>36</v>
      </c>
      <c r="AX171" s="13" t="s">
        <v>83</v>
      </c>
      <c r="AY171" s="219" t="s">
        <v>151</v>
      </c>
    </row>
    <row r="172" spans="2:65" s="1" customFormat="1" ht="16.5" customHeight="1">
      <c r="B172" s="32"/>
      <c r="C172" s="173" t="s">
        <v>250</v>
      </c>
      <c r="D172" s="173" t="s">
        <v>154</v>
      </c>
      <c r="E172" s="174" t="s">
        <v>244</v>
      </c>
      <c r="F172" s="175" t="s">
        <v>245</v>
      </c>
      <c r="G172" s="176" t="s">
        <v>157</v>
      </c>
      <c r="H172" s="177">
        <v>54.475</v>
      </c>
      <c r="I172" s="178"/>
      <c r="J172" s="179">
        <f>ROUND(I172*H172,2)</f>
        <v>0</v>
      </c>
      <c r="K172" s="175" t="s">
        <v>158</v>
      </c>
      <c r="L172" s="36"/>
      <c r="M172" s="180" t="s">
        <v>1</v>
      </c>
      <c r="N172" s="181" t="s">
        <v>46</v>
      </c>
      <c r="O172" s="58"/>
      <c r="P172" s="182">
        <f>O172*H172</f>
        <v>0</v>
      </c>
      <c r="Q172" s="182">
        <v>0.00735</v>
      </c>
      <c r="R172" s="182">
        <f>Q172*H172</f>
        <v>0.40039125</v>
      </c>
      <c r="S172" s="182">
        <v>0</v>
      </c>
      <c r="T172" s="183">
        <f>S172*H172</f>
        <v>0</v>
      </c>
      <c r="AR172" s="15" t="s">
        <v>159</v>
      </c>
      <c r="AT172" s="15" t="s">
        <v>154</v>
      </c>
      <c r="AU172" s="15" t="s">
        <v>85</v>
      </c>
      <c r="AY172" s="15" t="s">
        <v>151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5" t="s">
        <v>83</v>
      </c>
      <c r="BK172" s="184">
        <f>ROUND(I172*H172,2)</f>
        <v>0</v>
      </c>
      <c r="BL172" s="15" t="s">
        <v>159</v>
      </c>
      <c r="BM172" s="15" t="s">
        <v>973</v>
      </c>
    </row>
    <row r="173" spans="2:47" s="1" customFormat="1" ht="12">
      <c r="B173" s="32"/>
      <c r="C173" s="33"/>
      <c r="D173" s="185" t="s">
        <v>161</v>
      </c>
      <c r="E173" s="33"/>
      <c r="F173" s="186" t="s">
        <v>247</v>
      </c>
      <c r="G173" s="33"/>
      <c r="H173" s="33"/>
      <c r="I173" s="102"/>
      <c r="J173" s="33"/>
      <c r="K173" s="33"/>
      <c r="L173" s="36"/>
      <c r="M173" s="187"/>
      <c r="N173" s="58"/>
      <c r="O173" s="58"/>
      <c r="P173" s="58"/>
      <c r="Q173" s="58"/>
      <c r="R173" s="58"/>
      <c r="S173" s="58"/>
      <c r="T173" s="59"/>
      <c r="AT173" s="15" t="s">
        <v>161</v>
      </c>
      <c r="AU173" s="15" t="s">
        <v>85</v>
      </c>
    </row>
    <row r="174" spans="2:51" s="11" customFormat="1" ht="12">
      <c r="B174" s="188"/>
      <c r="C174" s="189"/>
      <c r="D174" s="185" t="s">
        <v>163</v>
      </c>
      <c r="E174" s="190" t="s">
        <v>1</v>
      </c>
      <c r="F174" s="191" t="s">
        <v>164</v>
      </c>
      <c r="G174" s="189"/>
      <c r="H174" s="190" t="s">
        <v>1</v>
      </c>
      <c r="I174" s="192"/>
      <c r="J174" s="189"/>
      <c r="K174" s="189"/>
      <c r="L174" s="193"/>
      <c r="M174" s="194"/>
      <c r="N174" s="195"/>
      <c r="O174" s="195"/>
      <c r="P174" s="195"/>
      <c r="Q174" s="195"/>
      <c r="R174" s="195"/>
      <c r="S174" s="195"/>
      <c r="T174" s="196"/>
      <c r="AT174" s="197" t="s">
        <v>163</v>
      </c>
      <c r="AU174" s="197" t="s">
        <v>85</v>
      </c>
      <c r="AV174" s="11" t="s">
        <v>83</v>
      </c>
      <c r="AW174" s="11" t="s">
        <v>36</v>
      </c>
      <c r="AX174" s="11" t="s">
        <v>75</v>
      </c>
      <c r="AY174" s="197" t="s">
        <v>151</v>
      </c>
    </row>
    <row r="175" spans="2:51" s="11" customFormat="1" ht="12">
      <c r="B175" s="188"/>
      <c r="C175" s="189"/>
      <c r="D175" s="185" t="s">
        <v>163</v>
      </c>
      <c r="E175" s="190" t="s">
        <v>1</v>
      </c>
      <c r="F175" s="191" t="s">
        <v>248</v>
      </c>
      <c r="G175" s="189"/>
      <c r="H175" s="190" t="s">
        <v>1</v>
      </c>
      <c r="I175" s="192"/>
      <c r="J175" s="189"/>
      <c r="K175" s="189"/>
      <c r="L175" s="193"/>
      <c r="M175" s="194"/>
      <c r="N175" s="195"/>
      <c r="O175" s="195"/>
      <c r="P175" s="195"/>
      <c r="Q175" s="195"/>
      <c r="R175" s="195"/>
      <c r="S175" s="195"/>
      <c r="T175" s="196"/>
      <c r="AT175" s="197" t="s">
        <v>163</v>
      </c>
      <c r="AU175" s="197" t="s">
        <v>85</v>
      </c>
      <c r="AV175" s="11" t="s">
        <v>83</v>
      </c>
      <c r="AW175" s="11" t="s">
        <v>36</v>
      </c>
      <c r="AX175" s="11" t="s">
        <v>75</v>
      </c>
      <c r="AY175" s="197" t="s">
        <v>151</v>
      </c>
    </row>
    <row r="176" spans="2:51" s="11" customFormat="1" ht="12">
      <c r="B176" s="188"/>
      <c r="C176" s="189"/>
      <c r="D176" s="185" t="s">
        <v>163</v>
      </c>
      <c r="E176" s="190" t="s">
        <v>1</v>
      </c>
      <c r="F176" s="191" t="s">
        <v>166</v>
      </c>
      <c r="G176" s="189"/>
      <c r="H176" s="190" t="s">
        <v>1</v>
      </c>
      <c r="I176" s="192"/>
      <c r="J176" s="189"/>
      <c r="K176" s="189"/>
      <c r="L176" s="193"/>
      <c r="M176" s="194"/>
      <c r="N176" s="195"/>
      <c r="O176" s="195"/>
      <c r="P176" s="195"/>
      <c r="Q176" s="195"/>
      <c r="R176" s="195"/>
      <c r="S176" s="195"/>
      <c r="T176" s="196"/>
      <c r="AT176" s="197" t="s">
        <v>163</v>
      </c>
      <c r="AU176" s="197" t="s">
        <v>85</v>
      </c>
      <c r="AV176" s="11" t="s">
        <v>83</v>
      </c>
      <c r="AW176" s="11" t="s">
        <v>36</v>
      </c>
      <c r="AX176" s="11" t="s">
        <v>75</v>
      </c>
      <c r="AY176" s="197" t="s">
        <v>151</v>
      </c>
    </row>
    <row r="177" spans="2:51" s="12" customFormat="1" ht="12">
      <c r="B177" s="198"/>
      <c r="C177" s="199"/>
      <c r="D177" s="185" t="s">
        <v>163</v>
      </c>
      <c r="E177" s="200" t="s">
        <v>1</v>
      </c>
      <c r="F177" s="201" t="s">
        <v>113</v>
      </c>
      <c r="G177" s="199"/>
      <c r="H177" s="202">
        <v>54.475</v>
      </c>
      <c r="I177" s="203"/>
      <c r="J177" s="199"/>
      <c r="K177" s="199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163</v>
      </c>
      <c r="AU177" s="208" t="s">
        <v>85</v>
      </c>
      <c r="AV177" s="12" t="s">
        <v>85</v>
      </c>
      <c r="AW177" s="12" t="s">
        <v>36</v>
      </c>
      <c r="AX177" s="12" t="s">
        <v>75</v>
      </c>
      <c r="AY177" s="208" t="s">
        <v>151</v>
      </c>
    </row>
    <row r="178" spans="2:51" s="13" customFormat="1" ht="12">
      <c r="B178" s="209"/>
      <c r="C178" s="210"/>
      <c r="D178" s="185" t="s">
        <v>163</v>
      </c>
      <c r="E178" s="211" t="s">
        <v>1</v>
      </c>
      <c r="F178" s="212" t="s">
        <v>171</v>
      </c>
      <c r="G178" s="210"/>
      <c r="H178" s="213">
        <v>54.475</v>
      </c>
      <c r="I178" s="214"/>
      <c r="J178" s="210"/>
      <c r="K178" s="210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163</v>
      </c>
      <c r="AU178" s="219" t="s">
        <v>85</v>
      </c>
      <c r="AV178" s="13" t="s">
        <v>159</v>
      </c>
      <c r="AW178" s="13" t="s">
        <v>36</v>
      </c>
      <c r="AX178" s="13" t="s">
        <v>83</v>
      </c>
      <c r="AY178" s="219" t="s">
        <v>151</v>
      </c>
    </row>
    <row r="179" spans="2:65" s="1" customFormat="1" ht="16.5" customHeight="1">
      <c r="B179" s="32"/>
      <c r="C179" s="173" t="s">
        <v>255</v>
      </c>
      <c r="D179" s="173" t="s">
        <v>154</v>
      </c>
      <c r="E179" s="174" t="s">
        <v>256</v>
      </c>
      <c r="F179" s="175" t="s">
        <v>257</v>
      </c>
      <c r="G179" s="176" t="s">
        <v>157</v>
      </c>
      <c r="H179" s="177">
        <v>5.448</v>
      </c>
      <c r="I179" s="178"/>
      <c r="J179" s="179">
        <f>ROUND(I179*H179,2)</f>
        <v>0</v>
      </c>
      <c r="K179" s="175" t="s">
        <v>158</v>
      </c>
      <c r="L179" s="36"/>
      <c r="M179" s="180" t="s">
        <v>1</v>
      </c>
      <c r="N179" s="181" t="s">
        <v>46</v>
      </c>
      <c r="O179" s="58"/>
      <c r="P179" s="182">
        <f>O179*H179</f>
        <v>0</v>
      </c>
      <c r="Q179" s="182">
        <v>0.02048</v>
      </c>
      <c r="R179" s="182">
        <f>Q179*H179</f>
        <v>0.11157504000000001</v>
      </c>
      <c r="S179" s="182">
        <v>0</v>
      </c>
      <c r="T179" s="183">
        <f>S179*H179</f>
        <v>0</v>
      </c>
      <c r="AR179" s="15" t="s">
        <v>159</v>
      </c>
      <c r="AT179" s="15" t="s">
        <v>154</v>
      </c>
      <c r="AU179" s="15" t="s">
        <v>85</v>
      </c>
      <c r="AY179" s="15" t="s">
        <v>151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5" t="s">
        <v>83</v>
      </c>
      <c r="BK179" s="184">
        <f>ROUND(I179*H179,2)</f>
        <v>0</v>
      </c>
      <c r="BL179" s="15" t="s">
        <v>159</v>
      </c>
      <c r="BM179" s="15" t="s">
        <v>974</v>
      </c>
    </row>
    <row r="180" spans="2:47" s="1" customFormat="1" ht="12">
      <c r="B180" s="32"/>
      <c r="C180" s="33"/>
      <c r="D180" s="185" t="s">
        <v>161</v>
      </c>
      <c r="E180" s="33"/>
      <c r="F180" s="186" t="s">
        <v>259</v>
      </c>
      <c r="G180" s="33"/>
      <c r="H180" s="33"/>
      <c r="I180" s="102"/>
      <c r="J180" s="33"/>
      <c r="K180" s="33"/>
      <c r="L180" s="36"/>
      <c r="M180" s="187"/>
      <c r="N180" s="58"/>
      <c r="O180" s="58"/>
      <c r="P180" s="58"/>
      <c r="Q180" s="58"/>
      <c r="R180" s="58"/>
      <c r="S180" s="58"/>
      <c r="T180" s="59"/>
      <c r="AT180" s="15" t="s">
        <v>161</v>
      </c>
      <c r="AU180" s="15" t="s">
        <v>85</v>
      </c>
    </row>
    <row r="181" spans="2:51" s="11" customFormat="1" ht="12">
      <c r="B181" s="188"/>
      <c r="C181" s="189"/>
      <c r="D181" s="185" t="s">
        <v>163</v>
      </c>
      <c r="E181" s="190" t="s">
        <v>1</v>
      </c>
      <c r="F181" s="191" t="s">
        <v>164</v>
      </c>
      <c r="G181" s="189"/>
      <c r="H181" s="190" t="s">
        <v>1</v>
      </c>
      <c r="I181" s="192"/>
      <c r="J181" s="189"/>
      <c r="K181" s="189"/>
      <c r="L181" s="193"/>
      <c r="M181" s="194"/>
      <c r="N181" s="195"/>
      <c r="O181" s="195"/>
      <c r="P181" s="195"/>
      <c r="Q181" s="195"/>
      <c r="R181" s="195"/>
      <c r="S181" s="195"/>
      <c r="T181" s="196"/>
      <c r="AT181" s="197" t="s">
        <v>163</v>
      </c>
      <c r="AU181" s="197" t="s">
        <v>85</v>
      </c>
      <c r="AV181" s="11" t="s">
        <v>83</v>
      </c>
      <c r="AW181" s="11" t="s">
        <v>36</v>
      </c>
      <c r="AX181" s="11" t="s">
        <v>75</v>
      </c>
      <c r="AY181" s="197" t="s">
        <v>151</v>
      </c>
    </row>
    <row r="182" spans="2:51" s="11" customFormat="1" ht="12">
      <c r="B182" s="188"/>
      <c r="C182" s="189"/>
      <c r="D182" s="185" t="s">
        <v>163</v>
      </c>
      <c r="E182" s="190" t="s">
        <v>1</v>
      </c>
      <c r="F182" s="191" t="s">
        <v>260</v>
      </c>
      <c r="G182" s="189"/>
      <c r="H182" s="190" t="s">
        <v>1</v>
      </c>
      <c r="I182" s="192"/>
      <c r="J182" s="189"/>
      <c r="K182" s="189"/>
      <c r="L182" s="193"/>
      <c r="M182" s="194"/>
      <c r="N182" s="195"/>
      <c r="O182" s="195"/>
      <c r="P182" s="195"/>
      <c r="Q182" s="195"/>
      <c r="R182" s="195"/>
      <c r="S182" s="195"/>
      <c r="T182" s="196"/>
      <c r="AT182" s="197" t="s">
        <v>163</v>
      </c>
      <c r="AU182" s="197" t="s">
        <v>85</v>
      </c>
      <c r="AV182" s="11" t="s">
        <v>83</v>
      </c>
      <c r="AW182" s="11" t="s">
        <v>36</v>
      </c>
      <c r="AX182" s="11" t="s">
        <v>75</v>
      </c>
      <c r="AY182" s="197" t="s">
        <v>151</v>
      </c>
    </row>
    <row r="183" spans="2:51" s="11" customFormat="1" ht="12">
      <c r="B183" s="188"/>
      <c r="C183" s="189"/>
      <c r="D183" s="185" t="s">
        <v>163</v>
      </c>
      <c r="E183" s="190" t="s">
        <v>1</v>
      </c>
      <c r="F183" s="191" t="s">
        <v>166</v>
      </c>
      <c r="G183" s="189"/>
      <c r="H183" s="190" t="s">
        <v>1</v>
      </c>
      <c r="I183" s="192"/>
      <c r="J183" s="189"/>
      <c r="K183" s="189"/>
      <c r="L183" s="193"/>
      <c r="M183" s="194"/>
      <c r="N183" s="195"/>
      <c r="O183" s="195"/>
      <c r="P183" s="195"/>
      <c r="Q183" s="195"/>
      <c r="R183" s="195"/>
      <c r="S183" s="195"/>
      <c r="T183" s="196"/>
      <c r="AT183" s="197" t="s">
        <v>163</v>
      </c>
      <c r="AU183" s="197" t="s">
        <v>85</v>
      </c>
      <c r="AV183" s="11" t="s">
        <v>83</v>
      </c>
      <c r="AW183" s="11" t="s">
        <v>36</v>
      </c>
      <c r="AX183" s="11" t="s">
        <v>75</v>
      </c>
      <c r="AY183" s="197" t="s">
        <v>151</v>
      </c>
    </row>
    <row r="184" spans="2:51" s="12" customFormat="1" ht="12">
      <c r="B184" s="198"/>
      <c r="C184" s="199"/>
      <c r="D184" s="185" t="s">
        <v>163</v>
      </c>
      <c r="E184" s="200" t="s">
        <v>1</v>
      </c>
      <c r="F184" s="201" t="s">
        <v>113</v>
      </c>
      <c r="G184" s="199"/>
      <c r="H184" s="202">
        <v>54.475</v>
      </c>
      <c r="I184" s="203"/>
      <c r="J184" s="199"/>
      <c r="K184" s="199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163</v>
      </c>
      <c r="AU184" s="208" t="s">
        <v>85</v>
      </c>
      <c r="AV184" s="12" t="s">
        <v>85</v>
      </c>
      <c r="AW184" s="12" t="s">
        <v>36</v>
      </c>
      <c r="AX184" s="12" t="s">
        <v>75</v>
      </c>
      <c r="AY184" s="208" t="s">
        <v>151</v>
      </c>
    </row>
    <row r="185" spans="2:51" s="13" customFormat="1" ht="12">
      <c r="B185" s="209"/>
      <c r="C185" s="210"/>
      <c r="D185" s="185" t="s">
        <v>163</v>
      </c>
      <c r="E185" s="211" t="s">
        <v>1</v>
      </c>
      <c r="F185" s="212" t="s">
        <v>171</v>
      </c>
      <c r="G185" s="210"/>
      <c r="H185" s="213">
        <v>54.475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163</v>
      </c>
      <c r="AU185" s="219" t="s">
        <v>85</v>
      </c>
      <c r="AV185" s="13" t="s">
        <v>159</v>
      </c>
      <c r="AW185" s="13" t="s">
        <v>36</v>
      </c>
      <c r="AX185" s="13" t="s">
        <v>75</v>
      </c>
      <c r="AY185" s="219" t="s">
        <v>151</v>
      </c>
    </row>
    <row r="186" spans="2:51" s="12" customFormat="1" ht="12">
      <c r="B186" s="198"/>
      <c r="C186" s="199"/>
      <c r="D186" s="185" t="s">
        <v>163</v>
      </c>
      <c r="E186" s="200" t="s">
        <v>1</v>
      </c>
      <c r="F186" s="201" t="s">
        <v>823</v>
      </c>
      <c r="G186" s="199"/>
      <c r="H186" s="202">
        <v>5.448</v>
      </c>
      <c r="I186" s="203"/>
      <c r="J186" s="199"/>
      <c r="K186" s="199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163</v>
      </c>
      <c r="AU186" s="208" t="s">
        <v>85</v>
      </c>
      <c r="AV186" s="12" t="s">
        <v>85</v>
      </c>
      <c r="AW186" s="12" t="s">
        <v>36</v>
      </c>
      <c r="AX186" s="12" t="s">
        <v>83</v>
      </c>
      <c r="AY186" s="208" t="s">
        <v>151</v>
      </c>
    </row>
    <row r="187" spans="2:65" s="1" customFormat="1" ht="16.5" customHeight="1">
      <c r="B187" s="32"/>
      <c r="C187" s="173" t="s">
        <v>262</v>
      </c>
      <c r="D187" s="173" t="s">
        <v>154</v>
      </c>
      <c r="E187" s="174" t="s">
        <v>263</v>
      </c>
      <c r="F187" s="175" t="s">
        <v>264</v>
      </c>
      <c r="G187" s="176" t="s">
        <v>157</v>
      </c>
      <c r="H187" s="177">
        <v>54.475</v>
      </c>
      <c r="I187" s="178"/>
      <c r="J187" s="179">
        <f>ROUND(I187*H187,2)</f>
        <v>0</v>
      </c>
      <c r="K187" s="175" t="s">
        <v>158</v>
      </c>
      <c r="L187" s="36"/>
      <c r="M187" s="180" t="s">
        <v>1</v>
      </c>
      <c r="N187" s="181" t="s">
        <v>46</v>
      </c>
      <c r="O187" s="58"/>
      <c r="P187" s="182">
        <f>O187*H187</f>
        <v>0</v>
      </c>
      <c r="Q187" s="182">
        <v>0.00438</v>
      </c>
      <c r="R187" s="182">
        <f>Q187*H187</f>
        <v>0.23860050000000002</v>
      </c>
      <c r="S187" s="182">
        <v>0</v>
      </c>
      <c r="T187" s="183">
        <f>S187*H187</f>
        <v>0</v>
      </c>
      <c r="AR187" s="15" t="s">
        <v>159</v>
      </c>
      <c r="AT187" s="15" t="s">
        <v>154</v>
      </c>
      <c r="AU187" s="15" t="s">
        <v>85</v>
      </c>
      <c r="AY187" s="15" t="s">
        <v>151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5" t="s">
        <v>83</v>
      </c>
      <c r="BK187" s="184">
        <f>ROUND(I187*H187,2)</f>
        <v>0</v>
      </c>
      <c r="BL187" s="15" t="s">
        <v>159</v>
      </c>
      <c r="BM187" s="15" t="s">
        <v>975</v>
      </c>
    </row>
    <row r="188" spans="2:47" s="1" customFormat="1" ht="12">
      <c r="B188" s="32"/>
      <c r="C188" s="33"/>
      <c r="D188" s="185" t="s">
        <v>161</v>
      </c>
      <c r="E188" s="33"/>
      <c r="F188" s="186" t="s">
        <v>266</v>
      </c>
      <c r="G188" s="33"/>
      <c r="H188" s="33"/>
      <c r="I188" s="102"/>
      <c r="J188" s="33"/>
      <c r="K188" s="33"/>
      <c r="L188" s="36"/>
      <c r="M188" s="187"/>
      <c r="N188" s="58"/>
      <c r="O188" s="58"/>
      <c r="P188" s="58"/>
      <c r="Q188" s="58"/>
      <c r="R188" s="58"/>
      <c r="S188" s="58"/>
      <c r="T188" s="59"/>
      <c r="AT188" s="15" t="s">
        <v>161</v>
      </c>
      <c r="AU188" s="15" t="s">
        <v>85</v>
      </c>
    </row>
    <row r="189" spans="2:51" s="11" customFormat="1" ht="12">
      <c r="B189" s="188"/>
      <c r="C189" s="189"/>
      <c r="D189" s="185" t="s">
        <v>163</v>
      </c>
      <c r="E189" s="190" t="s">
        <v>1</v>
      </c>
      <c r="F189" s="191" t="s">
        <v>164</v>
      </c>
      <c r="G189" s="189"/>
      <c r="H189" s="190" t="s">
        <v>1</v>
      </c>
      <c r="I189" s="192"/>
      <c r="J189" s="189"/>
      <c r="K189" s="189"/>
      <c r="L189" s="193"/>
      <c r="M189" s="194"/>
      <c r="N189" s="195"/>
      <c r="O189" s="195"/>
      <c r="P189" s="195"/>
      <c r="Q189" s="195"/>
      <c r="R189" s="195"/>
      <c r="S189" s="195"/>
      <c r="T189" s="196"/>
      <c r="AT189" s="197" t="s">
        <v>163</v>
      </c>
      <c r="AU189" s="197" t="s">
        <v>85</v>
      </c>
      <c r="AV189" s="11" t="s">
        <v>83</v>
      </c>
      <c r="AW189" s="11" t="s">
        <v>36</v>
      </c>
      <c r="AX189" s="11" t="s">
        <v>75</v>
      </c>
      <c r="AY189" s="197" t="s">
        <v>151</v>
      </c>
    </row>
    <row r="190" spans="2:51" s="11" customFormat="1" ht="12">
      <c r="B190" s="188"/>
      <c r="C190" s="189"/>
      <c r="D190" s="185" t="s">
        <v>163</v>
      </c>
      <c r="E190" s="190" t="s">
        <v>1</v>
      </c>
      <c r="F190" s="191" t="s">
        <v>248</v>
      </c>
      <c r="G190" s="189"/>
      <c r="H190" s="190" t="s">
        <v>1</v>
      </c>
      <c r="I190" s="192"/>
      <c r="J190" s="189"/>
      <c r="K190" s="189"/>
      <c r="L190" s="193"/>
      <c r="M190" s="194"/>
      <c r="N190" s="195"/>
      <c r="O190" s="195"/>
      <c r="P190" s="195"/>
      <c r="Q190" s="195"/>
      <c r="R190" s="195"/>
      <c r="S190" s="195"/>
      <c r="T190" s="196"/>
      <c r="AT190" s="197" t="s">
        <v>163</v>
      </c>
      <c r="AU190" s="197" t="s">
        <v>85</v>
      </c>
      <c r="AV190" s="11" t="s">
        <v>83</v>
      </c>
      <c r="AW190" s="11" t="s">
        <v>36</v>
      </c>
      <c r="AX190" s="11" t="s">
        <v>75</v>
      </c>
      <c r="AY190" s="197" t="s">
        <v>151</v>
      </c>
    </row>
    <row r="191" spans="2:51" s="12" customFormat="1" ht="12">
      <c r="B191" s="198"/>
      <c r="C191" s="199"/>
      <c r="D191" s="185" t="s">
        <v>163</v>
      </c>
      <c r="E191" s="200" t="s">
        <v>1</v>
      </c>
      <c r="F191" s="201" t="s">
        <v>113</v>
      </c>
      <c r="G191" s="199"/>
      <c r="H191" s="202">
        <v>54.475</v>
      </c>
      <c r="I191" s="203"/>
      <c r="J191" s="199"/>
      <c r="K191" s="199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163</v>
      </c>
      <c r="AU191" s="208" t="s">
        <v>85</v>
      </c>
      <c r="AV191" s="12" t="s">
        <v>85</v>
      </c>
      <c r="AW191" s="12" t="s">
        <v>36</v>
      </c>
      <c r="AX191" s="12" t="s">
        <v>75</v>
      </c>
      <c r="AY191" s="208" t="s">
        <v>151</v>
      </c>
    </row>
    <row r="192" spans="2:51" s="13" customFormat="1" ht="12">
      <c r="B192" s="209"/>
      <c r="C192" s="210"/>
      <c r="D192" s="185" t="s">
        <v>163</v>
      </c>
      <c r="E192" s="211" t="s">
        <v>1</v>
      </c>
      <c r="F192" s="212" t="s">
        <v>171</v>
      </c>
      <c r="G192" s="210"/>
      <c r="H192" s="213">
        <v>54.475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163</v>
      </c>
      <c r="AU192" s="219" t="s">
        <v>85</v>
      </c>
      <c r="AV192" s="13" t="s">
        <v>159</v>
      </c>
      <c r="AW192" s="13" t="s">
        <v>36</v>
      </c>
      <c r="AX192" s="13" t="s">
        <v>83</v>
      </c>
      <c r="AY192" s="219" t="s">
        <v>151</v>
      </c>
    </row>
    <row r="193" spans="2:65" s="1" customFormat="1" ht="16.5" customHeight="1">
      <c r="B193" s="32"/>
      <c r="C193" s="173" t="s">
        <v>267</v>
      </c>
      <c r="D193" s="173" t="s">
        <v>154</v>
      </c>
      <c r="E193" s="174" t="s">
        <v>268</v>
      </c>
      <c r="F193" s="175" t="s">
        <v>269</v>
      </c>
      <c r="G193" s="176" t="s">
        <v>231</v>
      </c>
      <c r="H193" s="177">
        <v>243</v>
      </c>
      <c r="I193" s="178"/>
      <c r="J193" s="179">
        <f>ROUND(I193*H193,2)</f>
        <v>0</v>
      </c>
      <c r="K193" s="175" t="s">
        <v>158</v>
      </c>
      <c r="L193" s="36"/>
      <c r="M193" s="180" t="s">
        <v>1</v>
      </c>
      <c r="N193" s="181" t="s">
        <v>46</v>
      </c>
      <c r="O193" s="58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AR193" s="15" t="s">
        <v>159</v>
      </c>
      <c r="AT193" s="15" t="s">
        <v>154</v>
      </c>
      <c r="AU193" s="15" t="s">
        <v>85</v>
      </c>
      <c r="AY193" s="15" t="s">
        <v>151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15" t="s">
        <v>83</v>
      </c>
      <c r="BK193" s="184">
        <f>ROUND(I193*H193,2)</f>
        <v>0</v>
      </c>
      <c r="BL193" s="15" t="s">
        <v>159</v>
      </c>
      <c r="BM193" s="15" t="s">
        <v>976</v>
      </c>
    </row>
    <row r="194" spans="2:47" s="1" customFormat="1" ht="19.5">
      <c r="B194" s="32"/>
      <c r="C194" s="33"/>
      <c r="D194" s="185" t="s">
        <v>161</v>
      </c>
      <c r="E194" s="33"/>
      <c r="F194" s="186" t="s">
        <v>271</v>
      </c>
      <c r="G194" s="33"/>
      <c r="H194" s="33"/>
      <c r="I194" s="102"/>
      <c r="J194" s="33"/>
      <c r="K194" s="33"/>
      <c r="L194" s="36"/>
      <c r="M194" s="187"/>
      <c r="N194" s="58"/>
      <c r="O194" s="58"/>
      <c r="P194" s="58"/>
      <c r="Q194" s="58"/>
      <c r="R194" s="58"/>
      <c r="S194" s="58"/>
      <c r="T194" s="59"/>
      <c r="AT194" s="15" t="s">
        <v>161</v>
      </c>
      <c r="AU194" s="15" t="s">
        <v>85</v>
      </c>
    </row>
    <row r="195" spans="2:51" s="11" customFormat="1" ht="12">
      <c r="B195" s="188"/>
      <c r="C195" s="189"/>
      <c r="D195" s="185" t="s">
        <v>163</v>
      </c>
      <c r="E195" s="190" t="s">
        <v>1</v>
      </c>
      <c r="F195" s="191" t="s">
        <v>164</v>
      </c>
      <c r="G195" s="189"/>
      <c r="H195" s="190" t="s">
        <v>1</v>
      </c>
      <c r="I195" s="192"/>
      <c r="J195" s="189"/>
      <c r="K195" s="189"/>
      <c r="L195" s="193"/>
      <c r="M195" s="194"/>
      <c r="N195" s="195"/>
      <c r="O195" s="195"/>
      <c r="P195" s="195"/>
      <c r="Q195" s="195"/>
      <c r="R195" s="195"/>
      <c r="S195" s="195"/>
      <c r="T195" s="196"/>
      <c r="AT195" s="197" t="s">
        <v>163</v>
      </c>
      <c r="AU195" s="197" t="s">
        <v>85</v>
      </c>
      <c r="AV195" s="11" t="s">
        <v>83</v>
      </c>
      <c r="AW195" s="11" t="s">
        <v>36</v>
      </c>
      <c r="AX195" s="11" t="s">
        <v>75</v>
      </c>
      <c r="AY195" s="197" t="s">
        <v>151</v>
      </c>
    </row>
    <row r="196" spans="2:51" s="11" customFormat="1" ht="12">
      <c r="B196" s="188"/>
      <c r="C196" s="189"/>
      <c r="D196" s="185" t="s">
        <v>163</v>
      </c>
      <c r="E196" s="190" t="s">
        <v>1</v>
      </c>
      <c r="F196" s="191" t="s">
        <v>234</v>
      </c>
      <c r="G196" s="189"/>
      <c r="H196" s="190" t="s">
        <v>1</v>
      </c>
      <c r="I196" s="192"/>
      <c r="J196" s="189"/>
      <c r="K196" s="189"/>
      <c r="L196" s="193"/>
      <c r="M196" s="194"/>
      <c r="N196" s="195"/>
      <c r="O196" s="195"/>
      <c r="P196" s="195"/>
      <c r="Q196" s="195"/>
      <c r="R196" s="195"/>
      <c r="S196" s="195"/>
      <c r="T196" s="196"/>
      <c r="AT196" s="197" t="s">
        <v>163</v>
      </c>
      <c r="AU196" s="197" t="s">
        <v>85</v>
      </c>
      <c r="AV196" s="11" t="s">
        <v>83</v>
      </c>
      <c r="AW196" s="11" t="s">
        <v>36</v>
      </c>
      <c r="AX196" s="11" t="s">
        <v>75</v>
      </c>
      <c r="AY196" s="197" t="s">
        <v>151</v>
      </c>
    </row>
    <row r="197" spans="2:51" s="11" customFormat="1" ht="12">
      <c r="B197" s="188"/>
      <c r="C197" s="189"/>
      <c r="D197" s="185" t="s">
        <v>163</v>
      </c>
      <c r="E197" s="190" t="s">
        <v>1</v>
      </c>
      <c r="F197" s="191" t="s">
        <v>166</v>
      </c>
      <c r="G197" s="189"/>
      <c r="H197" s="190" t="s">
        <v>1</v>
      </c>
      <c r="I197" s="192"/>
      <c r="J197" s="189"/>
      <c r="K197" s="189"/>
      <c r="L197" s="193"/>
      <c r="M197" s="194"/>
      <c r="N197" s="195"/>
      <c r="O197" s="195"/>
      <c r="P197" s="195"/>
      <c r="Q197" s="195"/>
      <c r="R197" s="195"/>
      <c r="S197" s="195"/>
      <c r="T197" s="196"/>
      <c r="AT197" s="197" t="s">
        <v>163</v>
      </c>
      <c r="AU197" s="197" t="s">
        <v>85</v>
      </c>
      <c r="AV197" s="11" t="s">
        <v>83</v>
      </c>
      <c r="AW197" s="11" t="s">
        <v>36</v>
      </c>
      <c r="AX197" s="11" t="s">
        <v>75</v>
      </c>
      <c r="AY197" s="197" t="s">
        <v>151</v>
      </c>
    </row>
    <row r="198" spans="2:51" s="12" customFormat="1" ht="12">
      <c r="B198" s="198"/>
      <c r="C198" s="199"/>
      <c r="D198" s="185" t="s">
        <v>163</v>
      </c>
      <c r="E198" s="200" t="s">
        <v>1</v>
      </c>
      <c r="F198" s="201" t="s">
        <v>826</v>
      </c>
      <c r="G198" s="199"/>
      <c r="H198" s="202">
        <v>166.3</v>
      </c>
      <c r="I198" s="203"/>
      <c r="J198" s="199"/>
      <c r="K198" s="199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163</v>
      </c>
      <c r="AU198" s="208" t="s">
        <v>85</v>
      </c>
      <c r="AV198" s="12" t="s">
        <v>85</v>
      </c>
      <c r="AW198" s="12" t="s">
        <v>36</v>
      </c>
      <c r="AX198" s="12" t="s">
        <v>75</v>
      </c>
      <c r="AY198" s="208" t="s">
        <v>151</v>
      </c>
    </row>
    <row r="199" spans="2:51" s="11" customFormat="1" ht="12">
      <c r="B199" s="188"/>
      <c r="C199" s="189"/>
      <c r="D199" s="185" t="s">
        <v>163</v>
      </c>
      <c r="E199" s="190" t="s">
        <v>1</v>
      </c>
      <c r="F199" s="191" t="s">
        <v>169</v>
      </c>
      <c r="G199" s="189"/>
      <c r="H199" s="190" t="s">
        <v>1</v>
      </c>
      <c r="I199" s="192"/>
      <c r="J199" s="189"/>
      <c r="K199" s="189"/>
      <c r="L199" s="193"/>
      <c r="M199" s="194"/>
      <c r="N199" s="195"/>
      <c r="O199" s="195"/>
      <c r="P199" s="195"/>
      <c r="Q199" s="195"/>
      <c r="R199" s="195"/>
      <c r="S199" s="195"/>
      <c r="T199" s="196"/>
      <c r="AT199" s="197" t="s">
        <v>163</v>
      </c>
      <c r="AU199" s="197" t="s">
        <v>85</v>
      </c>
      <c r="AV199" s="11" t="s">
        <v>83</v>
      </c>
      <c r="AW199" s="11" t="s">
        <v>36</v>
      </c>
      <c r="AX199" s="11" t="s">
        <v>75</v>
      </c>
      <c r="AY199" s="197" t="s">
        <v>151</v>
      </c>
    </row>
    <row r="200" spans="2:51" s="12" customFormat="1" ht="12">
      <c r="B200" s="198"/>
      <c r="C200" s="199"/>
      <c r="D200" s="185" t="s">
        <v>163</v>
      </c>
      <c r="E200" s="200" t="s">
        <v>1</v>
      </c>
      <c r="F200" s="201" t="s">
        <v>818</v>
      </c>
      <c r="G200" s="199"/>
      <c r="H200" s="202">
        <v>76.7</v>
      </c>
      <c r="I200" s="203"/>
      <c r="J200" s="199"/>
      <c r="K200" s="199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163</v>
      </c>
      <c r="AU200" s="208" t="s">
        <v>85</v>
      </c>
      <c r="AV200" s="12" t="s">
        <v>85</v>
      </c>
      <c r="AW200" s="12" t="s">
        <v>36</v>
      </c>
      <c r="AX200" s="12" t="s">
        <v>75</v>
      </c>
      <c r="AY200" s="208" t="s">
        <v>151</v>
      </c>
    </row>
    <row r="201" spans="2:51" s="13" customFormat="1" ht="12">
      <c r="B201" s="209"/>
      <c r="C201" s="210"/>
      <c r="D201" s="185" t="s">
        <v>163</v>
      </c>
      <c r="E201" s="211" t="s">
        <v>782</v>
      </c>
      <c r="F201" s="212" t="s">
        <v>171</v>
      </c>
      <c r="G201" s="210"/>
      <c r="H201" s="213">
        <v>243</v>
      </c>
      <c r="I201" s="214"/>
      <c r="J201" s="210"/>
      <c r="K201" s="210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163</v>
      </c>
      <c r="AU201" s="219" t="s">
        <v>85</v>
      </c>
      <c r="AV201" s="13" t="s">
        <v>159</v>
      </c>
      <c r="AW201" s="13" t="s">
        <v>36</v>
      </c>
      <c r="AX201" s="13" t="s">
        <v>83</v>
      </c>
      <c r="AY201" s="219" t="s">
        <v>151</v>
      </c>
    </row>
    <row r="202" spans="2:65" s="1" customFormat="1" ht="16.5" customHeight="1">
      <c r="B202" s="32"/>
      <c r="C202" s="220" t="s">
        <v>274</v>
      </c>
      <c r="D202" s="220" t="s">
        <v>275</v>
      </c>
      <c r="E202" s="221" t="s">
        <v>276</v>
      </c>
      <c r="F202" s="222" t="s">
        <v>277</v>
      </c>
      <c r="G202" s="223" t="s">
        <v>231</v>
      </c>
      <c r="H202" s="224">
        <v>255.15</v>
      </c>
      <c r="I202" s="225"/>
      <c r="J202" s="226">
        <f>ROUND(I202*H202,2)</f>
        <v>0</v>
      </c>
      <c r="K202" s="222" t="s">
        <v>158</v>
      </c>
      <c r="L202" s="227"/>
      <c r="M202" s="228" t="s">
        <v>1</v>
      </c>
      <c r="N202" s="229" t="s">
        <v>46</v>
      </c>
      <c r="O202" s="58"/>
      <c r="P202" s="182">
        <f>O202*H202</f>
        <v>0</v>
      </c>
      <c r="Q202" s="182">
        <v>4E-05</v>
      </c>
      <c r="R202" s="182">
        <f>Q202*H202</f>
        <v>0.010206000000000002</v>
      </c>
      <c r="S202" s="182">
        <v>0</v>
      </c>
      <c r="T202" s="183">
        <f>S202*H202</f>
        <v>0</v>
      </c>
      <c r="AR202" s="15" t="s">
        <v>238</v>
      </c>
      <c r="AT202" s="15" t="s">
        <v>275</v>
      </c>
      <c r="AU202" s="15" t="s">
        <v>85</v>
      </c>
      <c r="AY202" s="15" t="s">
        <v>151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15" t="s">
        <v>83</v>
      </c>
      <c r="BK202" s="184">
        <f>ROUND(I202*H202,2)</f>
        <v>0</v>
      </c>
      <c r="BL202" s="15" t="s">
        <v>159</v>
      </c>
      <c r="BM202" s="15" t="s">
        <v>977</v>
      </c>
    </row>
    <row r="203" spans="2:47" s="1" customFormat="1" ht="12">
      <c r="B203" s="32"/>
      <c r="C203" s="33"/>
      <c r="D203" s="185" t="s">
        <v>161</v>
      </c>
      <c r="E203" s="33"/>
      <c r="F203" s="186" t="s">
        <v>277</v>
      </c>
      <c r="G203" s="33"/>
      <c r="H203" s="33"/>
      <c r="I203" s="102"/>
      <c r="J203" s="33"/>
      <c r="K203" s="33"/>
      <c r="L203" s="36"/>
      <c r="M203" s="187"/>
      <c r="N203" s="58"/>
      <c r="O203" s="58"/>
      <c r="P203" s="58"/>
      <c r="Q203" s="58"/>
      <c r="R203" s="58"/>
      <c r="S203" s="58"/>
      <c r="T203" s="59"/>
      <c r="AT203" s="15" t="s">
        <v>161</v>
      </c>
      <c r="AU203" s="15" t="s">
        <v>85</v>
      </c>
    </row>
    <row r="204" spans="2:51" s="12" customFormat="1" ht="12">
      <c r="B204" s="198"/>
      <c r="C204" s="199"/>
      <c r="D204" s="185" t="s">
        <v>163</v>
      </c>
      <c r="E204" s="200" t="s">
        <v>1</v>
      </c>
      <c r="F204" s="201" t="s">
        <v>828</v>
      </c>
      <c r="G204" s="199"/>
      <c r="H204" s="202">
        <v>255.15</v>
      </c>
      <c r="I204" s="203"/>
      <c r="J204" s="199"/>
      <c r="K204" s="199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163</v>
      </c>
      <c r="AU204" s="208" t="s">
        <v>85</v>
      </c>
      <c r="AV204" s="12" t="s">
        <v>85</v>
      </c>
      <c r="AW204" s="12" t="s">
        <v>36</v>
      </c>
      <c r="AX204" s="12" t="s">
        <v>83</v>
      </c>
      <c r="AY204" s="208" t="s">
        <v>151</v>
      </c>
    </row>
    <row r="205" spans="2:65" s="1" customFormat="1" ht="16.5" customHeight="1">
      <c r="B205" s="32"/>
      <c r="C205" s="173" t="s">
        <v>8</v>
      </c>
      <c r="D205" s="173" t="s">
        <v>154</v>
      </c>
      <c r="E205" s="174" t="s">
        <v>280</v>
      </c>
      <c r="F205" s="175" t="s">
        <v>281</v>
      </c>
      <c r="G205" s="176" t="s">
        <v>231</v>
      </c>
      <c r="H205" s="177">
        <v>39.4</v>
      </c>
      <c r="I205" s="178"/>
      <c r="J205" s="179">
        <f>ROUND(I205*H205,2)</f>
        <v>0</v>
      </c>
      <c r="K205" s="175" t="s">
        <v>158</v>
      </c>
      <c r="L205" s="36"/>
      <c r="M205" s="180" t="s">
        <v>1</v>
      </c>
      <c r="N205" s="181" t="s">
        <v>46</v>
      </c>
      <c r="O205" s="58"/>
      <c r="P205" s="182">
        <f>O205*H205</f>
        <v>0</v>
      </c>
      <c r="Q205" s="182">
        <v>0.00025</v>
      </c>
      <c r="R205" s="182">
        <f>Q205*H205</f>
        <v>0.00985</v>
      </c>
      <c r="S205" s="182">
        <v>0</v>
      </c>
      <c r="T205" s="183">
        <f>S205*H205</f>
        <v>0</v>
      </c>
      <c r="AR205" s="15" t="s">
        <v>159</v>
      </c>
      <c r="AT205" s="15" t="s">
        <v>154</v>
      </c>
      <c r="AU205" s="15" t="s">
        <v>85</v>
      </c>
      <c r="AY205" s="15" t="s">
        <v>151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15" t="s">
        <v>83</v>
      </c>
      <c r="BK205" s="184">
        <f>ROUND(I205*H205,2)</f>
        <v>0</v>
      </c>
      <c r="BL205" s="15" t="s">
        <v>159</v>
      </c>
      <c r="BM205" s="15" t="s">
        <v>978</v>
      </c>
    </row>
    <row r="206" spans="2:47" s="1" customFormat="1" ht="12">
      <c r="B206" s="32"/>
      <c r="C206" s="33"/>
      <c r="D206" s="185" t="s">
        <v>161</v>
      </c>
      <c r="E206" s="33"/>
      <c r="F206" s="186" t="s">
        <v>283</v>
      </c>
      <c r="G206" s="33"/>
      <c r="H206" s="33"/>
      <c r="I206" s="102"/>
      <c r="J206" s="33"/>
      <c r="K206" s="33"/>
      <c r="L206" s="36"/>
      <c r="M206" s="187"/>
      <c r="N206" s="58"/>
      <c r="O206" s="58"/>
      <c r="P206" s="58"/>
      <c r="Q206" s="58"/>
      <c r="R206" s="58"/>
      <c r="S206" s="58"/>
      <c r="T206" s="59"/>
      <c r="AT206" s="15" t="s">
        <v>161</v>
      </c>
      <c r="AU206" s="15" t="s">
        <v>85</v>
      </c>
    </row>
    <row r="207" spans="2:51" s="11" customFormat="1" ht="12">
      <c r="B207" s="188"/>
      <c r="C207" s="189"/>
      <c r="D207" s="185" t="s">
        <v>163</v>
      </c>
      <c r="E207" s="190" t="s">
        <v>1</v>
      </c>
      <c r="F207" s="191" t="s">
        <v>284</v>
      </c>
      <c r="G207" s="189"/>
      <c r="H207" s="190" t="s">
        <v>1</v>
      </c>
      <c r="I207" s="192"/>
      <c r="J207" s="189"/>
      <c r="K207" s="189"/>
      <c r="L207" s="193"/>
      <c r="M207" s="194"/>
      <c r="N207" s="195"/>
      <c r="O207" s="195"/>
      <c r="P207" s="195"/>
      <c r="Q207" s="195"/>
      <c r="R207" s="195"/>
      <c r="S207" s="195"/>
      <c r="T207" s="196"/>
      <c r="AT207" s="197" t="s">
        <v>163</v>
      </c>
      <c r="AU207" s="197" t="s">
        <v>85</v>
      </c>
      <c r="AV207" s="11" t="s">
        <v>83</v>
      </c>
      <c r="AW207" s="11" t="s">
        <v>36</v>
      </c>
      <c r="AX207" s="11" t="s">
        <v>75</v>
      </c>
      <c r="AY207" s="197" t="s">
        <v>151</v>
      </c>
    </row>
    <row r="208" spans="2:51" s="12" customFormat="1" ht="12">
      <c r="B208" s="198"/>
      <c r="C208" s="199"/>
      <c r="D208" s="185" t="s">
        <v>163</v>
      </c>
      <c r="E208" s="200" t="s">
        <v>1</v>
      </c>
      <c r="F208" s="201" t="s">
        <v>830</v>
      </c>
      <c r="G208" s="199"/>
      <c r="H208" s="202">
        <v>3.3</v>
      </c>
      <c r="I208" s="203"/>
      <c r="J208" s="199"/>
      <c r="K208" s="199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163</v>
      </c>
      <c r="AU208" s="208" t="s">
        <v>85</v>
      </c>
      <c r="AV208" s="12" t="s">
        <v>85</v>
      </c>
      <c r="AW208" s="12" t="s">
        <v>36</v>
      </c>
      <c r="AX208" s="12" t="s">
        <v>75</v>
      </c>
      <c r="AY208" s="208" t="s">
        <v>151</v>
      </c>
    </row>
    <row r="209" spans="2:51" s="12" customFormat="1" ht="12">
      <c r="B209" s="198"/>
      <c r="C209" s="199"/>
      <c r="D209" s="185" t="s">
        <v>163</v>
      </c>
      <c r="E209" s="200" t="s">
        <v>1</v>
      </c>
      <c r="F209" s="201" t="s">
        <v>831</v>
      </c>
      <c r="G209" s="199"/>
      <c r="H209" s="202">
        <v>3.8</v>
      </c>
      <c r="I209" s="203"/>
      <c r="J209" s="199"/>
      <c r="K209" s="199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163</v>
      </c>
      <c r="AU209" s="208" t="s">
        <v>85</v>
      </c>
      <c r="AV209" s="12" t="s">
        <v>85</v>
      </c>
      <c r="AW209" s="12" t="s">
        <v>36</v>
      </c>
      <c r="AX209" s="12" t="s">
        <v>75</v>
      </c>
      <c r="AY209" s="208" t="s">
        <v>151</v>
      </c>
    </row>
    <row r="210" spans="2:51" s="12" customFormat="1" ht="12">
      <c r="B210" s="198"/>
      <c r="C210" s="199"/>
      <c r="D210" s="185" t="s">
        <v>163</v>
      </c>
      <c r="E210" s="200" t="s">
        <v>1</v>
      </c>
      <c r="F210" s="201" t="s">
        <v>287</v>
      </c>
      <c r="G210" s="199"/>
      <c r="H210" s="202">
        <v>7.6</v>
      </c>
      <c r="I210" s="203"/>
      <c r="J210" s="199"/>
      <c r="K210" s="199"/>
      <c r="L210" s="204"/>
      <c r="M210" s="205"/>
      <c r="N210" s="206"/>
      <c r="O210" s="206"/>
      <c r="P210" s="206"/>
      <c r="Q210" s="206"/>
      <c r="R210" s="206"/>
      <c r="S210" s="206"/>
      <c r="T210" s="207"/>
      <c r="AT210" s="208" t="s">
        <v>163</v>
      </c>
      <c r="AU210" s="208" t="s">
        <v>85</v>
      </c>
      <c r="AV210" s="12" t="s">
        <v>85</v>
      </c>
      <c r="AW210" s="12" t="s">
        <v>36</v>
      </c>
      <c r="AX210" s="12" t="s">
        <v>75</v>
      </c>
      <c r="AY210" s="208" t="s">
        <v>151</v>
      </c>
    </row>
    <row r="211" spans="2:51" s="12" customFormat="1" ht="12">
      <c r="B211" s="198"/>
      <c r="C211" s="199"/>
      <c r="D211" s="185" t="s">
        <v>163</v>
      </c>
      <c r="E211" s="200" t="s">
        <v>1</v>
      </c>
      <c r="F211" s="201" t="s">
        <v>832</v>
      </c>
      <c r="G211" s="199"/>
      <c r="H211" s="202">
        <v>14.3</v>
      </c>
      <c r="I211" s="203"/>
      <c r="J211" s="199"/>
      <c r="K211" s="199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163</v>
      </c>
      <c r="AU211" s="208" t="s">
        <v>85</v>
      </c>
      <c r="AV211" s="12" t="s">
        <v>85</v>
      </c>
      <c r="AW211" s="12" t="s">
        <v>36</v>
      </c>
      <c r="AX211" s="12" t="s">
        <v>75</v>
      </c>
      <c r="AY211" s="208" t="s">
        <v>151</v>
      </c>
    </row>
    <row r="212" spans="2:51" s="12" customFormat="1" ht="12">
      <c r="B212" s="198"/>
      <c r="C212" s="199"/>
      <c r="D212" s="185" t="s">
        <v>163</v>
      </c>
      <c r="E212" s="200" t="s">
        <v>1</v>
      </c>
      <c r="F212" s="201" t="s">
        <v>289</v>
      </c>
      <c r="G212" s="199"/>
      <c r="H212" s="202">
        <v>9</v>
      </c>
      <c r="I212" s="203"/>
      <c r="J212" s="199"/>
      <c r="K212" s="199"/>
      <c r="L212" s="204"/>
      <c r="M212" s="205"/>
      <c r="N212" s="206"/>
      <c r="O212" s="206"/>
      <c r="P212" s="206"/>
      <c r="Q212" s="206"/>
      <c r="R212" s="206"/>
      <c r="S212" s="206"/>
      <c r="T212" s="207"/>
      <c r="AT212" s="208" t="s">
        <v>163</v>
      </c>
      <c r="AU212" s="208" t="s">
        <v>85</v>
      </c>
      <c r="AV212" s="12" t="s">
        <v>85</v>
      </c>
      <c r="AW212" s="12" t="s">
        <v>36</v>
      </c>
      <c r="AX212" s="12" t="s">
        <v>75</v>
      </c>
      <c r="AY212" s="208" t="s">
        <v>151</v>
      </c>
    </row>
    <row r="213" spans="2:51" s="12" customFormat="1" ht="12">
      <c r="B213" s="198"/>
      <c r="C213" s="199"/>
      <c r="D213" s="185" t="s">
        <v>163</v>
      </c>
      <c r="E213" s="200" t="s">
        <v>1</v>
      </c>
      <c r="F213" s="201" t="s">
        <v>290</v>
      </c>
      <c r="G213" s="199"/>
      <c r="H213" s="202">
        <v>1.4</v>
      </c>
      <c r="I213" s="203"/>
      <c r="J213" s="199"/>
      <c r="K213" s="199"/>
      <c r="L213" s="204"/>
      <c r="M213" s="205"/>
      <c r="N213" s="206"/>
      <c r="O213" s="206"/>
      <c r="P213" s="206"/>
      <c r="Q213" s="206"/>
      <c r="R213" s="206"/>
      <c r="S213" s="206"/>
      <c r="T213" s="207"/>
      <c r="AT213" s="208" t="s">
        <v>163</v>
      </c>
      <c r="AU213" s="208" t="s">
        <v>85</v>
      </c>
      <c r="AV213" s="12" t="s">
        <v>85</v>
      </c>
      <c r="AW213" s="12" t="s">
        <v>36</v>
      </c>
      <c r="AX213" s="12" t="s">
        <v>75</v>
      </c>
      <c r="AY213" s="208" t="s">
        <v>151</v>
      </c>
    </row>
    <row r="214" spans="2:51" s="13" customFormat="1" ht="12">
      <c r="B214" s="209"/>
      <c r="C214" s="210"/>
      <c r="D214" s="185" t="s">
        <v>163</v>
      </c>
      <c r="E214" s="211" t="s">
        <v>789</v>
      </c>
      <c r="F214" s="212" t="s">
        <v>171</v>
      </c>
      <c r="G214" s="210"/>
      <c r="H214" s="213">
        <v>39.4</v>
      </c>
      <c r="I214" s="214"/>
      <c r="J214" s="210"/>
      <c r="K214" s="210"/>
      <c r="L214" s="215"/>
      <c r="M214" s="216"/>
      <c r="N214" s="217"/>
      <c r="O214" s="217"/>
      <c r="P214" s="217"/>
      <c r="Q214" s="217"/>
      <c r="R214" s="217"/>
      <c r="S214" s="217"/>
      <c r="T214" s="218"/>
      <c r="AT214" s="219" t="s">
        <v>163</v>
      </c>
      <c r="AU214" s="219" t="s">
        <v>85</v>
      </c>
      <c r="AV214" s="13" t="s">
        <v>159</v>
      </c>
      <c r="AW214" s="13" t="s">
        <v>36</v>
      </c>
      <c r="AX214" s="13" t="s">
        <v>83</v>
      </c>
      <c r="AY214" s="219" t="s">
        <v>151</v>
      </c>
    </row>
    <row r="215" spans="2:65" s="1" customFormat="1" ht="16.5" customHeight="1">
      <c r="B215" s="32"/>
      <c r="C215" s="220" t="s">
        <v>292</v>
      </c>
      <c r="D215" s="220" t="s">
        <v>275</v>
      </c>
      <c r="E215" s="221" t="s">
        <v>293</v>
      </c>
      <c r="F215" s="222" t="s">
        <v>294</v>
      </c>
      <c r="G215" s="223" t="s">
        <v>231</v>
      </c>
      <c r="H215" s="224">
        <v>41.37</v>
      </c>
      <c r="I215" s="225"/>
      <c r="J215" s="226">
        <f>ROUND(I215*H215,2)</f>
        <v>0</v>
      </c>
      <c r="K215" s="222" t="s">
        <v>158</v>
      </c>
      <c r="L215" s="227"/>
      <c r="M215" s="228" t="s">
        <v>1</v>
      </c>
      <c r="N215" s="229" t="s">
        <v>46</v>
      </c>
      <c r="O215" s="58"/>
      <c r="P215" s="182">
        <f>O215*H215</f>
        <v>0</v>
      </c>
      <c r="Q215" s="182">
        <v>0.0002</v>
      </c>
      <c r="R215" s="182">
        <f>Q215*H215</f>
        <v>0.008274</v>
      </c>
      <c r="S215" s="182">
        <v>0</v>
      </c>
      <c r="T215" s="183">
        <f>S215*H215</f>
        <v>0</v>
      </c>
      <c r="AR215" s="15" t="s">
        <v>238</v>
      </c>
      <c r="AT215" s="15" t="s">
        <v>275</v>
      </c>
      <c r="AU215" s="15" t="s">
        <v>85</v>
      </c>
      <c r="AY215" s="15" t="s">
        <v>151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15" t="s">
        <v>83</v>
      </c>
      <c r="BK215" s="184">
        <f>ROUND(I215*H215,2)</f>
        <v>0</v>
      </c>
      <c r="BL215" s="15" t="s">
        <v>159</v>
      </c>
      <c r="BM215" s="15" t="s">
        <v>979</v>
      </c>
    </row>
    <row r="216" spans="2:47" s="1" customFormat="1" ht="12">
      <c r="B216" s="32"/>
      <c r="C216" s="33"/>
      <c r="D216" s="185" t="s">
        <v>161</v>
      </c>
      <c r="E216" s="33"/>
      <c r="F216" s="186" t="s">
        <v>294</v>
      </c>
      <c r="G216" s="33"/>
      <c r="H216" s="33"/>
      <c r="I216" s="102"/>
      <c r="J216" s="33"/>
      <c r="K216" s="33"/>
      <c r="L216" s="36"/>
      <c r="M216" s="187"/>
      <c r="N216" s="58"/>
      <c r="O216" s="58"/>
      <c r="P216" s="58"/>
      <c r="Q216" s="58"/>
      <c r="R216" s="58"/>
      <c r="S216" s="58"/>
      <c r="T216" s="59"/>
      <c r="AT216" s="15" t="s">
        <v>161</v>
      </c>
      <c r="AU216" s="15" t="s">
        <v>85</v>
      </c>
    </row>
    <row r="217" spans="2:51" s="12" customFormat="1" ht="12">
      <c r="B217" s="198"/>
      <c r="C217" s="199"/>
      <c r="D217" s="185" t="s">
        <v>163</v>
      </c>
      <c r="E217" s="200" t="s">
        <v>1</v>
      </c>
      <c r="F217" s="201" t="s">
        <v>980</v>
      </c>
      <c r="G217" s="199"/>
      <c r="H217" s="202">
        <v>41.37</v>
      </c>
      <c r="I217" s="203"/>
      <c r="J217" s="199"/>
      <c r="K217" s="199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163</v>
      </c>
      <c r="AU217" s="208" t="s">
        <v>85</v>
      </c>
      <c r="AV217" s="12" t="s">
        <v>85</v>
      </c>
      <c r="AW217" s="12" t="s">
        <v>36</v>
      </c>
      <c r="AX217" s="12" t="s">
        <v>83</v>
      </c>
      <c r="AY217" s="208" t="s">
        <v>151</v>
      </c>
    </row>
    <row r="218" spans="2:65" s="1" customFormat="1" ht="16.5" customHeight="1">
      <c r="B218" s="32"/>
      <c r="C218" s="173" t="s">
        <v>297</v>
      </c>
      <c r="D218" s="173" t="s">
        <v>154</v>
      </c>
      <c r="E218" s="174" t="s">
        <v>304</v>
      </c>
      <c r="F218" s="175" t="s">
        <v>305</v>
      </c>
      <c r="G218" s="176" t="s">
        <v>157</v>
      </c>
      <c r="H218" s="177">
        <v>40.9</v>
      </c>
      <c r="I218" s="178"/>
      <c r="J218" s="179">
        <f>ROUND(I218*H218,2)</f>
        <v>0</v>
      </c>
      <c r="K218" s="175" t="s">
        <v>158</v>
      </c>
      <c r="L218" s="36"/>
      <c r="M218" s="180" t="s">
        <v>1</v>
      </c>
      <c r="N218" s="181" t="s">
        <v>46</v>
      </c>
      <c r="O218" s="58"/>
      <c r="P218" s="182">
        <f>O218*H218</f>
        <v>0</v>
      </c>
      <c r="Q218" s="182">
        <v>0.00268</v>
      </c>
      <c r="R218" s="182">
        <f>Q218*H218</f>
        <v>0.109612</v>
      </c>
      <c r="S218" s="182">
        <v>0</v>
      </c>
      <c r="T218" s="183">
        <f>S218*H218</f>
        <v>0</v>
      </c>
      <c r="AR218" s="15" t="s">
        <v>159</v>
      </c>
      <c r="AT218" s="15" t="s">
        <v>154</v>
      </c>
      <c r="AU218" s="15" t="s">
        <v>85</v>
      </c>
      <c r="AY218" s="15" t="s">
        <v>151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15" t="s">
        <v>83</v>
      </c>
      <c r="BK218" s="184">
        <f>ROUND(I218*H218,2)</f>
        <v>0</v>
      </c>
      <c r="BL218" s="15" t="s">
        <v>159</v>
      </c>
      <c r="BM218" s="15" t="s">
        <v>981</v>
      </c>
    </row>
    <row r="219" spans="2:47" s="1" customFormat="1" ht="12">
      <c r="B219" s="32"/>
      <c r="C219" s="33"/>
      <c r="D219" s="185" t="s">
        <v>161</v>
      </c>
      <c r="E219" s="33"/>
      <c r="F219" s="186" t="s">
        <v>307</v>
      </c>
      <c r="G219" s="33"/>
      <c r="H219" s="33"/>
      <c r="I219" s="102"/>
      <c r="J219" s="33"/>
      <c r="K219" s="33"/>
      <c r="L219" s="36"/>
      <c r="M219" s="187"/>
      <c r="N219" s="58"/>
      <c r="O219" s="58"/>
      <c r="P219" s="58"/>
      <c r="Q219" s="58"/>
      <c r="R219" s="58"/>
      <c r="S219" s="58"/>
      <c r="T219" s="59"/>
      <c r="AT219" s="15" t="s">
        <v>161</v>
      </c>
      <c r="AU219" s="15" t="s">
        <v>85</v>
      </c>
    </row>
    <row r="220" spans="2:51" s="11" customFormat="1" ht="12">
      <c r="B220" s="188"/>
      <c r="C220" s="189"/>
      <c r="D220" s="185" t="s">
        <v>163</v>
      </c>
      <c r="E220" s="190" t="s">
        <v>1</v>
      </c>
      <c r="F220" s="191" t="s">
        <v>164</v>
      </c>
      <c r="G220" s="189"/>
      <c r="H220" s="190" t="s">
        <v>1</v>
      </c>
      <c r="I220" s="192"/>
      <c r="J220" s="189"/>
      <c r="K220" s="189"/>
      <c r="L220" s="193"/>
      <c r="M220" s="194"/>
      <c r="N220" s="195"/>
      <c r="O220" s="195"/>
      <c r="P220" s="195"/>
      <c r="Q220" s="195"/>
      <c r="R220" s="195"/>
      <c r="S220" s="195"/>
      <c r="T220" s="196"/>
      <c r="AT220" s="197" t="s">
        <v>163</v>
      </c>
      <c r="AU220" s="197" t="s">
        <v>85</v>
      </c>
      <c r="AV220" s="11" t="s">
        <v>83</v>
      </c>
      <c r="AW220" s="11" t="s">
        <v>36</v>
      </c>
      <c r="AX220" s="11" t="s">
        <v>75</v>
      </c>
      <c r="AY220" s="197" t="s">
        <v>151</v>
      </c>
    </row>
    <row r="221" spans="2:51" s="11" customFormat="1" ht="12">
      <c r="B221" s="188"/>
      <c r="C221" s="189"/>
      <c r="D221" s="185" t="s">
        <v>163</v>
      </c>
      <c r="E221" s="190" t="s">
        <v>1</v>
      </c>
      <c r="F221" s="191" t="s">
        <v>308</v>
      </c>
      <c r="G221" s="189"/>
      <c r="H221" s="190" t="s">
        <v>1</v>
      </c>
      <c r="I221" s="192"/>
      <c r="J221" s="189"/>
      <c r="K221" s="189"/>
      <c r="L221" s="193"/>
      <c r="M221" s="194"/>
      <c r="N221" s="195"/>
      <c r="O221" s="195"/>
      <c r="P221" s="195"/>
      <c r="Q221" s="195"/>
      <c r="R221" s="195"/>
      <c r="S221" s="195"/>
      <c r="T221" s="196"/>
      <c r="AT221" s="197" t="s">
        <v>163</v>
      </c>
      <c r="AU221" s="197" t="s">
        <v>85</v>
      </c>
      <c r="AV221" s="11" t="s">
        <v>83</v>
      </c>
      <c r="AW221" s="11" t="s">
        <v>36</v>
      </c>
      <c r="AX221" s="11" t="s">
        <v>75</v>
      </c>
      <c r="AY221" s="197" t="s">
        <v>151</v>
      </c>
    </row>
    <row r="222" spans="2:51" s="11" customFormat="1" ht="12">
      <c r="B222" s="188"/>
      <c r="C222" s="189"/>
      <c r="D222" s="185" t="s">
        <v>163</v>
      </c>
      <c r="E222" s="190" t="s">
        <v>1</v>
      </c>
      <c r="F222" s="191" t="s">
        <v>166</v>
      </c>
      <c r="G222" s="189"/>
      <c r="H222" s="190" t="s">
        <v>1</v>
      </c>
      <c r="I222" s="192"/>
      <c r="J222" s="189"/>
      <c r="K222" s="189"/>
      <c r="L222" s="193"/>
      <c r="M222" s="194"/>
      <c r="N222" s="195"/>
      <c r="O222" s="195"/>
      <c r="P222" s="195"/>
      <c r="Q222" s="195"/>
      <c r="R222" s="195"/>
      <c r="S222" s="195"/>
      <c r="T222" s="196"/>
      <c r="AT222" s="197" t="s">
        <v>163</v>
      </c>
      <c r="AU222" s="197" t="s">
        <v>85</v>
      </c>
      <c r="AV222" s="11" t="s">
        <v>83</v>
      </c>
      <c r="AW222" s="11" t="s">
        <v>36</v>
      </c>
      <c r="AX222" s="11" t="s">
        <v>75</v>
      </c>
      <c r="AY222" s="197" t="s">
        <v>151</v>
      </c>
    </row>
    <row r="223" spans="2:51" s="12" customFormat="1" ht="12">
      <c r="B223" s="198"/>
      <c r="C223" s="199"/>
      <c r="D223" s="185" t="s">
        <v>163</v>
      </c>
      <c r="E223" s="200" t="s">
        <v>1</v>
      </c>
      <c r="F223" s="201" t="s">
        <v>982</v>
      </c>
      <c r="G223" s="199"/>
      <c r="H223" s="202">
        <v>25.625</v>
      </c>
      <c r="I223" s="203"/>
      <c r="J223" s="199"/>
      <c r="K223" s="199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163</v>
      </c>
      <c r="AU223" s="208" t="s">
        <v>85</v>
      </c>
      <c r="AV223" s="12" t="s">
        <v>85</v>
      </c>
      <c r="AW223" s="12" t="s">
        <v>36</v>
      </c>
      <c r="AX223" s="12" t="s">
        <v>75</v>
      </c>
      <c r="AY223" s="208" t="s">
        <v>151</v>
      </c>
    </row>
    <row r="224" spans="2:51" s="11" customFormat="1" ht="12">
      <c r="B224" s="188"/>
      <c r="C224" s="189"/>
      <c r="D224" s="185" t="s">
        <v>163</v>
      </c>
      <c r="E224" s="190" t="s">
        <v>1</v>
      </c>
      <c r="F224" s="191" t="s">
        <v>169</v>
      </c>
      <c r="G224" s="189"/>
      <c r="H224" s="190" t="s">
        <v>1</v>
      </c>
      <c r="I224" s="192"/>
      <c r="J224" s="189"/>
      <c r="K224" s="189"/>
      <c r="L224" s="193"/>
      <c r="M224" s="194"/>
      <c r="N224" s="195"/>
      <c r="O224" s="195"/>
      <c r="P224" s="195"/>
      <c r="Q224" s="195"/>
      <c r="R224" s="195"/>
      <c r="S224" s="195"/>
      <c r="T224" s="196"/>
      <c r="AT224" s="197" t="s">
        <v>163</v>
      </c>
      <c r="AU224" s="197" t="s">
        <v>85</v>
      </c>
      <c r="AV224" s="11" t="s">
        <v>83</v>
      </c>
      <c r="AW224" s="11" t="s">
        <v>36</v>
      </c>
      <c r="AX224" s="11" t="s">
        <v>75</v>
      </c>
      <c r="AY224" s="197" t="s">
        <v>151</v>
      </c>
    </row>
    <row r="225" spans="2:51" s="12" customFormat="1" ht="12">
      <c r="B225" s="198"/>
      <c r="C225" s="199"/>
      <c r="D225" s="185" t="s">
        <v>163</v>
      </c>
      <c r="E225" s="200" t="s">
        <v>1</v>
      </c>
      <c r="F225" s="201" t="s">
        <v>838</v>
      </c>
      <c r="G225" s="199"/>
      <c r="H225" s="202">
        <v>15.275</v>
      </c>
      <c r="I225" s="203"/>
      <c r="J225" s="199"/>
      <c r="K225" s="199"/>
      <c r="L225" s="204"/>
      <c r="M225" s="205"/>
      <c r="N225" s="206"/>
      <c r="O225" s="206"/>
      <c r="P225" s="206"/>
      <c r="Q225" s="206"/>
      <c r="R225" s="206"/>
      <c r="S225" s="206"/>
      <c r="T225" s="207"/>
      <c r="AT225" s="208" t="s">
        <v>163</v>
      </c>
      <c r="AU225" s="208" t="s">
        <v>85</v>
      </c>
      <c r="AV225" s="12" t="s">
        <v>85</v>
      </c>
      <c r="AW225" s="12" t="s">
        <v>36</v>
      </c>
      <c r="AX225" s="12" t="s">
        <v>75</v>
      </c>
      <c r="AY225" s="208" t="s">
        <v>151</v>
      </c>
    </row>
    <row r="226" spans="2:51" s="13" customFormat="1" ht="12">
      <c r="B226" s="209"/>
      <c r="C226" s="210"/>
      <c r="D226" s="185" t="s">
        <v>163</v>
      </c>
      <c r="E226" s="211" t="s">
        <v>1</v>
      </c>
      <c r="F226" s="212" t="s">
        <v>171</v>
      </c>
      <c r="G226" s="210"/>
      <c r="H226" s="213">
        <v>40.9</v>
      </c>
      <c r="I226" s="214"/>
      <c r="J226" s="210"/>
      <c r="K226" s="210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163</v>
      </c>
      <c r="AU226" s="219" t="s">
        <v>85</v>
      </c>
      <c r="AV226" s="13" t="s">
        <v>159</v>
      </c>
      <c r="AW226" s="13" t="s">
        <v>36</v>
      </c>
      <c r="AX226" s="13" t="s">
        <v>83</v>
      </c>
      <c r="AY226" s="219" t="s">
        <v>151</v>
      </c>
    </row>
    <row r="227" spans="2:65" s="1" customFormat="1" ht="16.5" customHeight="1">
      <c r="B227" s="32"/>
      <c r="C227" s="173" t="s">
        <v>303</v>
      </c>
      <c r="D227" s="173" t="s">
        <v>154</v>
      </c>
      <c r="E227" s="174" t="s">
        <v>310</v>
      </c>
      <c r="F227" s="175" t="s">
        <v>311</v>
      </c>
      <c r="G227" s="176" t="s">
        <v>157</v>
      </c>
      <c r="H227" s="177">
        <v>97.455</v>
      </c>
      <c r="I227" s="178"/>
      <c r="J227" s="179">
        <f>ROUND(I227*H227,2)</f>
        <v>0</v>
      </c>
      <c r="K227" s="175" t="s">
        <v>158</v>
      </c>
      <c r="L227" s="36"/>
      <c r="M227" s="180" t="s">
        <v>1</v>
      </c>
      <c r="N227" s="181" t="s">
        <v>46</v>
      </c>
      <c r="O227" s="58"/>
      <c r="P227" s="182">
        <f>O227*H227</f>
        <v>0</v>
      </c>
      <c r="Q227" s="182">
        <v>0</v>
      </c>
      <c r="R227" s="182">
        <f>Q227*H227</f>
        <v>0</v>
      </c>
      <c r="S227" s="182">
        <v>0</v>
      </c>
      <c r="T227" s="183">
        <f>S227*H227</f>
        <v>0</v>
      </c>
      <c r="AR227" s="15" t="s">
        <v>159</v>
      </c>
      <c r="AT227" s="15" t="s">
        <v>154</v>
      </c>
      <c r="AU227" s="15" t="s">
        <v>85</v>
      </c>
      <c r="AY227" s="15" t="s">
        <v>151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15" t="s">
        <v>83</v>
      </c>
      <c r="BK227" s="184">
        <f>ROUND(I227*H227,2)</f>
        <v>0</v>
      </c>
      <c r="BL227" s="15" t="s">
        <v>159</v>
      </c>
      <c r="BM227" s="15" t="s">
        <v>983</v>
      </c>
    </row>
    <row r="228" spans="2:47" s="1" customFormat="1" ht="12">
      <c r="B228" s="32"/>
      <c r="C228" s="33"/>
      <c r="D228" s="185" t="s">
        <v>161</v>
      </c>
      <c r="E228" s="33"/>
      <c r="F228" s="186" t="s">
        <v>313</v>
      </c>
      <c r="G228" s="33"/>
      <c r="H228" s="33"/>
      <c r="I228" s="102"/>
      <c r="J228" s="33"/>
      <c r="K228" s="33"/>
      <c r="L228" s="36"/>
      <c r="M228" s="187"/>
      <c r="N228" s="58"/>
      <c r="O228" s="58"/>
      <c r="P228" s="58"/>
      <c r="Q228" s="58"/>
      <c r="R228" s="58"/>
      <c r="S228" s="58"/>
      <c r="T228" s="59"/>
      <c r="AT228" s="15" t="s">
        <v>161</v>
      </c>
      <c r="AU228" s="15" t="s">
        <v>85</v>
      </c>
    </row>
    <row r="229" spans="2:51" s="11" customFormat="1" ht="12">
      <c r="B229" s="188"/>
      <c r="C229" s="189"/>
      <c r="D229" s="185" t="s">
        <v>163</v>
      </c>
      <c r="E229" s="190" t="s">
        <v>1</v>
      </c>
      <c r="F229" s="191" t="s">
        <v>200</v>
      </c>
      <c r="G229" s="189"/>
      <c r="H229" s="190" t="s">
        <v>1</v>
      </c>
      <c r="I229" s="192"/>
      <c r="J229" s="189"/>
      <c r="K229" s="189"/>
      <c r="L229" s="193"/>
      <c r="M229" s="194"/>
      <c r="N229" s="195"/>
      <c r="O229" s="195"/>
      <c r="P229" s="195"/>
      <c r="Q229" s="195"/>
      <c r="R229" s="195"/>
      <c r="S229" s="195"/>
      <c r="T229" s="196"/>
      <c r="AT229" s="197" t="s">
        <v>163</v>
      </c>
      <c r="AU229" s="197" t="s">
        <v>85</v>
      </c>
      <c r="AV229" s="11" t="s">
        <v>83</v>
      </c>
      <c r="AW229" s="11" t="s">
        <v>36</v>
      </c>
      <c r="AX229" s="11" t="s">
        <v>75</v>
      </c>
      <c r="AY229" s="197" t="s">
        <v>151</v>
      </c>
    </row>
    <row r="230" spans="2:51" s="12" customFormat="1" ht="12">
      <c r="B230" s="198"/>
      <c r="C230" s="199"/>
      <c r="D230" s="185" t="s">
        <v>163</v>
      </c>
      <c r="E230" s="200" t="s">
        <v>1</v>
      </c>
      <c r="F230" s="201" t="s">
        <v>797</v>
      </c>
      <c r="G230" s="199"/>
      <c r="H230" s="202">
        <v>97.455</v>
      </c>
      <c r="I230" s="203"/>
      <c r="J230" s="199"/>
      <c r="K230" s="199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163</v>
      </c>
      <c r="AU230" s="208" t="s">
        <v>85</v>
      </c>
      <c r="AV230" s="12" t="s">
        <v>85</v>
      </c>
      <c r="AW230" s="12" t="s">
        <v>36</v>
      </c>
      <c r="AX230" s="12" t="s">
        <v>75</v>
      </c>
      <c r="AY230" s="208" t="s">
        <v>151</v>
      </c>
    </row>
    <row r="231" spans="2:51" s="13" customFormat="1" ht="12">
      <c r="B231" s="209"/>
      <c r="C231" s="210"/>
      <c r="D231" s="185" t="s">
        <v>163</v>
      </c>
      <c r="E231" s="211" t="s">
        <v>1</v>
      </c>
      <c r="F231" s="212" t="s">
        <v>797</v>
      </c>
      <c r="G231" s="210"/>
      <c r="H231" s="213">
        <v>97.455</v>
      </c>
      <c r="I231" s="214"/>
      <c r="J231" s="210"/>
      <c r="K231" s="210"/>
      <c r="L231" s="215"/>
      <c r="M231" s="216"/>
      <c r="N231" s="217"/>
      <c r="O231" s="217"/>
      <c r="P231" s="217"/>
      <c r="Q231" s="217"/>
      <c r="R231" s="217"/>
      <c r="S231" s="217"/>
      <c r="T231" s="218"/>
      <c r="AT231" s="219" t="s">
        <v>163</v>
      </c>
      <c r="AU231" s="219" t="s">
        <v>85</v>
      </c>
      <c r="AV231" s="13" t="s">
        <v>159</v>
      </c>
      <c r="AW231" s="13" t="s">
        <v>36</v>
      </c>
      <c r="AX231" s="13" t="s">
        <v>83</v>
      </c>
      <c r="AY231" s="219" t="s">
        <v>151</v>
      </c>
    </row>
    <row r="232" spans="2:65" s="1" customFormat="1" ht="16.5" customHeight="1">
      <c r="B232" s="32"/>
      <c r="C232" s="173" t="s">
        <v>309</v>
      </c>
      <c r="D232" s="173" t="s">
        <v>154</v>
      </c>
      <c r="E232" s="174" t="s">
        <v>346</v>
      </c>
      <c r="F232" s="175" t="s">
        <v>347</v>
      </c>
      <c r="G232" s="176" t="s">
        <v>157</v>
      </c>
      <c r="H232" s="177">
        <v>9.75</v>
      </c>
      <c r="I232" s="178"/>
      <c r="J232" s="179">
        <f>ROUND(I232*H232,2)</f>
        <v>0</v>
      </c>
      <c r="K232" s="175" t="s">
        <v>158</v>
      </c>
      <c r="L232" s="36"/>
      <c r="M232" s="180" t="s">
        <v>1</v>
      </c>
      <c r="N232" s="181" t="s">
        <v>46</v>
      </c>
      <c r="O232" s="58"/>
      <c r="P232" s="182">
        <f>O232*H232</f>
        <v>0</v>
      </c>
      <c r="Q232" s="182">
        <v>0.00188</v>
      </c>
      <c r="R232" s="182">
        <f>Q232*H232</f>
        <v>0.01833</v>
      </c>
      <c r="S232" s="182">
        <v>0</v>
      </c>
      <c r="T232" s="183">
        <f>S232*H232</f>
        <v>0</v>
      </c>
      <c r="AR232" s="15" t="s">
        <v>159</v>
      </c>
      <c r="AT232" s="15" t="s">
        <v>154</v>
      </c>
      <c r="AU232" s="15" t="s">
        <v>85</v>
      </c>
      <c r="AY232" s="15" t="s">
        <v>151</v>
      </c>
      <c r="BE232" s="184">
        <f>IF(N232="základní",J232,0)</f>
        <v>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15" t="s">
        <v>83</v>
      </c>
      <c r="BK232" s="184">
        <f>ROUND(I232*H232,2)</f>
        <v>0</v>
      </c>
      <c r="BL232" s="15" t="s">
        <v>159</v>
      </c>
      <c r="BM232" s="15" t="s">
        <v>984</v>
      </c>
    </row>
    <row r="233" spans="2:47" s="1" customFormat="1" ht="12">
      <c r="B233" s="32"/>
      <c r="C233" s="33"/>
      <c r="D233" s="185" t="s">
        <v>161</v>
      </c>
      <c r="E233" s="33"/>
      <c r="F233" s="186" t="s">
        <v>349</v>
      </c>
      <c r="G233" s="33"/>
      <c r="H233" s="33"/>
      <c r="I233" s="102"/>
      <c r="J233" s="33"/>
      <c r="K233" s="33"/>
      <c r="L233" s="36"/>
      <c r="M233" s="187"/>
      <c r="N233" s="58"/>
      <c r="O233" s="58"/>
      <c r="P233" s="58"/>
      <c r="Q233" s="58"/>
      <c r="R233" s="58"/>
      <c r="S233" s="58"/>
      <c r="T233" s="59"/>
      <c r="AT233" s="15" t="s">
        <v>161</v>
      </c>
      <c r="AU233" s="15" t="s">
        <v>85</v>
      </c>
    </row>
    <row r="234" spans="2:51" s="11" customFormat="1" ht="12">
      <c r="B234" s="188"/>
      <c r="C234" s="189"/>
      <c r="D234" s="185" t="s">
        <v>163</v>
      </c>
      <c r="E234" s="190" t="s">
        <v>1</v>
      </c>
      <c r="F234" s="191" t="s">
        <v>184</v>
      </c>
      <c r="G234" s="189"/>
      <c r="H234" s="190" t="s">
        <v>1</v>
      </c>
      <c r="I234" s="192"/>
      <c r="J234" s="189"/>
      <c r="K234" s="189"/>
      <c r="L234" s="193"/>
      <c r="M234" s="194"/>
      <c r="N234" s="195"/>
      <c r="O234" s="195"/>
      <c r="P234" s="195"/>
      <c r="Q234" s="195"/>
      <c r="R234" s="195"/>
      <c r="S234" s="195"/>
      <c r="T234" s="196"/>
      <c r="AT234" s="197" t="s">
        <v>163</v>
      </c>
      <c r="AU234" s="197" t="s">
        <v>85</v>
      </c>
      <c r="AV234" s="11" t="s">
        <v>83</v>
      </c>
      <c r="AW234" s="11" t="s">
        <v>36</v>
      </c>
      <c r="AX234" s="11" t="s">
        <v>75</v>
      </c>
      <c r="AY234" s="197" t="s">
        <v>151</v>
      </c>
    </row>
    <row r="235" spans="2:51" s="11" customFormat="1" ht="12">
      <c r="B235" s="188"/>
      <c r="C235" s="189"/>
      <c r="D235" s="185" t="s">
        <v>163</v>
      </c>
      <c r="E235" s="190" t="s">
        <v>1</v>
      </c>
      <c r="F235" s="191" t="s">
        <v>350</v>
      </c>
      <c r="G235" s="189"/>
      <c r="H235" s="190" t="s">
        <v>1</v>
      </c>
      <c r="I235" s="192"/>
      <c r="J235" s="189"/>
      <c r="K235" s="189"/>
      <c r="L235" s="193"/>
      <c r="M235" s="194"/>
      <c r="N235" s="195"/>
      <c r="O235" s="195"/>
      <c r="P235" s="195"/>
      <c r="Q235" s="195"/>
      <c r="R235" s="195"/>
      <c r="S235" s="195"/>
      <c r="T235" s="196"/>
      <c r="AT235" s="197" t="s">
        <v>163</v>
      </c>
      <c r="AU235" s="197" t="s">
        <v>85</v>
      </c>
      <c r="AV235" s="11" t="s">
        <v>83</v>
      </c>
      <c r="AW235" s="11" t="s">
        <v>36</v>
      </c>
      <c r="AX235" s="11" t="s">
        <v>75</v>
      </c>
      <c r="AY235" s="197" t="s">
        <v>151</v>
      </c>
    </row>
    <row r="236" spans="2:51" s="12" customFormat="1" ht="12">
      <c r="B236" s="198"/>
      <c r="C236" s="199"/>
      <c r="D236" s="185" t="s">
        <v>163</v>
      </c>
      <c r="E236" s="200" t="s">
        <v>1</v>
      </c>
      <c r="F236" s="201" t="s">
        <v>985</v>
      </c>
      <c r="G236" s="199"/>
      <c r="H236" s="202">
        <v>9.75</v>
      </c>
      <c r="I236" s="203"/>
      <c r="J236" s="199"/>
      <c r="K236" s="199"/>
      <c r="L236" s="204"/>
      <c r="M236" s="205"/>
      <c r="N236" s="206"/>
      <c r="O236" s="206"/>
      <c r="P236" s="206"/>
      <c r="Q236" s="206"/>
      <c r="R236" s="206"/>
      <c r="S236" s="206"/>
      <c r="T236" s="207"/>
      <c r="AT236" s="208" t="s">
        <v>163</v>
      </c>
      <c r="AU236" s="208" t="s">
        <v>85</v>
      </c>
      <c r="AV236" s="12" t="s">
        <v>85</v>
      </c>
      <c r="AW236" s="12" t="s">
        <v>36</v>
      </c>
      <c r="AX236" s="12" t="s">
        <v>75</v>
      </c>
      <c r="AY236" s="208" t="s">
        <v>151</v>
      </c>
    </row>
    <row r="237" spans="2:51" s="13" customFormat="1" ht="12">
      <c r="B237" s="209"/>
      <c r="C237" s="210"/>
      <c r="D237" s="185" t="s">
        <v>163</v>
      </c>
      <c r="E237" s="211" t="s">
        <v>1</v>
      </c>
      <c r="F237" s="212" t="s">
        <v>171</v>
      </c>
      <c r="G237" s="210"/>
      <c r="H237" s="213">
        <v>9.75</v>
      </c>
      <c r="I237" s="214"/>
      <c r="J237" s="210"/>
      <c r="K237" s="210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163</v>
      </c>
      <c r="AU237" s="219" t="s">
        <v>85</v>
      </c>
      <c r="AV237" s="13" t="s">
        <v>159</v>
      </c>
      <c r="AW237" s="13" t="s">
        <v>36</v>
      </c>
      <c r="AX237" s="13" t="s">
        <v>83</v>
      </c>
      <c r="AY237" s="219" t="s">
        <v>151</v>
      </c>
    </row>
    <row r="238" spans="2:65" s="1" customFormat="1" ht="16.5" customHeight="1">
      <c r="B238" s="32"/>
      <c r="C238" s="220" t="s">
        <v>314</v>
      </c>
      <c r="D238" s="220" t="s">
        <v>275</v>
      </c>
      <c r="E238" s="221" t="s">
        <v>353</v>
      </c>
      <c r="F238" s="222" t="s">
        <v>354</v>
      </c>
      <c r="G238" s="223" t="s">
        <v>157</v>
      </c>
      <c r="H238" s="224">
        <v>0.975</v>
      </c>
      <c r="I238" s="225"/>
      <c r="J238" s="226">
        <f>ROUND(I238*H238,2)</f>
        <v>0</v>
      </c>
      <c r="K238" s="222" t="s">
        <v>158</v>
      </c>
      <c r="L238" s="227"/>
      <c r="M238" s="228" t="s">
        <v>1</v>
      </c>
      <c r="N238" s="229" t="s">
        <v>46</v>
      </c>
      <c r="O238" s="58"/>
      <c r="P238" s="182">
        <f>O238*H238</f>
        <v>0</v>
      </c>
      <c r="Q238" s="182">
        <v>0.135</v>
      </c>
      <c r="R238" s="182">
        <f>Q238*H238</f>
        <v>0.131625</v>
      </c>
      <c r="S238" s="182">
        <v>0</v>
      </c>
      <c r="T238" s="183">
        <f>S238*H238</f>
        <v>0</v>
      </c>
      <c r="AR238" s="15" t="s">
        <v>238</v>
      </c>
      <c r="AT238" s="15" t="s">
        <v>275</v>
      </c>
      <c r="AU238" s="15" t="s">
        <v>85</v>
      </c>
      <c r="AY238" s="15" t="s">
        <v>151</v>
      </c>
      <c r="BE238" s="184">
        <f>IF(N238="základní",J238,0)</f>
        <v>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15" t="s">
        <v>83</v>
      </c>
      <c r="BK238" s="184">
        <f>ROUND(I238*H238,2)</f>
        <v>0</v>
      </c>
      <c r="BL238" s="15" t="s">
        <v>159</v>
      </c>
      <c r="BM238" s="15" t="s">
        <v>986</v>
      </c>
    </row>
    <row r="239" spans="2:47" s="1" customFormat="1" ht="12">
      <c r="B239" s="32"/>
      <c r="C239" s="33"/>
      <c r="D239" s="185" t="s">
        <v>161</v>
      </c>
      <c r="E239" s="33"/>
      <c r="F239" s="186" t="s">
        <v>354</v>
      </c>
      <c r="G239" s="33"/>
      <c r="H239" s="33"/>
      <c r="I239" s="102"/>
      <c r="J239" s="33"/>
      <c r="K239" s="33"/>
      <c r="L239" s="36"/>
      <c r="M239" s="187"/>
      <c r="N239" s="58"/>
      <c r="O239" s="58"/>
      <c r="P239" s="58"/>
      <c r="Q239" s="58"/>
      <c r="R239" s="58"/>
      <c r="S239" s="58"/>
      <c r="T239" s="59"/>
      <c r="AT239" s="15" t="s">
        <v>161</v>
      </c>
      <c r="AU239" s="15" t="s">
        <v>85</v>
      </c>
    </row>
    <row r="240" spans="2:51" s="11" customFormat="1" ht="12">
      <c r="B240" s="188"/>
      <c r="C240" s="189"/>
      <c r="D240" s="185" t="s">
        <v>163</v>
      </c>
      <c r="E240" s="190" t="s">
        <v>1</v>
      </c>
      <c r="F240" s="191" t="s">
        <v>356</v>
      </c>
      <c r="G240" s="189"/>
      <c r="H240" s="190" t="s">
        <v>1</v>
      </c>
      <c r="I240" s="192"/>
      <c r="J240" s="189"/>
      <c r="K240" s="189"/>
      <c r="L240" s="193"/>
      <c r="M240" s="194"/>
      <c r="N240" s="195"/>
      <c r="O240" s="195"/>
      <c r="P240" s="195"/>
      <c r="Q240" s="195"/>
      <c r="R240" s="195"/>
      <c r="S240" s="195"/>
      <c r="T240" s="196"/>
      <c r="AT240" s="197" t="s">
        <v>163</v>
      </c>
      <c r="AU240" s="197" t="s">
        <v>85</v>
      </c>
      <c r="AV240" s="11" t="s">
        <v>83</v>
      </c>
      <c r="AW240" s="11" t="s">
        <v>36</v>
      </c>
      <c r="AX240" s="11" t="s">
        <v>75</v>
      </c>
      <c r="AY240" s="197" t="s">
        <v>151</v>
      </c>
    </row>
    <row r="241" spans="2:51" s="12" customFormat="1" ht="12">
      <c r="B241" s="198"/>
      <c r="C241" s="199"/>
      <c r="D241" s="185" t="s">
        <v>163</v>
      </c>
      <c r="E241" s="200" t="s">
        <v>1</v>
      </c>
      <c r="F241" s="201" t="s">
        <v>357</v>
      </c>
      <c r="G241" s="199"/>
      <c r="H241" s="202">
        <v>0.975</v>
      </c>
      <c r="I241" s="203"/>
      <c r="J241" s="199"/>
      <c r="K241" s="199"/>
      <c r="L241" s="204"/>
      <c r="M241" s="205"/>
      <c r="N241" s="206"/>
      <c r="O241" s="206"/>
      <c r="P241" s="206"/>
      <c r="Q241" s="206"/>
      <c r="R241" s="206"/>
      <c r="S241" s="206"/>
      <c r="T241" s="207"/>
      <c r="AT241" s="208" t="s">
        <v>163</v>
      </c>
      <c r="AU241" s="208" t="s">
        <v>85</v>
      </c>
      <c r="AV241" s="12" t="s">
        <v>85</v>
      </c>
      <c r="AW241" s="12" t="s">
        <v>36</v>
      </c>
      <c r="AX241" s="12" t="s">
        <v>83</v>
      </c>
      <c r="AY241" s="208" t="s">
        <v>151</v>
      </c>
    </row>
    <row r="242" spans="2:63" s="10" customFormat="1" ht="22.9" customHeight="1">
      <c r="B242" s="157"/>
      <c r="C242" s="158"/>
      <c r="D242" s="159" t="s">
        <v>74</v>
      </c>
      <c r="E242" s="171" t="s">
        <v>243</v>
      </c>
      <c r="F242" s="171" t="s">
        <v>358</v>
      </c>
      <c r="G242" s="158"/>
      <c r="H242" s="158"/>
      <c r="I242" s="161"/>
      <c r="J242" s="172">
        <f>BK242</f>
        <v>0</v>
      </c>
      <c r="K242" s="158"/>
      <c r="L242" s="163"/>
      <c r="M242" s="164"/>
      <c r="N242" s="165"/>
      <c r="O242" s="165"/>
      <c r="P242" s="166">
        <f>SUM(P243:P281)</f>
        <v>0</v>
      </c>
      <c r="Q242" s="165"/>
      <c r="R242" s="166">
        <f>SUM(R243:R281)</f>
        <v>0.038079999999999996</v>
      </c>
      <c r="S242" s="165"/>
      <c r="T242" s="167">
        <f>SUM(T243:T281)</f>
        <v>7.439195000000002</v>
      </c>
      <c r="AR242" s="168" t="s">
        <v>83</v>
      </c>
      <c r="AT242" s="169" t="s">
        <v>74</v>
      </c>
      <c r="AU242" s="169" t="s">
        <v>83</v>
      </c>
      <c r="AY242" s="168" t="s">
        <v>151</v>
      </c>
      <c r="BK242" s="170">
        <f>SUM(BK243:BK281)</f>
        <v>0</v>
      </c>
    </row>
    <row r="243" spans="2:65" s="1" customFormat="1" ht="16.5" customHeight="1">
      <c r="B243" s="32"/>
      <c r="C243" s="173" t="s">
        <v>7</v>
      </c>
      <c r="D243" s="173" t="s">
        <v>154</v>
      </c>
      <c r="E243" s="174" t="s">
        <v>360</v>
      </c>
      <c r="F243" s="175" t="s">
        <v>361</v>
      </c>
      <c r="G243" s="176" t="s">
        <v>157</v>
      </c>
      <c r="H243" s="177">
        <v>184</v>
      </c>
      <c r="I243" s="178"/>
      <c r="J243" s="179">
        <f>ROUND(I243*H243,2)</f>
        <v>0</v>
      </c>
      <c r="K243" s="175" t="s">
        <v>158</v>
      </c>
      <c r="L243" s="36"/>
      <c r="M243" s="180" t="s">
        <v>1</v>
      </c>
      <c r="N243" s="181" t="s">
        <v>46</v>
      </c>
      <c r="O243" s="58"/>
      <c r="P243" s="182">
        <f>O243*H243</f>
        <v>0</v>
      </c>
      <c r="Q243" s="182">
        <v>0.00013</v>
      </c>
      <c r="R243" s="182">
        <f>Q243*H243</f>
        <v>0.023919999999999997</v>
      </c>
      <c r="S243" s="182">
        <v>0</v>
      </c>
      <c r="T243" s="183">
        <f>S243*H243</f>
        <v>0</v>
      </c>
      <c r="AR243" s="15" t="s">
        <v>159</v>
      </c>
      <c r="AT243" s="15" t="s">
        <v>154</v>
      </c>
      <c r="AU243" s="15" t="s">
        <v>85</v>
      </c>
      <c r="AY243" s="15" t="s">
        <v>151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15" t="s">
        <v>83</v>
      </c>
      <c r="BK243" s="184">
        <f>ROUND(I243*H243,2)</f>
        <v>0</v>
      </c>
      <c r="BL243" s="15" t="s">
        <v>159</v>
      </c>
      <c r="BM243" s="15" t="s">
        <v>987</v>
      </c>
    </row>
    <row r="244" spans="2:47" s="1" customFormat="1" ht="12">
      <c r="B244" s="32"/>
      <c r="C244" s="33"/>
      <c r="D244" s="185" t="s">
        <v>161</v>
      </c>
      <c r="E244" s="33"/>
      <c r="F244" s="186" t="s">
        <v>363</v>
      </c>
      <c r="G244" s="33"/>
      <c r="H244" s="33"/>
      <c r="I244" s="102"/>
      <c r="J244" s="33"/>
      <c r="K244" s="33"/>
      <c r="L244" s="36"/>
      <c r="M244" s="187"/>
      <c r="N244" s="58"/>
      <c r="O244" s="58"/>
      <c r="P244" s="58"/>
      <c r="Q244" s="58"/>
      <c r="R244" s="58"/>
      <c r="S244" s="58"/>
      <c r="T244" s="59"/>
      <c r="AT244" s="15" t="s">
        <v>161</v>
      </c>
      <c r="AU244" s="15" t="s">
        <v>85</v>
      </c>
    </row>
    <row r="245" spans="2:51" s="11" customFormat="1" ht="12">
      <c r="B245" s="188"/>
      <c r="C245" s="189"/>
      <c r="D245" s="185" t="s">
        <v>163</v>
      </c>
      <c r="E245" s="190" t="s">
        <v>1</v>
      </c>
      <c r="F245" s="191" t="s">
        <v>200</v>
      </c>
      <c r="G245" s="189"/>
      <c r="H245" s="190" t="s">
        <v>1</v>
      </c>
      <c r="I245" s="192"/>
      <c r="J245" s="189"/>
      <c r="K245" s="189"/>
      <c r="L245" s="193"/>
      <c r="M245" s="194"/>
      <c r="N245" s="195"/>
      <c r="O245" s="195"/>
      <c r="P245" s="195"/>
      <c r="Q245" s="195"/>
      <c r="R245" s="195"/>
      <c r="S245" s="195"/>
      <c r="T245" s="196"/>
      <c r="AT245" s="197" t="s">
        <v>163</v>
      </c>
      <c r="AU245" s="197" t="s">
        <v>85</v>
      </c>
      <c r="AV245" s="11" t="s">
        <v>83</v>
      </c>
      <c r="AW245" s="11" t="s">
        <v>36</v>
      </c>
      <c r="AX245" s="11" t="s">
        <v>75</v>
      </c>
      <c r="AY245" s="197" t="s">
        <v>151</v>
      </c>
    </row>
    <row r="246" spans="2:51" s="12" customFormat="1" ht="12">
      <c r="B246" s="198"/>
      <c r="C246" s="199"/>
      <c r="D246" s="185" t="s">
        <v>163</v>
      </c>
      <c r="E246" s="200" t="s">
        <v>1</v>
      </c>
      <c r="F246" s="201" t="s">
        <v>988</v>
      </c>
      <c r="G246" s="199"/>
      <c r="H246" s="202">
        <v>184</v>
      </c>
      <c r="I246" s="203"/>
      <c r="J246" s="199"/>
      <c r="K246" s="199"/>
      <c r="L246" s="204"/>
      <c r="M246" s="205"/>
      <c r="N246" s="206"/>
      <c r="O246" s="206"/>
      <c r="P246" s="206"/>
      <c r="Q246" s="206"/>
      <c r="R246" s="206"/>
      <c r="S246" s="206"/>
      <c r="T246" s="207"/>
      <c r="AT246" s="208" t="s">
        <v>163</v>
      </c>
      <c r="AU246" s="208" t="s">
        <v>85</v>
      </c>
      <c r="AV246" s="12" t="s">
        <v>85</v>
      </c>
      <c r="AW246" s="12" t="s">
        <v>36</v>
      </c>
      <c r="AX246" s="12" t="s">
        <v>83</v>
      </c>
      <c r="AY246" s="208" t="s">
        <v>151</v>
      </c>
    </row>
    <row r="247" spans="2:65" s="1" customFormat="1" ht="16.5" customHeight="1">
      <c r="B247" s="32"/>
      <c r="C247" s="173" t="s">
        <v>327</v>
      </c>
      <c r="D247" s="173" t="s">
        <v>154</v>
      </c>
      <c r="E247" s="174" t="s">
        <v>366</v>
      </c>
      <c r="F247" s="175" t="s">
        <v>367</v>
      </c>
      <c r="G247" s="176" t="s">
        <v>157</v>
      </c>
      <c r="H247" s="177">
        <v>354</v>
      </c>
      <c r="I247" s="178"/>
      <c r="J247" s="179">
        <f>ROUND(I247*H247,2)</f>
        <v>0</v>
      </c>
      <c r="K247" s="175" t="s">
        <v>158</v>
      </c>
      <c r="L247" s="36"/>
      <c r="M247" s="180" t="s">
        <v>1</v>
      </c>
      <c r="N247" s="181" t="s">
        <v>46</v>
      </c>
      <c r="O247" s="58"/>
      <c r="P247" s="182">
        <f>O247*H247</f>
        <v>0</v>
      </c>
      <c r="Q247" s="182">
        <v>4E-05</v>
      </c>
      <c r="R247" s="182">
        <f>Q247*H247</f>
        <v>0.01416</v>
      </c>
      <c r="S247" s="182">
        <v>0</v>
      </c>
      <c r="T247" s="183">
        <f>S247*H247</f>
        <v>0</v>
      </c>
      <c r="AR247" s="15" t="s">
        <v>159</v>
      </c>
      <c r="AT247" s="15" t="s">
        <v>154</v>
      </c>
      <c r="AU247" s="15" t="s">
        <v>85</v>
      </c>
      <c r="AY247" s="15" t="s">
        <v>151</v>
      </c>
      <c r="BE247" s="184">
        <f>IF(N247="základní",J247,0)</f>
        <v>0</v>
      </c>
      <c r="BF247" s="184">
        <f>IF(N247="snížená",J247,0)</f>
        <v>0</v>
      </c>
      <c r="BG247" s="184">
        <f>IF(N247="zákl. přenesená",J247,0)</f>
        <v>0</v>
      </c>
      <c r="BH247" s="184">
        <f>IF(N247="sníž. přenesená",J247,0)</f>
        <v>0</v>
      </c>
      <c r="BI247" s="184">
        <f>IF(N247="nulová",J247,0)</f>
        <v>0</v>
      </c>
      <c r="BJ247" s="15" t="s">
        <v>83</v>
      </c>
      <c r="BK247" s="184">
        <f>ROUND(I247*H247,2)</f>
        <v>0</v>
      </c>
      <c r="BL247" s="15" t="s">
        <v>159</v>
      </c>
      <c r="BM247" s="15" t="s">
        <v>989</v>
      </c>
    </row>
    <row r="248" spans="2:47" s="1" customFormat="1" ht="29.25">
      <c r="B248" s="32"/>
      <c r="C248" s="33"/>
      <c r="D248" s="185" t="s">
        <v>161</v>
      </c>
      <c r="E248" s="33"/>
      <c r="F248" s="186" t="s">
        <v>369</v>
      </c>
      <c r="G248" s="33"/>
      <c r="H248" s="33"/>
      <c r="I248" s="102"/>
      <c r="J248" s="33"/>
      <c r="K248" s="33"/>
      <c r="L248" s="36"/>
      <c r="M248" s="187"/>
      <c r="N248" s="58"/>
      <c r="O248" s="58"/>
      <c r="P248" s="58"/>
      <c r="Q248" s="58"/>
      <c r="R248" s="58"/>
      <c r="S248" s="58"/>
      <c r="T248" s="59"/>
      <c r="AT248" s="15" t="s">
        <v>161</v>
      </c>
      <c r="AU248" s="15" t="s">
        <v>85</v>
      </c>
    </row>
    <row r="249" spans="2:51" s="11" customFormat="1" ht="12">
      <c r="B249" s="188"/>
      <c r="C249" s="189"/>
      <c r="D249" s="185" t="s">
        <v>163</v>
      </c>
      <c r="E249" s="190" t="s">
        <v>1</v>
      </c>
      <c r="F249" s="191" t="s">
        <v>184</v>
      </c>
      <c r="G249" s="189"/>
      <c r="H249" s="190" t="s">
        <v>1</v>
      </c>
      <c r="I249" s="192"/>
      <c r="J249" s="189"/>
      <c r="K249" s="189"/>
      <c r="L249" s="193"/>
      <c r="M249" s="194"/>
      <c r="N249" s="195"/>
      <c r="O249" s="195"/>
      <c r="P249" s="195"/>
      <c r="Q249" s="195"/>
      <c r="R249" s="195"/>
      <c r="S249" s="195"/>
      <c r="T249" s="196"/>
      <c r="AT249" s="197" t="s">
        <v>163</v>
      </c>
      <c r="AU249" s="197" t="s">
        <v>85</v>
      </c>
      <c r="AV249" s="11" t="s">
        <v>83</v>
      </c>
      <c r="AW249" s="11" t="s">
        <v>36</v>
      </c>
      <c r="AX249" s="11" t="s">
        <v>75</v>
      </c>
      <c r="AY249" s="197" t="s">
        <v>151</v>
      </c>
    </row>
    <row r="250" spans="2:51" s="12" customFormat="1" ht="12">
      <c r="B250" s="198"/>
      <c r="C250" s="199"/>
      <c r="D250" s="185" t="s">
        <v>163</v>
      </c>
      <c r="E250" s="200" t="s">
        <v>1</v>
      </c>
      <c r="F250" s="201" t="s">
        <v>990</v>
      </c>
      <c r="G250" s="199"/>
      <c r="H250" s="202">
        <v>184</v>
      </c>
      <c r="I250" s="203"/>
      <c r="J250" s="199"/>
      <c r="K250" s="199"/>
      <c r="L250" s="204"/>
      <c r="M250" s="205"/>
      <c r="N250" s="206"/>
      <c r="O250" s="206"/>
      <c r="P250" s="206"/>
      <c r="Q250" s="206"/>
      <c r="R250" s="206"/>
      <c r="S250" s="206"/>
      <c r="T250" s="207"/>
      <c r="AT250" s="208" t="s">
        <v>163</v>
      </c>
      <c r="AU250" s="208" t="s">
        <v>85</v>
      </c>
      <c r="AV250" s="12" t="s">
        <v>85</v>
      </c>
      <c r="AW250" s="12" t="s">
        <v>36</v>
      </c>
      <c r="AX250" s="12" t="s">
        <v>75</v>
      </c>
      <c r="AY250" s="208" t="s">
        <v>151</v>
      </c>
    </row>
    <row r="251" spans="2:51" s="12" customFormat="1" ht="12">
      <c r="B251" s="198"/>
      <c r="C251" s="199"/>
      <c r="D251" s="185" t="s">
        <v>163</v>
      </c>
      <c r="E251" s="200" t="s">
        <v>1</v>
      </c>
      <c r="F251" s="201" t="s">
        <v>991</v>
      </c>
      <c r="G251" s="199"/>
      <c r="H251" s="202">
        <v>170</v>
      </c>
      <c r="I251" s="203"/>
      <c r="J251" s="199"/>
      <c r="K251" s="199"/>
      <c r="L251" s="204"/>
      <c r="M251" s="205"/>
      <c r="N251" s="206"/>
      <c r="O251" s="206"/>
      <c r="P251" s="206"/>
      <c r="Q251" s="206"/>
      <c r="R251" s="206"/>
      <c r="S251" s="206"/>
      <c r="T251" s="207"/>
      <c r="AT251" s="208" t="s">
        <v>163</v>
      </c>
      <c r="AU251" s="208" t="s">
        <v>85</v>
      </c>
      <c r="AV251" s="12" t="s">
        <v>85</v>
      </c>
      <c r="AW251" s="12" t="s">
        <v>36</v>
      </c>
      <c r="AX251" s="12" t="s">
        <v>75</v>
      </c>
      <c r="AY251" s="208" t="s">
        <v>151</v>
      </c>
    </row>
    <row r="252" spans="2:51" s="13" customFormat="1" ht="12">
      <c r="B252" s="209"/>
      <c r="C252" s="210"/>
      <c r="D252" s="185" t="s">
        <v>163</v>
      </c>
      <c r="E252" s="211" t="s">
        <v>1</v>
      </c>
      <c r="F252" s="212" t="s">
        <v>171</v>
      </c>
      <c r="G252" s="210"/>
      <c r="H252" s="213">
        <v>354</v>
      </c>
      <c r="I252" s="214"/>
      <c r="J252" s="210"/>
      <c r="K252" s="210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163</v>
      </c>
      <c r="AU252" s="219" t="s">
        <v>85</v>
      </c>
      <c r="AV252" s="13" t="s">
        <v>159</v>
      </c>
      <c r="AW252" s="13" t="s">
        <v>36</v>
      </c>
      <c r="AX252" s="13" t="s">
        <v>83</v>
      </c>
      <c r="AY252" s="219" t="s">
        <v>151</v>
      </c>
    </row>
    <row r="253" spans="2:65" s="1" customFormat="1" ht="16.5" customHeight="1">
      <c r="B253" s="32"/>
      <c r="C253" s="173" t="s">
        <v>332</v>
      </c>
      <c r="D253" s="173" t="s">
        <v>154</v>
      </c>
      <c r="E253" s="174" t="s">
        <v>378</v>
      </c>
      <c r="F253" s="175" t="s">
        <v>379</v>
      </c>
      <c r="G253" s="176" t="s">
        <v>157</v>
      </c>
      <c r="H253" s="177">
        <v>9.75</v>
      </c>
      <c r="I253" s="178"/>
      <c r="J253" s="179">
        <f>ROUND(I253*H253,2)</f>
        <v>0</v>
      </c>
      <c r="K253" s="175" t="s">
        <v>158</v>
      </c>
      <c r="L253" s="36"/>
      <c r="M253" s="180" t="s">
        <v>1</v>
      </c>
      <c r="N253" s="181" t="s">
        <v>46</v>
      </c>
      <c r="O253" s="58"/>
      <c r="P253" s="182">
        <f>O253*H253</f>
        <v>0</v>
      </c>
      <c r="Q253" s="182">
        <v>0</v>
      </c>
      <c r="R253" s="182">
        <f>Q253*H253</f>
        <v>0</v>
      </c>
      <c r="S253" s="182">
        <v>0.109</v>
      </c>
      <c r="T253" s="183">
        <f>S253*H253</f>
        <v>1.06275</v>
      </c>
      <c r="AR253" s="15" t="s">
        <v>159</v>
      </c>
      <c r="AT253" s="15" t="s">
        <v>154</v>
      </c>
      <c r="AU253" s="15" t="s">
        <v>85</v>
      </c>
      <c r="AY253" s="15" t="s">
        <v>151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15" t="s">
        <v>83</v>
      </c>
      <c r="BK253" s="184">
        <f>ROUND(I253*H253,2)</f>
        <v>0</v>
      </c>
      <c r="BL253" s="15" t="s">
        <v>159</v>
      </c>
      <c r="BM253" s="15" t="s">
        <v>992</v>
      </c>
    </row>
    <row r="254" spans="2:47" s="1" customFormat="1" ht="19.5">
      <c r="B254" s="32"/>
      <c r="C254" s="33"/>
      <c r="D254" s="185" t="s">
        <v>161</v>
      </c>
      <c r="E254" s="33"/>
      <c r="F254" s="186" t="s">
        <v>381</v>
      </c>
      <c r="G254" s="33"/>
      <c r="H254" s="33"/>
      <c r="I254" s="102"/>
      <c r="J254" s="33"/>
      <c r="K254" s="33"/>
      <c r="L254" s="36"/>
      <c r="M254" s="187"/>
      <c r="N254" s="58"/>
      <c r="O254" s="58"/>
      <c r="P254" s="58"/>
      <c r="Q254" s="58"/>
      <c r="R254" s="58"/>
      <c r="S254" s="58"/>
      <c r="T254" s="59"/>
      <c r="AT254" s="15" t="s">
        <v>161</v>
      </c>
      <c r="AU254" s="15" t="s">
        <v>85</v>
      </c>
    </row>
    <row r="255" spans="2:51" s="11" customFormat="1" ht="12">
      <c r="B255" s="188"/>
      <c r="C255" s="189"/>
      <c r="D255" s="185" t="s">
        <v>163</v>
      </c>
      <c r="E255" s="190" t="s">
        <v>1</v>
      </c>
      <c r="F255" s="191" t="s">
        <v>184</v>
      </c>
      <c r="G255" s="189"/>
      <c r="H255" s="190" t="s">
        <v>1</v>
      </c>
      <c r="I255" s="192"/>
      <c r="J255" s="189"/>
      <c r="K255" s="189"/>
      <c r="L255" s="193"/>
      <c r="M255" s="194"/>
      <c r="N255" s="195"/>
      <c r="O255" s="195"/>
      <c r="P255" s="195"/>
      <c r="Q255" s="195"/>
      <c r="R255" s="195"/>
      <c r="S255" s="195"/>
      <c r="T255" s="196"/>
      <c r="AT255" s="197" t="s">
        <v>163</v>
      </c>
      <c r="AU255" s="197" t="s">
        <v>85</v>
      </c>
      <c r="AV255" s="11" t="s">
        <v>83</v>
      </c>
      <c r="AW255" s="11" t="s">
        <v>36</v>
      </c>
      <c r="AX255" s="11" t="s">
        <v>75</v>
      </c>
      <c r="AY255" s="197" t="s">
        <v>151</v>
      </c>
    </row>
    <row r="256" spans="2:51" s="12" customFormat="1" ht="12">
      <c r="B256" s="198"/>
      <c r="C256" s="199"/>
      <c r="D256" s="185" t="s">
        <v>163</v>
      </c>
      <c r="E256" s="200" t="s">
        <v>1</v>
      </c>
      <c r="F256" s="201" t="s">
        <v>985</v>
      </c>
      <c r="G256" s="199"/>
      <c r="H256" s="202">
        <v>9.75</v>
      </c>
      <c r="I256" s="203"/>
      <c r="J256" s="199"/>
      <c r="K256" s="199"/>
      <c r="L256" s="204"/>
      <c r="M256" s="205"/>
      <c r="N256" s="206"/>
      <c r="O256" s="206"/>
      <c r="P256" s="206"/>
      <c r="Q256" s="206"/>
      <c r="R256" s="206"/>
      <c r="S256" s="206"/>
      <c r="T256" s="207"/>
      <c r="AT256" s="208" t="s">
        <v>163</v>
      </c>
      <c r="AU256" s="208" t="s">
        <v>85</v>
      </c>
      <c r="AV256" s="12" t="s">
        <v>85</v>
      </c>
      <c r="AW256" s="12" t="s">
        <v>36</v>
      </c>
      <c r="AX256" s="12" t="s">
        <v>75</v>
      </c>
      <c r="AY256" s="208" t="s">
        <v>151</v>
      </c>
    </row>
    <row r="257" spans="2:51" s="13" customFormat="1" ht="12">
      <c r="B257" s="209"/>
      <c r="C257" s="210"/>
      <c r="D257" s="185" t="s">
        <v>163</v>
      </c>
      <c r="E257" s="211" t="s">
        <v>1</v>
      </c>
      <c r="F257" s="212" t="s">
        <v>171</v>
      </c>
      <c r="G257" s="210"/>
      <c r="H257" s="213">
        <v>9.75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163</v>
      </c>
      <c r="AU257" s="219" t="s">
        <v>85</v>
      </c>
      <c r="AV257" s="13" t="s">
        <v>159</v>
      </c>
      <c r="AW257" s="13" t="s">
        <v>36</v>
      </c>
      <c r="AX257" s="13" t="s">
        <v>83</v>
      </c>
      <c r="AY257" s="219" t="s">
        <v>151</v>
      </c>
    </row>
    <row r="258" spans="2:65" s="1" customFormat="1" ht="16.5" customHeight="1">
      <c r="B258" s="32"/>
      <c r="C258" s="173" t="s">
        <v>340</v>
      </c>
      <c r="D258" s="173" t="s">
        <v>154</v>
      </c>
      <c r="E258" s="174" t="s">
        <v>383</v>
      </c>
      <c r="F258" s="175" t="s">
        <v>384</v>
      </c>
      <c r="G258" s="176" t="s">
        <v>157</v>
      </c>
      <c r="H258" s="177">
        <v>22</v>
      </c>
      <c r="I258" s="178"/>
      <c r="J258" s="179">
        <f>ROUND(I258*H258,2)</f>
        <v>0</v>
      </c>
      <c r="K258" s="175" t="s">
        <v>158</v>
      </c>
      <c r="L258" s="36"/>
      <c r="M258" s="180" t="s">
        <v>1</v>
      </c>
      <c r="N258" s="181" t="s">
        <v>46</v>
      </c>
      <c r="O258" s="58"/>
      <c r="P258" s="182">
        <f>O258*H258</f>
        <v>0</v>
      </c>
      <c r="Q258" s="182">
        <v>0</v>
      </c>
      <c r="R258" s="182">
        <f>Q258*H258</f>
        <v>0</v>
      </c>
      <c r="S258" s="182">
        <v>0.038</v>
      </c>
      <c r="T258" s="183">
        <f>S258*H258</f>
        <v>0.836</v>
      </c>
      <c r="AR258" s="15" t="s">
        <v>159</v>
      </c>
      <c r="AT258" s="15" t="s">
        <v>154</v>
      </c>
      <c r="AU258" s="15" t="s">
        <v>85</v>
      </c>
      <c r="AY258" s="15" t="s">
        <v>151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15" t="s">
        <v>83</v>
      </c>
      <c r="BK258" s="184">
        <f>ROUND(I258*H258,2)</f>
        <v>0</v>
      </c>
      <c r="BL258" s="15" t="s">
        <v>159</v>
      </c>
      <c r="BM258" s="15" t="s">
        <v>993</v>
      </c>
    </row>
    <row r="259" spans="2:47" s="1" customFormat="1" ht="19.5">
      <c r="B259" s="32"/>
      <c r="C259" s="33"/>
      <c r="D259" s="185" t="s">
        <v>161</v>
      </c>
      <c r="E259" s="33"/>
      <c r="F259" s="186" t="s">
        <v>386</v>
      </c>
      <c r="G259" s="33"/>
      <c r="H259" s="33"/>
      <c r="I259" s="102"/>
      <c r="J259" s="33"/>
      <c r="K259" s="33"/>
      <c r="L259" s="36"/>
      <c r="M259" s="187"/>
      <c r="N259" s="58"/>
      <c r="O259" s="58"/>
      <c r="P259" s="58"/>
      <c r="Q259" s="58"/>
      <c r="R259" s="58"/>
      <c r="S259" s="58"/>
      <c r="T259" s="59"/>
      <c r="AT259" s="15" t="s">
        <v>161</v>
      </c>
      <c r="AU259" s="15" t="s">
        <v>85</v>
      </c>
    </row>
    <row r="260" spans="2:51" s="11" customFormat="1" ht="12">
      <c r="B260" s="188"/>
      <c r="C260" s="189"/>
      <c r="D260" s="185" t="s">
        <v>163</v>
      </c>
      <c r="E260" s="190" t="s">
        <v>1</v>
      </c>
      <c r="F260" s="191" t="s">
        <v>387</v>
      </c>
      <c r="G260" s="189"/>
      <c r="H260" s="190" t="s">
        <v>1</v>
      </c>
      <c r="I260" s="192"/>
      <c r="J260" s="189"/>
      <c r="K260" s="189"/>
      <c r="L260" s="193"/>
      <c r="M260" s="194"/>
      <c r="N260" s="195"/>
      <c r="O260" s="195"/>
      <c r="P260" s="195"/>
      <c r="Q260" s="195"/>
      <c r="R260" s="195"/>
      <c r="S260" s="195"/>
      <c r="T260" s="196"/>
      <c r="AT260" s="197" t="s">
        <v>163</v>
      </c>
      <c r="AU260" s="197" t="s">
        <v>85</v>
      </c>
      <c r="AV260" s="11" t="s">
        <v>83</v>
      </c>
      <c r="AW260" s="11" t="s">
        <v>36</v>
      </c>
      <c r="AX260" s="11" t="s">
        <v>75</v>
      </c>
      <c r="AY260" s="197" t="s">
        <v>151</v>
      </c>
    </row>
    <row r="261" spans="2:51" s="12" customFormat="1" ht="12">
      <c r="B261" s="198"/>
      <c r="C261" s="199"/>
      <c r="D261" s="185" t="s">
        <v>163</v>
      </c>
      <c r="E261" s="200" t="s">
        <v>1</v>
      </c>
      <c r="F261" s="201" t="s">
        <v>849</v>
      </c>
      <c r="G261" s="199"/>
      <c r="H261" s="202">
        <v>22</v>
      </c>
      <c r="I261" s="203"/>
      <c r="J261" s="199"/>
      <c r="K261" s="199"/>
      <c r="L261" s="204"/>
      <c r="M261" s="205"/>
      <c r="N261" s="206"/>
      <c r="O261" s="206"/>
      <c r="P261" s="206"/>
      <c r="Q261" s="206"/>
      <c r="R261" s="206"/>
      <c r="S261" s="206"/>
      <c r="T261" s="207"/>
      <c r="AT261" s="208" t="s">
        <v>163</v>
      </c>
      <c r="AU261" s="208" t="s">
        <v>85</v>
      </c>
      <c r="AV261" s="12" t="s">
        <v>85</v>
      </c>
      <c r="AW261" s="12" t="s">
        <v>36</v>
      </c>
      <c r="AX261" s="12" t="s">
        <v>83</v>
      </c>
      <c r="AY261" s="208" t="s">
        <v>151</v>
      </c>
    </row>
    <row r="262" spans="2:65" s="1" customFormat="1" ht="16.5" customHeight="1">
      <c r="B262" s="32"/>
      <c r="C262" s="173" t="s">
        <v>345</v>
      </c>
      <c r="D262" s="173" t="s">
        <v>154</v>
      </c>
      <c r="E262" s="174" t="s">
        <v>390</v>
      </c>
      <c r="F262" s="175" t="s">
        <v>391</v>
      </c>
      <c r="G262" s="176" t="s">
        <v>157</v>
      </c>
      <c r="H262" s="177">
        <v>9</v>
      </c>
      <c r="I262" s="178"/>
      <c r="J262" s="179">
        <f>ROUND(I262*H262,2)</f>
        <v>0</v>
      </c>
      <c r="K262" s="175" t="s">
        <v>158</v>
      </c>
      <c r="L262" s="36"/>
      <c r="M262" s="180" t="s">
        <v>1</v>
      </c>
      <c r="N262" s="181" t="s">
        <v>46</v>
      </c>
      <c r="O262" s="58"/>
      <c r="P262" s="182">
        <f>O262*H262</f>
        <v>0</v>
      </c>
      <c r="Q262" s="182">
        <v>0</v>
      </c>
      <c r="R262" s="182">
        <f>Q262*H262</f>
        <v>0</v>
      </c>
      <c r="S262" s="182">
        <v>0.034</v>
      </c>
      <c r="T262" s="183">
        <f>S262*H262</f>
        <v>0.30600000000000005</v>
      </c>
      <c r="AR262" s="15" t="s">
        <v>159</v>
      </c>
      <c r="AT262" s="15" t="s">
        <v>154</v>
      </c>
      <c r="AU262" s="15" t="s">
        <v>85</v>
      </c>
      <c r="AY262" s="15" t="s">
        <v>151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15" t="s">
        <v>83</v>
      </c>
      <c r="BK262" s="184">
        <f>ROUND(I262*H262,2)</f>
        <v>0</v>
      </c>
      <c r="BL262" s="15" t="s">
        <v>159</v>
      </c>
      <c r="BM262" s="15" t="s">
        <v>994</v>
      </c>
    </row>
    <row r="263" spans="2:47" s="1" customFormat="1" ht="19.5">
      <c r="B263" s="32"/>
      <c r="C263" s="33"/>
      <c r="D263" s="185" t="s">
        <v>161</v>
      </c>
      <c r="E263" s="33"/>
      <c r="F263" s="186" t="s">
        <v>393</v>
      </c>
      <c r="G263" s="33"/>
      <c r="H263" s="33"/>
      <c r="I263" s="102"/>
      <c r="J263" s="33"/>
      <c r="K263" s="33"/>
      <c r="L263" s="36"/>
      <c r="M263" s="187"/>
      <c r="N263" s="58"/>
      <c r="O263" s="58"/>
      <c r="P263" s="58"/>
      <c r="Q263" s="58"/>
      <c r="R263" s="58"/>
      <c r="S263" s="58"/>
      <c r="T263" s="59"/>
      <c r="AT263" s="15" t="s">
        <v>161</v>
      </c>
      <c r="AU263" s="15" t="s">
        <v>85</v>
      </c>
    </row>
    <row r="264" spans="2:51" s="11" customFormat="1" ht="12">
      <c r="B264" s="188"/>
      <c r="C264" s="189"/>
      <c r="D264" s="185" t="s">
        <v>163</v>
      </c>
      <c r="E264" s="190" t="s">
        <v>1</v>
      </c>
      <c r="F264" s="191" t="s">
        <v>387</v>
      </c>
      <c r="G264" s="189"/>
      <c r="H264" s="190" t="s">
        <v>1</v>
      </c>
      <c r="I264" s="192"/>
      <c r="J264" s="189"/>
      <c r="K264" s="189"/>
      <c r="L264" s="193"/>
      <c r="M264" s="194"/>
      <c r="N264" s="195"/>
      <c r="O264" s="195"/>
      <c r="P264" s="195"/>
      <c r="Q264" s="195"/>
      <c r="R264" s="195"/>
      <c r="S264" s="195"/>
      <c r="T264" s="196"/>
      <c r="AT264" s="197" t="s">
        <v>163</v>
      </c>
      <c r="AU264" s="197" t="s">
        <v>85</v>
      </c>
      <c r="AV264" s="11" t="s">
        <v>83</v>
      </c>
      <c r="AW264" s="11" t="s">
        <v>36</v>
      </c>
      <c r="AX264" s="11" t="s">
        <v>75</v>
      </c>
      <c r="AY264" s="197" t="s">
        <v>151</v>
      </c>
    </row>
    <row r="265" spans="2:51" s="12" customFormat="1" ht="12">
      <c r="B265" s="198"/>
      <c r="C265" s="199"/>
      <c r="D265" s="185" t="s">
        <v>163</v>
      </c>
      <c r="E265" s="200" t="s">
        <v>1</v>
      </c>
      <c r="F265" s="201" t="s">
        <v>851</v>
      </c>
      <c r="G265" s="199"/>
      <c r="H265" s="202">
        <v>9</v>
      </c>
      <c r="I265" s="203"/>
      <c r="J265" s="199"/>
      <c r="K265" s="199"/>
      <c r="L265" s="204"/>
      <c r="M265" s="205"/>
      <c r="N265" s="206"/>
      <c r="O265" s="206"/>
      <c r="P265" s="206"/>
      <c r="Q265" s="206"/>
      <c r="R265" s="206"/>
      <c r="S265" s="206"/>
      <c r="T265" s="207"/>
      <c r="AT265" s="208" t="s">
        <v>163</v>
      </c>
      <c r="AU265" s="208" t="s">
        <v>85</v>
      </c>
      <c r="AV265" s="12" t="s">
        <v>85</v>
      </c>
      <c r="AW265" s="12" t="s">
        <v>36</v>
      </c>
      <c r="AX265" s="12" t="s">
        <v>83</v>
      </c>
      <c r="AY265" s="208" t="s">
        <v>151</v>
      </c>
    </row>
    <row r="266" spans="2:65" s="1" customFormat="1" ht="16.5" customHeight="1">
      <c r="B266" s="32"/>
      <c r="C266" s="173" t="s">
        <v>352</v>
      </c>
      <c r="D266" s="173" t="s">
        <v>154</v>
      </c>
      <c r="E266" s="174" t="s">
        <v>396</v>
      </c>
      <c r="F266" s="175" t="s">
        <v>397</v>
      </c>
      <c r="G266" s="176" t="s">
        <v>157</v>
      </c>
      <c r="H266" s="177">
        <v>36.66</v>
      </c>
      <c r="I266" s="178"/>
      <c r="J266" s="179">
        <f>ROUND(I266*H266,2)</f>
        <v>0</v>
      </c>
      <c r="K266" s="175" t="s">
        <v>158</v>
      </c>
      <c r="L266" s="36"/>
      <c r="M266" s="180" t="s">
        <v>1</v>
      </c>
      <c r="N266" s="181" t="s">
        <v>46</v>
      </c>
      <c r="O266" s="58"/>
      <c r="P266" s="182">
        <f>O266*H266</f>
        <v>0</v>
      </c>
      <c r="Q266" s="182">
        <v>0</v>
      </c>
      <c r="R266" s="182">
        <f>Q266*H266</f>
        <v>0</v>
      </c>
      <c r="S266" s="182">
        <v>0.067</v>
      </c>
      <c r="T266" s="183">
        <f>S266*H266</f>
        <v>2.45622</v>
      </c>
      <c r="AR266" s="15" t="s">
        <v>159</v>
      </c>
      <c r="AT266" s="15" t="s">
        <v>154</v>
      </c>
      <c r="AU266" s="15" t="s">
        <v>85</v>
      </c>
      <c r="AY266" s="15" t="s">
        <v>151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15" t="s">
        <v>83</v>
      </c>
      <c r="BK266" s="184">
        <f>ROUND(I266*H266,2)</f>
        <v>0</v>
      </c>
      <c r="BL266" s="15" t="s">
        <v>159</v>
      </c>
      <c r="BM266" s="15" t="s">
        <v>995</v>
      </c>
    </row>
    <row r="267" spans="2:47" s="1" customFormat="1" ht="12">
      <c r="B267" s="32"/>
      <c r="C267" s="33"/>
      <c r="D267" s="185" t="s">
        <v>161</v>
      </c>
      <c r="E267" s="33"/>
      <c r="F267" s="186" t="s">
        <v>399</v>
      </c>
      <c r="G267" s="33"/>
      <c r="H267" s="33"/>
      <c r="I267" s="102"/>
      <c r="J267" s="33"/>
      <c r="K267" s="33"/>
      <c r="L267" s="36"/>
      <c r="M267" s="187"/>
      <c r="N267" s="58"/>
      <c r="O267" s="58"/>
      <c r="P267" s="58"/>
      <c r="Q267" s="58"/>
      <c r="R267" s="58"/>
      <c r="S267" s="58"/>
      <c r="T267" s="59"/>
      <c r="AT267" s="15" t="s">
        <v>161</v>
      </c>
      <c r="AU267" s="15" t="s">
        <v>85</v>
      </c>
    </row>
    <row r="268" spans="2:51" s="11" customFormat="1" ht="12">
      <c r="B268" s="188"/>
      <c r="C268" s="189"/>
      <c r="D268" s="185" t="s">
        <v>163</v>
      </c>
      <c r="E268" s="190" t="s">
        <v>1</v>
      </c>
      <c r="F268" s="191" t="s">
        <v>400</v>
      </c>
      <c r="G268" s="189"/>
      <c r="H268" s="190" t="s">
        <v>1</v>
      </c>
      <c r="I268" s="192"/>
      <c r="J268" s="189"/>
      <c r="K268" s="189"/>
      <c r="L268" s="193"/>
      <c r="M268" s="194"/>
      <c r="N268" s="195"/>
      <c r="O268" s="195"/>
      <c r="P268" s="195"/>
      <c r="Q268" s="195"/>
      <c r="R268" s="195"/>
      <c r="S268" s="195"/>
      <c r="T268" s="196"/>
      <c r="AT268" s="197" t="s">
        <v>163</v>
      </c>
      <c r="AU268" s="197" t="s">
        <v>85</v>
      </c>
      <c r="AV268" s="11" t="s">
        <v>83</v>
      </c>
      <c r="AW268" s="11" t="s">
        <v>36</v>
      </c>
      <c r="AX268" s="11" t="s">
        <v>75</v>
      </c>
      <c r="AY268" s="197" t="s">
        <v>151</v>
      </c>
    </row>
    <row r="269" spans="2:51" s="12" customFormat="1" ht="12">
      <c r="B269" s="198"/>
      <c r="C269" s="199"/>
      <c r="D269" s="185" t="s">
        <v>163</v>
      </c>
      <c r="E269" s="200" t="s">
        <v>1</v>
      </c>
      <c r="F269" s="201" t="s">
        <v>853</v>
      </c>
      <c r="G269" s="199"/>
      <c r="H269" s="202">
        <v>36.66</v>
      </c>
      <c r="I269" s="203"/>
      <c r="J269" s="199"/>
      <c r="K269" s="199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163</v>
      </c>
      <c r="AU269" s="208" t="s">
        <v>85</v>
      </c>
      <c r="AV269" s="12" t="s">
        <v>85</v>
      </c>
      <c r="AW269" s="12" t="s">
        <v>36</v>
      </c>
      <c r="AX269" s="12" t="s">
        <v>83</v>
      </c>
      <c r="AY269" s="208" t="s">
        <v>151</v>
      </c>
    </row>
    <row r="270" spans="2:65" s="1" customFormat="1" ht="16.5" customHeight="1">
      <c r="B270" s="32"/>
      <c r="C270" s="173" t="s">
        <v>359</v>
      </c>
      <c r="D270" s="173" t="s">
        <v>154</v>
      </c>
      <c r="E270" s="174" t="s">
        <v>403</v>
      </c>
      <c r="F270" s="175" t="s">
        <v>404</v>
      </c>
      <c r="G270" s="176" t="s">
        <v>157</v>
      </c>
      <c r="H270" s="177">
        <v>54.475</v>
      </c>
      <c r="I270" s="178"/>
      <c r="J270" s="179">
        <f>ROUND(I270*H270,2)</f>
        <v>0</v>
      </c>
      <c r="K270" s="175" t="s">
        <v>158</v>
      </c>
      <c r="L270" s="36"/>
      <c r="M270" s="180" t="s">
        <v>1</v>
      </c>
      <c r="N270" s="181" t="s">
        <v>46</v>
      </c>
      <c r="O270" s="58"/>
      <c r="P270" s="182">
        <f>O270*H270</f>
        <v>0</v>
      </c>
      <c r="Q270" s="182">
        <v>0</v>
      </c>
      <c r="R270" s="182">
        <f>Q270*H270</f>
        <v>0</v>
      </c>
      <c r="S270" s="182">
        <v>0.046</v>
      </c>
      <c r="T270" s="183">
        <f>S270*H270</f>
        <v>2.50585</v>
      </c>
      <c r="AR270" s="15" t="s">
        <v>159</v>
      </c>
      <c r="AT270" s="15" t="s">
        <v>154</v>
      </c>
      <c r="AU270" s="15" t="s">
        <v>85</v>
      </c>
      <c r="AY270" s="15" t="s">
        <v>151</v>
      </c>
      <c r="BE270" s="184">
        <f>IF(N270="základní",J270,0)</f>
        <v>0</v>
      </c>
      <c r="BF270" s="184">
        <f>IF(N270="snížená",J270,0)</f>
        <v>0</v>
      </c>
      <c r="BG270" s="184">
        <f>IF(N270="zákl. přenesená",J270,0)</f>
        <v>0</v>
      </c>
      <c r="BH270" s="184">
        <f>IF(N270="sníž. přenesená",J270,0)</f>
        <v>0</v>
      </c>
      <c r="BI270" s="184">
        <f>IF(N270="nulová",J270,0)</f>
        <v>0</v>
      </c>
      <c r="BJ270" s="15" t="s">
        <v>83</v>
      </c>
      <c r="BK270" s="184">
        <f>ROUND(I270*H270,2)</f>
        <v>0</v>
      </c>
      <c r="BL270" s="15" t="s">
        <v>159</v>
      </c>
      <c r="BM270" s="15" t="s">
        <v>996</v>
      </c>
    </row>
    <row r="271" spans="2:47" s="1" customFormat="1" ht="19.5">
      <c r="B271" s="32"/>
      <c r="C271" s="33"/>
      <c r="D271" s="185" t="s">
        <v>161</v>
      </c>
      <c r="E271" s="33"/>
      <c r="F271" s="186" t="s">
        <v>406</v>
      </c>
      <c r="G271" s="33"/>
      <c r="H271" s="33"/>
      <c r="I271" s="102"/>
      <c r="J271" s="33"/>
      <c r="K271" s="33"/>
      <c r="L271" s="36"/>
      <c r="M271" s="187"/>
      <c r="N271" s="58"/>
      <c r="O271" s="58"/>
      <c r="P271" s="58"/>
      <c r="Q271" s="58"/>
      <c r="R271" s="58"/>
      <c r="S271" s="58"/>
      <c r="T271" s="59"/>
      <c r="AT271" s="15" t="s">
        <v>161</v>
      </c>
      <c r="AU271" s="15" t="s">
        <v>85</v>
      </c>
    </row>
    <row r="272" spans="2:51" s="11" customFormat="1" ht="12">
      <c r="B272" s="188"/>
      <c r="C272" s="189"/>
      <c r="D272" s="185" t="s">
        <v>163</v>
      </c>
      <c r="E272" s="190" t="s">
        <v>1</v>
      </c>
      <c r="F272" s="191" t="s">
        <v>164</v>
      </c>
      <c r="G272" s="189"/>
      <c r="H272" s="190" t="s">
        <v>1</v>
      </c>
      <c r="I272" s="192"/>
      <c r="J272" s="189"/>
      <c r="K272" s="189"/>
      <c r="L272" s="193"/>
      <c r="M272" s="194"/>
      <c r="N272" s="195"/>
      <c r="O272" s="195"/>
      <c r="P272" s="195"/>
      <c r="Q272" s="195"/>
      <c r="R272" s="195"/>
      <c r="S272" s="195"/>
      <c r="T272" s="196"/>
      <c r="AT272" s="197" t="s">
        <v>163</v>
      </c>
      <c r="AU272" s="197" t="s">
        <v>85</v>
      </c>
      <c r="AV272" s="11" t="s">
        <v>83</v>
      </c>
      <c r="AW272" s="11" t="s">
        <v>36</v>
      </c>
      <c r="AX272" s="11" t="s">
        <v>75</v>
      </c>
      <c r="AY272" s="197" t="s">
        <v>151</v>
      </c>
    </row>
    <row r="273" spans="2:51" s="11" customFormat="1" ht="12">
      <c r="B273" s="188"/>
      <c r="C273" s="189"/>
      <c r="D273" s="185" t="s">
        <v>163</v>
      </c>
      <c r="E273" s="190" t="s">
        <v>1</v>
      </c>
      <c r="F273" s="191" t="s">
        <v>191</v>
      </c>
      <c r="G273" s="189"/>
      <c r="H273" s="190" t="s">
        <v>1</v>
      </c>
      <c r="I273" s="192"/>
      <c r="J273" s="189"/>
      <c r="K273" s="189"/>
      <c r="L273" s="193"/>
      <c r="M273" s="194"/>
      <c r="N273" s="195"/>
      <c r="O273" s="195"/>
      <c r="P273" s="195"/>
      <c r="Q273" s="195"/>
      <c r="R273" s="195"/>
      <c r="S273" s="195"/>
      <c r="T273" s="196"/>
      <c r="AT273" s="197" t="s">
        <v>163</v>
      </c>
      <c r="AU273" s="197" t="s">
        <v>85</v>
      </c>
      <c r="AV273" s="11" t="s">
        <v>83</v>
      </c>
      <c r="AW273" s="11" t="s">
        <v>36</v>
      </c>
      <c r="AX273" s="11" t="s">
        <v>75</v>
      </c>
      <c r="AY273" s="197" t="s">
        <v>151</v>
      </c>
    </row>
    <row r="274" spans="2:51" s="12" customFormat="1" ht="12">
      <c r="B274" s="198"/>
      <c r="C274" s="199"/>
      <c r="D274" s="185" t="s">
        <v>163</v>
      </c>
      <c r="E274" s="200" t="s">
        <v>1</v>
      </c>
      <c r="F274" s="201" t="s">
        <v>113</v>
      </c>
      <c r="G274" s="199"/>
      <c r="H274" s="202">
        <v>54.475</v>
      </c>
      <c r="I274" s="203"/>
      <c r="J274" s="199"/>
      <c r="K274" s="199"/>
      <c r="L274" s="204"/>
      <c r="M274" s="205"/>
      <c r="N274" s="206"/>
      <c r="O274" s="206"/>
      <c r="P274" s="206"/>
      <c r="Q274" s="206"/>
      <c r="R274" s="206"/>
      <c r="S274" s="206"/>
      <c r="T274" s="207"/>
      <c r="AT274" s="208" t="s">
        <v>163</v>
      </c>
      <c r="AU274" s="208" t="s">
        <v>85</v>
      </c>
      <c r="AV274" s="12" t="s">
        <v>85</v>
      </c>
      <c r="AW274" s="12" t="s">
        <v>36</v>
      </c>
      <c r="AX274" s="12" t="s">
        <v>75</v>
      </c>
      <c r="AY274" s="208" t="s">
        <v>151</v>
      </c>
    </row>
    <row r="275" spans="2:51" s="13" customFormat="1" ht="12">
      <c r="B275" s="209"/>
      <c r="C275" s="210"/>
      <c r="D275" s="185" t="s">
        <v>163</v>
      </c>
      <c r="E275" s="211" t="s">
        <v>1</v>
      </c>
      <c r="F275" s="212" t="s">
        <v>171</v>
      </c>
      <c r="G275" s="210"/>
      <c r="H275" s="213">
        <v>54.475</v>
      </c>
      <c r="I275" s="214"/>
      <c r="J275" s="210"/>
      <c r="K275" s="210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163</v>
      </c>
      <c r="AU275" s="219" t="s">
        <v>85</v>
      </c>
      <c r="AV275" s="13" t="s">
        <v>159</v>
      </c>
      <c r="AW275" s="13" t="s">
        <v>36</v>
      </c>
      <c r="AX275" s="13" t="s">
        <v>83</v>
      </c>
      <c r="AY275" s="219" t="s">
        <v>151</v>
      </c>
    </row>
    <row r="276" spans="2:65" s="1" customFormat="1" ht="16.5" customHeight="1">
      <c r="B276" s="32"/>
      <c r="C276" s="173" t="s">
        <v>365</v>
      </c>
      <c r="D276" s="173" t="s">
        <v>154</v>
      </c>
      <c r="E276" s="174" t="s">
        <v>408</v>
      </c>
      <c r="F276" s="175" t="s">
        <v>409</v>
      </c>
      <c r="G276" s="176" t="s">
        <v>157</v>
      </c>
      <c r="H276" s="177">
        <v>54.475</v>
      </c>
      <c r="I276" s="178"/>
      <c r="J276" s="179">
        <f>ROUND(I276*H276,2)</f>
        <v>0</v>
      </c>
      <c r="K276" s="175" t="s">
        <v>158</v>
      </c>
      <c r="L276" s="36"/>
      <c r="M276" s="180" t="s">
        <v>1</v>
      </c>
      <c r="N276" s="181" t="s">
        <v>46</v>
      </c>
      <c r="O276" s="58"/>
      <c r="P276" s="182">
        <f>O276*H276</f>
        <v>0</v>
      </c>
      <c r="Q276" s="182">
        <v>0</v>
      </c>
      <c r="R276" s="182">
        <f>Q276*H276</f>
        <v>0</v>
      </c>
      <c r="S276" s="182">
        <v>0.005</v>
      </c>
      <c r="T276" s="183">
        <f>S276*H276</f>
        <v>0.27237500000000003</v>
      </c>
      <c r="AR276" s="15" t="s">
        <v>159</v>
      </c>
      <c r="AT276" s="15" t="s">
        <v>154</v>
      </c>
      <c r="AU276" s="15" t="s">
        <v>85</v>
      </c>
      <c r="AY276" s="15" t="s">
        <v>151</v>
      </c>
      <c r="BE276" s="184">
        <f>IF(N276="základní",J276,0)</f>
        <v>0</v>
      </c>
      <c r="BF276" s="184">
        <f>IF(N276="snížená",J276,0)</f>
        <v>0</v>
      </c>
      <c r="BG276" s="184">
        <f>IF(N276="zákl. přenesená",J276,0)</f>
        <v>0</v>
      </c>
      <c r="BH276" s="184">
        <f>IF(N276="sníž. přenesená",J276,0)</f>
        <v>0</v>
      </c>
      <c r="BI276" s="184">
        <f>IF(N276="nulová",J276,0)</f>
        <v>0</v>
      </c>
      <c r="BJ276" s="15" t="s">
        <v>83</v>
      </c>
      <c r="BK276" s="184">
        <f>ROUND(I276*H276,2)</f>
        <v>0</v>
      </c>
      <c r="BL276" s="15" t="s">
        <v>159</v>
      </c>
      <c r="BM276" s="15" t="s">
        <v>997</v>
      </c>
    </row>
    <row r="277" spans="2:47" s="1" customFormat="1" ht="19.5">
      <c r="B277" s="32"/>
      <c r="C277" s="33"/>
      <c r="D277" s="185" t="s">
        <v>161</v>
      </c>
      <c r="E277" s="33"/>
      <c r="F277" s="186" t="s">
        <v>411</v>
      </c>
      <c r="G277" s="33"/>
      <c r="H277" s="33"/>
      <c r="I277" s="102"/>
      <c r="J277" s="33"/>
      <c r="K277" s="33"/>
      <c r="L277" s="36"/>
      <c r="M277" s="187"/>
      <c r="N277" s="58"/>
      <c r="O277" s="58"/>
      <c r="P277" s="58"/>
      <c r="Q277" s="58"/>
      <c r="R277" s="58"/>
      <c r="S277" s="58"/>
      <c r="T277" s="59"/>
      <c r="AT277" s="15" t="s">
        <v>161</v>
      </c>
      <c r="AU277" s="15" t="s">
        <v>85</v>
      </c>
    </row>
    <row r="278" spans="2:51" s="11" customFormat="1" ht="12">
      <c r="B278" s="188"/>
      <c r="C278" s="189"/>
      <c r="D278" s="185" t="s">
        <v>163</v>
      </c>
      <c r="E278" s="190" t="s">
        <v>1</v>
      </c>
      <c r="F278" s="191" t="s">
        <v>164</v>
      </c>
      <c r="G278" s="189"/>
      <c r="H278" s="190" t="s">
        <v>1</v>
      </c>
      <c r="I278" s="192"/>
      <c r="J278" s="189"/>
      <c r="K278" s="189"/>
      <c r="L278" s="193"/>
      <c r="M278" s="194"/>
      <c r="N278" s="195"/>
      <c r="O278" s="195"/>
      <c r="P278" s="195"/>
      <c r="Q278" s="195"/>
      <c r="R278" s="195"/>
      <c r="S278" s="195"/>
      <c r="T278" s="196"/>
      <c r="AT278" s="197" t="s">
        <v>163</v>
      </c>
      <c r="AU278" s="197" t="s">
        <v>85</v>
      </c>
      <c r="AV278" s="11" t="s">
        <v>83</v>
      </c>
      <c r="AW278" s="11" t="s">
        <v>36</v>
      </c>
      <c r="AX278" s="11" t="s">
        <v>75</v>
      </c>
      <c r="AY278" s="197" t="s">
        <v>151</v>
      </c>
    </row>
    <row r="279" spans="2:51" s="11" customFormat="1" ht="12">
      <c r="B279" s="188"/>
      <c r="C279" s="189"/>
      <c r="D279" s="185" t="s">
        <v>163</v>
      </c>
      <c r="E279" s="190" t="s">
        <v>1</v>
      </c>
      <c r="F279" s="191" t="s">
        <v>412</v>
      </c>
      <c r="G279" s="189"/>
      <c r="H279" s="190" t="s">
        <v>1</v>
      </c>
      <c r="I279" s="192"/>
      <c r="J279" s="189"/>
      <c r="K279" s="189"/>
      <c r="L279" s="193"/>
      <c r="M279" s="194"/>
      <c r="N279" s="195"/>
      <c r="O279" s="195"/>
      <c r="P279" s="195"/>
      <c r="Q279" s="195"/>
      <c r="R279" s="195"/>
      <c r="S279" s="195"/>
      <c r="T279" s="196"/>
      <c r="AT279" s="197" t="s">
        <v>163</v>
      </c>
      <c r="AU279" s="197" t="s">
        <v>85</v>
      </c>
      <c r="AV279" s="11" t="s">
        <v>83</v>
      </c>
      <c r="AW279" s="11" t="s">
        <v>36</v>
      </c>
      <c r="AX279" s="11" t="s">
        <v>75</v>
      </c>
      <c r="AY279" s="197" t="s">
        <v>151</v>
      </c>
    </row>
    <row r="280" spans="2:51" s="12" customFormat="1" ht="12">
      <c r="B280" s="198"/>
      <c r="C280" s="199"/>
      <c r="D280" s="185" t="s">
        <v>163</v>
      </c>
      <c r="E280" s="200" t="s">
        <v>1</v>
      </c>
      <c r="F280" s="201" t="s">
        <v>113</v>
      </c>
      <c r="G280" s="199"/>
      <c r="H280" s="202">
        <v>54.475</v>
      </c>
      <c r="I280" s="203"/>
      <c r="J280" s="199"/>
      <c r="K280" s="199"/>
      <c r="L280" s="204"/>
      <c r="M280" s="205"/>
      <c r="N280" s="206"/>
      <c r="O280" s="206"/>
      <c r="P280" s="206"/>
      <c r="Q280" s="206"/>
      <c r="R280" s="206"/>
      <c r="S280" s="206"/>
      <c r="T280" s="207"/>
      <c r="AT280" s="208" t="s">
        <v>163</v>
      </c>
      <c r="AU280" s="208" t="s">
        <v>85</v>
      </c>
      <c r="AV280" s="12" t="s">
        <v>85</v>
      </c>
      <c r="AW280" s="12" t="s">
        <v>36</v>
      </c>
      <c r="AX280" s="12" t="s">
        <v>75</v>
      </c>
      <c r="AY280" s="208" t="s">
        <v>151</v>
      </c>
    </row>
    <row r="281" spans="2:51" s="13" customFormat="1" ht="12">
      <c r="B281" s="209"/>
      <c r="C281" s="210"/>
      <c r="D281" s="185" t="s">
        <v>163</v>
      </c>
      <c r="E281" s="211" t="s">
        <v>1</v>
      </c>
      <c r="F281" s="212" t="s">
        <v>171</v>
      </c>
      <c r="G281" s="210"/>
      <c r="H281" s="213">
        <v>54.475</v>
      </c>
      <c r="I281" s="214"/>
      <c r="J281" s="210"/>
      <c r="K281" s="210"/>
      <c r="L281" s="215"/>
      <c r="M281" s="216"/>
      <c r="N281" s="217"/>
      <c r="O281" s="217"/>
      <c r="P281" s="217"/>
      <c r="Q281" s="217"/>
      <c r="R281" s="217"/>
      <c r="S281" s="217"/>
      <c r="T281" s="218"/>
      <c r="AT281" s="219" t="s">
        <v>163</v>
      </c>
      <c r="AU281" s="219" t="s">
        <v>85</v>
      </c>
      <c r="AV281" s="13" t="s">
        <v>159</v>
      </c>
      <c r="AW281" s="13" t="s">
        <v>36</v>
      </c>
      <c r="AX281" s="13" t="s">
        <v>83</v>
      </c>
      <c r="AY281" s="219" t="s">
        <v>151</v>
      </c>
    </row>
    <row r="282" spans="2:63" s="10" customFormat="1" ht="22.9" customHeight="1">
      <c r="B282" s="157"/>
      <c r="C282" s="158"/>
      <c r="D282" s="159" t="s">
        <v>74</v>
      </c>
      <c r="E282" s="171" t="s">
        <v>413</v>
      </c>
      <c r="F282" s="171" t="s">
        <v>414</v>
      </c>
      <c r="G282" s="158"/>
      <c r="H282" s="158"/>
      <c r="I282" s="161"/>
      <c r="J282" s="172">
        <f>BK282</f>
        <v>0</v>
      </c>
      <c r="K282" s="158"/>
      <c r="L282" s="163"/>
      <c r="M282" s="164"/>
      <c r="N282" s="165"/>
      <c r="O282" s="165"/>
      <c r="P282" s="166">
        <f>SUM(P283:P293)</f>
        <v>0</v>
      </c>
      <c r="Q282" s="165"/>
      <c r="R282" s="166">
        <f>SUM(R283:R293)</f>
        <v>0</v>
      </c>
      <c r="S282" s="165"/>
      <c r="T282" s="167">
        <f>SUM(T283:T293)</f>
        <v>0</v>
      </c>
      <c r="AR282" s="168" t="s">
        <v>83</v>
      </c>
      <c r="AT282" s="169" t="s">
        <v>74</v>
      </c>
      <c r="AU282" s="169" t="s">
        <v>83</v>
      </c>
      <c r="AY282" s="168" t="s">
        <v>151</v>
      </c>
      <c r="BK282" s="170">
        <f>SUM(BK283:BK293)</f>
        <v>0</v>
      </c>
    </row>
    <row r="283" spans="2:65" s="1" customFormat="1" ht="16.5" customHeight="1">
      <c r="B283" s="32"/>
      <c r="C283" s="173" t="s">
        <v>372</v>
      </c>
      <c r="D283" s="173" t="s">
        <v>154</v>
      </c>
      <c r="E283" s="174" t="s">
        <v>856</v>
      </c>
      <c r="F283" s="175" t="s">
        <v>857</v>
      </c>
      <c r="G283" s="176" t="s">
        <v>418</v>
      </c>
      <c r="H283" s="177">
        <v>7.693</v>
      </c>
      <c r="I283" s="178"/>
      <c r="J283" s="179">
        <f>ROUND(I283*H283,2)</f>
        <v>0</v>
      </c>
      <c r="K283" s="175" t="s">
        <v>158</v>
      </c>
      <c r="L283" s="36"/>
      <c r="M283" s="180" t="s">
        <v>1</v>
      </c>
      <c r="N283" s="181" t="s">
        <v>46</v>
      </c>
      <c r="O283" s="58"/>
      <c r="P283" s="182">
        <f>O283*H283</f>
        <v>0</v>
      </c>
      <c r="Q283" s="182">
        <v>0</v>
      </c>
      <c r="R283" s="182">
        <f>Q283*H283</f>
        <v>0</v>
      </c>
      <c r="S283" s="182">
        <v>0</v>
      </c>
      <c r="T283" s="183">
        <f>S283*H283</f>
        <v>0</v>
      </c>
      <c r="AR283" s="15" t="s">
        <v>159</v>
      </c>
      <c r="AT283" s="15" t="s">
        <v>154</v>
      </c>
      <c r="AU283" s="15" t="s">
        <v>85</v>
      </c>
      <c r="AY283" s="15" t="s">
        <v>151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15" t="s">
        <v>83</v>
      </c>
      <c r="BK283" s="184">
        <f>ROUND(I283*H283,2)</f>
        <v>0</v>
      </c>
      <c r="BL283" s="15" t="s">
        <v>159</v>
      </c>
      <c r="BM283" s="15" t="s">
        <v>998</v>
      </c>
    </row>
    <row r="284" spans="2:47" s="1" customFormat="1" ht="19.5">
      <c r="B284" s="32"/>
      <c r="C284" s="33"/>
      <c r="D284" s="185" t="s">
        <v>161</v>
      </c>
      <c r="E284" s="33"/>
      <c r="F284" s="186" t="s">
        <v>859</v>
      </c>
      <c r="G284" s="33"/>
      <c r="H284" s="33"/>
      <c r="I284" s="102"/>
      <c r="J284" s="33"/>
      <c r="K284" s="33"/>
      <c r="L284" s="36"/>
      <c r="M284" s="187"/>
      <c r="N284" s="58"/>
      <c r="O284" s="58"/>
      <c r="P284" s="58"/>
      <c r="Q284" s="58"/>
      <c r="R284" s="58"/>
      <c r="S284" s="58"/>
      <c r="T284" s="59"/>
      <c r="AT284" s="15" t="s">
        <v>161</v>
      </c>
      <c r="AU284" s="15" t="s">
        <v>85</v>
      </c>
    </row>
    <row r="285" spans="2:65" s="1" customFormat="1" ht="16.5" customHeight="1">
      <c r="B285" s="32"/>
      <c r="C285" s="173" t="s">
        <v>377</v>
      </c>
      <c r="D285" s="173" t="s">
        <v>154</v>
      </c>
      <c r="E285" s="174" t="s">
        <v>422</v>
      </c>
      <c r="F285" s="175" t="s">
        <v>423</v>
      </c>
      <c r="G285" s="176" t="s">
        <v>418</v>
      </c>
      <c r="H285" s="177">
        <v>7.693</v>
      </c>
      <c r="I285" s="178"/>
      <c r="J285" s="179">
        <f>ROUND(I285*H285,2)</f>
        <v>0</v>
      </c>
      <c r="K285" s="175" t="s">
        <v>158</v>
      </c>
      <c r="L285" s="36"/>
      <c r="M285" s="180" t="s">
        <v>1</v>
      </c>
      <c r="N285" s="181" t="s">
        <v>46</v>
      </c>
      <c r="O285" s="58"/>
      <c r="P285" s="182">
        <f>O285*H285</f>
        <v>0</v>
      </c>
      <c r="Q285" s="182">
        <v>0</v>
      </c>
      <c r="R285" s="182">
        <f>Q285*H285</f>
        <v>0</v>
      </c>
      <c r="S285" s="182">
        <v>0</v>
      </c>
      <c r="T285" s="183">
        <f>S285*H285</f>
        <v>0</v>
      </c>
      <c r="AR285" s="15" t="s">
        <v>159</v>
      </c>
      <c r="AT285" s="15" t="s">
        <v>154</v>
      </c>
      <c r="AU285" s="15" t="s">
        <v>85</v>
      </c>
      <c r="AY285" s="15" t="s">
        <v>151</v>
      </c>
      <c r="BE285" s="184">
        <f>IF(N285="základní",J285,0)</f>
        <v>0</v>
      </c>
      <c r="BF285" s="184">
        <f>IF(N285="snížená",J285,0)</f>
        <v>0</v>
      </c>
      <c r="BG285" s="184">
        <f>IF(N285="zákl. přenesená",J285,0)</f>
        <v>0</v>
      </c>
      <c r="BH285" s="184">
        <f>IF(N285="sníž. přenesená",J285,0)</f>
        <v>0</v>
      </c>
      <c r="BI285" s="184">
        <f>IF(N285="nulová",J285,0)</f>
        <v>0</v>
      </c>
      <c r="BJ285" s="15" t="s">
        <v>83</v>
      </c>
      <c r="BK285" s="184">
        <f>ROUND(I285*H285,2)</f>
        <v>0</v>
      </c>
      <c r="BL285" s="15" t="s">
        <v>159</v>
      </c>
      <c r="BM285" s="15" t="s">
        <v>999</v>
      </c>
    </row>
    <row r="286" spans="2:47" s="1" customFormat="1" ht="12">
      <c r="B286" s="32"/>
      <c r="C286" s="33"/>
      <c r="D286" s="185" t="s">
        <v>161</v>
      </c>
      <c r="E286" s="33"/>
      <c r="F286" s="186" t="s">
        <v>425</v>
      </c>
      <c r="G286" s="33"/>
      <c r="H286" s="33"/>
      <c r="I286" s="102"/>
      <c r="J286" s="33"/>
      <c r="K286" s="33"/>
      <c r="L286" s="36"/>
      <c r="M286" s="187"/>
      <c r="N286" s="58"/>
      <c r="O286" s="58"/>
      <c r="P286" s="58"/>
      <c r="Q286" s="58"/>
      <c r="R286" s="58"/>
      <c r="S286" s="58"/>
      <c r="T286" s="59"/>
      <c r="AT286" s="15" t="s">
        <v>161</v>
      </c>
      <c r="AU286" s="15" t="s">
        <v>85</v>
      </c>
    </row>
    <row r="287" spans="2:65" s="1" customFormat="1" ht="16.5" customHeight="1">
      <c r="B287" s="32"/>
      <c r="C287" s="173" t="s">
        <v>382</v>
      </c>
      <c r="D287" s="173" t="s">
        <v>154</v>
      </c>
      <c r="E287" s="174" t="s">
        <v>427</v>
      </c>
      <c r="F287" s="175" t="s">
        <v>428</v>
      </c>
      <c r="G287" s="176" t="s">
        <v>418</v>
      </c>
      <c r="H287" s="177">
        <v>146.167</v>
      </c>
      <c r="I287" s="178"/>
      <c r="J287" s="179">
        <f>ROUND(I287*H287,2)</f>
        <v>0</v>
      </c>
      <c r="K287" s="175" t="s">
        <v>158</v>
      </c>
      <c r="L287" s="36"/>
      <c r="M287" s="180" t="s">
        <v>1</v>
      </c>
      <c r="N287" s="181" t="s">
        <v>46</v>
      </c>
      <c r="O287" s="58"/>
      <c r="P287" s="182">
        <f>O287*H287</f>
        <v>0</v>
      </c>
      <c r="Q287" s="182">
        <v>0</v>
      </c>
      <c r="R287" s="182">
        <f>Q287*H287</f>
        <v>0</v>
      </c>
      <c r="S287" s="182">
        <v>0</v>
      </c>
      <c r="T287" s="183">
        <f>S287*H287</f>
        <v>0</v>
      </c>
      <c r="AR287" s="15" t="s">
        <v>159</v>
      </c>
      <c r="AT287" s="15" t="s">
        <v>154</v>
      </c>
      <c r="AU287" s="15" t="s">
        <v>85</v>
      </c>
      <c r="AY287" s="15" t="s">
        <v>151</v>
      </c>
      <c r="BE287" s="184">
        <f>IF(N287="základní",J287,0)</f>
        <v>0</v>
      </c>
      <c r="BF287" s="184">
        <f>IF(N287="snížená",J287,0)</f>
        <v>0</v>
      </c>
      <c r="BG287" s="184">
        <f>IF(N287="zákl. přenesená",J287,0)</f>
        <v>0</v>
      </c>
      <c r="BH287" s="184">
        <f>IF(N287="sníž. přenesená",J287,0)</f>
        <v>0</v>
      </c>
      <c r="BI287" s="184">
        <f>IF(N287="nulová",J287,0)</f>
        <v>0</v>
      </c>
      <c r="BJ287" s="15" t="s">
        <v>83</v>
      </c>
      <c r="BK287" s="184">
        <f>ROUND(I287*H287,2)</f>
        <v>0</v>
      </c>
      <c r="BL287" s="15" t="s">
        <v>159</v>
      </c>
      <c r="BM287" s="15" t="s">
        <v>1000</v>
      </c>
    </row>
    <row r="288" spans="2:47" s="1" customFormat="1" ht="19.5">
      <c r="B288" s="32"/>
      <c r="C288" s="33"/>
      <c r="D288" s="185" t="s">
        <v>161</v>
      </c>
      <c r="E288" s="33"/>
      <c r="F288" s="186" t="s">
        <v>430</v>
      </c>
      <c r="G288" s="33"/>
      <c r="H288" s="33"/>
      <c r="I288" s="102"/>
      <c r="J288" s="33"/>
      <c r="K288" s="33"/>
      <c r="L288" s="36"/>
      <c r="M288" s="187"/>
      <c r="N288" s="58"/>
      <c r="O288" s="58"/>
      <c r="P288" s="58"/>
      <c r="Q288" s="58"/>
      <c r="R288" s="58"/>
      <c r="S288" s="58"/>
      <c r="T288" s="59"/>
      <c r="AT288" s="15" t="s">
        <v>161</v>
      </c>
      <c r="AU288" s="15" t="s">
        <v>85</v>
      </c>
    </row>
    <row r="289" spans="2:51" s="12" customFormat="1" ht="12">
      <c r="B289" s="198"/>
      <c r="C289" s="199"/>
      <c r="D289" s="185" t="s">
        <v>163</v>
      </c>
      <c r="E289" s="199"/>
      <c r="F289" s="201" t="s">
        <v>1001</v>
      </c>
      <c r="G289" s="199"/>
      <c r="H289" s="202">
        <v>146.167</v>
      </c>
      <c r="I289" s="203"/>
      <c r="J289" s="199"/>
      <c r="K289" s="199"/>
      <c r="L289" s="204"/>
      <c r="M289" s="205"/>
      <c r="N289" s="206"/>
      <c r="O289" s="206"/>
      <c r="P289" s="206"/>
      <c r="Q289" s="206"/>
      <c r="R289" s="206"/>
      <c r="S289" s="206"/>
      <c r="T289" s="207"/>
      <c r="AT289" s="208" t="s">
        <v>163</v>
      </c>
      <c r="AU289" s="208" t="s">
        <v>85</v>
      </c>
      <c r="AV289" s="12" t="s">
        <v>85</v>
      </c>
      <c r="AW289" s="12" t="s">
        <v>4</v>
      </c>
      <c r="AX289" s="12" t="s">
        <v>83</v>
      </c>
      <c r="AY289" s="208" t="s">
        <v>151</v>
      </c>
    </row>
    <row r="290" spans="2:65" s="1" customFormat="1" ht="16.5" customHeight="1">
      <c r="B290" s="32"/>
      <c r="C290" s="173" t="s">
        <v>389</v>
      </c>
      <c r="D290" s="173" t="s">
        <v>154</v>
      </c>
      <c r="E290" s="174" t="s">
        <v>433</v>
      </c>
      <c r="F290" s="175" t="s">
        <v>434</v>
      </c>
      <c r="G290" s="176" t="s">
        <v>418</v>
      </c>
      <c r="H290" s="177">
        <v>0.039</v>
      </c>
      <c r="I290" s="178"/>
      <c r="J290" s="179">
        <f>ROUND(I290*H290,2)</f>
        <v>0</v>
      </c>
      <c r="K290" s="175" t="s">
        <v>158</v>
      </c>
      <c r="L290" s="36"/>
      <c r="M290" s="180" t="s">
        <v>1</v>
      </c>
      <c r="N290" s="181" t="s">
        <v>46</v>
      </c>
      <c r="O290" s="58"/>
      <c r="P290" s="182">
        <f>O290*H290</f>
        <v>0</v>
      </c>
      <c r="Q290" s="182">
        <v>0</v>
      </c>
      <c r="R290" s="182">
        <f>Q290*H290</f>
        <v>0</v>
      </c>
      <c r="S290" s="182">
        <v>0</v>
      </c>
      <c r="T290" s="183">
        <f>S290*H290</f>
        <v>0</v>
      </c>
      <c r="AR290" s="15" t="s">
        <v>159</v>
      </c>
      <c r="AT290" s="15" t="s">
        <v>154</v>
      </c>
      <c r="AU290" s="15" t="s">
        <v>85</v>
      </c>
      <c r="AY290" s="15" t="s">
        <v>151</v>
      </c>
      <c r="BE290" s="184">
        <f>IF(N290="základní",J290,0)</f>
        <v>0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15" t="s">
        <v>83</v>
      </c>
      <c r="BK290" s="184">
        <f>ROUND(I290*H290,2)</f>
        <v>0</v>
      </c>
      <c r="BL290" s="15" t="s">
        <v>159</v>
      </c>
      <c r="BM290" s="15" t="s">
        <v>1002</v>
      </c>
    </row>
    <row r="291" spans="2:47" s="1" customFormat="1" ht="12">
      <c r="B291" s="32"/>
      <c r="C291" s="33"/>
      <c r="D291" s="185" t="s">
        <v>161</v>
      </c>
      <c r="E291" s="33"/>
      <c r="F291" s="186" t="s">
        <v>436</v>
      </c>
      <c r="G291" s="33"/>
      <c r="H291" s="33"/>
      <c r="I291" s="102"/>
      <c r="J291" s="33"/>
      <c r="K291" s="33"/>
      <c r="L291" s="36"/>
      <c r="M291" s="187"/>
      <c r="N291" s="58"/>
      <c r="O291" s="58"/>
      <c r="P291" s="58"/>
      <c r="Q291" s="58"/>
      <c r="R291" s="58"/>
      <c r="S291" s="58"/>
      <c r="T291" s="59"/>
      <c r="AT291" s="15" t="s">
        <v>161</v>
      </c>
      <c r="AU291" s="15" t="s">
        <v>85</v>
      </c>
    </row>
    <row r="292" spans="2:65" s="1" customFormat="1" ht="16.5" customHeight="1">
      <c r="B292" s="32"/>
      <c r="C292" s="173" t="s">
        <v>395</v>
      </c>
      <c r="D292" s="173" t="s">
        <v>154</v>
      </c>
      <c r="E292" s="174" t="s">
        <v>438</v>
      </c>
      <c r="F292" s="175" t="s">
        <v>439</v>
      </c>
      <c r="G292" s="176" t="s">
        <v>418</v>
      </c>
      <c r="H292" s="177">
        <v>7.654</v>
      </c>
      <c r="I292" s="178"/>
      <c r="J292" s="179">
        <f>ROUND(I292*H292,2)</f>
        <v>0</v>
      </c>
      <c r="K292" s="175" t="s">
        <v>158</v>
      </c>
      <c r="L292" s="36"/>
      <c r="M292" s="180" t="s">
        <v>1</v>
      </c>
      <c r="N292" s="181" t="s">
        <v>46</v>
      </c>
      <c r="O292" s="58"/>
      <c r="P292" s="182">
        <f>O292*H292</f>
        <v>0</v>
      </c>
      <c r="Q292" s="182">
        <v>0</v>
      </c>
      <c r="R292" s="182">
        <f>Q292*H292</f>
        <v>0</v>
      </c>
      <c r="S292" s="182">
        <v>0</v>
      </c>
      <c r="T292" s="183">
        <f>S292*H292</f>
        <v>0</v>
      </c>
      <c r="AR292" s="15" t="s">
        <v>159</v>
      </c>
      <c r="AT292" s="15" t="s">
        <v>154</v>
      </c>
      <c r="AU292" s="15" t="s">
        <v>85</v>
      </c>
      <c r="AY292" s="15" t="s">
        <v>151</v>
      </c>
      <c r="BE292" s="184">
        <f>IF(N292="základní",J292,0)</f>
        <v>0</v>
      </c>
      <c r="BF292" s="184">
        <f>IF(N292="snížená",J292,0)</f>
        <v>0</v>
      </c>
      <c r="BG292" s="184">
        <f>IF(N292="zákl. přenesená",J292,0)</f>
        <v>0</v>
      </c>
      <c r="BH292" s="184">
        <f>IF(N292="sníž. přenesená",J292,0)</f>
        <v>0</v>
      </c>
      <c r="BI292" s="184">
        <f>IF(N292="nulová",J292,0)</f>
        <v>0</v>
      </c>
      <c r="BJ292" s="15" t="s">
        <v>83</v>
      </c>
      <c r="BK292" s="184">
        <f>ROUND(I292*H292,2)</f>
        <v>0</v>
      </c>
      <c r="BL292" s="15" t="s">
        <v>159</v>
      </c>
      <c r="BM292" s="15" t="s">
        <v>1003</v>
      </c>
    </row>
    <row r="293" spans="2:47" s="1" customFormat="1" ht="12">
      <c r="B293" s="32"/>
      <c r="C293" s="33"/>
      <c r="D293" s="185" t="s">
        <v>161</v>
      </c>
      <c r="E293" s="33"/>
      <c r="F293" s="186" t="s">
        <v>441</v>
      </c>
      <c r="G293" s="33"/>
      <c r="H293" s="33"/>
      <c r="I293" s="102"/>
      <c r="J293" s="33"/>
      <c r="K293" s="33"/>
      <c r="L293" s="36"/>
      <c r="M293" s="187"/>
      <c r="N293" s="58"/>
      <c r="O293" s="58"/>
      <c r="P293" s="58"/>
      <c r="Q293" s="58"/>
      <c r="R293" s="58"/>
      <c r="S293" s="58"/>
      <c r="T293" s="59"/>
      <c r="AT293" s="15" t="s">
        <v>161</v>
      </c>
      <c r="AU293" s="15" t="s">
        <v>85</v>
      </c>
    </row>
    <row r="294" spans="2:63" s="10" customFormat="1" ht="22.9" customHeight="1">
      <c r="B294" s="157"/>
      <c r="C294" s="158"/>
      <c r="D294" s="159" t="s">
        <v>74</v>
      </c>
      <c r="E294" s="171" t="s">
        <v>442</v>
      </c>
      <c r="F294" s="171" t="s">
        <v>443</v>
      </c>
      <c r="G294" s="158"/>
      <c r="H294" s="158"/>
      <c r="I294" s="161"/>
      <c r="J294" s="172">
        <f>BK294</f>
        <v>0</v>
      </c>
      <c r="K294" s="158"/>
      <c r="L294" s="163"/>
      <c r="M294" s="164"/>
      <c r="N294" s="165"/>
      <c r="O294" s="165"/>
      <c r="P294" s="166">
        <f>SUM(P295:P296)</f>
        <v>0</v>
      </c>
      <c r="Q294" s="165"/>
      <c r="R294" s="166">
        <f>SUM(R295:R296)</f>
        <v>0</v>
      </c>
      <c r="S294" s="165"/>
      <c r="T294" s="167">
        <f>SUM(T295:T296)</f>
        <v>0</v>
      </c>
      <c r="AR294" s="168" t="s">
        <v>83</v>
      </c>
      <c r="AT294" s="169" t="s">
        <v>74</v>
      </c>
      <c r="AU294" s="169" t="s">
        <v>83</v>
      </c>
      <c r="AY294" s="168" t="s">
        <v>151</v>
      </c>
      <c r="BK294" s="170">
        <f>SUM(BK295:BK296)</f>
        <v>0</v>
      </c>
    </row>
    <row r="295" spans="2:65" s="1" customFormat="1" ht="16.5" customHeight="1">
      <c r="B295" s="32"/>
      <c r="C295" s="173" t="s">
        <v>402</v>
      </c>
      <c r="D295" s="173" t="s">
        <v>154</v>
      </c>
      <c r="E295" s="174" t="s">
        <v>865</v>
      </c>
      <c r="F295" s="175" t="s">
        <v>866</v>
      </c>
      <c r="G295" s="176" t="s">
        <v>418</v>
      </c>
      <c r="H295" s="177">
        <v>4.09</v>
      </c>
      <c r="I295" s="178"/>
      <c r="J295" s="179">
        <f>ROUND(I295*H295,2)</f>
        <v>0</v>
      </c>
      <c r="K295" s="175" t="s">
        <v>158</v>
      </c>
      <c r="L295" s="36"/>
      <c r="M295" s="180" t="s">
        <v>1</v>
      </c>
      <c r="N295" s="181" t="s">
        <v>46</v>
      </c>
      <c r="O295" s="58"/>
      <c r="P295" s="182">
        <f>O295*H295</f>
        <v>0</v>
      </c>
      <c r="Q295" s="182">
        <v>0</v>
      </c>
      <c r="R295" s="182">
        <f>Q295*H295</f>
        <v>0</v>
      </c>
      <c r="S295" s="182">
        <v>0</v>
      </c>
      <c r="T295" s="183">
        <f>S295*H295</f>
        <v>0</v>
      </c>
      <c r="AR295" s="15" t="s">
        <v>159</v>
      </c>
      <c r="AT295" s="15" t="s">
        <v>154</v>
      </c>
      <c r="AU295" s="15" t="s">
        <v>85</v>
      </c>
      <c r="AY295" s="15" t="s">
        <v>151</v>
      </c>
      <c r="BE295" s="184">
        <f>IF(N295="základní",J295,0)</f>
        <v>0</v>
      </c>
      <c r="BF295" s="184">
        <f>IF(N295="snížená",J295,0)</f>
        <v>0</v>
      </c>
      <c r="BG295" s="184">
        <f>IF(N295="zákl. přenesená",J295,0)</f>
        <v>0</v>
      </c>
      <c r="BH295" s="184">
        <f>IF(N295="sníž. přenesená",J295,0)</f>
        <v>0</v>
      </c>
      <c r="BI295" s="184">
        <f>IF(N295="nulová",J295,0)</f>
        <v>0</v>
      </c>
      <c r="BJ295" s="15" t="s">
        <v>83</v>
      </c>
      <c r="BK295" s="184">
        <f>ROUND(I295*H295,2)</f>
        <v>0</v>
      </c>
      <c r="BL295" s="15" t="s">
        <v>159</v>
      </c>
      <c r="BM295" s="15" t="s">
        <v>1004</v>
      </c>
    </row>
    <row r="296" spans="2:47" s="1" customFormat="1" ht="19.5">
      <c r="B296" s="32"/>
      <c r="C296" s="33"/>
      <c r="D296" s="185" t="s">
        <v>161</v>
      </c>
      <c r="E296" s="33"/>
      <c r="F296" s="186" t="s">
        <v>868</v>
      </c>
      <c r="G296" s="33"/>
      <c r="H296" s="33"/>
      <c r="I296" s="102"/>
      <c r="J296" s="33"/>
      <c r="K296" s="33"/>
      <c r="L296" s="36"/>
      <c r="M296" s="187"/>
      <c r="N296" s="58"/>
      <c r="O296" s="58"/>
      <c r="P296" s="58"/>
      <c r="Q296" s="58"/>
      <c r="R296" s="58"/>
      <c r="S296" s="58"/>
      <c r="T296" s="59"/>
      <c r="AT296" s="15" t="s">
        <v>161</v>
      </c>
      <c r="AU296" s="15" t="s">
        <v>85</v>
      </c>
    </row>
    <row r="297" spans="2:63" s="10" customFormat="1" ht="25.9" customHeight="1">
      <c r="B297" s="157"/>
      <c r="C297" s="158"/>
      <c r="D297" s="159" t="s">
        <v>74</v>
      </c>
      <c r="E297" s="160" t="s">
        <v>449</v>
      </c>
      <c r="F297" s="160" t="s">
        <v>450</v>
      </c>
      <c r="G297" s="158"/>
      <c r="H297" s="158"/>
      <c r="I297" s="161"/>
      <c r="J297" s="162">
        <f>BK297</f>
        <v>0</v>
      </c>
      <c r="K297" s="158"/>
      <c r="L297" s="163"/>
      <c r="M297" s="164"/>
      <c r="N297" s="165"/>
      <c r="O297" s="165"/>
      <c r="P297" s="166">
        <f>P298+P316+P337+P401+P445</f>
        <v>0</v>
      </c>
      <c r="Q297" s="165"/>
      <c r="R297" s="166">
        <f>R298+R316+R337+R401+R445</f>
        <v>0.26944685</v>
      </c>
      <c r="S297" s="165"/>
      <c r="T297" s="167">
        <f>T298+T316+T337+T401+T445</f>
        <v>0.25384</v>
      </c>
      <c r="AR297" s="168" t="s">
        <v>85</v>
      </c>
      <c r="AT297" s="169" t="s">
        <v>74</v>
      </c>
      <c r="AU297" s="169" t="s">
        <v>75</v>
      </c>
      <c r="AY297" s="168" t="s">
        <v>151</v>
      </c>
      <c r="BK297" s="170">
        <f>BK298+BK316+BK337+BK401+BK445</f>
        <v>0</v>
      </c>
    </row>
    <row r="298" spans="2:63" s="10" customFormat="1" ht="22.9" customHeight="1">
      <c r="B298" s="157"/>
      <c r="C298" s="158"/>
      <c r="D298" s="159" t="s">
        <v>74</v>
      </c>
      <c r="E298" s="171" t="s">
        <v>451</v>
      </c>
      <c r="F298" s="171" t="s">
        <v>452</v>
      </c>
      <c r="G298" s="158"/>
      <c r="H298" s="158"/>
      <c r="I298" s="161"/>
      <c r="J298" s="172">
        <f>BK298</f>
        <v>0</v>
      </c>
      <c r="K298" s="158"/>
      <c r="L298" s="163"/>
      <c r="M298" s="164"/>
      <c r="N298" s="165"/>
      <c r="O298" s="165"/>
      <c r="P298" s="166">
        <f>SUM(P299:P315)</f>
        <v>0</v>
      </c>
      <c r="Q298" s="165"/>
      <c r="R298" s="166">
        <f>SUM(R299:R315)</f>
        <v>0</v>
      </c>
      <c r="S298" s="165"/>
      <c r="T298" s="167">
        <f>SUM(T299:T315)</f>
        <v>0.039</v>
      </c>
      <c r="AR298" s="168" t="s">
        <v>85</v>
      </c>
      <c r="AT298" s="169" t="s">
        <v>74</v>
      </c>
      <c r="AU298" s="169" t="s">
        <v>83</v>
      </c>
      <c r="AY298" s="168" t="s">
        <v>151</v>
      </c>
      <c r="BK298" s="170">
        <f>SUM(BK299:BK315)</f>
        <v>0</v>
      </c>
    </row>
    <row r="299" spans="2:65" s="1" customFormat="1" ht="16.5" customHeight="1">
      <c r="B299" s="32"/>
      <c r="C299" s="173" t="s">
        <v>407</v>
      </c>
      <c r="D299" s="173" t="s">
        <v>154</v>
      </c>
      <c r="E299" s="174" t="s">
        <v>459</v>
      </c>
      <c r="F299" s="175" t="s">
        <v>460</v>
      </c>
      <c r="G299" s="176" t="s">
        <v>157</v>
      </c>
      <c r="H299" s="177">
        <v>9.75</v>
      </c>
      <c r="I299" s="178"/>
      <c r="J299" s="179">
        <f>ROUND(I299*H299,2)</f>
        <v>0</v>
      </c>
      <c r="K299" s="175" t="s">
        <v>158</v>
      </c>
      <c r="L299" s="36"/>
      <c r="M299" s="180" t="s">
        <v>1</v>
      </c>
      <c r="N299" s="181" t="s">
        <v>46</v>
      </c>
      <c r="O299" s="58"/>
      <c r="P299" s="182">
        <f>O299*H299</f>
        <v>0</v>
      </c>
      <c r="Q299" s="182">
        <v>0</v>
      </c>
      <c r="R299" s="182">
        <f>Q299*H299</f>
        <v>0</v>
      </c>
      <c r="S299" s="182">
        <v>0.004</v>
      </c>
      <c r="T299" s="183">
        <f>S299*H299</f>
        <v>0.039</v>
      </c>
      <c r="AR299" s="15" t="s">
        <v>292</v>
      </c>
      <c r="AT299" s="15" t="s">
        <v>154</v>
      </c>
      <c r="AU299" s="15" t="s">
        <v>85</v>
      </c>
      <c r="AY299" s="15" t="s">
        <v>151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15" t="s">
        <v>83</v>
      </c>
      <c r="BK299" s="184">
        <f>ROUND(I299*H299,2)</f>
        <v>0</v>
      </c>
      <c r="BL299" s="15" t="s">
        <v>292</v>
      </c>
      <c r="BM299" s="15" t="s">
        <v>1005</v>
      </c>
    </row>
    <row r="300" spans="2:47" s="1" customFormat="1" ht="12">
      <c r="B300" s="32"/>
      <c r="C300" s="33"/>
      <c r="D300" s="185" t="s">
        <v>161</v>
      </c>
      <c r="E300" s="33"/>
      <c r="F300" s="186" t="s">
        <v>462</v>
      </c>
      <c r="G300" s="33"/>
      <c r="H300" s="33"/>
      <c r="I300" s="102"/>
      <c r="J300" s="33"/>
      <c r="K300" s="33"/>
      <c r="L300" s="36"/>
      <c r="M300" s="187"/>
      <c r="N300" s="58"/>
      <c r="O300" s="58"/>
      <c r="P300" s="58"/>
      <c r="Q300" s="58"/>
      <c r="R300" s="58"/>
      <c r="S300" s="58"/>
      <c r="T300" s="59"/>
      <c r="AT300" s="15" t="s">
        <v>161</v>
      </c>
      <c r="AU300" s="15" t="s">
        <v>85</v>
      </c>
    </row>
    <row r="301" spans="2:51" s="11" customFormat="1" ht="12">
      <c r="B301" s="188"/>
      <c r="C301" s="189"/>
      <c r="D301" s="185" t="s">
        <v>163</v>
      </c>
      <c r="E301" s="190" t="s">
        <v>1</v>
      </c>
      <c r="F301" s="191" t="s">
        <v>184</v>
      </c>
      <c r="G301" s="189"/>
      <c r="H301" s="190" t="s">
        <v>1</v>
      </c>
      <c r="I301" s="192"/>
      <c r="J301" s="189"/>
      <c r="K301" s="189"/>
      <c r="L301" s="193"/>
      <c r="M301" s="194"/>
      <c r="N301" s="195"/>
      <c r="O301" s="195"/>
      <c r="P301" s="195"/>
      <c r="Q301" s="195"/>
      <c r="R301" s="195"/>
      <c r="S301" s="195"/>
      <c r="T301" s="196"/>
      <c r="AT301" s="197" t="s">
        <v>163</v>
      </c>
      <c r="AU301" s="197" t="s">
        <v>85</v>
      </c>
      <c r="AV301" s="11" t="s">
        <v>83</v>
      </c>
      <c r="AW301" s="11" t="s">
        <v>36</v>
      </c>
      <c r="AX301" s="11" t="s">
        <v>75</v>
      </c>
      <c r="AY301" s="197" t="s">
        <v>151</v>
      </c>
    </row>
    <row r="302" spans="2:51" s="12" customFormat="1" ht="12">
      <c r="B302" s="198"/>
      <c r="C302" s="199"/>
      <c r="D302" s="185" t="s">
        <v>163</v>
      </c>
      <c r="E302" s="200" t="s">
        <v>1</v>
      </c>
      <c r="F302" s="201" t="s">
        <v>784</v>
      </c>
      <c r="G302" s="199"/>
      <c r="H302" s="202">
        <v>9.75</v>
      </c>
      <c r="I302" s="203"/>
      <c r="J302" s="199"/>
      <c r="K302" s="199"/>
      <c r="L302" s="204"/>
      <c r="M302" s="205"/>
      <c r="N302" s="206"/>
      <c r="O302" s="206"/>
      <c r="P302" s="206"/>
      <c r="Q302" s="206"/>
      <c r="R302" s="206"/>
      <c r="S302" s="206"/>
      <c r="T302" s="207"/>
      <c r="AT302" s="208" t="s">
        <v>163</v>
      </c>
      <c r="AU302" s="208" t="s">
        <v>85</v>
      </c>
      <c r="AV302" s="12" t="s">
        <v>85</v>
      </c>
      <c r="AW302" s="12" t="s">
        <v>36</v>
      </c>
      <c r="AX302" s="12" t="s">
        <v>75</v>
      </c>
      <c r="AY302" s="208" t="s">
        <v>151</v>
      </c>
    </row>
    <row r="303" spans="2:51" s="13" customFormat="1" ht="12">
      <c r="B303" s="209"/>
      <c r="C303" s="210"/>
      <c r="D303" s="185" t="s">
        <v>163</v>
      </c>
      <c r="E303" s="211" t="s">
        <v>1</v>
      </c>
      <c r="F303" s="212" t="s">
        <v>171</v>
      </c>
      <c r="G303" s="210"/>
      <c r="H303" s="213">
        <v>9.75</v>
      </c>
      <c r="I303" s="214"/>
      <c r="J303" s="210"/>
      <c r="K303" s="210"/>
      <c r="L303" s="215"/>
      <c r="M303" s="216"/>
      <c r="N303" s="217"/>
      <c r="O303" s="217"/>
      <c r="P303" s="217"/>
      <c r="Q303" s="217"/>
      <c r="R303" s="217"/>
      <c r="S303" s="217"/>
      <c r="T303" s="218"/>
      <c r="AT303" s="219" t="s">
        <v>163</v>
      </c>
      <c r="AU303" s="219" t="s">
        <v>85</v>
      </c>
      <c r="AV303" s="13" t="s">
        <v>159</v>
      </c>
      <c r="AW303" s="13" t="s">
        <v>36</v>
      </c>
      <c r="AX303" s="13" t="s">
        <v>83</v>
      </c>
      <c r="AY303" s="219" t="s">
        <v>151</v>
      </c>
    </row>
    <row r="304" spans="2:65" s="1" customFormat="1" ht="16.5" customHeight="1">
      <c r="B304" s="32"/>
      <c r="C304" s="173" t="s">
        <v>415</v>
      </c>
      <c r="D304" s="173" t="s">
        <v>154</v>
      </c>
      <c r="E304" s="174" t="s">
        <v>454</v>
      </c>
      <c r="F304" s="175" t="s">
        <v>455</v>
      </c>
      <c r="G304" s="176" t="s">
        <v>157</v>
      </c>
      <c r="H304" s="177">
        <v>9.75</v>
      </c>
      <c r="I304" s="178"/>
      <c r="J304" s="179">
        <f>ROUND(I304*H304,2)</f>
        <v>0</v>
      </c>
      <c r="K304" s="175" t="s">
        <v>158</v>
      </c>
      <c r="L304" s="36"/>
      <c r="M304" s="180" t="s">
        <v>1</v>
      </c>
      <c r="N304" s="181" t="s">
        <v>46</v>
      </c>
      <c r="O304" s="58"/>
      <c r="P304" s="182">
        <f>O304*H304</f>
        <v>0</v>
      </c>
      <c r="Q304" s="182">
        <v>0</v>
      </c>
      <c r="R304" s="182">
        <f>Q304*H304</f>
        <v>0</v>
      </c>
      <c r="S304" s="182">
        <v>0</v>
      </c>
      <c r="T304" s="183">
        <f>S304*H304</f>
        <v>0</v>
      </c>
      <c r="AR304" s="15" t="s">
        <v>292</v>
      </c>
      <c r="AT304" s="15" t="s">
        <v>154</v>
      </c>
      <c r="AU304" s="15" t="s">
        <v>85</v>
      </c>
      <c r="AY304" s="15" t="s">
        <v>151</v>
      </c>
      <c r="BE304" s="184">
        <f>IF(N304="základní",J304,0)</f>
        <v>0</v>
      </c>
      <c r="BF304" s="184">
        <f>IF(N304="snížená",J304,0)</f>
        <v>0</v>
      </c>
      <c r="BG304" s="184">
        <f>IF(N304="zákl. přenesená",J304,0)</f>
        <v>0</v>
      </c>
      <c r="BH304" s="184">
        <f>IF(N304="sníž. přenesená",J304,0)</f>
        <v>0</v>
      </c>
      <c r="BI304" s="184">
        <f>IF(N304="nulová",J304,0)</f>
        <v>0</v>
      </c>
      <c r="BJ304" s="15" t="s">
        <v>83</v>
      </c>
      <c r="BK304" s="184">
        <f>ROUND(I304*H304,2)</f>
        <v>0</v>
      </c>
      <c r="BL304" s="15" t="s">
        <v>292</v>
      </c>
      <c r="BM304" s="15" t="s">
        <v>1006</v>
      </c>
    </row>
    <row r="305" spans="2:47" s="1" customFormat="1" ht="12">
      <c r="B305" s="32"/>
      <c r="C305" s="33"/>
      <c r="D305" s="185" t="s">
        <v>161</v>
      </c>
      <c r="E305" s="33"/>
      <c r="F305" s="186" t="s">
        <v>457</v>
      </c>
      <c r="G305" s="33"/>
      <c r="H305" s="33"/>
      <c r="I305" s="102"/>
      <c r="J305" s="33"/>
      <c r="K305" s="33"/>
      <c r="L305" s="36"/>
      <c r="M305" s="187"/>
      <c r="N305" s="58"/>
      <c r="O305" s="58"/>
      <c r="P305" s="58"/>
      <c r="Q305" s="58"/>
      <c r="R305" s="58"/>
      <c r="S305" s="58"/>
      <c r="T305" s="59"/>
      <c r="AT305" s="15" t="s">
        <v>161</v>
      </c>
      <c r="AU305" s="15" t="s">
        <v>85</v>
      </c>
    </row>
    <row r="306" spans="2:51" s="11" customFormat="1" ht="12">
      <c r="B306" s="188"/>
      <c r="C306" s="189"/>
      <c r="D306" s="185" t="s">
        <v>163</v>
      </c>
      <c r="E306" s="190" t="s">
        <v>1</v>
      </c>
      <c r="F306" s="191" t="s">
        <v>184</v>
      </c>
      <c r="G306" s="189"/>
      <c r="H306" s="190" t="s">
        <v>1</v>
      </c>
      <c r="I306" s="192"/>
      <c r="J306" s="189"/>
      <c r="K306" s="189"/>
      <c r="L306" s="193"/>
      <c r="M306" s="194"/>
      <c r="N306" s="195"/>
      <c r="O306" s="195"/>
      <c r="P306" s="195"/>
      <c r="Q306" s="195"/>
      <c r="R306" s="195"/>
      <c r="S306" s="195"/>
      <c r="T306" s="196"/>
      <c r="AT306" s="197" t="s">
        <v>163</v>
      </c>
      <c r="AU306" s="197" t="s">
        <v>85</v>
      </c>
      <c r="AV306" s="11" t="s">
        <v>83</v>
      </c>
      <c r="AW306" s="11" t="s">
        <v>36</v>
      </c>
      <c r="AX306" s="11" t="s">
        <v>75</v>
      </c>
      <c r="AY306" s="197" t="s">
        <v>151</v>
      </c>
    </row>
    <row r="307" spans="2:51" s="12" customFormat="1" ht="12">
      <c r="B307" s="198"/>
      <c r="C307" s="199"/>
      <c r="D307" s="185" t="s">
        <v>163</v>
      </c>
      <c r="E307" s="200" t="s">
        <v>1</v>
      </c>
      <c r="F307" s="201" t="s">
        <v>784</v>
      </c>
      <c r="G307" s="199"/>
      <c r="H307" s="202">
        <v>9.75</v>
      </c>
      <c r="I307" s="203"/>
      <c r="J307" s="199"/>
      <c r="K307" s="199"/>
      <c r="L307" s="204"/>
      <c r="M307" s="205"/>
      <c r="N307" s="206"/>
      <c r="O307" s="206"/>
      <c r="P307" s="206"/>
      <c r="Q307" s="206"/>
      <c r="R307" s="206"/>
      <c r="S307" s="206"/>
      <c r="T307" s="207"/>
      <c r="AT307" s="208" t="s">
        <v>163</v>
      </c>
      <c r="AU307" s="208" t="s">
        <v>85</v>
      </c>
      <c r="AV307" s="12" t="s">
        <v>85</v>
      </c>
      <c r="AW307" s="12" t="s">
        <v>36</v>
      </c>
      <c r="AX307" s="12" t="s">
        <v>75</v>
      </c>
      <c r="AY307" s="208" t="s">
        <v>151</v>
      </c>
    </row>
    <row r="308" spans="2:51" s="13" customFormat="1" ht="12">
      <c r="B308" s="209"/>
      <c r="C308" s="210"/>
      <c r="D308" s="185" t="s">
        <v>163</v>
      </c>
      <c r="E308" s="211" t="s">
        <v>1</v>
      </c>
      <c r="F308" s="212" t="s">
        <v>171</v>
      </c>
      <c r="G308" s="210"/>
      <c r="H308" s="213">
        <v>9.75</v>
      </c>
      <c r="I308" s="214"/>
      <c r="J308" s="210"/>
      <c r="K308" s="210"/>
      <c r="L308" s="215"/>
      <c r="M308" s="216"/>
      <c r="N308" s="217"/>
      <c r="O308" s="217"/>
      <c r="P308" s="217"/>
      <c r="Q308" s="217"/>
      <c r="R308" s="217"/>
      <c r="S308" s="217"/>
      <c r="T308" s="218"/>
      <c r="AT308" s="219" t="s">
        <v>163</v>
      </c>
      <c r="AU308" s="219" t="s">
        <v>85</v>
      </c>
      <c r="AV308" s="13" t="s">
        <v>159</v>
      </c>
      <c r="AW308" s="13" t="s">
        <v>36</v>
      </c>
      <c r="AX308" s="13" t="s">
        <v>83</v>
      </c>
      <c r="AY308" s="219" t="s">
        <v>151</v>
      </c>
    </row>
    <row r="309" spans="2:65" s="1" customFormat="1" ht="16.5" customHeight="1">
      <c r="B309" s="32"/>
      <c r="C309" s="173" t="s">
        <v>421</v>
      </c>
      <c r="D309" s="173" t="s">
        <v>154</v>
      </c>
      <c r="E309" s="174" t="s">
        <v>464</v>
      </c>
      <c r="F309" s="175" t="s">
        <v>871</v>
      </c>
      <c r="G309" s="176" t="s">
        <v>157</v>
      </c>
      <c r="H309" s="177">
        <v>9.75</v>
      </c>
      <c r="I309" s="178"/>
      <c r="J309" s="179">
        <f>ROUND(I309*H309,2)</f>
        <v>0</v>
      </c>
      <c r="K309" s="175" t="s">
        <v>1</v>
      </c>
      <c r="L309" s="36"/>
      <c r="M309" s="180" t="s">
        <v>1</v>
      </c>
      <c r="N309" s="181" t="s">
        <v>46</v>
      </c>
      <c r="O309" s="58"/>
      <c r="P309" s="182">
        <f>O309*H309</f>
        <v>0</v>
      </c>
      <c r="Q309" s="182">
        <v>0</v>
      </c>
      <c r="R309" s="182">
        <f>Q309*H309</f>
        <v>0</v>
      </c>
      <c r="S309" s="182">
        <v>0</v>
      </c>
      <c r="T309" s="183">
        <f>S309*H309</f>
        <v>0</v>
      </c>
      <c r="AR309" s="15" t="s">
        <v>292</v>
      </c>
      <c r="AT309" s="15" t="s">
        <v>154</v>
      </c>
      <c r="AU309" s="15" t="s">
        <v>85</v>
      </c>
      <c r="AY309" s="15" t="s">
        <v>151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15" t="s">
        <v>83</v>
      </c>
      <c r="BK309" s="184">
        <f>ROUND(I309*H309,2)</f>
        <v>0</v>
      </c>
      <c r="BL309" s="15" t="s">
        <v>292</v>
      </c>
      <c r="BM309" s="15" t="s">
        <v>1007</v>
      </c>
    </row>
    <row r="310" spans="2:47" s="1" customFormat="1" ht="12">
      <c r="B310" s="32"/>
      <c r="C310" s="33"/>
      <c r="D310" s="185" t="s">
        <v>161</v>
      </c>
      <c r="E310" s="33"/>
      <c r="F310" s="186" t="s">
        <v>871</v>
      </c>
      <c r="G310" s="33"/>
      <c r="H310" s="33"/>
      <c r="I310" s="102"/>
      <c r="J310" s="33"/>
      <c r="K310" s="33"/>
      <c r="L310" s="36"/>
      <c r="M310" s="187"/>
      <c r="N310" s="58"/>
      <c r="O310" s="58"/>
      <c r="P310" s="58"/>
      <c r="Q310" s="58"/>
      <c r="R310" s="58"/>
      <c r="S310" s="58"/>
      <c r="T310" s="59"/>
      <c r="AT310" s="15" t="s">
        <v>161</v>
      </c>
      <c r="AU310" s="15" t="s">
        <v>85</v>
      </c>
    </row>
    <row r="311" spans="2:51" s="11" customFormat="1" ht="12">
      <c r="B311" s="188"/>
      <c r="C311" s="189"/>
      <c r="D311" s="185" t="s">
        <v>163</v>
      </c>
      <c r="E311" s="190" t="s">
        <v>1</v>
      </c>
      <c r="F311" s="191" t="s">
        <v>184</v>
      </c>
      <c r="G311" s="189"/>
      <c r="H311" s="190" t="s">
        <v>1</v>
      </c>
      <c r="I311" s="192"/>
      <c r="J311" s="189"/>
      <c r="K311" s="189"/>
      <c r="L311" s="193"/>
      <c r="M311" s="194"/>
      <c r="N311" s="195"/>
      <c r="O311" s="195"/>
      <c r="P311" s="195"/>
      <c r="Q311" s="195"/>
      <c r="R311" s="195"/>
      <c r="S311" s="195"/>
      <c r="T311" s="196"/>
      <c r="AT311" s="197" t="s">
        <v>163</v>
      </c>
      <c r="AU311" s="197" t="s">
        <v>85</v>
      </c>
      <c r="AV311" s="11" t="s">
        <v>83</v>
      </c>
      <c r="AW311" s="11" t="s">
        <v>36</v>
      </c>
      <c r="AX311" s="11" t="s">
        <v>75</v>
      </c>
      <c r="AY311" s="197" t="s">
        <v>151</v>
      </c>
    </row>
    <row r="312" spans="2:51" s="12" customFormat="1" ht="12">
      <c r="B312" s="198"/>
      <c r="C312" s="199"/>
      <c r="D312" s="185" t="s">
        <v>163</v>
      </c>
      <c r="E312" s="200" t="s">
        <v>1</v>
      </c>
      <c r="F312" s="201" t="s">
        <v>784</v>
      </c>
      <c r="G312" s="199"/>
      <c r="H312" s="202">
        <v>9.75</v>
      </c>
      <c r="I312" s="203"/>
      <c r="J312" s="199"/>
      <c r="K312" s="199"/>
      <c r="L312" s="204"/>
      <c r="M312" s="205"/>
      <c r="N312" s="206"/>
      <c r="O312" s="206"/>
      <c r="P312" s="206"/>
      <c r="Q312" s="206"/>
      <c r="R312" s="206"/>
      <c r="S312" s="206"/>
      <c r="T312" s="207"/>
      <c r="AT312" s="208" t="s">
        <v>163</v>
      </c>
      <c r="AU312" s="208" t="s">
        <v>85</v>
      </c>
      <c r="AV312" s="12" t="s">
        <v>85</v>
      </c>
      <c r="AW312" s="12" t="s">
        <v>36</v>
      </c>
      <c r="AX312" s="12" t="s">
        <v>75</v>
      </c>
      <c r="AY312" s="208" t="s">
        <v>151</v>
      </c>
    </row>
    <row r="313" spans="2:51" s="13" customFormat="1" ht="12">
      <c r="B313" s="209"/>
      <c r="C313" s="210"/>
      <c r="D313" s="185" t="s">
        <v>163</v>
      </c>
      <c r="E313" s="211" t="s">
        <v>1</v>
      </c>
      <c r="F313" s="212" t="s">
        <v>171</v>
      </c>
      <c r="G313" s="210"/>
      <c r="H313" s="213">
        <v>9.75</v>
      </c>
      <c r="I313" s="214"/>
      <c r="J313" s="210"/>
      <c r="K313" s="210"/>
      <c r="L313" s="215"/>
      <c r="M313" s="216"/>
      <c r="N313" s="217"/>
      <c r="O313" s="217"/>
      <c r="P313" s="217"/>
      <c r="Q313" s="217"/>
      <c r="R313" s="217"/>
      <c r="S313" s="217"/>
      <c r="T313" s="218"/>
      <c r="AT313" s="219" t="s">
        <v>163</v>
      </c>
      <c r="AU313" s="219" t="s">
        <v>85</v>
      </c>
      <c r="AV313" s="13" t="s">
        <v>159</v>
      </c>
      <c r="AW313" s="13" t="s">
        <v>36</v>
      </c>
      <c r="AX313" s="13" t="s">
        <v>83</v>
      </c>
      <c r="AY313" s="219" t="s">
        <v>151</v>
      </c>
    </row>
    <row r="314" spans="2:65" s="1" customFormat="1" ht="16.5" customHeight="1">
      <c r="B314" s="32"/>
      <c r="C314" s="173" t="s">
        <v>426</v>
      </c>
      <c r="D314" s="173" t="s">
        <v>154</v>
      </c>
      <c r="E314" s="174" t="s">
        <v>873</v>
      </c>
      <c r="F314" s="175" t="s">
        <v>874</v>
      </c>
      <c r="G314" s="176" t="s">
        <v>470</v>
      </c>
      <c r="H314" s="230"/>
      <c r="I314" s="178"/>
      <c r="J314" s="179">
        <f>ROUND(I314*H314,2)</f>
        <v>0</v>
      </c>
      <c r="K314" s="175" t="s">
        <v>158</v>
      </c>
      <c r="L314" s="36"/>
      <c r="M314" s="180" t="s">
        <v>1</v>
      </c>
      <c r="N314" s="181" t="s">
        <v>46</v>
      </c>
      <c r="O314" s="58"/>
      <c r="P314" s="182">
        <f>O314*H314</f>
        <v>0</v>
      </c>
      <c r="Q314" s="182">
        <v>0</v>
      </c>
      <c r="R314" s="182">
        <f>Q314*H314</f>
        <v>0</v>
      </c>
      <c r="S314" s="182">
        <v>0</v>
      </c>
      <c r="T314" s="183">
        <f>S314*H314</f>
        <v>0</v>
      </c>
      <c r="AR314" s="15" t="s">
        <v>292</v>
      </c>
      <c r="AT314" s="15" t="s">
        <v>154</v>
      </c>
      <c r="AU314" s="15" t="s">
        <v>85</v>
      </c>
      <c r="AY314" s="15" t="s">
        <v>151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15" t="s">
        <v>83</v>
      </c>
      <c r="BK314" s="184">
        <f>ROUND(I314*H314,2)</f>
        <v>0</v>
      </c>
      <c r="BL314" s="15" t="s">
        <v>292</v>
      </c>
      <c r="BM314" s="15" t="s">
        <v>1008</v>
      </c>
    </row>
    <row r="315" spans="2:47" s="1" customFormat="1" ht="19.5">
      <c r="B315" s="32"/>
      <c r="C315" s="33"/>
      <c r="D315" s="185" t="s">
        <v>161</v>
      </c>
      <c r="E315" s="33"/>
      <c r="F315" s="186" t="s">
        <v>876</v>
      </c>
      <c r="G315" s="33"/>
      <c r="H315" s="33"/>
      <c r="I315" s="102"/>
      <c r="J315" s="33"/>
      <c r="K315" s="33"/>
      <c r="L315" s="36"/>
      <c r="M315" s="187"/>
      <c r="N315" s="58"/>
      <c r="O315" s="58"/>
      <c r="P315" s="58"/>
      <c r="Q315" s="58"/>
      <c r="R315" s="58"/>
      <c r="S315" s="58"/>
      <c r="T315" s="59"/>
      <c r="AT315" s="15" t="s">
        <v>161</v>
      </c>
      <c r="AU315" s="15" t="s">
        <v>85</v>
      </c>
    </row>
    <row r="316" spans="2:63" s="10" customFormat="1" ht="22.9" customHeight="1">
      <c r="B316" s="157"/>
      <c r="C316" s="158"/>
      <c r="D316" s="159" t="s">
        <v>74</v>
      </c>
      <c r="E316" s="171" t="s">
        <v>473</v>
      </c>
      <c r="F316" s="171" t="s">
        <v>474</v>
      </c>
      <c r="G316" s="158"/>
      <c r="H316" s="158"/>
      <c r="I316" s="161"/>
      <c r="J316" s="172">
        <f>BK316</f>
        <v>0</v>
      </c>
      <c r="K316" s="158"/>
      <c r="L316" s="163"/>
      <c r="M316" s="164"/>
      <c r="N316" s="165"/>
      <c r="O316" s="165"/>
      <c r="P316" s="166">
        <f>SUM(P317:P336)</f>
        <v>0</v>
      </c>
      <c r="Q316" s="165"/>
      <c r="R316" s="166">
        <f>SUM(R317:R336)</f>
        <v>0.13374</v>
      </c>
      <c r="S316" s="165"/>
      <c r="T316" s="167">
        <f>SUM(T317:T336)</f>
        <v>0.07014000000000001</v>
      </c>
      <c r="AR316" s="168" t="s">
        <v>85</v>
      </c>
      <c r="AT316" s="169" t="s">
        <v>74</v>
      </c>
      <c r="AU316" s="169" t="s">
        <v>83</v>
      </c>
      <c r="AY316" s="168" t="s">
        <v>151</v>
      </c>
      <c r="BK316" s="170">
        <f>SUM(BK317:BK336)</f>
        <v>0</v>
      </c>
    </row>
    <row r="317" spans="2:65" s="1" customFormat="1" ht="16.5" customHeight="1">
      <c r="B317" s="32"/>
      <c r="C317" s="173" t="s">
        <v>432</v>
      </c>
      <c r="D317" s="173" t="s">
        <v>154</v>
      </c>
      <c r="E317" s="174" t="s">
        <v>476</v>
      </c>
      <c r="F317" s="175" t="s">
        <v>477</v>
      </c>
      <c r="G317" s="176" t="s">
        <v>231</v>
      </c>
      <c r="H317" s="177">
        <v>42</v>
      </c>
      <c r="I317" s="178"/>
      <c r="J317" s="179">
        <f>ROUND(I317*H317,2)</f>
        <v>0</v>
      </c>
      <c r="K317" s="175" t="s">
        <v>158</v>
      </c>
      <c r="L317" s="36"/>
      <c r="M317" s="180" t="s">
        <v>1</v>
      </c>
      <c r="N317" s="181" t="s">
        <v>46</v>
      </c>
      <c r="O317" s="58"/>
      <c r="P317" s="182">
        <f>O317*H317</f>
        <v>0</v>
      </c>
      <c r="Q317" s="182">
        <v>0</v>
      </c>
      <c r="R317" s="182">
        <f>Q317*H317</f>
        <v>0</v>
      </c>
      <c r="S317" s="182">
        <v>0.00167</v>
      </c>
      <c r="T317" s="183">
        <f>S317*H317</f>
        <v>0.07014000000000001</v>
      </c>
      <c r="AR317" s="15" t="s">
        <v>292</v>
      </c>
      <c r="AT317" s="15" t="s">
        <v>154</v>
      </c>
      <c r="AU317" s="15" t="s">
        <v>85</v>
      </c>
      <c r="AY317" s="15" t="s">
        <v>151</v>
      </c>
      <c r="BE317" s="184">
        <f>IF(N317="základní",J317,0)</f>
        <v>0</v>
      </c>
      <c r="BF317" s="184">
        <f>IF(N317="snížená",J317,0)</f>
        <v>0</v>
      </c>
      <c r="BG317" s="184">
        <f>IF(N317="zákl. přenesená",J317,0)</f>
        <v>0</v>
      </c>
      <c r="BH317" s="184">
        <f>IF(N317="sníž. přenesená",J317,0)</f>
        <v>0</v>
      </c>
      <c r="BI317" s="184">
        <f>IF(N317="nulová",J317,0)</f>
        <v>0</v>
      </c>
      <c r="BJ317" s="15" t="s">
        <v>83</v>
      </c>
      <c r="BK317" s="184">
        <f>ROUND(I317*H317,2)</f>
        <v>0</v>
      </c>
      <c r="BL317" s="15" t="s">
        <v>292</v>
      </c>
      <c r="BM317" s="15" t="s">
        <v>1009</v>
      </c>
    </row>
    <row r="318" spans="2:47" s="1" customFormat="1" ht="12">
      <c r="B318" s="32"/>
      <c r="C318" s="33"/>
      <c r="D318" s="185" t="s">
        <v>161</v>
      </c>
      <c r="E318" s="33"/>
      <c r="F318" s="186" t="s">
        <v>479</v>
      </c>
      <c r="G318" s="33"/>
      <c r="H318" s="33"/>
      <c r="I318" s="102"/>
      <c r="J318" s="33"/>
      <c r="K318" s="33"/>
      <c r="L318" s="36"/>
      <c r="M318" s="187"/>
      <c r="N318" s="58"/>
      <c r="O318" s="58"/>
      <c r="P318" s="58"/>
      <c r="Q318" s="58"/>
      <c r="R318" s="58"/>
      <c r="S318" s="58"/>
      <c r="T318" s="59"/>
      <c r="AT318" s="15" t="s">
        <v>161</v>
      </c>
      <c r="AU318" s="15" t="s">
        <v>85</v>
      </c>
    </row>
    <row r="319" spans="2:51" s="11" customFormat="1" ht="12">
      <c r="B319" s="188"/>
      <c r="C319" s="189"/>
      <c r="D319" s="185" t="s">
        <v>163</v>
      </c>
      <c r="E319" s="190" t="s">
        <v>1</v>
      </c>
      <c r="F319" s="191" t="s">
        <v>284</v>
      </c>
      <c r="G319" s="189"/>
      <c r="H319" s="190" t="s">
        <v>1</v>
      </c>
      <c r="I319" s="192"/>
      <c r="J319" s="189"/>
      <c r="K319" s="189"/>
      <c r="L319" s="193"/>
      <c r="M319" s="194"/>
      <c r="N319" s="195"/>
      <c r="O319" s="195"/>
      <c r="P319" s="195"/>
      <c r="Q319" s="195"/>
      <c r="R319" s="195"/>
      <c r="S319" s="195"/>
      <c r="T319" s="196"/>
      <c r="AT319" s="197" t="s">
        <v>163</v>
      </c>
      <c r="AU319" s="197" t="s">
        <v>85</v>
      </c>
      <c r="AV319" s="11" t="s">
        <v>83</v>
      </c>
      <c r="AW319" s="11" t="s">
        <v>36</v>
      </c>
      <c r="AX319" s="11" t="s">
        <v>75</v>
      </c>
      <c r="AY319" s="197" t="s">
        <v>151</v>
      </c>
    </row>
    <row r="320" spans="2:51" s="12" customFormat="1" ht="12">
      <c r="B320" s="198"/>
      <c r="C320" s="199"/>
      <c r="D320" s="185" t="s">
        <v>163</v>
      </c>
      <c r="E320" s="200" t="s">
        <v>1</v>
      </c>
      <c r="F320" s="201" t="s">
        <v>830</v>
      </c>
      <c r="G320" s="199"/>
      <c r="H320" s="202">
        <v>3.3</v>
      </c>
      <c r="I320" s="203"/>
      <c r="J320" s="199"/>
      <c r="K320" s="199"/>
      <c r="L320" s="204"/>
      <c r="M320" s="205"/>
      <c r="N320" s="206"/>
      <c r="O320" s="206"/>
      <c r="P320" s="206"/>
      <c r="Q320" s="206"/>
      <c r="R320" s="206"/>
      <c r="S320" s="206"/>
      <c r="T320" s="207"/>
      <c r="AT320" s="208" t="s">
        <v>163</v>
      </c>
      <c r="AU320" s="208" t="s">
        <v>85</v>
      </c>
      <c r="AV320" s="12" t="s">
        <v>85</v>
      </c>
      <c r="AW320" s="12" t="s">
        <v>36</v>
      </c>
      <c r="AX320" s="12" t="s">
        <v>75</v>
      </c>
      <c r="AY320" s="208" t="s">
        <v>151</v>
      </c>
    </row>
    <row r="321" spans="2:51" s="12" customFormat="1" ht="12">
      <c r="B321" s="198"/>
      <c r="C321" s="199"/>
      <c r="D321" s="185" t="s">
        <v>163</v>
      </c>
      <c r="E321" s="200" t="s">
        <v>1</v>
      </c>
      <c r="F321" s="201" t="s">
        <v>831</v>
      </c>
      <c r="G321" s="199"/>
      <c r="H321" s="202">
        <v>3.8</v>
      </c>
      <c r="I321" s="203"/>
      <c r="J321" s="199"/>
      <c r="K321" s="199"/>
      <c r="L321" s="204"/>
      <c r="M321" s="205"/>
      <c r="N321" s="206"/>
      <c r="O321" s="206"/>
      <c r="P321" s="206"/>
      <c r="Q321" s="206"/>
      <c r="R321" s="206"/>
      <c r="S321" s="206"/>
      <c r="T321" s="207"/>
      <c r="AT321" s="208" t="s">
        <v>163</v>
      </c>
      <c r="AU321" s="208" t="s">
        <v>85</v>
      </c>
      <c r="AV321" s="12" t="s">
        <v>85</v>
      </c>
      <c r="AW321" s="12" t="s">
        <v>36</v>
      </c>
      <c r="AX321" s="12" t="s">
        <v>75</v>
      </c>
      <c r="AY321" s="208" t="s">
        <v>151</v>
      </c>
    </row>
    <row r="322" spans="2:51" s="12" customFormat="1" ht="12">
      <c r="B322" s="198"/>
      <c r="C322" s="199"/>
      <c r="D322" s="185" t="s">
        <v>163</v>
      </c>
      <c r="E322" s="200" t="s">
        <v>1</v>
      </c>
      <c r="F322" s="201" t="s">
        <v>287</v>
      </c>
      <c r="G322" s="199"/>
      <c r="H322" s="202">
        <v>7.6</v>
      </c>
      <c r="I322" s="203"/>
      <c r="J322" s="199"/>
      <c r="K322" s="199"/>
      <c r="L322" s="204"/>
      <c r="M322" s="205"/>
      <c r="N322" s="206"/>
      <c r="O322" s="206"/>
      <c r="P322" s="206"/>
      <c r="Q322" s="206"/>
      <c r="R322" s="206"/>
      <c r="S322" s="206"/>
      <c r="T322" s="207"/>
      <c r="AT322" s="208" t="s">
        <v>163</v>
      </c>
      <c r="AU322" s="208" t="s">
        <v>85</v>
      </c>
      <c r="AV322" s="12" t="s">
        <v>85</v>
      </c>
      <c r="AW322" s="12" t="s">
        <v>36</v>
      </c>
      <c r="AX322" s="12" t="s">
        <v>75</v>
      </c>
      <c r="AY322" s="208" t="s">
        <v>151</v>
      </c>
    </row>
    <row r="323" spans="2:51" s="12" customFormat="1" ht="12">
      <c r="B323" s="198"/>
      <c r="C323" s="199"/>
      <c r="D323" s="185" t="s">
        <v>163</v>
      </c>
      <c r="E323" s="200" t="s">
        <v>1</v>
      </c>
      <c r="F323" s="201" t="s">
        <v>1010</v>
      </c>
      <c r="G323" s="199"/>
      <c r="H323" s="202">
        <v>16.9</v>
      </c>
      <c r="I323" s="203"/>
      <c r="J323" s="199"/>
      <c r="K323" s="199"/>
      <c r="L323" s="204"/>
      <c r="M323" s="205"/>
      <c r="N323" s="206"/>
      <c r="O323" s="206"/>
      <c r="P323" s="206"/>
      <c r="Q323" s="206"/>
      <c r="R323" s="206"/>
      <c r="S323" s="206"/>
      <c r="T323" s="207"/>
      <c r="AT323" s="208" t="s">
        <v>163</v>
      </c>
      <c r="AU323" s="208" t="s">
        <v>85</v>
      </c>
      <c r="AV323" s="12" t="s">
        <v>85</v>
      </c>
      <c r="AW323" s="12" t="s">
        <v>36</v>
      </c>
      <c r="AX323" s="12" t="s">
        <v>75</v>
      </c>
      <c r="AY323" s="208" t="s">
        <v>151</v>
      </c>
    </row>
    <row r="324" spans="2:51" s="12" customFormat="1" ht="12">
      <c r="B324" s="198"/>
      <c r="C324" s="199"/>
      <c r="D324" s="185" t="s">
        <v>163</v>
      </c>
      <c r="E324" s="200" t="s">
        <v>1</v>
      </c>
      <c r="F324" s="201" t="s">
        <v>289</v>
      </c>
      <c r="G324" s="199"/>
      <c r="H324" s="202">
        <v>9</v>
      </c>
      <c r="I324" s="203"/>
      <c r="J324" s="199"/>
      <c r="K324" s="199"/>
      <c r="L324" s="204"/>
      <c r="M324" s="205"/>
      <c r="N324" s="206"/>
      <c r="O324" s="206"/>
      <c r="P324" s="206"/>
      <c r="Q324" s="206"/>
      <c r="R324" s="206"/>
      <c r="S324" s="206"/>
      <c r="T324" s="207"/>
      <c r="AT324" s="208" t="s">
        <v>163</v>
      </c>
      <c r="AU324" s="208" t="s">
        <v>85</v>
      </c>
      <c r="AV324" s="12" t="s">
        <v>85</v>
      </c>
      <c r="AW324" s="12" t="s">
        <v>36</v>
      </c>
      <c r="AX324" s="12" t="s">
        <v>75</v>
      </c>
      <c r="AY324" s="208" t="s">
        <v>151</v>
      </c>
    </row>
    <row r="325" spans="2:51" s="12" customFormat="1" ht="12">
      <c r="B325" s="198"/>
      <c r="C325" s="199"/>
      <c r="D325" s="185" t="s">
        <v>163</v>
      </c>
      <c r="E325" s="200" t="s">
        <v>1</v>
      </c>
      <c r="F325" s="201" t="s">
        <v>290</v>
      </c>
      <c r="G325" s="199"/>
      <c r="H325" s="202">
        <v>1.4</v>
      </c>
      <c r="I325" s="203"/>
      <c r="J325" s="199"/>
      <c r="K325" s="199"/>
      <c r="L325" s="204"/>
      <c r="M325" s="205"/>
      <c r="N325" s="206"/>
      <c r="O325" s="206"/>
      <c r="P325" s="206"/>
      <c r="Q325" s="206"/>
      <c r="R325" s="206"/>
      <c r="S325" s="206"/>
      <c r="T325" s="207"/>
      <c r="AT325" s="208" t="s">
        <v>163</v>
      </c>
      <c r="AU325" s="208" t="s">
        <v>85</v>
      </c>
      <c r="AV325" s="12" t="s">
        <v>85</v>
      </c>
      <c r="AW325" s="12" t="s">
        <v>36</v>
      </c>
      <c r="AX325" s="12" t="s">
        <v>75</v>
      </c>
      <c r="AY325" s="208" t="s">
        <v>151</v>
      </c>
    </row>
    <row r="326" spans="2:51" s="13" customFormat="1" ht="12">
      <c r="B326" s="209"/>
      <c r="C326" s="210"/>
      <c r="D326" s="185" t="s">
        <v>163</v>
      </c>
      <c r="E326" s="211" t="s">
        <v>786</v>
      </c>
      <c r="F326" s="212" t="s">
        <v>171</v>
      </c>
      <c r="G326" s="210"/>
      <c r="H326" s="213">
        <v>41.99999999999999</v>
      </c>
      <c r="I326" s="214"/>
      <c r="J326" s="210"/>
      <c r="K326" s="210"/>
      <c r="L326" s="215"/>
      <c r="M326" s="216"/>
      <c r="N326" s="217"/>
      <c r="O326" s="217"/>
      <c r="P326" s="217"/>
      <c r="Q326" s="217"/>
      <c r="R326" s="217"/>
      <c r="S326" s="217"/>
      <c r="T326" s="218"/>
      <c r="AT326" s="219" t="s">
        <v>163</v>
      </c>
      <c r="AU326" s="219" t="s">
        <v>85</v>
      </c>
      <c r="AV326" s="13" t="s">
        <v>159</v>
      </c>
      <c r="AW326" s="13" t="s">
        <v>36</v>
      </c>
      <c r="AX326" s="13" t="s">
        <v>83</v>
      </c>
      <c r="AY326" s="219" t="s">
        <v>151</v>
      </c>
    </row>
    <row r="327" spans="2:65" s="1" customFormat="1" ht="16.5" customHeight="1">
      <c r="B327" s="32"/>
      <c r="C327" s="173" t="s">
        <v>437</v>
      </c>
      <c r="D327" s="173" t="s">
        <v>154</v>
      </c>
      <c r="E327" s="174" t="s">
        <v>481</v>
      </c>
      <c r="F327" s="175" t="s">
        <v>482</v>
      </c>
      <c r="G327" s="176" t="s">
        <v>231</v>
      </c>
      <c r="H327" s="177">
        <v>42</v>
      </c>
      <c r="I327" s="178"/>
      <c r="J327" s="179">
        <f>ROUND(I327*H327,2)</f>
        <v>0</v>
      </c>
      <c r="K327" s="175" t="s">
        <v>158</v>
      </c>
      <c r="L327" s="36"/>
      <c r="M327" s="180" t="s">
        <v>1</v>
      </c>
      <c r="N327" s="181" t="s">
        <v>46</v>
      </c>
      <c r="O327" s="58"/>
      <c r="P327" s="182">
        <f>O327*H327</f>
        <v>0</v>
      </c>
      <c r="Q327" s="182">
        <v>0.00309</v>
      </c>
      <c r="R327" s="182">
        <f>Q327*H327</f>
        <v>0.12978</v>
      </c>
      <c r="S327" s="182">
        <v>0</v>
      </c>
      <c r="T327" s="183">
        <f>S327*H327</f>
        <v>0</v>
      </c>
      <c r="AR327" s="15" t="s">
        <v>292</v>
      </c>
      <c r="AT327" s="15" t="s">
        <v>154</v>
      </c>
      <c r="AU327" s="15" t="s">
        <v>85</v>
      </c>
      <c r="AY327" s="15" t="s">
        <v>151</v>
      </c>
      <c r="BE327" s="184">
        <f>IF(N327="základní",J327,0)</f>
        <v>0</v>
      </c>
      <c r="BF327" s="184">
        <f>IF(N327="snížená",J327,0)</f>
        <v>0</v>
      </c>
      <c r="BG327" s="184">
        <f>IF(N327="zákl. přenesená",J327,0)</f>
        <v>0</v>
      </c>
      <c r="BH327" s="184">
        <f>IF(N327="sníž. přenesená",J327,0)</f>
        <v>0</v>
      </c>
      <c r="BI327" s="184">
        <f>IF(N327="nulová",J327,0)</f>
        <v>0</v>
      </c>
      <c r="BJ327" s="15" t="s">
        <v>83</v>
      </c>
      <c r="BK327" s="184">
        <f>ROUND(I327*H327,2)</f>
        <v>0</v>
      </c>
      <c r="BL327" s="15" t="s">
        <v>292</v>
      </c>
      <c r="BM327" s="15" t="s">
        <v>1011</v>
      </c>
    </row>
    <row r="328" spans="2:47" s="1" customFormat="1" ht="12">
      <c r="B328" s="32"/>
      <c r="C328" s="33"/>
      <c r="D328" s="185" t="s">
        <v>161</v>
      </c>
      <c r="E328" s="33"/>
      <c r="F328" s="186" t="s">
        <v>484</v>
      </c>
      <c r="G328" s="33"/>
      <c r="H328" s="33"/>
      <c r="I328" s="102"/>
      <c r="J328" s="33"/>
      <c r="K328" s="33"/>
      <c r="L328" s="36"/>
      <c r="M328" s="187"/>
      <c r="N328" s="58"/>
      <c r="O328" s="58"/>
      <c r="P328" s="58"/>
      <c r="Q328" s="58"/>
      <c r="R328" s="58"/>
      <c r="S328" s="58"/>
      <c r="T328" s="59"/>
      <c r="AT328" s="15" t="s">
        <v>161</v>
      </c>
      <c r="AU328" s="15" t="s">
        <v>85</v>
      </c>
    </row>
    <row r="329" spans="2:51" s="11" customFormat="1" ht="12">
      <c r="B329" s="188"/>
      <c r="C329" s="189"/>
      <c r="D329" s="185" t="s">
        <v>163</v>
      </c>
      <c r="E329" s="190" t="s">
        <v>1</v>
      </c>
      <c r="F329" s="191" t="s">
        <v>284</v>
      </c>
      <c r="G329" s="189"/>
      <c r="H329" s="190" t="s">
        <v>1</v>
      </c>
      <c r="I329" s="192"/>
      <c r="J329" s="189"/>
      <c r="K329" s="189"/>
      <c r="L329" s="193"/>
      <c r="M329" s="194"/>
      <c r="N329" s="195"/>
      <c r="O329" s="195"/>
      <c r="P329" s="195"/>
      <c r="Q329" s="195"/>
      <c r="R329" s="195"/>
      <c r="S329" s="195"/>
      <c r="T329" s="196"/>
      <c r="AT329" s="197" t="s">
        <v>163</v>
      </c>
      <c r="AU329" s="197" t="s">
        <v>85</v>
      </c>
      <c r="AV329" s="11" t="s">
        <v>83</v>
      </c>
      <c r="AW329" s="11" t="s">
        <v>36</v>
      </c>
      <c r="AX329" s="11" t="s">
        <v>75</v>
      </c>
      <c r="AY329" s="197" t="s">
        <v>151</v>
      </c>
    </row>
    <row r="330" spans="2:51" s="12" customFormat="1" ht="12">
      <c r="B330" s="198"/>
      <c r="C330" s="199"/>
      <c r="D330" s="185" t="s">
        <v>163</v>
      </c>
      <c r="E330" s="200" t="s">
        <v>1</v>
      </c>
      <c r="F330" s="201" t="s">
        <v>786</v>
      </c>
      <c r="G330" s="199"/>
      <c r="H330" s="202">
        <v>42</v>
      </c>
      <c r="I330" s="203"/>
      <c r="J330" s="199"/>
      <c r="K330" s="199"/>
      <c r="L330" s="204"/>
      <c r="M330" s="205"/>
      <c r="N330" s="206"/>
      <c r="O330" s="206"/>
      <c r="P330" s="206"/>
      <c r="Q330" s="206"/>
      <c r="R330" s="206"/>
      <c r="S330" s="206"/>
      <c r="T330" s="207"/>
      <c r="AT330" s="208" t="s">
        <v>163</v>
      </c>
      <c r="AU330" s="208" t="s">
        <v>85</v>
      </c>
      <c r="AV330" s="12" t="s">
        <v>85</v>
      </c>
      <c r="AW330" s="12" t="s">
        <v>36</v>
      </c>
      <c r="AX330" s="12" t="s">
        <v>75</v>
      </c>
      <c r="AY330" s="208" t="s">
        <v>151</v>
      </c>
    </row>
    <row r="331" spans="2:51" s="13" customFormat="1" ht="12">
      <c r="B331" s="209"/>
      <c r="C331" s="210"/>
      <c r="D331" s="185" t="s">
        <v>163</v>
      </c>
      <c r="E331" s="211" t="s">
        <v>1</v>
      </c>
      <c r="F331" s="212" t="s">
        <v>171</v>
      </c>
      <c r="G331" s="210"/>
      <c r="H331" s="213">
        <v>42</v>
      </c>
      <c r="I331" s="214"/>
      <c r="J331" s="210"/>
      <c r="K331" s="210"/>
      <c r="L331" s="215"/>
      <c r="M331" s="216"/>
      <c r="N331" s="217"/>
      <c r="O331" s="217"/>
      <c r="P331" s="217"/>
      <c r="Q331" s="217"/>
      <c r="R331" s="217"/>
      <c r="S331" s="217"/>
      <c r="T331" s="218"/>
      <c r="AT331" s="219" t="s">
        <v>163</v>
      </c>
      <c r="AU331" s="219" t="s">
        <v>85</v>
      </c>
      <c r="AV331" s="13" t="s">
        <v>159</v>
      </c>
      <c r="AW331" s="13" t="s">
        <v>36</v>
      </c>
      <c r="AX331" s="13" t="s">
        <v>83</v>
      </c>
      <c r="AY331" s="219" t="s">
        <v>151</v>
      </c>
    </row>
    <row r="332" spans="2:65" s="1" customFormat="1" ht="16.5" customHeight="1">
      <c r="B332" s="32"/>
      <c r="C332" s="220" t="s">
        <v>444</v>
      </c>
      <c r="D332" s="220" t="s">
        <v>275</v>
      </c>
      <c r="E332" s="221" t="s">
        <v>486</v>
      </c>
      <c r="F332" s="222" t="s">
        <v>487</v>
      </c>
      <c r="G332" s="223" t="s">
        <v>488</v>
      </c>
      <c r="H332" s="224">
        <v>66</v>
      </c>
      <c r="I332" s="225"/>
      <c r="J332" s="226">
        <f>ROUND(I332*H332,2)</f>
        <v>0</v>
      </c>
      <c r="K332" s="222" t="s">
        <v>158</v>
      </c>
      <c r="L332" s="227"/>
      <c r="M332" s="228" t="s">
        <v>1</v>
      </c>
      <c r="N332" s="229" t="s">
        <v>46</v>
      </c>
      <c r="O332" s="58"/>
      <c r="P332" s="182">
        <f>O332*H332</f>
        <v>0</v>
      </c>
      <c r="Q332" s="182">
        <v>6E-05</v>
      </c>
      <c r="R332" s="182">
        <f>Q332*H332</f>
        <v>0.00396</v>
      </c>
      <c r="S332" s="182">
        <v>0</v>
      </c>
      <c r="T332" s="183">
        <f>S332*H332</f>
        <v>0</v>
      </c>
      <c r="AR332" s="15" t="s">
        <v>389</v>
      </c>
      <c r="AT332" s="15" t="s">
        <v>275</v>
      </c>
      <c r="AU332" s="15" t="s">
        <v>85</v>
      </c>
      <c r="AY332" s="15" t="s">
        <v>151</v>
      </c>
      <c r="BE332" s="184">
        <f>IF(N332="základní",J332,0)</f>
        <v>0</v>
      </c>
      <c r="BF332" s="184">
        <f>IF(N332="snížená",J332,0)</f>
        <v>0</v>
      </c>
      <c r="BG332" s="184">
        <f>IF(N332="zákl. přenesená",J332,0)</f>
        <v>0</v>
      </c>
      <c r="BH332" s="184">
        <f>IF(N332="sníž. přenesená",J332,0)</f>
        <v>0</v>
      </c>
      <c r="BI332" s="184">
        <f>IF(N332="nulová",J332,0)</f>
        <v>0</v>
      </c>
      <c r="BJ332" s="15" t="s">
        <v>83</v>
      </c>
      <c r="BK332" s="184">
        <f>ROUND(I332*H332,2)</f>
        <v>0</v>
      </c>
      <c r="BL332" s="15" t="s">
        <v>292</v>
      </c>
      <c r="BM332" s="15" t="s">
        <v>1012</v>
      </c>
    </row>
    <row r="333" spans="2:47" s="1" customFormat="1" ht="12">
      <c r="B333" s="32"/>
      <c r="C333" s="33"/>
      <c r="D333" s="185" t="s">
        <v>161</v>
      </c>
      <c r="E333" s="33"/>
      <c r="F333" s="186" t="s">
        <v>490</v>
      </c>
      <c r="G333" s="33"/>
      <c r="H333" s="33"/>
      <c r="I333" s="102"/>
      <c r="J333" s="33"/>
      <c r="K333" s="33"/>
      <c r="L333" s="36"/>
      <c r="M333" s="187"/>
      <c r="N333" s="58"/>
      <c r="O333" s="58"/>
      <c r="P333" s="58"/>
      <c r="Q333" s="58"/>
      <c r="R333" s="58"/>
      <c r="S333" s="58"/>
      <c r="T333" s="59"/>
      <c r="AT333" s="15" t="s">
        <v>161</v>
      </c>
      <c r="AU333" s="15" t="s">
        <v>85</v>
      </c>
    </row>
    <row r="334" spans="2:51" s="12" customFormat="1" ht="12">
      <c r="B334" s="198"/>
      <c r="C334" s="199"/>
      <c r="D334" s="185" t="s">
        <v>163</v>
      </c>
      <c r="E334" s="200" t="s">
        <v>1</v>
      </c>
      <c r="F334" s="201" t="s">
        <v>1013</v>
      </c>
      <c r="G334" s="199"/>
      <c r="H334" s="202">
        <v>66</v>
      </c>
      <c r="I334" s="203"/>
      <c r="J334" s="199"/>
      <c r="K334" s="199"/>
      <c r="L334" s="204"/>
      <c r="M334" s="205"/>
      <c r="N334" s="206"/>
      <c r="O334" s="206"/>
      <c r="P334" s="206"/>
      <c r="Q334" s="206"/>
      <c r="R334" s="206"/>
      <c r="S334" s="206"/>
      <c r="T334" s="207"/>
      <c r="AT334" s="208" t="s">
        <v>163</v>
      </c>
      <c r="AU334" s="208" t="s">
        <v>85</v>
      </c>
      <c r="AV334" s="12" t="s">
        <v>85</v>
      </c>
      <c r="AW334" s="12" t="s">
        <v>36</v>
      </c>
      <c r="AX334" s="12" t="s">
        <v>83</v>
      </c>
      <c r="AY334" s="208" t="s">
        <v>151</v>
      </c>
    </row>
    <row r="335" spans="2:65" s="1" customFormat="1" ht="16.5" customHeight="1">
      <c r="B335" s="32"/>
      <c r="C335" s="173" t="s">
        <v>453</v>
      </c>
      <c r="D335" s="173" t="s">
        <v>154</v>
      </c>
      <c r="E335" s="174" t="s">
        <v>881</v>
      </c>
      <c r="F335" s="175" t="s">
        <v>882</v>
      </c>
      <c r="G335" s="176" t="s">
        <v>470</v>
      </c>
      <c r="H335" s="230"/>
      <c r="I335" s="178"/>
      <c r="J335" s="179">
        <f>ROUND(I335*H335,2)</f>
        <v>0</v>
      </c>
      <c r="K335" s="175" t="s">
        <v>158</v>
      </c>
      <c r="L335" s="36"/>
      <c r="M335" s="180" t="s">
        <v>1</v>
      </c>
      <c r="N335" s="181" t="s">
        <v>46</v>
      </c>
      <c r="O335" s="58"/>
      <c r="P335" s="182">
        <f>O335*H335</f>
        <v>0</v>
      </c>
      <c r="Q335" s="182">
        <v>0</v>
      </c>
      <c r="R335" s="182">
        <f>Q335*H335</f>
        <v>0</v>
      </c>
      <c r="S335" s="182">
        <v>0</v>
      </c>
      <c r="T335" s="183">
        <f>S335*H335</f>
        <v>0</v>
      </c>
      <c r="AR335" s="15" t="s">
        <v>292</v>
      </c>
      <c r="AT335" s="15" t="s">
        <v>154</v>
      </c>
      <c r="AU335" s="15" t="s">
        <v>85</v>
      </c>
      <c r="AY335" s="15" t="s">
        <v>151</v>
      </c>
      <c r="BE335" s="184">
        <f>IF(N335="základní",J335,0)</f>
        <v>0</v>
      </c>
      <c r="BF335" s="184">
        <f>IF(N335="snížená",J335,0)</f>
        <v>0</v>
      </c>
      <c r="BG335" s="184">
        <f>IF(N335="zákl. přenesená",J335,0)</f>
        <v>0</v>
      </c>
      <c r="BH335" s="184">
        <f>IF(N335="sníž. přenesená",J335,0)</f>
        <v>0</v>
      </c>
      <c r="BI335" s="184">
        <f>IF(N335="nulová",J335,0)</f>
        <v>0</v>
      </c>
      <c r="BJ335" s="15" t="s">
        <v>83</v>
      </c>
      <c r="BK335" s="184">
        <f>ROUND(I335*H335,2)</f>
        <v>0</v>
      </c>
      <c r="BL335" s="15" t="s">
        <v>292</v>
      </c>
      <c r="BM335" s="15" t="s">
        <v>1014</v>
      </c>
    </row>
    <row r="336" spans="2:47" s="1" customFormat="1" ht="19.5">
      <c r="B336" s="32"/>
      <c r="C336" s="33"/>
      <c r="D336" s="185" t="s">
        <v>161</v>
      </c>
      <c r="E336" s="33"/>
      <c r="F336" s="186" t="s">
        <v>884</v>
      </c>
      <c r="G336" s="33"/>
      <c r="H336" s="33"/>
      <c r="I336" s="102"/>
      <c r="J336" s="33"/>
      <c r="K336" s="33"/>
      <c r="L336" s="36"/>
      <c r="M336" s="187"/>
      <c r="N336" s="58"/>
      <c r="O336" s="58"/>
      <c r="P336" s="58"/>
      <c r="Q336" s="58"/>
      <c r="R336" s="58"/>
      <c r="S336" s="58"/>
      <c r="T336" s="59"/>
      <c r="AT336" s="15" t="s">
        <v>161</v>
      </c>
      <c r="AU336" s="15" t="s">
        <v>85</v>
      </c>
    </row>
    <row r="337" spans="2:63" s="10" customFormat="1" ht="22.9" customHeight="1">
      <c r="B337" s="157"/>
      <c r="C337" s="158"/>
      <c r="D337" s="159" t="s">
        <v>74</v>
      </c>
      <c r="E337" s="171" t="s">
        <v>497</v>
      </c>
      <c r="F337" s="171" t="s">
        <v>498</v>
      </c>
      <c r="G337" s="158"/>
      <c r="H337" s="158"/>
      <c r="I337" s="161"/>
      <c r="J337" s="172">
        <f>BK337</f>
        <v>0</v>
      </c>
      <c r="K337" s="158"/>
      <c r="L337" s="163"/>
      <c r="M337" s="164"/>
      <c r="N337" s="165"/>
      <c r="O337" s="165"/>
      <c r="P337" s="166">
        <f>SUM(P338:P400)</f>
        <v>0</v>
      </c>
      <c r="Q337" s="165"/>
      <c r="R337" s="166">
        <f>SUM(R338:R400)</f>
        <v>0.06201</v>
      </c>
      <c r="S337" s="165"/>
      <c r="T337" s="167">
        <f>SUM(T338:T400)</f>
        <v>0.133</v>
      </c>
      <c r="AR337" s="168" t="s">
        <v>85</v>
      </c>
      <c r="AT337" s="169" t="s">
        <v>74</v>
      </c>
      <c r="AU337" s="169" t="s">
        <v>83</v>
      </c>
      <c r="AY337" s="168" t="s">
        <v>151</v>
      </c>
      <c r="BK337" s="170">
        <f>SUM(BK338:BK400)</f>
        <v>0</v>
      </c>
    </row>
    <row r="338" spans="2:65" s="1" customFormat="1" ht="16.5" customHeight="1">
      <c r="B338" s="32"/>
      <c r="C338" s="173" t="s">
        <v>458</v>
      </c>
      <c r="D338" s="173" t="s">
        <v>154</v>
      </c>
      <c r="E338" s="174" t="s">
        <v>500</v>
      </c>
      <c r="F338" s="175" t="s">
        <v>501</v>
      </c>
      <c r="G338" s="176" t="s">
        <v>488</v>
      </c>
      <c r="H338" s="177">
        <v>11</v>
      </c>
      <c r="I338" s="178"/>
      <c r="J338" s="179">
        <f>ROUND(I338*H338,2)</f>
        <v>0</v>
      </c>
      <c r="K338" s="175" t="s">
        <v>158</v>
      </c>
      <c r="L338" s="36"/>
      <c r="M338" s="180" t="s">
        <v>1</v>
      </c>
      <c r="N338" s="181" t="s">
        <v>46</v>
      </c>
      <c r="O338" s="58"/>
      <c r="P338" s="182">
        <f>O338*H338</f>
        <v>0</v>
      </c>
      <c r="Q338" s="182">
        <v>0</v>
      </c>
      <c r="R338" s="182">
        <f>Q338*H338</f>
        <v>0</v>
      </c>
      <c r="S338" s="182">
        <v>0.003</v>
      </c>
      <c r="T338" s="183">
        <f>S338*H338</f>
        <v>0.033</v>
      </c>
      <c r="AR338" s="15" t="s">
        <v>292</v>
      </c>
      <c r="AT338" s="15" t="s">
        <v>154</v>
      </c>
      <c r="AU338" s="15" t="s">
        <v>85</v>
      </c>
      <c r="AY338" s="15" t="s">
        <v>151</v>
      </c>
      <c r="BE338" s="184">
        <f>IF(N338="základní",J338,0)</f>
        <v>0</v>
      </c>
      <c r="BF338" s="184">
        <f>IF(N338="snížená",J338,0)</f>
        <v>0</v>
      </c>
      <c r="BG338" s="184">
        <f>IF(N338="zákl. přenesená",J338,0)</f>
        <v>0</v>
      </c>
      <c r="BH338" s="184">
        <f>IF(N338="sníž. přenesená",J338,0)</f>
        <v>0</v>
      </c>
      <c r="BI338" s="184">
        <f>IF(N338="nulová",J338,0)</f>
        <v>0</v>
      </c>
      <c r="BJ338" s="15" t="s">
        <v>83</v>
      </c>
      <c r="BK338" s="184">
        <f>ROUND(I338*H338,2)</f>
        <v>0</v>
      </c>
      <c r="BL338" s="15" t="s">
        <v>292</v>
      </c>
      <c r="BM338" s="15" t="s">
        <v>1015</v>
      </c>
    </row>
    <row r="339" spans="2:47" s="1" customFormat="1" ht="12">
      <c r="B339" s="32"/>
      <c r="C339" s="33"/>
      <c r="D339" s="185" t="s">
        <v>161</v>
      </c>
      <c r="E339" s="33"/>
      <c r="F339" s="186" t="s">
        <v>503</v>
      </c>
      <c r="G339" s="33"/>
      <c r="H339" s="33"/>
      <c r="I339" s="102"/>
      <c r="J339" s="33"/>
      <c r="K339" s="33"/>
      <c r="L339" s="36"/>
      <c r="M339" s="187"/>
      <c r="N339" s="58"/>
      <c r="O339" s="58"/>
      <c r="P339" s="58"/>
      <c r="Q339" s="58"/>
      <c r="R339" s="58"/>
      <c r="S339" s="58"/>
      <c r="T339" s="59"/>
      <c r="AT339" s="15" t="s">
        <v>161</v>
      </c>
      <c r="AU339" s="15" t="s">
        <v>85</v>
      </c>
    </row>
    <row r="340" spans="2:51" s="11" customFormat="1" ht="12">
      <c r="B340" s="188"/>
      <c r="C340" s="189"/>
      <c r="D340" s="185" t="s">
        <v>163</v>
      </c>
      <c r="E340" s="190" t="s">
        <v>1</v>
      </c>
      <c r="F340" s="191" t="s">
        <v>387</v>
      </c>
      <c r="G340" s="189"/>
      <c r="H340" s="190" t="s">
        <v>1</v>
      </c>
      <c r="I340" s="192"/>
      <c r="J340" s="189"/>
      <c r="K340" s="189"/>
      <c r="L340" s="193"/>
      <c r="M340" s="194"/>
      <c r="N340" s="195"/>
      <c r="O340" s="195"/>
      <c r="P340" s="195"/>
      <c r="Q340" s="195"/>
      <c r="R340" s="195"/>
      <c r="S340" s="195"/>
      <c r="T340" s="196"/>
      <c r="AT340" s="197" t="s">
        <v>163</v>
      </c>
      <c r="AU340" s="197" t="s">
        <v>85</v>
      </c>
      <c r="AV340" s="11" t="s">
        <v>83</v>
      </c>
      <c r="AW340" s="11" t="s">
        <v>36</v>
      </c>
      <c r="AX340" s="11" t="s">
        <v>75</v>
      </c>
      <c r="AY340" s="197" t="s">
        <v>151</v>
      </c>
    </row>
    <row r="341" spans="2:51" s="12" customFormat="1" ht="12">
      <c r="B341" s="198"/>
      <c r="C341" s="199"/>
      <c r="D341" s="185" t="s">
        <v>163</v>
      </c>
      <c r="E341" s="200" t="s">
        <v>1</v>
      </c>
      <c r="F341" s="201" t="s">
        <v>504</v>
      </c>
      <c r="G341" s="199"/>
      <c r="H341" s="202">
        <v>11</v>
      </c>
      <c r="I341" s="203"/>
      <c r="J341" s="199"/>
      <c r="K341" s="199"/>
      <c r="L341" s="204"/>
      <c r="M341" s="205"/>
      <c r="N341" s="206"/>
      <c r="O341" s="206"/>
      <c r="P341" s="206"/>
      <c r="Q341" s="206"/>
      <c r="R341" s="206"/>
      <c r="S341" s="206"/>
      <c r="T341" s="207"/>
      <c r="AT341" s="208" t="s">
        <v>163</v>
      </c>
      <c r="AU341" s="208" t="s">
        <v>85</v>
      </c>
      <c r="AV341" s="12" t="s">
        <v>85</v>
      </c>
      <c r="AW341" s="12" t="s">
        <v>36</v>
      </c>
      <c r="AX341" s="12" t="s">
        <v>83</v>
      </c>
      <c r="AY341" s="208" t="s">
        <v>151</v>
      </c>
    </row>
    <row r="342" spans="2:65" s="1" customFormat="1" ht="16.5" customHeight="1">
      <c r="B342" s="32"/>
      <c r="C342" s="173" t="s">
        <v>463</v>
      </c>
      <c r="D342" s="173" t="s">
        <v>154</v>
      </c>
      <c r="E342" s="174" t="s">
        <v>506</v>
      </c>
      <c r="F342" s="175" t="s">
        <v>507</v>
      </c>
      <c r="G342" s="176" t="s">
        <v>488</v>
      </c>
      <c r="H342" s="177">
        <v>20</v>
      </c>
      <c r="I342" s="178"/>
      <c r="J342" s="179">
        <f>ROUND(I342*H342,2)</f>
        <v>0</v>
      </c>
      <c r="K342" s="175" t="s">
        <v>158</v>
      </c>
      <c r="L342" s="36"/>
      <c r="M342" s="180" t="s">
        <v>1</v>
      </c>
      <c r="N342" s="181" t="s">
        <v>46</v>
      </c>
      <c r="O342" s="58"/>
      <c r="P342" s="182">
        <f>O342*H342</f>
        <v>0</v>
      </c>
      <c r="Q342" s="182">
        <v>0</v>
      </c>
      <c r="R342" s="182">
        <f>Q342*H342</f>
        <v>0</v>
      </c>
      <c r="S342" s="182">
        <v>0.005</v>
      </c>
      <c r="T342" s="183">
        <f>S342*H342</f>
        <v>0.1</v>
      </c>
      <c r="AR342" s="15" t="s">
        <v>292</v>
      </c>
      <c r="AT342" s="15" t="s">
        <v>154</v>
      </c>
      <c r="AU342" s="15" t="s">
        <v>85</v>
      </c>
      <c r="AY342" s="15" t="s">
        <v>151</v>
      </c>
      <c r="BE342" s="184">
        <f>IF(N342="základní",J342,0)</f>
        <v>0</v>
      </c>
      <c r="BF342" s="184">
        <f>IF(N342="snížená",J342,0)</f>
        <v>0</v>
      </c>
      <c r="BG342" s="184">
        <f>IF(N342="zákl. přenesená",J342,0)</f>
        <v>0</v>
      </c>
      <c r="BH342" s="184">
        <f>IF(N342="sníž. přenesená",J342,0)</f>
        <v>0</v>
      </c>
      <c r="BI342" s="184">
        <f>IF(N342="nulová",J342,0)</f>
        <v>0</v>
      </c>
      <c r="BJ342" s="15" t="s">
        <v>83</v>
      </c>
      <c r="BK342" s="184">
        <f>ROUND(I342*H342,2)</f>
        <v>0</v>
      </c>
      <c r="BL342" s="15" t="s">
        <v>292</v>
      </c>
      <c r="BM342" s="15" t="s">
        <v>1016</v>
      </c>
    </row>
    <row r="343" spans="2:47" s="1" customFormat="1" ht="12">
      <c r="B343" s="32"/>
      <c r="C343" s="33"/>
      <c r="D343" s="185" t="s">
        <v>161</v>
      </c>
      <c r="E343" s="33"/>
      <c r="F343" s="186" t="s">
        <v>509</v>
      </c>
      <c r="G343" s="33"/>
      <c r="H343" s="33"/>
      <c r="I343" s="102"/>
      <c r="J343" s="33"/>
      <c r="K343" s="33"/>
      <c r="L343" s="36"/>
      <c r="M343" s="187"/>
      <c r="N343" s="58"/>
      <c r="O343" s="58"/>
      <c r="P343" s="58"/>
      <c r="Q343" s="58"/>
      <c r="R343" s="58"/>
      <c r="S343" s="58"/>
      <c r="T343" s="59"/>
      <c r="AT343" s="15" t="s">
        <v>161</v>
      </c>
      <c r="AU343" s="15" t="s">
        <v>85</v>
      </c>
    </row>
    <row r="344" spans="2:51" s="11" customFormat="1" ht="12">
      <c r="B344" s="188"/>
      <c r="C344" s="189"/>
      <c r="D344" s="185" t="s">
        <v>163</v>
      </c>
      <c r="E344" s="190" t="s">
        <v>1</v>
      </c>
      <c r="F344" s="191" t="s">
        <v>387</v>
      </c>
      <c r="G344" s="189"/>
      <c r="H344" s="190" t="s">
        <v>1</v>
      </c>
      <c r="I344" s="192"/>
      <c r="J344" s="189"/>
      <c r="K344" s="189"/>
      <c r="L344" s="193"/>
      <c r="M344" s="194"/>
      <c r="N344" s="195"/>
      <c r="O344" s="195"/>
      <c r="P344" s="195"/>
      <c r="Q344" s="195"/>
      <c r="R344" s="195"/>
      <c r="S344" s="195"/>
      <c r="T344" s="196"/>
      <c r="AT344" s="197" t="s">
        <v>163</v>
      </c>
      <c r="AU344" s="197" t="s">
        <v>85</v>
      </c>
      <c r="AV344" s="11" t="s">
        <v>83</v>
      </c>
      <c r="AW344" s="11" t="s">
        <v>36</v>
      </c>
      <c r="AX344" s="11" t="s">
        <v>75</v>
      </c>
      <c r="AY344" s="197" t="s">
        <v>151</v>
      </c>
    </row>
    <row r="345" spans="2:51" s="12" customFormat="1" ht="12">
      <c r="B345" s="198"/>
      <c r="C345" s="199"/>
      <c r="D345" s="185" t="s">
        <v>163</v>
      </c>
      <c r="E345" s="200" t="s">
        <v>1</v>
      </c>
      <c r="F345" s="201" t="s">
        <v>887</v>
      </c>
      <c r="G345" s="199"/>
      <c r="H345" s="202">
        <v>20</v>
      </c>
      <c r="I345" s="203"/>
      <c r="J345" s="199"/>
      <c r="K345" s="199"/>
      <c r="L345" s="204"/>
      <c r="M345" s="205"/>
      <c r="N345" s="206"/>
      <c r="O345" s="206"/>
      <c r="P345" s="206"/>
      <c r="Q345" s="206"/>
      <c r="R345" s="206"/>
      <c r="S345" s="206"/>
      <c r="T345" s="207"/>
      <c r="AT345" s="208" t="s">
        <v>163</v>
      </c>
      <c r="AU345" s="208" t="s">
        <v>85</v>
      </c>
      <c r="AV345" s="12" t="s">
        <v>85</v>
      </c>
      <c r="AW345" s="12" t="s">
        <v>36</v>
      </c>
      <c r="AX345" s="12" t="s">
        <v>83</v>
      </c>
      <c r="AY345" s="208" t="s">
        <v>151</v>
      </c>
    </row>
    <row r="346" spans="2:65" s="1" customFormat="1" ht="16.5" customHeight="1">
      <c r="B346" s="32"/>
      <c r="C346" s="173" t="s">
        <v>467</v>
      </c>
      <c r="D346" s="173" t="s">
        <v>154</v>
      </c>
      <c r="E346" s="174" t="s">
        <v>512</v>
      </c>
      <c r="F346" s="175" t="s">
        <v>513</v>
      </c>
      <c r="G346" s="176" t="s">
        <v>488</v>
      </c>
      <c r="H346" s="177">
        <v>11</v>
      </c>
      <c r="I346" s="178"/>
      <c r="J346" s="179">
        <f>ROUND(I346*H346,2)</f>
        <v>0</v>
      </c>
      <c r="K346" s="175" t="s">
        <v>158</v>
      </c>
      <c r="L346" s="36"/>
      <c r="M346" s="180" t="s">
        <v>1</v>
      </c>
      <c r="N346" s="181" t="s">
        <v>46</v>
      </c>
      <c r="O346" s="58"/>
      <c r="P346" s="182">
        <f>O346*H346</f>
        <v>0</v>
      </c>
      <c r="Q346" s="182">
        <v>0</v>
      </c>
      <c r="R346" s="182">
        <f>Q346*H346</f>
        <v>0</v>
      </c>
      <c r="S346" s="182">
        <v>0</v>
      </c>
      <c r="T346" s="183">
        <f>S346*H346</f>
        <v>0</v>
      </c>
      <c r="AR346" s="15" t="s">
        <v>292</v>
      </c>
      <c r="AT346" s="15" t="s">
        <v>154</v>
      </c>
      <c r="AU346" s="15" t="s">
        <v>85</v>
      </c>
      <c r="AY346" s="15" t="s">
        <v>151</v>
      </c>
      <c r="BE346" s="184">
        <f>IF(N346="základní",J346,0)</f>
        <v>0</v>
      </c>
      <c r="BF346" s="184">
        <f>IF(N346="snížená",J346,0)</f>
        <v>0</v>
      </c>
      <c r="BG346" s="184">
        <f>IF(N346="zákl. přenesená",J346,0)</f>
        <v>0</v>
      </c>
      <c r="BH346" s="184">
        <f>IF(N346="sníž. přenesená",J346,0)</f>
        <v>0</v>
      </c>
      <c r="BI346" s="184">
        <f>IF(N346="nulová",J346,0)</f>
        <v>0</v>
      </c>
      <c r="BJ346" s="15" t="s">
        <v>83</v>
      </c>
      <c r="BK346" s="184">
        <f>ROUND(I346*H346,2)</f>
        <v>0</v>
      </c>
      <c r="BL346" s="15" t="s">
        <v>292</v>
      </c>
      <c r="BM346" s="15" t="s">
        <v>1017</v>
      </c>
    </row>
    <row r="347" spans="2:47" s="1" customFormat="1" ht="12">
      <c r="B347" s="32"/>
      <c r="C347" s="33"/>
      <c r="D347" s="185" t="s">
        <v>161</v>
      </c>
      <c r="E347" s="33"/>
      <c r="F347" s="186" t="s">
        <v>515</v>
      </c>
      <c r="G347" s="33"/>
      <c r="H347" s="33"/>
      <c r="I347" s="102"/>
      <c r="J347" s="33"/>
      <c r="K347" s="33"/>
      <c r="L347" s="36"/>
      <c r="M347" s="187"/>
      <c r="N347" s="58"/>
      <c r="O347" s="58"/>
      <c r="P347" s="58"/>
      <c r="Q347" s="58"/>
      <c r="R347" s="58"/>
      <c r="S347" s="58"/>
      <c r="T347" s="59"/>
      <c r="AT347" s="15" t="s">
        <v>161</v>
      </c>
      <c r="AU347" s="15" t="s">
        <v>85</v>
      </c>
    </row>
    <row r="348" spans="2:51" s="12" customFormat="1" ht="12">
      <c r="B348" s="198"/>
      <c r="C348" s="199"/>
      <c r="D348" s="185" t="s">
        <v>163</v>
      </c>
      <c r="E348" s="200" t="s">
        <v>1</v>
      </c>
      <c r="F348" s="201" t="s">
        <v>516</v>
      </c>
      <c r="G348" s="199"/>
      <c r="H348" s="202">
        <v>11</v>
      </c>
      <c r="I348" s="203"/>
      <c r="J348" s="199"/>
      <c r="K348" s="199"/>
      <c r="L348" s="204"/>
      <c r="M348" s="205"/>
      <c r="N348" s="206"/>
      <c r="O348" s="206"/>
      <c r="P348" s="206"/>
      <c r="Q348" s="206"/>
      <c r="R348" s="206"/>
      <c r="S348" s="206"/>
      <c r="T348" s="207"/>
      <c r="AT348" s="208" t="s">
        <v>163</v>
      </c>
      <c r="AU348" s="208" t="s">
        <v>85</v>
      </c>
      <c r="AV348" s="12" t="s">
        <v>85</v>
      </c>
      <c r="AW348" s="12" t="s">
        <v>36</v>
      </c>
      <c r="AX348" s="12" t="s">
        <v>83</v>
      </c>
      <c r="AY348" s="208" t="s">
        <v>151</v>
      </c>
    </row>
    <row r="349" spans="2:65" s="1" customFormat="1" ht="16.5" customHeight="1">
      <c r="B349" s="32"/>
      <c r="C349" s="173" t="s">
        <v>475</v>
      </c>
      <c r="D349" s="173" t="s">
        <v>154</v>
      </c>
      <c r="E349" s="174" t="s">
        <v>518</v>
      </c>
      <c r="F349" s="175" t="s">
        <v>519</v>
      </c>
      <c r="G349" s="176" t="s">
        <v>488</v>
      </c>
      <c r="H349" s="177">
        <v>16</v>
      </c>
      <c r="I349" s="178"/>
      <c r="J349" s="179">
        <f>ROUND(I349*H349,2)</f>
        <v>0</v>
      </c>
      <c r="K349" s="175" t="s">
        <v>158</v>
      </c>
      <c r="L349" s="36"/>
      <c r="M349" s="180" t="s">
        <v>1</v>
      </c>
      <c r="N349" s="181" t="s">
        <v>46</v>
      </c>
      <c r="O349" s="58"/>
      <c r="P349" s="182">
        <f>O349*H349</f>
        <v>0</v>
      </c>
      <c r="Q349" s="182">
        <v>0</v>
      </c>
      <c r="R349" s="182">
        <f>Q349*H349</f>
        <v>0</v>
      </c>
      <c r="S349" s="182">
        <v>0</v>
      </c>
      <c r="T349" s="183">
        <f>S349*H349</f>
        <v>0</v>
      </c>
      <c r="AR349" s="15" t="s">
        <v>292</v>
      </c>
      <c r="AT349" s="15" t="s">
        <v>154</v>
      </c>
      <c r="AU349" s="15" t="s">
        <v>85</v>
      </c>
      <c r="AY349" s="15" t="s">
        <v>151</v>
      </c>
      <c r="BE349" s="184">
        <f>IF(N349="základní",J349,0)</f>
        <v>0</v>
      </c>
      <c r="BF349" s="184">
        <f>IF(N349="snížená",J349,0)</f>
        <v>0</v>
      </c>
      <c r="BG349" s="184">
        <f>IF(N349="zákl. přenesená",J349,0)</f>
        <v>0</v>
      </c>
      <c r="BH349" s="184">
        <f>IF(N349="sníž. přenesená",J349,0)</f>
        <v>0</v>
      </c>
      <c r="BI349" s="184">
        <f>IF(N349="nulová",J349,0)</f>
        <v>0</v>
      </c>
      <c r="BJ349" s="15" t="s">
        <v>83</v>
      </c>
      <c r="BK349" s="184">
        <f>ROUND(I349*H349,2)</f>
        <v>0</v>
      </c>
      <c r="BL349" s="15" t="s">
        <v>292</v>
      </c>
      <c r="BM349" s="15" t="s">
        <v>1018</v>
      </c>
    </row>
    <row r="350" spans="2:47" s="1" customFormat="1" ht="12">
      <c r="B350" s="32"/>
      <c r="C350" s="33"/>
      <c r="D350" s="185" t="s">
        <v>161</v>
      </c>
      <c r="E350" s="33"/>
      <c r="F350" s="186" t="s">
        <v>521</v>
      </c>
      <c r="G350" s="33"/>
      <c r="H350" s="33"/>
      <c r="I350" s="102"/>
      <c r="J350" s="33"/>
      <c r="K350" s="33"/>
      <c r="L350" s="36"/>
      <c r="M350" s="187"/>
      <c r="N350" s="58"/>
      <c r="O350" s="58"/>
      <c r="P350" s="58"/>
      <c r="Q350" s="58"/>
      <c r="R350" s="58"/>
      <c r="S350" s="58"/>
      <c r="T350" s="59"/>
      <c r="AT350" s="15" t="s">
        <v>161</v>
      </c>
      <c r="AU350" s="15" t="s">
        <v>85</v>
      </c>
    </row>
    <row r="351" spans="2:51" s="12" customFormat="1" ht="12">
      <c r="B351" s="198"/>
      <c r="C351" s="199"/>
      <c r="D351" s="185" t="s">
        <v>163</v>
      </c>
      <c r="E351" s="200" t="s">
        <v>1</v>
      </c>
      <c r="F351" s="201" t="s">
        <v>1019</v>
      </c>
      <c r="G351" s="199"/>
      <c r="H351" s="202">
        <v>16</v>
      </c>
      <c r="I351" s="203"/>
      <c r="J351" s="199"/>
      <c r="K351" s="199"/>
      <c r="L351" s="204"/>
      <c r="M351" s="205"/>
      <c r="N351" s="206"/>
      <c r="O351" s="206"/>
      <c r="P351" s="206"/>
      <c r="Q351" s="206"/>
      <c r="R351" s="206"/>
      <c r="S351" s="206"/>
      <c r="T351" s="207"/>
      <c r="AT351" s="208" t="s">
        <v>163</v>
      </c>
      <c r="AU351" s="208" t="s">
        <v>85</v>
      </c>
      <c r="AV351" s="12" t="s">
        <v>85</v>
      </c>
      <c r="AW351" s="12" t="s">
        <v>36</v>
      </c>
      <c r="AX351" s="12" t="s">
        <v>83</v>
      </c>
      <c r="AY351" s="208" t="s">
        <v>151</v>
      </c>
    </row>
    <row r="352" spans="2:65" s="1" customFormat="1" ht="16.5" customHeight="1">
      <c r="B352" s="32"/>
      <c r="C352" s="173" t="s">
        <v>480</v>
      </c>
      <c r="D352" s="173" t="s">
        <v>154</v>
      </c>
      <c r="E352" s="174" t="s">
        <v>524</v>
      </c>
      <c r="F352" s="175" t="s">
        <v>525</v>
      </c>
      <c r="G352" s="176" t="s">
        <v>488</v>
      </c>
      <c r="H352" s="177">
        <v>6</v>
      </c>
      <c r="I352" s="178"/>
      <c r="J352" s="179">
        <f>ROUND(I352*H352,2)</f>
        <v>0</v>
      </c>
      <c r="K352" s="175" t="s">
        <v>158</v>
      </c>
      <c r="L352" s="36"/>
      <c r="M352" s="180" t="s">
        <v>1</v>
      </c>
      <c r="N352" s="181" t="s">
        <v>46</v>
      </c>
      <c r="O352" s="58"/>
      <c r="P352" s="182">
        <f>O352*H352</f>
        <v>0</v>
      </c>
      <c r="Q352" s="182">
        <v>0</v>
      </c>
      <c r="R352" s="182">
        <f>Q352*H352</f>
        <v>0</v>
      </c>
      <c r="S352" s="182">
        <v>0</v>
      </c>
      <c r="T352" s="183">
        <f>S352*H352</f>
        <v>0</v>
      </c>
      <c r="AR352" s="15" t="s">
        <v>292</v>
      </c>
      <c r="AT352" s="15" t="s">
        <v>154</v>
      </c>
      <c r="AU352" s="15" t="s">
        <v>85</v>
      </c>
      <c r="AY352" s="15" t="s">
        <v>151</v>
      </c>
      <c r="BE352" s="184">
        <f>IF(N352="základní",J352,0)</f>
        <v>0</v>
      </c>
      <c r="BF352" s="184">
        <f>IF(N352="snížená",J352,0)</f>
        <v>0</v>
      </c>
      <c r="BG352" s="184">
        <f>IF(N352="zákl. přenesená",J352,0)</f>
        <v>0</v>
      </c>
      <c r="BH352" s="184">
        <f>IF(N352="sníž. přenesená",J352,0)</f>
        <v>0</v>
      </c>
      <c r="BI352" s="184">
        <f>IF(N352="nulová",J352,0)</f>
        <v>0</v>
      </c>
      <c r="BJ352" s="15" t="s">
        <v>83</v>
      </c>
      <c r="BK352" s="184">
        <f>ROUND(I352*H352,2)</f>
        <v>0</v>
      </c>
      <c r="BL352" s="15" t="s">
        <v>292</v>
      </c>
      <c r="BM352" s="15" t="s">
        <v>1020</v>
      </c>
    </row>
    <row r="353" spans="2:47" s="1" customFormat="1" ht="12">
      <c r="B353" s="32"/>
      <c r="C353" s="33"/>
      <c r="D353" s="185" t="s">
        <v>161</v>
      </c>
      <c r="E353" s="33"/>
      <c r="F353" s="186" t="s">
        <v>527</v>
      </c>
      <c r="G353" s="33"/>
      <c r="H353" s="33"/>
      <c r="I353" s="102"/>
      <c r="J353" s="33"/>
      <c r="K353" s="33"/>
      <c r="L353" s="36"/>
      <c r="M353" s="187"/>
      <c r="N353" s="58"/>
      <c r="O353" s="58"/>
      <c r="P353" s="58"/>
      <c r="Q353" s="58"/>
      <c r="R353" s="58"/>
      <c r="S353" s="58"/>
      <c r="T353" s="59"/>
      <c r="AT353" s="15" t="s">
        <v>161</v>
      </c>
      <c r="AU353" s="15" t="s">
        <v>85</v>
      </c>
    </row>
    <row r="354" spans="2:51" s="12" customFormat="1" ht="12">
      <c r="B354" s="198"/>
      <c r="C354" s="199"/>
      <c r="D354" s="185" t="s">
        <v>163</v>
      </c>
      <c r="E354" s="200" t="s">
        <v>1</v>
      </c>
      <c r="F354" s="201" t="s">
        <v>892</v>
      </c>
      <c r="G354" s="199"/>
      <c r="H354" s="202">
        <v>6</v>
      </c>
      <c r="I354" s="203"/>
      <c r="J354" s="199"/>
      <c r="K354" s="199"/>
      <c r="L354" s="204"/>
      <c r="M354" s="205"/>
      <c r="N354" s="206"/>
      <c r="O354" s="206"/>
      <c r="P354" s="206"/>
      <c r="Q354" s="206"/>
      <c r="R354" s="206"/>
      <c r="S354" s="206"/>
      <c r="T354" s="207"/>
      <c r="AT354" s="208" t="s">
        <v>163</v>
      </c>
      <c r="AU354" s="208" t="s">
        <v>85</v>
      </c>
      <c r="AV354" s="12" t="s">
        <v>85</v>
      </c>
      <c r="AW354" s="12" t="s">
        <v>36</v>
      </c>
      <c r="AX354" s="12" t="s">
        <v>83</v>
      </c>
      <c r="AY354" s="208" t="s">
        <v>151</v>
      </c>
    </row>
    <row r="355" spans="2:65" s="1" customFormat="1" ht="16.5" customHeight="1">
      <c r="B355" s="32"/>
      <c r="C355" s="220" t="s">
        <v>485</v>
      </c>
      <c r="D355" s="220" t="s">
        <v>275</v>
      </c>
      <c r="E355" s="221" t="s">
        <v>486</v>
      </c>
      <c r="F355" s="222" t="s">
        <v>487</v>
      </c>
      <c r="G355" s="223" t="s">
        <v>488</v>
      </c>
      <c r="H355" s="224">
        <v>66</v>
      </c>
      <c r="I355" s="225"/>
      <c r="J355" s="226">
        <f>ROUND(I355*H355,2)</f>
        <v>0</v>
      </c>
      <c r="K355" s="222" t="s">
        <v>158</v>
      </c>
      <c r="L355" s="227"/>
      <c r="M355" s="228" t="s">
        <v>1</v>
      </c>
      <c r="N355" s="229" t="s">
        <v>46</v>
      </c>
      <c r="O355" s="58"/>
      <c r="P355" s="182">
        <f>O355*H355</f>
        <v>0</v>
      </c>
      <c r="Q355" s="182">
        <v>6E-05</v>
      </c>
      <c r="R355" s="182">
        <f>Q355*H355</f>
        <v>0.00396</v>
      </c>
      <c r="S355" s="182">
        <v>0</v>
      </c>
      <c r="T355" s="183">
        <f>S355*H355</f>
        <v>0</v>
      </c>
      <c r="AR355" s="15" t="s">
        <v>389</v>
      </c>
      <c r="AT355" s="15" t="s">
        <v>275</v>
      </c>
      <c r="AU355" s="15" t="s">
        <v>85</v>
      </c>
      <c r="AY355" s="15" t="s">
        <v>151</v>
      </c>
      <c r="BE355" s="184">
        <f>IF(N355="základní",J355,0)</f>
        <v>0</v>
      </c>
      <c r="BF355" s="184">
        <f>IF(N355="snížená",J355,0)</f>
        <v>0</v>
      </c>
      <c r="BG355" s="184">
        <f>IF(N355="zákl. přenesená",J355,0)</f>
        <v>0</v>
      </c>
      <c r="BH355" s="184">
        <f>IF(N355="sníž. přenesená",J355,0)</f>
        <v>0</v>
      </c>
      <c r="BI355" s="184">
        <f>IF(N355="nulová",J355,0)</f>
        <v>0</v>
      </c>
      <c r="BJ355" s="15" t="s">
        <v>83</v>
      </c>
      <c r="BK355" s="184">
        <f>ROUND(I355*H355,2)</f>
        <v>0</v>
      </c>
      <c r="BL355" s="15" t="s">
        <v>292</v>
      </c>
      <c r="BM355" s="15" t="s">
        <v>1021</v>
      </c>
    </row>
    <row r="356" spans="2:47" s="1" customFormat="1" ht="12">
      <c r="B356" s="32"/>
      <c r="C356" s="33"/>
      <c r="D356" s="185" t="s">
        <v>161</v>
      </c>
      <c r="E356" s="33"/>
      <c r="F356" s="186" t="s">
        <v>490</v>
      </c>
      <c r="G356" s="33"/>
      <c r="H356" s="33"/>
      <c r="I356" s="102"/>
      <c r="J356" s="33"/>
      <c r="K356" s="33"/>
      <c r="L356" s="36"/>
      <c r="M356" s="187"/>
      <c r="N356" s="58"/>
      <c r="O356" s="58"/>
      <c r="P356" s="58"/>
      <c r="Q356" s="58"/>
      <c r="R356" s="58"/>
      <c r="S356" s="58"/>
      <c r="T356" s="59"/>
      <c r="AT356" s="15" t="s">
        <v>161</v>
      </c>
      <c r="AU356" s="15" t="s">
        <v>85</v>
      </c>
    </row>
    <row r="357" spans="2:51" s="12" customFormat="1" ht="12">
      <c r="B357" s="198"/>
      <c r="C357" s="199"/>
      <c r="D357" s="185" t="s">
        <v>163</v>
      </c>
      <c r="E357" s="200" t="s">
        <v>1</v>
      </c>
      <c r="F357" s="201" t="s">
        <v>1013</v>
      </c>
      <c r="G357" s="199"/>
      <c r="H357" s="202">
        <v>66</v>
      </c>
      <c r="I357" s="203"/>
      <c r="J357" s="199"/>
      <c r="K357" s="199"/>
      <c r="L357" s="204"/>
      <c r="M357" s="205"/>
      <c r="N357" s="206"/>
      <c r="O357" s="206"/>
      <c r="P357" s="206"/>
      <c r="Q357" s="206"/>
      <c r="R357" s="206"/>
      <c r="S357" s="206"/>
      <c r="T357" s="207"/>
      <c r="AT357" s="208" t="s">
        <v>163</v>
      </c>
      <c r="AU357" s="208" t="s">
        <v>85</v>
      </c>
      <c r="AV357" s="12" t="s">
        <v>85</v>
      </c>
      <c r="AW357" s="12" t="s">
        <v>36</v>
      </c>
      <c r="AX357" s="12" t="s">
        <v>83</v>
      </c>
      <c r="AY357" s="208" t="s">
        <v>151</v>
      </c>
    </row>
    <row r="358" spans="2:65" s="1" customFormat="1" ht="16.5" customHeight="1">
      <c r="B358" s="32"/>
      <c r="C358" s="220" t="s">
        <v>492</v>
      </c>
      <c r="D358" s="220" t="s">
        <v>275</v>
      </c>
      <c r="E358" s="221" t="s">
        <v>530</v>
      </c>
      <c r="F358" s="222" t="s">
        <v>531</v>
      </c>
      <c r="G358" s="223" t="s">
        <v>231</v>
      </c>
      <c r="H358" s="224">
        <v>38.7</v>
      </c>
      <c r="I358" s="225"/>
      <c r="J358" s="226">
        <f>ROUND(I358*H358,2)</f>
        <v>0</v>
      </c>
      <c r="K358" s="222" t="s">
        <v>158</v>
      </c>
      <c r="L358" s="227"/>
      <c r="M358" s="228" t="s">
        <v>1</v>
      </c>
      <c r="N358" s="229" t="s">
        <v>46</v>
      </c>
      <c r="O358" s="58"/>
      <c r="P358" s="182">
        <f>O358*H358</f>
        <v>0</v>
      </c>
      <c r="Q358" s="182">
        <v>0.0015</v>
      </c>
      <c r="R358" s="182">
        <f>Q358*H358</f>
        <v>0.058050000000000004</v>
      </c>
      <c r="S358" s="182">
        <v>0</v>
      </c>
      <c r="T358" s="183">
        <f>S358*H358</f>
        <v>0</v>
      </c>
      <c r="AR358" s="15" t="s">
        <v>389</v>
      </c>
      <c r="AT358" s="15" t="s">
        <v>275</v>
      </c>
      <c r="AU358" s="15" t="s">
        <v>85</v>
      </c>
      <c r="AY358" s="15" t="s">
        <v>151</v>
      </c>
      <c r="BE358" s="184">
        <f>IF(N358="základní",J358,0)</f>
        <v>0</v>
      </c>
      <c r="BF358" s="184">
        <f>IF(N358="snížená",J358,0)</f>
        <v>0</v>
      </c>
      <c r="BG358" s="184">
        <f>IF(N358="zákl. přenesená",J358,0)</f>
        <v>0</v>
      </c>
      <c r="BH358" s="184">
        <f>IF(N358="sníž. přenesená",J358,0)</f>
        <v>0</v>
      </c>
      <c r="BI358" s="184">
        <f>IF(N358="nulová",J358,0)</f>
        <v>0</v>
      </c>
      <c r="BJ358" s="15" t="s">
        <v>83</v>
      </c>
      <c r="BK358" s="184">
        <f>ROUND(I358*H358,2)</f>
        <v>0</v>
      </c>
      <c r="BL358" s="15" t="s">
        <v>292</v>
      </c>
      <c r="BM358" s="15" t="s">
        <v>1022</v>
      </c>
    </row>
    <row r="359" spans="2:47" s="1" customFormat="1" ht="12">
      <c r="B359" s="32"/>
      <c r="C359" s="33"/>
      <c r="D359" s="185" t="s">
        <v>161</v>
      </c>
      <c r="E359" s="33"/>
      <c r="F359" s="186" t="s">
        <v>531</v>
      </c>
      <c r="G359" s="33"/>
      <c r="H359" s="33"/>
      <c r="I359" s="102"/>
      <c r="J359" s="33"/>
      <c r="K359" s="33"/>
      <c r="L359" s="36"/>
      <c r="M359" s="187"/>
      <c r="N359" s="58"/>
      <c r="O359" s="58"/>
      <c r="P359" s="58"/>
      <c r="Q359" s="58"/>
      <c r="R359" s="58"/>
      <c r="S359" s="58"/>
      <c r="T359" s="59"/>
      <c r="AT359" s="15" t="s">
        <v>161</v>
      </c>
      <c r="AU359" s="15" t="s">
        <v>85</v>
      </c>
    </row>
    <row r="360" spans="2:51" s="12" customFormat="1" ht="12">
      <c r="B360" s="198"/>
      <c r="C360" s="199"/>
      <c r="D360" s="185" t="s">
        <v>163</v>
      </c>
      <c r="E360" s="200" t="s">
        <v>1</v>
      </c>
      <c r="F360" s="201" t="s">
        <v>894</v>
      </c>
      <c r="G360" s="199"/>
      <c r="H360" s="202">
        <v>3</v>
      </c>
      <c r="I360" s="203"/>
      <c r="J360" s="199"/>
      <c r="K360" s="199"/>
      <c r="L360" s="204"/>
      <c r="M360" s="205"/>
      <c r="N360" s="206"/>
      <c r="O360" s="206"/>
      <c r="P360" s="206"/>
      <c r="Q360" s="206"/>
      <c r="R360" s="206"/>
      <c r="S360" s="206"/>
      <c r="T360" s="207"/>
      <c r="AT360" s="208" t="s">
        <v>163</v>
      </c>
      <c r="AU360" s="208" t="s">
        <v>85</v>
      </c>
      <c r="AV360" s="12" t="s">
        <v>85</v>
      </c>
      <c r="AW360" s="12" t="s">
        <v>36</v>
      </c>
      <c r="AX360" s="12" t="s">
        <v>75</v>
      </c>
      <c r="AY360" s="208" t="s">
        <v>151</v>
      </c>
    </row>
    <row r="361" spans="2:51" s="12" customFormat="1" ht="12">
      <c r="B361" s="198"/>
      <c r="C361" s="199"/>
      <c r="D361" s="185" t="s">
        <v>163</v>
      </c>
      <c r="E361" s="200" t="s">
        <v>1</v>
      </c>
      <c r="F361" s="201" t="s">
        <v>895</v>
      </c>
      <c r="G361" s="199"/>
      <c r="H361" s="202">
        <v>3.6</v>
      </c>
      <c r="I361" s="203"/>
      <c r="J361" s="199"/>
      <c r="K361" s="199"/>
      <c r="L361" s="204"/>
      <c r="M361" s="205"/>
      <c r="N361" s="206"/>
      <c r="O361" s="206"/>
      <c r="P361" s="206"/>
      <c r="Q361" s="206"/>
      <c r="R361" s="206"/>
      <c r="S361" s="206"/>
      <c r="T361" s="207"/>
      <c r="AT361" s="208" t="s">
        <v>163</v>
      </c>
      <c r="AU361" s="208" t="s">
        <v>85</v>
      </c>
      <c r="AV361" s="12" t="s">
        <v>85</v>
      </c>
      <c r="AW361" s="12" t="s">
        <v>36</v>
      </c>
      <c r="AX361" s="12" t="s">
        <v>75</v>
      </c>
      <c r="AY361" s="208" t="s">
        <v>151</v>
      </c>
    </row>
    <row r="362" spans="2:51" s="12" customFormat="1" ht="12">
      <c r="B362" s="198"/>
      <c r="C362" s="199"/>
      <c r="D362" s="185" t="s">
        <v>163</v>
      </c>
      <c r="E362" s="200" t="s">
        <v>1</v>
      </c>
      <c r="F362" s="201" t="s">
        <v>535</v>
      </c>
      <c r="G362" s="199"/>
      <c r="H362" s="202">
        <v>7.2</v>
      </c>
      <c r="I362" s="203"/>
      <c r="J362" s="199"/>
      <c r="K362" s="199"/>
      <c r="L362" s="204"/>
      <c r="M362" s="205"/>
      <c r="N362" s="206"/>
      <c r="O362" s="206"/>
      <c r="P362" s="206"/>
      <c r="Q362" s="206"/>
      <c r="R362" s="206"/>
      <c r="S362" s="206"/>
      <c r="T362" s="207"/>
      <c r="AT362" s="208" t="s">
        <v>163</v>
      </c>
      <c r="AU362" s="208" t="s">
        <v>85</v>
      </c>
      <c r="AV362" s="12" t="s">
        <v>85</v>
      </c>
      <c r="AW362" s="12" t="s">
        <v>36</v>
      </c>
      <c r="AX362" s="12" t="s">
        <v>75</v>
      </c>
      <c r="AY362" s="208" t="s">
        <v>151</v>
      </c>
    </row>
    <row r="363" spans="2:51" s="12" customFormat="1" ht="12">
      <c r="B363" s="198"/>
      <c r="C363" s="199"/>
      <c r="D363" s="185" t="s">
        <v>163</v>
      </c>
      <c r="E363" s="200" t="s">
        <v>1</v>
      </c>
      <c r="F363" s="201" t="s">
        <v>1023</v>
      </c>
      <c r="G363" s="199"/>
      <c r="H363" s="202">
        <v>15.6</v>
      </c>
      <c r="I363" s="203"/>
      <c r="J363" s="199"/>
      <c r="K363" s="199"/>
      <c r="L363" s="204"/>
      <c r="M363" s="205"/>
      <c r="N363" s="206"/>
      <c r="O363" s="206"/>
      <c r="P363" s="206"/>
      <c r="Q363" s="206"/>
      <c r="R363" s="206"/>
      <c r="S363" s="206"/>
      <c r="T363" s="207"/>
      <c r="AT363" s="208" t="s">
        <v>163</v>
      </c>
      <c r="AU363" s="208" t="s">
        <v>85</v>
      </c>
      <c r="AV363" s="12" t="s">
        <v>85</v>
      </c>
      <c r="AW363" s="12" t="s">
        <v>36</v>
      </c>
      <c r="AX363" s="12" t="s">
        <v>75</v>
      </c>
      <c r="AY363" s="208" t="s">
        <v>151</v>
      </c>
    </row>
    <row r="364" spans="2:51" s="12" customFormat="1" ht="12">
      <c r="B364" s="198"/>
      <c r="C364" s="199"/>
      <c r="D364" s="185" t="s">
        <v>163</v>
      </c>
      <c r="E364" s="200" t="s">
        <v>1</v>
      </c>
      <c r="F364" s="201" t="s">
        <v>537</v>
      </c>
      <c r="G364" s="199"/>
      <c r="H364" s="202">
        <v>8.1</v>
      </c>
      <c r="I364" s="203"/>
      <c r="J364" s="199"/>
      <c r="K364" s="199"/>
      <c r="L364" s="204"/>
      <c r="M364" s="205"/>
      <c r="N364" s="206"/>
      <c r="O364" s="206"/>
      <c r="P364" s="206"/>
      <c r="Q364" s="206"/>
      <c r="R364" s="206"/>
      <c r="S364" s="206"/>
      <c r="T364" s="207"/>
      <c r="AT364" s="208" t="s">
        <v>163</v>
      </c>
      <c r="AU364" s="208" t="s">
        <v>85</v>
      </c>
      <c r="AV364" s="12" t="s">
        <v>85</v>
      </c>
      <c r="AW364" s="12" t="s">
        <v>36</v>
      </c>
      <c r="AX364" s="12" t="s">
        <v>75</v>
      </c>
      <c r="AY364" s="208" t="s">
        <v>151</v>
      </c>
    </row>
    <row r="365" spans="2:51" s="12" customFormat="1" ht="12">
      <c r="B365" s="198"/>
      <c r="C365" s="199"/>
      <c r="D365" s="185" t="s">
        <v>163</v>
      </c>
      <c r="E365" s="200" t="s">
        <v>1</v>
      </c>
      <c r="F365" s="201" t="s">
        <v>538</v>
      </c>
      <c r="G365" s="199"/>
      <c r="H365" s="202">
        <v>1.2</v>
      </c>
      <c r="I365" s="203"/>
      <c r="J365" s="199"/>
      <c r="K365" s="199"/>
      <c r="L365" s="204"/>
      <c r="M365" s="205"/>
      <c r="N365" s="206"/>
      <c r="O365" s="206"/>
      <c r="P365" s="206"/>
      <c r="Q365" s="206"/>
      <c r="R365" s="206"/>
      <c r="S365" s="206"/>
      <c r="T365" s="207"/>
      <c r="AT365" s="208" t="s">
        <v>163</v>
      </c>
      <c r="AU365" s="208" t="s">
        <v>85</v>
      </c>
      <c r="AV365" s="12" t="s">
        <v>85</v>
      </c>
      <c r="AW365" s="12" t="s">
        <v>36</v>
      </c>
      <c r="AX365" s="12" t="s">
        <v>75</v>
      </c>
      <c r="AY365" s="208" t="s">
        <v>151</v>
      </c>
    </row>
    <row r="366" spans="2:51" s="13" customFormat="1" ht="12">
      <c r="B366" s="209"/>
      <c r="C366" s="210"/>
      <c r="D366" s="185" t="s">
        <v>163</v>
      </c>
      <c r="E366" s="211" t="s">
        <v>1</v>
      </c>
      <c r="F366" s="212" t="s">
        <v>171</v>
      </c>
      <c r="G366" s="210"/>
      <c r="H366" s="213">
        <v>38.7</v>
      </c>
      <c r="I366" s="214"/>
      <c r="J366" s="210"/>
      <c r="K366" s="210"/>
      <c r="L366" s="215"/>
      <c r="M366" s="216"/>
      <c r="N366" s="217"/>
      <c r="O366" s="217"/>
      <c r="P366" s="217"/>
      <c r="Q366" s="217"/>
      <c r="R366" s="217"/>
      <c r="S366" s="217"/>
      <c r="T366" s="218"/>
      <c r="AT366" s="219" t="s">
        <v>163</v>
      </c>
      <c r="AU366" s="219" t="s">
        <v>85</v>
      </c>
      <c r="AV366" s="13" t="s">
        <v>159</v>
      </c>
      <c r="AW366" s="13" t="s">
        <v>36</v>
      </c>
      <c r="AX366" s="13" t="s">
        <v>83</v>
      </c>
      <c r="AY366" s="219" t="s">
        <v>151</v>
      </c>
    </row>
    <row r="367" spans="2:65" s="1" customFormat="1" ht="22.5" customHeight="1">
      <c r="B367" s="32"/>
      <c r="C367" s="173" t="s">
        <v>499</v>
      </c>
      <c r="D367" s="173" t="s">
        <v>154</v>
      </c>
      <c r="E367" s="174" t="s">
        <v>548</v>
      </c>
      <c r="F367" s="175" t="s">
        <v>549</v>
      </c>
      <c r="G367" s="176" t="s">
        <v>488</v>
      </c>
      <c r="H367" s="177">
        <v>6</v>
      </c>
      <c r="I367" s="178"/>
      <c r="J367" s="179">
        <f>ROUND(I367*H367,2)</f>
        <v>0</v>
      </c>
      <c r="K367" s="175" t="s">
        <v>1</v>
      </c>
      <c r="L367" s="36"/>
      <c r="M367" s="180" t="s">
        <v>1</v>
      </c>
      <c r="N367" s="181" t="s">
        <v>46</v>
      </c>
      <c r="O367" s="58"/>
      <c r="P367" s="182">
        <f>O367*H367</f>
        <v>0</v>
      </c>
      <c r="Q367" s="182">
        <v>0</v>
      </c>
      <c r="R367" s="182">
        <f>Q367*H367</f>
        <v>0</v>
      </c>
      <c r="S367" s="182">
        <v>0</v>
      </c>
      <c r="T367" s="183">
        <f>S367*H367</f>
        <v>0</v>
      </c>
      <c r="AR367" s="15" t="s">
        <v>292</v>
      </c>
      <c r="AT367" s="15" t="s">
        <v>154</v>
      </c>
      <c r="AU367" s="15" t="s">
        <v>85</v>
      </c>
      <c r="AY367" s="15" t="s">
        <v>151</v>
      </c>
      <c r="BE367" s="184">
        <f>IF(N367="základní",J367,0)</f>
        <v>0</v>
      </c>
      <c r="BF367" s="184">
        <f>IF(N367="snížená",J367,0)</f>
        <v>0</v>
      </c>
      <c r="BG367" s="184">
        <f>IF(N367="zákl. přenesená",J367,0)</f>
        <v>0</v>
      </c>
      <c r="BH367" s="184">
        <f>IF(N367="sníž. přenesená",J367,0)</f>
        <v>0</v>
      </c>
      <c r="BI367" s="184">
        <f>IF(N367="nulová",J367,0)</f>
        <v>0</v>
      </c>
      <c r="BJ367" s="15" t="s">
        <v>83</v>
      </c>
      <c r="BK367" s="184">
        <f>ROUND(I367*H367,2)</f>
        <v>0</v>
      </c>
      <c r="BL367" s="15" t="s">
        <v>292</v>
      </c>
      <c r="BM367" s="15" t="s">
        <v>1024</v>
      </c>
    </row>
    <row r="368" spans="2:47" s="1" customFormat="1" ht="19.5">
      <c r="B368" s="32"/>
      <c r="C368" s="33"/>
      <c r="D368" s="185" t="s">
        <v>161</v>
      </c>
      <c r="E368" s="33"/>
      <c r="F368" s="186" t="s">
        <v>549</v>
      </c>
      <c r="G368" s="33"/>
      <c r="H368" s="33"/>
      <c r="I368" s="102"/>
      <c r="J368" s="33"/>
      <c r="K368" s="33"/>
      <c r="L368" s="36"/>
      <c r="M368" s="187"/>
      <c r="N368" s="58"/>
      <c r="O368" s="58"/>
      <c r="P368" s="58"/>
      <c r="Q368" s="58"/>
      <c r="R368" s="58"/>
      <c r="S368" s="58"/>
      <c r="T368" s="59"/>
      <c r="AT368" s="15" t="s">
        <v>161</v>
      </c>
      <c r="AU368" s="15" t="s">
        <v>85</v>
      </c>
    </row>
    <row r="369" spans="2:51" s="11" customFormat="1" ht="12">
      <c r="B369" s="188"/>
      <c r="C369" s="189"/>
      <c r="D369" s="185" t="s">
        <v>163</v>
      </c>
      <c r="E369" s="190" t="s">
        <v>1</v>
      </c>
      <c r="F369" s="191" t="s">
        <v>400</v>
      </c>
      <c r="G369" s="189"/>
      <c r="H369" s="190" t="s">
        <v>1</v>
      </c>
      <c r="I369" s="192"/>
      <c r="J369" s="189"/>
      <c r="K369" s="189"/>
      <c r="L369" s="193"/>
      <c r="M369" s="194"/>
      <c r="N369" s="195"/>
      <c r="O369" s="195"/>
      <c r="P369" s="195"/>
      <c r="Q369" s="195"/>
      <c r="R369" s="195"/>
      <c r="S369" s="195"/>
      <c r="T369" s="196"/>
      <c r="AT369" s="197" t="s">
        <v>163</v>
      </c>
      <c r="AU369" s="197" t="s">
        <v>85</v>
      </c>
      <c r="AV369" s="11" t="s">
        <v>83</v>
      </c>
      <c r="AW369" s="11" t="s">
        <v>36</v>
      </c>
      <c r="AX369" s="11" t="s">
        <v>75</v>
      </c>
      <c r="AY369" s="197" t="s">
        <v>151</v>
      </c>
    </row>
    <row r="370" spans="2:51" s="12" customFormat="1" ht="12">
      <c r="B370" s="198"/>
      <c r="C370" s="199"/>
      <c r="D370" s="185" t="s">
        <v>163</v>
      </c>
      <c r="E370" s="200" t="s">
        <v>1</v>
      </c>
      <c r="F370" s="201" t="s">
        <v>551</v>
      </c>
      <c r="G370" s="199"/>
      <c r="H370" s="202">
        <v>6</v>
      </c>
      <c r="I370" s="203"/>
      <c r="J370" s="199"/>
      <c r="K370" s="199"/>
      <c r="L370" s="204"/>
      <c r="M370" s="205"/>
      <c r="N370" s="206"/>
      <c r="O370" s="206"/>
      <c r="P370" s="206"/>
      <c r="Q370" s="206"/>
      <c r="R370" s="206"/>
      <c r="S370" s="206"/>
      <c r="T370" s="207"/>
      <c r="AT370" s="208" t="s">
        <v>163</v>
      </c>
      <c r="AU370" s="208" t="s">
        <v>85</v>
      </c>
      <c r="AV370" s="12" t="s">
        <v>85</v>
      </c>
      <c r="AW370" s="12" t="s">
        <v>36</v>
      </c>
      <c r="AX370" s="12" t="s">
        <v>83</v>
      </c>
      <c r="AY370" s="208" t="s">
        <v>151</v>
      </c>
    </row>
    <row r="371" spans="2:65" s="1" customFormat="1" ht="22.5" customHeight="1">
      <c r="B371" s="32"/>
      <c r="C371" s="173" t="s">
        <v>505</v>
      </c>
      <c r="D371" s="173" t="s">
        <v>154</v>
      </c>
      <c r="E371" s="174" t="s">
        <v>553</v>
      </c>
      <c r="F371" s="175" t="s">
        <v>900</v>
      </c>
      <c r="G371" s="176" t="s">
        <v>488</v>
      </c>
      <c r="H371" s="177">
        <v>7</v>
      </c>
      <c r="I371" s="178"/>
      <c r="J371" s="179">
        <f>ROUND(I371*H371,2)</f>
        <v>0</v>
      </c>
      <c r="K371" s="175" t="s">
        <v>1</v>
      </c>
      <c r="L371" s="36"/>
      <c r="M371" s="180" t="s">
        <v>1</v>
      </c>
      <c r="N371" s="181" t="s">
        <v>46</v>
      </c>
      <c r="O371" s="58"/>
      <c r="P371" s="182">
        <f>O371*H371</f>
        <v>0</v>
      </c>
      <c r="Q371" s="182">
        <v>0</v>
      </c>
      <c r="R371" s="182">
        <f>Q371*H371</f>
        <v>0</v>
      </c>
      <c r="S371" s="182">
        <v>0</v>
      </c>
      <c r="T371" s="183">
        <f>S371*H371</f>
        <v>0</v>
      </c>
      <c r="AR371" s="15" t="s">
        <v>292</v>
      </c>
      <c r="AT371" s="15" t="s">
        <v>154</v>
      </c>
      <c r="AU371" s="15" t="s">
        <v>85</v>
      </c>
      <c r="AY371" s="15" t="s">
        <v>151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15" t="s">
        <v>83</v>
      </c>
      <c r="BK371" s="184">
        <f>ROUND(I371*H371,2)</f>
        <v>0</v>
      </c>
      <c r="BL371" s="15" t="s">
        <v>292</v>
      </c>
      <c r="BM371" s="15" t="s">
        <v>1025</v>
      </c>
    </row>
    <row r="372" spans="2:47" s="1" customFormat="1" ht="19.5">
      <c r="B372" s="32"/>
      <c r="C372" s="33"/>
      <c r="D372" s="185" t="s">
        <v>161</v>
      </c>
      <c r="E372" s="33"/>
      <c r="F372" s="186" t="s">
        <v>554</v>
      </c>
      <c r="G372" s="33"/>
      <c r="H372" s="33"/>
      <c r="I372" s="102"/>
      <c r="J372" s="33"/>
      <c r="K372" s="33"/>
      <c r="L372" s="36"/>
      <c r="M372" s="187"/>
      <c r="N372" s="58"/>
      <c r="O372" s="58"/>
      <c r="P372" s="58"/>
      <c r="Q372" s="58"/>
      <c r="R372" s="58"/>
      <c r="S372" s="58"/>
      <c r="T372" s="59"/>
      <c r="AT372" s="15" t="s">
        <v>161</v>
      </c>
      <c r="AU372" s="15" t="s">
        <v>85</v>
      </c>
    </row>
    <row r="373" spans="2:51" s="11" customFormat="1" ht="12">
      <c r="B373" s="188"/>
      <c r="C373" s="189"/>
      <c r="D373" s="185" t="s">
        <v>163</v>
      </c>
      <c r="E373" s="190" t="s">
        <v>1</v>
      </c>
      <c r="F373" s="191" t="s">
        <v>400</v>
      </c>
      <c r="G373" s="189"/>
      <c r="H373" s="190" t="s">
        <v>1</v>
      </c>
      <c r="I373" s="192"/>
      <c r="J373" s="189"/>
      <c r="K373" s="189"/>
      <c r="L373" s="193"/>
      <c r="M373" s="194"/>
      <c r="N373" s="195"/>
      <c r="O373" s="195"/>
      <c r="P373" s="195"/>
      <c r="Q373" s="195"/>
      <c r="R373" s="195"/>
      <c r="S373" s="195"/>
      <c r="T373" s="196"/>
      <c r="AT373" s="197" t="s">
        <v>163</v>
      </c>
      <c r="AU373" s="197" t="s">
        <v>85</v>
      </c>
      <c r="AV373" s="11" t="s">
        <v>83</v>
      </c>
      <c r="AW373" s="11" t="s">
        <v>36</v>
      </c>
      <c r="AX373" s="11" t="s">
        <v>75</v>
      </c>
      <c r="AY373" s="197" t="s">
        <v>151</v>
      </c>
    </row>
    <row r="374" spans="2:51" s="12" customFormat="1" ht="12">
      <c r="B374" s="198"/>
      <c r="C374" s="199"/>
      <c r="D374" s="185" t="s">
        <v>163</v>
      </c>
      <c r="E374" s="200" t="s">
        <v>1</v>
      </c>
      <c r="F374" s="201" t="s">
        <v>556</v>
      </c>
      <c r="G374" s="199"/>
      <c r="H374" s="202">
        <v>7</v>
      </c>
      <c r="I374" s="203"/>
      <c r="J374" s="199"/>
      <c r="K374" s="199"/>
      <c r="L374" s="204"/>
      <c r="M374" s="205"/>
      <c r="N374" s="206"/>
      <c r="O374" s="206"/>
      <c r="P374" s="206"/>
      <c r="Q374" s="206"/>
      <c r="R374" s="206"/>
      <c r="S374" s="206"/>
      <c r="T374" s="207"/>
      <c r="AT374" s="208" t="s">
        <v>163</v>
      </c>
      <c r="AU374" s="208" t="s">
        <v>85</v>
      </c>
      <c r="AV374" s="12" t="s">
        <v>85</v>
      </c>
      <c r="AW374" s="12" t="s">
        <v>36</v>
      </c>
      <c r="AX374" s="12" t="s">
        <v>83</v>
      </c>
      <c r="AY374" s="208" t="s">
        <v>151</v>
      </c>
    </row>
    <row r="375" spans="2:65" s="1" customFormat="1" ht="22.5" customHeight="1">
      <c r="B375" s="32"/>
      <c r="C375" s="173" t="s">
        <v>511</v>
      </c>
      <c r="D375" s="173" t="s">
        <v>154</v>
      </c>
      <c r="E375" s="174" t="s">
        <v>901</v>
      </c>
      <c r="F375" s="175" t="s">
        <v>1026</v>
      </c>
      <c r="G375" s="176" t="s">
        <v>488</v>
      </c>
      <c r="H375" s="177">
        <v>3</v>
      </c>
      <c r="I375" s="178"/>
      <c r="J375" s="179">
        <f>ROUND(I375*H375,2)</f>
        <v>0</v>
      </c>
      <c r="K375" s="175" t="s">
        <v>1</v>
      </c>
      <c r="L375" s="36"/>
      <c r="M375" s="180" t="s">
        <v>1</v>
      </c>
      <c r="N375" s="181" t="s">
        <v>46</v>
      </c>
      <c r="O375" s="58"/>
      <c r="P375" s="182">
        <f>O375*H375</f>
        <v>0</v>
      </c>
      <c r="Q375" s="182">
        <v>0</v>
      </c>
      <c r="R375" s="182">
        <f>Q375*H375</f>
        <v>0</v>
      </c>
      <c r="S375" s="182">
        <v>0</v>
      </c>
      <c r="T375" s="183">
        <f>S375*H375</f>
        <v>0</v>
      </c>
      <c r="AR375" s="15" t="s">
        <v>292</v>
      </c>
      <c r="AT375" s="15" t="s">
        <v>154</v>
      </c>
      <c r="AU375" s="15" t="s">
        <v>85</v>
      </c>
      <c r="AY375" s="15" t="s">
        <v>151</v>
      </c>
      <c r="BE375" s="184">
        <f>IF(N375="základní",J375,0)</f>
        <v>0</v>
      </c>
      <c r="BF375" s="184">
        <f>IF(N375="snížená",J375,0)</f>
        <v>0</v>
      </c>
      <c r="BG375" s="184">
        <f>IF(N375="zákl. přenesená",J375,0)</f>
        <v>0</v>
      </c>
      <c r="BH375" s="184">
        <f>IF(N375="sníž. přenesená",J375,0)</f>
        <v>0</v>
      </c>
      <c r="BI375" s="184">
        <f>IF(N375="nulová",J375,0)</f>
        <v>0</v>
      </c>
      <c r="BJ375" s="15" t="s">
        <v>83</v>
      </c>
      <c r="BK375" s="184">
        <f>ROUND(I375*H375,2)</f>
        <v>0</v>
      </c>
      <c r="BL375" s="15" t="s">
        <v>292</v>
      </c>
      <c r="BM375" s="15" t="s">
        <v>1027</v>
      </c>
    </row>
    <row r="376" spans="2:47" s="1" customFormat="1" ht="19.5">
      <c r="B376" s="32"/>
      <c r="C376" s="33"/>
      <c r="D376" s="185" t="s">
        <v>161</v>
      </c>
      <c r="E376" s="33"/>
      <c r="F376" s="186" t="s">
        <v>1026</v>
      </c>
      <c r="G376" s="33"/>
      <c r="H376" s="33"/>
      <c r="I376" s="102"/>
      <c r="J376" s="33"/>
      <c r="K376" s="33"/>
      <c r="L376" s="36"/>
      <c r="M376" s="187"/>
      <c r="N376" s="58"/>
      <c r="O376" s="58"/>
      <c r="P376" s="58"/>
      <c r="Q376" s="58"/>
      <c r="R376" s="58"/>
      <c r="S376" s="58"/>
      <c r="T376" s="59"/>
      <c r="AT376" s="15" t="s">
        <v>161</v>
      </c>
      <c r="AU376" s="15" t="s">
        <v>85</v>
      </c>
    </row>
    <row r="377" spans="2:51" s="11" customFormat="1" ht="12">
      <c r="B377" s="188"/>
      <c r="C377" s="189"/>
      <c r="D377" s="185" t="s">
        <v>163</v>
      </c>
      <c r="E377" s="190" t="s">
        <v>1</v>
      </c>
      <c r="F377" s="191" t="s">
        <v>571</v>
      </c>
      <c r="G377" s="189"/>
      <c r="H377" s="190" t="s">
        <v>1</v>
      </c>
      <c r="I377" s="192"/>
      <c r="J377" s="189"/>
      <c r="K377" s="189"/>
      <c r="L377" s="193"/>
      <c r="M377" s="194"/>
      <c r="N377" s="195"/>
      <c r="O377" s="195"/>
      <c r="P377" s="195"/>
      <c r="Q377" s="195"/>
      <c r="R377" s="195"/>
      <c r="S377" s="195"/>
      <c r="T377" s="196"/>
      <c r="AT377" s="197" t="s">
        <v>163</v>
      </c>
      <c r="AU377" s="197" t="s">
        <v>85</v>
      </c>
      <c r="AV377" s="11" t="s">
        <v>83</v>
      </c>
      <c r="AW377" s="11" t="s">
        <v>36</v>
      </c>
      <c r="AX377" s="11" t="s">
        <v>75</v>
      </c>
      <c r="AY377" s="197" t="s">
        <v>151</v>
      </c>
    </row>
    <row r="378" spans="2:51" s="12" customFormat="1" ht="12">
      <c r="B378" s="198"/>
      <c r="C378" s="199"/>
      <c r="D378" s="185" t="s">
        <v>163</v>
      </c>
      <c r="E378" s="200" t="s">
        <v>1</v>
      </c>
      <c r="F378" s="201" t="s">
        <v>904</v>
      </c>
      <c r="G378" s="199"/>
      <c r="H378" s="202">
        <v>3</v>
      </c>
      <c r="I378" s="203"/>
      <c r="J378" s="199"/>
      <c r="K378" s="199"/>
      <c r="L378" s="204"/>
      <c r="M378" s="205"/>
      <c r="N378" s="206"/>
      <c r="O378" s="206"/>
      <c r="P378" s="206"/>
      <c r="Q378" s="206"/>
      <c r="R378" s="206"/>
      <c r="S378" s="206"/>
      <c r="T378" s="207"/>
      <c r="AT378" s="208" t="s">
        <v>163</v>
      </c>
      <c r="AU378" s="208" t="s">
        <v>85</v>
      </c>
      <c r="AV378" s="12" t="s">
        <v>85</v>
      </c>
      <c r="AW378" s="12" t="s">
        <v>36</v>
      </c>
      <c r="AX378" s="12" t="s">
        <v>83</v>
      </c>
      <c r="AY378" s="208" t="s">
        <v>151</v>
      </c>
    </row>
    <row r="379" spans="2:65" s="1" customFormat="1" ht="22.5" customHeight="1">
      <c r="B379" s="32"/>
      <c r="C379" s="173" t="s">
        <v>517</v>
      </c>
      <c r="D379" s="173" t="s">
        <v>154</v>
      </c>
      <c r="E379" s="174" t="s">
        <v>574</v>
      </c>
      <c r="F379" s="175" t="s">
        <v>575</v>
      </c>
      <c r="G379" s="176" t="s">
        <v>488</v>
      </c>
      <c r="H379" s="177">
        <v>2</v>
      </c>
      <c r="I379" s="178"/>
      <c r="J379" s="179">
        <f>ROUND(I379*H379,2)</f>
        <v>0</v>
      </c>
      <c r="K379" s="175" t="s">
        <v>1</v>
      </c>
      <c r="L379" s="36"/>
      <c r="M379" s="180" t="s">
        <v>1</v>
      </c>
      <c r="N379" s="181" t="s">
        <v>46</v>
      </c>
      <c r="O379" s="58"/>
      <c r="P379" s="182">
        <f>O379*H379</f>
        <v>0</v>
      </c>
      <c r="Q379" s="182">
        <v>0</v>
      </c>
      <c r="R379" s="182">
        <f>Q379*H379</f>
        <v>0</v>
      </c>
      <c r="S379" s="182">
        <v>0</v>
      </c>
      <c r="T379" s="183">
        <f>S379*H379</f>
        <v>0</v>
      </c>
      <c r="AR379" s="15" t="s">
        <v>292</v>
      </c>
      <c r="AT379" s="15" t="s">
        <v>154</v>
      </c>
      <c r="AU379" s="15" t="s">
        <v>85</v>
      </c>
      <c r="AY379" s="15" t="s">
        <v>151</v>
      </c>
      <c r="BE379" s="184">
        <f>IF(N379="základní",J379,0)</f>
        <v>0</v>
      </c>
      <c r="BF379" s="184">
        <f>IF(N379="snížená",J379,0)</f>
        <v>0</v>
      </c>
      <c r="BG379" s="184">
        <f>IF(N379="zákl. přenesená",J379,0)</f>
        <v>0</v>
      </c>
      <c r="BH379" s="184">
        <f>IF(N379="sníž. přenesená",J379,0)</f>
        <v>0</v>
      </c>
      <c r="BI379" s="184">
        <f>IF(N379="nulová",J379,0)</f>
        <v>0</v>
      </c>
      <c r="BJ379" s="15" t="s">
        <v>83</v>
      </c>
      <c r="BK379" s="184">
        <f>ROUND(I379*H379,2)</f>
        <v>0</v>
      </c>
      <c r="BL379" s="15" t="s">
        <v>292</v>
      </c>
      <c r="BM379" s="15" t="s">
        <v>1028</v>
      </c>
    </row>
    <row r="380" spans="2:47" s="1" customFormat="1" ht="19.5">
      <c r="B380" s="32"/>
      <c r="C380" s="33"/>
      <c r="D380" s="185" t="s">
        <v>161</v>
      </c>
      <c r="E380" s="33"/>
      <c r="F380" s="186" t="s">
        <v>575</v>
      </c>
      <c r="G380" s="33"/>
      <c r="H380" s="33"/>
      <c r="I380" s="102"/>
      <c r="J380" s="33"/>
      <c r="K380" s="33"/>
      <c r="L380" s="36"/>
      <c r="M380" s="187"/>
      <c r="N380" s="58"/>
      <c r="O380" s="58"/>
      <c r="P380" s="58"/>
      <c r="Q380" s="58"/>
      <c r="R380" s="58"/>
      <c r="S380" s="58"/>
      <c r="T380" s="59"/>
      <c r="AT380" s="15" t="s">
        <v>161</v>
      </c>
      <c r="AU380" s="15" t="s">
        <v>85</v>
      </c>
    </row>
    <row r="381" spans="2:51" s="11" customFormat="1" ht="12">
      <c r="B381" s="188"/>
      <c r="C381" s="189"/>
      <c r="D381" s="185" t="s">
        <v>163</v>
      </c>
      <c r="E381" s="190" t="s">
        <v>1</v>
      </c>
      <c r="F381" s="191" t="s">
        <v>571</v>
      </c>
      <c r="G381" s="189"/>
      <c r="H381" s="190" t="s">
        <v>1</v>
      </c>
      <c r="I381" s="192"/>
      <c r="J381" s="189"/>
      <c r="K381" s="189"/>
      <c r="L381" s="193"/>
      <c r="M381" s="194"/>
      <c r="N381" s="195"/>
      <c r="O381" s="195"/>
      <c r="P381" s="195"/>
      <c r="Q381" s="195"/>
      <c r="R381" s="195"/>
      <c r="S381" s="195"/>
      <c r="T381" s="196"/>
      <c r="AT381" s="197" t="s">
        <v>163</v>
      </c>
      <c r="AU381" s="197" t="s">
        <v>85</v>
      </c>
      <c r="AV381" s="11" t="s">
        <v>83</v>
      </c>
      <c r="AW381" s="11" t="s">
        <v>36</v>
      </c>
      <c r="AX381" s="11" t="s">
        <v>75</v>
      </c>
      <c r="AY381" s="197" t="s">
        <v>151</v>
      </c>
    </row>
    <row r="382" spans="2:51" s="12" customFormat="1" ht="12">
      <c r="B382" s="198"/>
      <c r="C382" s="199"/>
      <c r="D382" s="185" t="s">
        <v>163</v>
      </c>
      <c r="E382" s="200" t="s">
        <v>1</v>
      </c>
      <c r="F382" s="201" t="s">
        <v>907</v>
      </c>
      <c r="G382" s="199"/>
      <c r="H382" s="202">
        <v>2</v>
      </c>
      <c r="I382" s="203"/>
      <c r="J382" s="199"/>
      <c r="K382" s="199"/>
      <c r="L382" s="204"/>
      <c r="M382" s="205"/>
      <c r="N382" s="206"/>
      <c r="O382" s="206"/>
      <c r="P382" s="206"/>
      <c r="Q382" s="206"/>
      <c r="R382" s="206"/>
      <c r="S382" s="206"/>
      <c r="T382" s="207"/>
      <c r="AT382" s="208" t="s">
        <v>163</v>
      </c>
      <c r="AU382" s="208" t="s">
        <v>85</v>
      </c>
      <c r="AV382" s="12" t="s">
        <v>85</v>
      </c>
      <c r="AW382" s="12" t="s">
        <v>36</v>
      </c>
      <c r="AX382" s="12" t="s">
        <v>83</v>
      </c>
      <c r="AY382" s="208" t="s">
        <v>151</v>
      </c>
    </row>
    <row r="383" spans="2:65" s="1" customFormat="1" ht="22.5" customHeight="1">
      <c r="B383" s="32"/>
      <c r="C383" s="173" t="s">
        <v>523</v>
      </c>
      <c r="D383" s="173" t="s">
        <v>154</v>
      </c>
      <c r="E383" s="174" t="s">
        <v>579</v>
      </c>
      <c r="F383" s="175" t="s">
        <v>580</v>
      </c>
      <c r="G383" s="176" t="s">
        <v>488</v>
      </c>
      <c r="H383" s="177">
        <v>4</v>
      </c>
      <c r="I383" s="178"/>
      <c r="J383" s="179">
        <f>ROUND(I383*H383,2)</f>
        <v>0</v>
      </c>
      <c r="K383" s="175" t="s">
        <v>1</v>
      </c>
      <c r="L383" s="36"/>
      <c r="M383" s="180" t="s">
        <v>1</v>
      </c>
      <c r="N383" s="181" t="s">
        <v>46</v>
      </c>
      <c r="O383" s="58"/>
      <c r="P383" s="182">
        <f>O383*H383</f>
        <v>0</v>
      </c>
      <c r="Q383" s="182">
        <v>0</v>
      </c>
      <c r="R383" s="182">
        <f>Q383*H383</f>
        <v>0</v>
      </c>
      <c r="S383" s="182">
        <v>0</v>
      </c>
      <c r="T383" s="183">
        <f>S383*H383</f>
        <v>0</v>
      </c>
      <c r="AR383" s="15" t="s">
        <v>292</v>
      </c>
      <c r="AT383" s="15" t="s">
        <v>154</v>
      </c>
      <c r="AU383" s="15" t="s">
        <v>85</v>
      </c>
      <c r="AY383" s="15" t="s">
        <v>151</v>
      </c>
      <c r="BE383" s="184">
        <f>IF(N383="základní",J383,0)</f>
        <v>0</v>
      </c>
      <c r="BF383" s="184">
        <f>IF(N383="snížená",J383,0)</f>
        <v>0</v>
      </c>
      <c r="BG383" s="184">
        <f>IF(N383="zákl. přenesená",J383,0)</f>
        <v>0</v>
      </c>
      <c r="BH383" s="184">
        <f>IF(N383="sníž. přenesená",J383,0)</f>
        <v>0</v>
      </c>
      <c r="BI383" s="184">
        <f>IF(N383="nulová",J383,0)</f>
        <v>0</v>
      </c>
      <c r="BJ383" s="15" t="s">
        <v>83</v>
      </c>
      <c r="BK383" s="184">
        <f>ROUND(I383*H383,2)</f>
        <v>0</v>
      </c>
      <c r="BL383" s="15" t="s">
        <v>292</v>
      </c>
      <c r="BM383" s="15" t="s">
        <v>1029</v>
      </c>
    </row>
    <row r="384" spans="2:47" s="1" customFormat="1" ht="19.5">
      <c r="B384" s="32"/>
      <c r="C384" s="33"/>
      <c r="D384" s="185" t="s">
        <v>161</v>
      </c>
      <c r="E384" s="33"/>
      <c r="F384" s="186" t="s">
        <v>1030</v>
      </c>
      <c r="G384" s="33"/>
      <c r="H384" s="33"/>
      <c r="I384" s="102"/>
      <c r="J384" s="33"/>
      <c r="K384" s="33"/>
      <c r="L384" s="36"/>
      <c r="M384" s="187"/>
      <c r="N384" s="58"/>
      <c r="O384" s="58"/>
      <c r="P384" s="58"/>
      <c r="Q384" s="58"/>
      <c r="R384" s="58"/>
      <c r="S384" s="58"/>
      <c r="T384" s="59"/>
      <c r="AT384" s="15" t="s">
        <v>161</v>
      </c>
      <c r="AU384" s="15" t="s">
        <v>85</v>
      </c>
    </row>
    <row r="385" spans="2:51" s="11" customFormat="1" ht="12">
      <c r="B385" s="188"/>
      <c r="C385" s="189"/>
      <c r="D385" s="185" t="s">
        <v>163</v>
      </c>
      <c r="E385" s="190" t="s">
        <v>1</v>
      </c>
      <c r="F385" s="191" t="s">
        <v>571</v>
      </c>
      <c r="G385" s="189"/>
      <c r="H385" s="190" t="s">
        <v>1</v>
      </c>
      <c r="I385" s="192"/>
      <c r="J385" s="189"/>
      <c r="K385" s="189"/>
      <c r="L385" s="193"/>
      <c r="M385" s="194"/>
      <c r="N385" s="195"/>
      <c r="O385" s="195"/>
      <c r="P385" s="195"/>
      <c r="Q385" s="195"/>
      <c r="R385" s="195"/>
      <c r="S385" s="195"/>
      <c r="T385" s="196"/>
      <c r="AT385" s="197" t="s">
        <v>163</v>
      </c>
      <c r="AU385" s="197" t="s">
        <v>85</v>
      </c>
      <c r="AV385" s="11" t="s">
        <v>83</v>
      </c>
      <c r="AW385" s="11" t="s">
        <v>36</v>
      </c>
      <c r="AX385" s="11" t="s">
        <v>75</v>
      </c>
      <c r="AY385" s="197" t="s">
        <v>151</v>
      </c>
    </row>
    <row r="386" spans="2:51" s="12" customFormat="1" ht="12">
      <c r="B386" s="198"/>
      <c r="C386" s="199"/>
      <c r="D386" s="185" t="s">
        <v>163</v>
      </c>
      <c r="E386" s="200" t="s">
        <v>1</v>
      </c>
      <c r="F386" s="201" t="s">
        <v>582</v>
      </c>
      <c r="G386" s="199"/>
      <c r="H386" s="202">
        <v>4</v>
      </c>
      <c r="I386" s="203"/>
      <c r="J386" s="199"/>
      <c r="K386" s="199"/>
      <c r="L386" s="204"/>
      <c r="M386" s="205"/>
      <c r="N386" s="206"/>
      <c r="O386" s="206"/>
      <c r="P386" s="206"/>
      <c r="Q386" s="206"/>
      <c r="R386" s="206"/>
      <c r="S386" s="206"/>
      <c r="T386" s="207"/>
      <c r="AT386" s="208" t="s">
        <v>163</v>
      </c>
      <c r="AU386" s="208" t="s">
        <v>85</v>
      </c>
      <c r="AV386" s="12" t="s">
        <v>85</v>
      </c>
      <c r="AW386" s="12" t="s">
        <v>36</v>
      </c>
      <c r="AX386" s="12" t="s">
        <v>83</v>
      </c>
      <c r="AY386" s="208" t="s">
        <v>151</v>
      </c>
    </row>
    <row r="387" spans="2:65" s="1" customFormat="1" ht="22.5" customHeight="1">
      <c r="B387" s="32"/>
      <c r="C387" s="173" t="s">
        <v>529</v>
      </c>
      <c r="D387" s="173" t="s">
        <v>154</v>
      </c>
      <c r="E387" s="174" t="s">
        <v>584</v>
      </c>
      <c r="F387" s="175" t="s">
        <v>585</v>
      </c>
      <c r="G387" s="176" t="s">
        <v>488</v>
      </c>
      <c r="H387" s="177">
        <v>13</v>
      </c>
      <c r="I387" s="178"/>
      <c r="J387" s="179">
        <f>ROUND(I387*H387,2)</f>
        <v>0</v>
      </c>
      <c r="K387" s="175" t="s">
        <v>1</v>
      </c>
      <c r="L387" s="36"/>
      <c r="M387" s="180" t="s">
        <v>1</v>
      </c>
      <c r="N387" s="181" t="s">
        <v>46</v>
      </c>
      <c r="O387" s="58"/>
      <c r="P387" s="182">
        <f>O387*H387</f>
        <v>0</v>
      </c>
      <c r="Q387" s="182">
        <v>0</v>
      </c>
      <c r="R387" s="182">
        <f>Q387*H387</f>
        <v>0</v>
      </c>
      <c r="S387" s="182">
        <v>0</v>
      </c>
      <c r="T387" s="183">
        <f>S387*H387</f>
        <v>0</v>
      </c>
      <c r="AR387" s="15" t="s">
        <v>292</v>
      </c>
      <c r="AT387" s="15" t="s">
        <v>154</v>
      </c>
      <c r="AU387" s="15" t="s">
        <v>85</v>
      </c>
      <c r="AY387" s="15" t="s">
        <v>151</v>
      </c>
      <c r="BE387" s="184">
        <f>IF(N387="základní",J387,0)</f>
        <v>0</v>
      </c>
      <c r="BF387" s="184">
        <f>IF(N387="snížená",J387,0)</f>
        <v>0</v>
      </c>
      <c r="BG387" s="184">
        <f>IF(N387="zákl. přenesená",J387,0)</f>
        <v>0</v>
      </c>
      <c r="BH387" s="184">
        <f>IF(N387="sníž. přenesená",J387,0)</f>
        <v>0</v>
      </c>
      <c r="BI387" s="184">
        <f>IF(N387="nulová",J387,0)</f>
        <v>0</v>
      </c>
      <c r="BJ387" s="15" t="s">
        <v>83</v>
      </c>
      <c r="BK387" s="184">
        <f>ROUND(I387*H387,2)</f>
        <v>0</v>
      </c>
      <c r="BL387" s="15" t="s">
        <v>292</v>
      </c>
      <c r="BM387" s="15" t="s">
        <v>1031</v>
      </c>
    </row>
    <row r="388" spans="2:47" s="1" customFormat="1" ht="19.5">
      <c r="B388" s="32"/>
      <c r="C388" s="33"/>
      <c r="D388" s="185" t="s">
        <v>161</v>
      </c>
      <c r="E388" s="33"/>
      <c r="F388" s="186" t="s">
        <v>585</v>
      </c>
      <c r="G388" s="33"/>
      <c r="H388" s="33"/>
      <c r="I388" s="102"/>
      <c r="J388" s="33"/>
      <c r="K388" s="33"/>
      <c r="L388" s="36"/>
      <c r="M388" s="187"/>
      <c r="N388" s="58"/>
      <c r="O388" s="58"/>
      <c r="P388" s="58"/>
      <c r="Q388" s="58"/>
      <c r="R388" s="58"/>
      <c r="S388" s="58"/>
      <c r="T388" s="59"/>
      <c r="AT388" s="15" t="s">
        <v>161</v>
      </c>
      <c r="AU388" s="15" t="s">
        <v>85</v>
      </c>
    </row>
    <row r="389" spans="2:51" s="11" customFormat="1" ht="12">
      <c r="B389" s="188"/>
      <c r="C389" s="189"/>
      <c r="D389" s="185" t="s">
        <v>163</v>
      </c>
      <c r="E389" s="190" t="s">
        <v>1</v>
      </c>
      <c r="F389" s="191" t="s">
        <v>571</v>
      </c>
      <c r="G389" s="189"/>
      <c r="H389" s="190" t="s">
        <v>1</v>
      </c>
      <c r="I389" s="192"/>
      <c r="J389" s="189"/>
      <c r="K389" s="189"/>
      <c r="L389" s="193"/>
      <c r="M389" s="194"/>
      <c r="N389" s="195"/>
      <c r="O389" s="195"/>
      <c r="P389" s="195"/>
      <c r="Q389" s="195"/>
      <c r="R389" s="195"/>
      <c r="S389" s="195"/>
      <c r="T389" s="196"/>
      <c r="AT389" s="197" t="s">
        <v>163</v>
      </c>
      <c r="AU389" s="197" t="s">
        <v>85</v>
      </c>
      <c r="AV389" s="11" t="s">
        <v>83</v>
      </c>
      <c r="AW389" s="11" t="s">
        <v>36</v>
      </c>
      <c r="AX389" s="11" t="s">
        <v>75</v>
      </c>
      <c r="AY389" s="197" t="s">
        <v>151</v>
      </c>
    </row>
    <row r="390" spans="2:51" s="12" customFormat="1" ht="12">
      <c r="B390" s="198"/>
      <c r="C390" s="199"/>
      <c r="D390" s="185" t="s">
        <v>163</v>
      </c>
      <c r="E390" s="200" t="s">
        <v>1</v>
      </c>
      <c r="F390" s="201" t="s">
        <v>1032</v>
      </c>
      <c r="G390" s="199"/>
      <c r="H390" s="202">
        <v>13</v>
      </c>
      <c r="I390" s="203"/>
      <c r="J390" s="199"/>
      <c r="K390" s="199"/>
      <c r="L390" s="204"/>
      <c r="M390" s="205"/>
      <c r="N390" s="206"/>
      <c r="O390" s="206"/>
      <c r="P390" s="206"/>
      <c r="Q390" s="206"/>
      <c r="R390" s="206"/>
      <c r="S390" s="206"/>
      <c r="T390" s="207"/>
      <c r="AT390" s="208" t="s">
        <v>163</v>
      </c>
      <c r="AU390" s="208" t="s">
        <v>85</v>
      </c>
      <c r="AV390" s="12" t="s">
        <v>85</v>
      </c>
      <c r="AW390" s="12" t="s">
        <v>36</v>
      </c>
      <c r="AX390" s="12" t="s">
        <v>83</v>
      </c>
      <c r="AY390" s="208" t="s">
        <v>151</v>
      </c>
    </row>
    <row r="391" spans="2:65" s="1" customFormat="1" ht="22.5" customHeight="1">
      <c r="B391" s="32"/>
      <c r="C391" s="173" t="s">
        <v>540</v>
      </c>
      <c r="D391" s="173" t="s">
        <v>154</v>
      </c>
      <c r="E391" s="174" t="s">
        <v>589</v>
      </c>
      <c r="F391" s="175" t="s">
        <v>590</v>
      </c>
      <c r="G391" s="176" t="s">
        <v>488</v>
      </c>
      <c r="H391" s="177">
        <v>9</v>
      </c>
      <c r="I391" s="178"/>
      <c r="J391" s="179">
        <f>ROUND(I391*H391,2)</f>
        <v>0</v>
      </c>
      <c r="K391" s="175" t="s">
        <v>1</v>
      </c>
      <c r="L391" s="36"/>
      <c r="M391" s="180" t="s">
        <v>1</v>
      </c>
      <c r="N391" s="181" t="s">
        <v>46</v>
      </c>
      <c r="O391" s="58"/>
      <c r="P391" s="182">
        <f>O391*H391</f>
        <v>0</v>
      </c>
      <c r="Q391" s="182">
        <v>0</v>
      </c>
      <c r="R391" s="182">
        <f>Q391*H391</f>
        <v>0</v>
      </c>
      <c r="S391" s="182">
        <v>0</v>
      </c>
      <c r="T391" s="183">
        <f>S391*H391</f>
        <v>0</v>
      </c>
      <c r="AR391" s="15" t="s">
        <v>292</v>
      </c>
      <c r="AT391" s="15" t="s">
        <v>154</v>
      </c>
      <c r="AU391" s="15" t="s">
        <v>85</v>
      </c>
      <c r="AY391" s="15" t="s">
        <v>151</v>
      </c>
      <c r="BE391" s="184">
        <f>IF(N391="základní",J391,0)</f>
        <v>0</v>
      </c>
      <c r="BF391" s="184">
        <f>IF(N391="snížená",J391,0)</f>
        <v>0</v>
      </c>
      <c r="BG391" s="184">
        <f>IF(N391="zákl. přenesená",J391,0)</f>
        <v>0</v>
      </c>
      <c r="BH391" s="184">
        <f>IF(N391="sníž. přenesená",J391,0)</f>
        <v>0</v>
      </c>
      <c r="BI391" s="184">
        <f>IF(N391="nulová",J391,0)</f>
        <v>0</v>
      </c>
      <c r="BJ391" s="15" t="s">
        <v>83</v>
      </c>
      <c r="BK391" s="184">
        <f>ROUND(I391*H391,2)</f>
        <v>0</v>
      </c>
      <c r="BL391" s="15" t="s">
        <v>292</v>
      </c>
      <c r="BM391" s="15" t="s">
        <v>1033</v>
      </c>
    </row>
    <row r="392" spans="2:47" s="1" customFormat="1" ht="19.5">
      <c r="B392" s="32"/>
      <c r="C392" s="33"/>
      <c r="D392" s="185" t="s">
        <v>161</v>
      </c>
      <c r="E392" s="33"/>
      <c r="F392" s="186" t="s">
        <v>590</v>
      </c>
      <c r="G392" s="33"/>
      <c r="H392" s="33"/>
      <c r="I392" s="102"/>
      <c r="J392" s="33"/>
      <c r="K392" s="33"/>
      <c r="L392" s="36"/>
      <c r="M392" s="187"/>
      <c r="N392" s="58"/>
      <c r="O392" s="58"/>
      <c r="P392" s="58"/>
      <c r="Q392" s="58"/>
      <c r="R392" s="58"/>
      <c r="S392" s="58"/>
      <c r="T392" s="59"/>
      <c r="AT392" s="15" t="s">
        <v>161</v>
      </c>
      <c r="AU392" s="15" t="s">
        <v>85</v>
      </c>
    </row>
    <row r="393" spans="2:51" s="11" customFormat="1" ht="12">
      <c r="B393" s="188"/>
      <c r="C393" s="189"/>
      <c r="D393" s="185" t="s">
        <v>163</v>
      </c>
      <c r="E393" s="190" t="s">
        <v>1</v>
      </c>
      <c r="F393" s="191" t="s">
        <v>571</v>
      </c>
      <c r="G393" s="189"/>
      <c r="H393" s="190" t="s">
        <v>1</v>
      </c>
      <c r="I393" s="192"/>
      <c r="J393" s="189"/>
      <c r="K393" s="189"/>
      <c r="L393" s="193"/>
      <c r="M393" s="194"/>
      <c r="N393" s="195"/>
      <c r="O393" s="195"/>
      <c r="P393" s="195"/>
      <c r="Q393" s="195"/>
      <c r="R393" s="195"/>
      <c r="S393" s="195"/>
      <c r="T393" s="196"/>
      <c r="AT393" s="197" t="s">
        <v>163</v>
      </c>
      <c r="AU393" s="197" t="s">
        <v>85</v>
      </c>
      <c r="AV393" s="11" t="s">
        <v>83</v>
      </c>
      <c r="AW393" s="11" t="s">
        <v>36</v>
      </c>
      <c r="AX393" s="11" t="s">
        <v>75</v>
      </c>
      <c r="AY393" s="197" t="s">
        <v>151</v>
      </c>
    </row>
    <row r="394" spans="2:51" s="12" customFormat="1" ht="12">
      <c r="B394" s="198"/>
      <c r="C394" s="199"/>
      <c r="D394" s="185" t="s">
        <v>163</v>
      </c>
      <c r="E394" s="200" t="s">
        <v>1</v>
      </c>
      <c r="F394" s="201" t="s">
        <v>592</v>
      </c>
      <c r="G394" s="199"/>
      <c r="H394" s="202">
        <v>9</v>
      </c>
      <c r="I394" s="203"/>
      <c r="J394" s="199"/>
      <c r="K394" s="199"/>
      <c r="L394" s="204"/>
      <c r="M394" s="205"/>
      <c r="N394" s="206"/>
      <c r="O394" s="206"/>
      <c r="P394" s="206"/>
      <c r="Q394" s="206"/>
      <c r="R394" s="206"/>
      <c r="S394" s="206"/>
      <c r="T394" s="207"/>
      <c r="AT394" s="208" t="s">
        <v>163</v>
      </c>
      <c r="AU394" s="208" t="s">
        <v>85</v>
      </c>
      <c r="AV394" s="12" t="s">
        <v>85</v>
      </c>
      <c r="AW394" s="12" t="s">
        <v>36</v>
      </c>
      <c r="AX394" s="12" t="s">
        <v>83</v>
      </c>
      <c r="AY394" s="208" t="s">
        <v>151</v>
      </c>
    </row>
    <row r="395" spans="2:65" s="1" customFormat="1" ht="22.5" customHeight="1">
      <c r="B395" s="32"/>
      <c r="C395" s="173" t="s">
        <v>542</v>
      </c>
      <c r="D395" s="173" t="s">
        <v>154</v>
      </c>
      <c r="E395" s="174" t="s">
        <v>594</v>
      </c>
      <c r="F395" s="175" t="s">
        <v>595</v>
      </c>
      <c r="G395" s="176" t="s">
        <v>488</v>
      </c>
      <c r="H395" s="177">
        <v>2</v>
      </c>
      <c r="I395" s="178"/>
      <c r="J395" s="179">
        <f>ROUND(I395*H395,2)</f>
        <v>0</v>
      </c>
      <c r="K395" s="175" t="s">
        <v>1</v>
      </c>
      <c r="L395" s="36"/>
      <c r="M395" s="180" t="s">
        <v>1</v>
      </c>
      <c r="N395" s="181" t="s">
        <v>46</v>
      </c>
      <c r="O395" s="58"/>
      <c r="P395" s="182">
        <f>O395*H395</f>
        <v>0</v>
      </c>
      <c r="Q395" s="182">
        <v>0</v>
      </c>
      <c r="R395" s="182">
        <f>Q395*H395</f>
        <v>0</v>
      </c>
      <c r="S395" s="182">
        <v>0</v>
      </c>
      <c r="T395" s="183">
        <f>S395*H395</f>
        <v>0</v>
      </c>
      <c r="AR395" s="15" t="s">
        <v>292</v>
      </c>
      <c r="AT395" s="15" t="s">
        <v>154</v>
      </c>
      <c r="AU395" s="15" t="s">
        <v>85</v>
      </c>
      <c r="AY395" s="15" t="s">
        <v>151</v>
      </c>
      <c r="BE395" s="184">
        <f>IF(N395="základní",J395,0)</f>
        <v>0</v>
      </c>
      <c r="BF395" s="184">
        <f>IF(N395="snížená",J395,0)</f>
        <v>0</v>
      </c>
      <c r="BG395" s="184">
        <f>IF(N395="zákl. přenesená",J395,0)</f>
        <v>0</v>
      </c>
      <c r="BH395" s="184">
        <f>IF(N395="sníž. přenesená",J395,0)</f>
        <v>0</v>
      </c>
      <c r="BI395" s="184">
        <f>IF(N395="nulová",J395,0)</f>
        <v>0</v>
      </c>
      <c r="BJ395" s="15" t="s">
        <v>83</v>
      </c>
      <c r="BK395" s="184">
        <f>ROUND(I395*H395,2)</f>
        <v>0</v>
      </c>
      <c r="BL395" s="15" t="s">
        <v>292</v>
      </c>
      <c r="BM395" s="15" t="s">
        <v>1034</v>
      </c>
    </row>
    <row r="396" spans="2:47" s="1" customFormat="1" ht="19.5">
      <c r="B396" s="32"/>
      <c r="C396" s="33"/>
      <c r="D396" s="185" t="s">
        <v>161</v>
      </c>
      <c r="E396" s="33"/>
      <c r="F396" s="186" t="s">
        <v>595</v>
      </c>
      <c r="G396" s="33"/>
      <c r="H396" s="33"/>
      <c r="I396" s="102"/>
      <c r="J396" s="33"/>
      <c r="K396" s="33"/>
      <c r="L396" s="36"/>
      <c r="M396" s="187"/>
      <c r="N396" s="58"/>
      <c r="O396" s="58"/>
      <c r="P396" s="58"/>
      <c r="Q396" s="58"/>
      <c r="R396" s="58"/>
      <c r="S396" s="58"/>
      <c r="T396" s="59"/>
      <c r="AT396" s="15" t="s">
        <v>161</v>
      </c>
      <c r="AU396" s="15" t="s">
        <v>85</v>
      </c>
    </row>
    <row r="397" spans="2:51" s="11" customFormat="1" ht="12">
      <c r="B397" s="188"/>
      <c r="C397" s="189"/>
      <c r="D397" s="185" t="s">
        <v>163</v>
      </c>
      <c r="E397" s="190" t="s">
        <v>1</v>
      </c>
      <c r="F397" s="191" t="s">
        <v>571</v>
      </c>
      <c r="G397" s="189"/>
      <c r="H397" s="190" t="s">
        <v>1</v>
      </c>
      <c r="I397" s="192"/>
      <c r="J397" s="189"/>
      <c r="K397" s="189"/>
      <c r="L397" s="193"/>
      <c r="M397" s="194"/>
      <c r="N397" s="195"/>
      <c r="O397" s="195"/>
      <c r="P397" s="195"/>
      <c r="Q397" s="195"/>
      <c r="R397" s="195"/>
      <c r="S397" s="195"/>
      <c r="T397" s="196"/>
      <c r="AT397" s="197" t="s">
        <v>163</v>
      </c>
      <c r="AU397" s="197" t="s">
        <v>85</v>
      </c>
      <c r="AV397" s="11" t="s">
        <v>83</v>
      </c>
      <c r="AW397" s="11" t="s">
        <v>36</v>
      </c>
      <c r="AX397" s="11" t="s">
        <v>75</v>
      </c>
      <c r="AY397" s="197" t="s">
        <v>151</v>
      </c>
    </row>
    <row r="398" spans="2:51" s="12" customFormat="1" ht="12">
      <c r="B398" s="198"/>
      <c r="C398" s="199"/>
      <c r="D398" s="185" t="s">
        <v>163</v>
      </c>
      <c r="E398" s="200" t="s">
        <v>1</v>
      </c>
      <c r="F398" s="201" t="s">
        <v>597</v>
      </c>
      <c r="G398" s="199"/>
      <c r="H398" s="202">
        <v>2</v>
      </c>
      <c r="I398" s="203"/>
      <c r="J398" s="199"/>
      <c r="K398" s="199"/>
      <c r="L398" s="204"/>
      <c r="M398" s="205"/>
      <c r="N398" s="206"/>
      <c r="O398" s="206"/>
      <c r="P398" s="206"/>
      <c r="Q398" s="206"/>
      <c r="R398" s="206"/>
      <c r="S398" s="206"/>
      <c r="T398" s="207"/>
      <c r="AT398" s="208" t="s">
        <v>163</v>
      </c>
      <c r="AU398" s="208" t="s">
        <v>85</v>
      </c>
      <c r="AV398" s="12" t="s">
        <v>85</v>
      </c>
      <c r="AW398" s="12" t="s">
        <v>36</v>
      </c>
      <c r="AX398" s="12" t="s">
        <v>83</v>
      </c>
      <c r="AY398" s="208" t="s">
        <v>151</v>
      </c>
    </row>
    <row r="399" spans="2:65" s="1" customFormat="1" ht="16.5" customHeight="1">
      <c r="B399" s="32"/>
      <c r="C399" s="173" t="s">
        <v>547</v>
      </c>
      <c r="D399" s="173" t="s">
        <v>154</v>
      </c>
      <c r="E399" s="174" t="s">
        <v>917</v>
      </c>
      <c r="F399" s="175" t="s">
        <v>918</v>
      </c>
      <c r="G399" s="176" t="s">
        <v>470</v>
      </c>
      <c r="H399" s="230"/>
      <c r="I399" s="178"/>
      <c r="J399" s="179">
        <f>ROUND(I399*H399,2)</f>
        <v>0</v>
      </c>
      <c r="K399" s="175" t="s">
        <v>158</v>
      </c>
      <c r="L399" s="36"/>
      <c r="M399" s="180" t="s">
        <v>1</v>
      </c>
      <c r="N399" s="181" t="s">
        <v>46</v>
      </c>
      <c r="O399" s="58"/>
      <c r="P399" s="182">
        <f>O399*H399</f>
        <v>0</v>
      </c>
      <c r="Q399" s="182">
        <v>0</v>
      </c>
      <c r="R399" s="182">
        <f>Q399*H399</f>
        <v>0</v>
      </c>
      <c r="S399" s="182">
        <v>0</v>
      </c>
      <c r="T399" s="183">
        <f>S399*H399</f>
        <v>0</v>
      </c>
      <c r="AR399" s="15" t="s">
        <v>292</v>
      </c>
      <c r="AT399" s="15" t="s">
        <v>154</v>
      </c>
      <c r="AU399" s="15" t="s">
        <v>85</v>
      </c>
      <c r="AY399" s="15" t="s">
        <v>151</v>
      </c>
      <c r="BE399" s="184">
        <f>IF(N399="základní",J399,0)</f>
        <v>0</v>
      </c>
      <c r="BF399" s="184">
        <f>IF(N399="snížená",J399,0)</f>
        <v>0</v>
      </c>
      <c r="BG399" s="184">
        <f>IF(N399="zákl. přenesená",J399,0)</f>
        <v>0</v>
      </c>
      <c r="BH399" s="184">
        <f>IF(N399="sníž. přenesená",J399,0)</f>
        <v>0</v>
      </c>
      <c r="BI399" s="184">
        <f>IF(N399="nulová",J399,0)</f>
        <v>0</v>
      </c>
      <c r="BJ399" s="15" t="s">
        <v>83</v>
      </c>
      <c r="BK399" s="184">
        <f>ROUND(I399*H399,2)</f>
        <v>0</v>
      </c>
      <c r="BL399" s="15" t="s">
        <v>292</v>
      </c>
      <c r="BM399" s="15" t="s">
        <v>1035</v>
      </c>
    </row>
    <row r="400" spans="2:47" s="1" customFormat="1" ht="19.5">
      <c r="B400" s="32"/>
      <c r="C400" s="33"/>
      <c r="D400" s="185" t="s">
        <v>161</v>
      </c>
      <c r="E400" s="33"/>
      <c r="F400" s="186" t="s">
        <v>920</v>
      </c>
      <c r="G400" s="33"/>
      <c r="H400" s="33"/>
      <c r="I400" s="102"/>
      <c r="J400" s="33"/>
      <c r="K400" s="33"/>
      <c r="L400" s="36"/>
      <c r="M400" s="187"/>
      <c r="N400" s="58"/>
      <c r="O400" s="58"/>
      <c r="P400" s="58"/>
      <c r="Q400" s="58"/>
      <c r="R400" s="58"/>
      <c r="S400" s="58"/>
      <c r="T400" s="59"/>
      <c r="AT400" s="15" t="s">
        <v>161</v>
      </c>
      <c r="AU400" s="15" t="s">
        <v>85</v>
      </c>
    </row>
    <row r="401" spans="2:63" s="10" customFormat="1" ht="22.9" customHeight="1">
      <c r="B401" s="157"/>
      <c r="C401" s="158"/>
      <c r="D401" s="159" t="s">
        <v>74</v>
      </c>
      <c r="E401" s="171" t="s">
        <v>662</v>
      </c>
      <c r="F401" s="171" t="s">
        <v>663</v>
      </c>
      <c r="G401" s="158"/>
      <c r="H401" s="158"/>
      <c r="I401" s="161"/>
      <c r="J401" s="172">
        <f>BK401</f>
        <v>0</v>
      </c>
      <c r="K401" s="158"/>
      <c r="L401" s="163"/>
      <c r="M401" s="164"/>
      <c r="N401" s="165"/>
      <c r="O401" s="165"/>
      <c r="P401" s="166">
        <f>SUM(P402:P444)</f>
        <v>0</v>
      </c>
      <c r="Q401" s="165"/>
      <c r="R401" s="166">
        <f>SUM(R402:R444)</f>
        <v>0.0470041</v>
      </c>
      <c r="S401" s="165"/>
      <c r="T401" s="167">
        <f>SUM(T402:T444)</f>
        <v>0.0117</v>
      </c>
      <c r="AR401" s="168" t="s">
        <v>85</v>
      </c>
      <c r="AT401" s="169" t="s">
        <v>74</v>
      </c>
      <c r="AU401" s="169" t="s">
        <v>83</v>
      </c>
      <c r="AY401" s="168" t="s">
        <v>151</v>
      </c>
      <c r="BK401" s="170">
        <f>SUM(BK402:BK444)</f>
        <v>0</v>
      </c>
    </row>
    <row r="402" spans="2:65" s="1" customFormat="1" ht="16.5" customHeight="1">
      <c r="B402" s="32"/>
      <c r="C402" s="173" t="s">
        <v>552</v>
      </c>
      <c r="D402" s="173" t="s">
        <v>154</v>
      </c>
      <c r="E402" s="174" t="s">
        <v>665</v>
      </c>
      <c r="F402" s="175" t="s">
        <v>666</v>
      </c>
      <c r="G402" s="176" t="s">
        <v>157</v>
      </c>
      <c r="H402" s="177">
        <v>19.5</v>
      </c>
      <c r="I402" s="178"/>
      <c r="J402" s="179">
        <f>ROUND(I402*H402,2)</f>
        <v>0</v>
      </c>
      <c r="K402" s="175" t="s">
        <v>158</v>
      </c>
      <c r="L402" s="36"/>
      <c r="M402" s="180" t="s">
        <v>1</v>
      </c>
      <c r="N402" s="181" t="s">
        <v>46</v>
      </c>
      <c r="O402" s="58"/>
      <c r="P402" s="182">
        <f>O402*H402</f>
        <v>0</v>
      </c>
      <c r="Q402" s="182">
        <v>0</v>
      </c>
      <c r="R402" s="182">
        <f>Q402*H402</f>
        <v>0</v>
      </c>
      <c r="S402" s="182">
        <v>0</v>
      </c>
      <c r="T402" s="183">
        <f>S402*H402</f>
        <v>0</v>
      </c>
      <c r="AR402" s="15" t="s">
        <v>292</v>
      </c>
      <c r="AT402" s="15" t="s">
        <v>154</v>
      </c>
      <c r="AU402" s="15" t="s">
        <v>85</v>
      </c>
      <c r="AY402" s="15" t="s">
        <v>151</v>
      </c>
      <c r="BE402" s="184">
        <f>IF(N402="základní",J402,0)</f>
        <v>0</v>
      </c>
      <c r="BF402" s="184">
        <f>IF(N402="snížená",J402,0)</f>
        <v>0</v>
      </c>
      <c r="BG402" s="184">
        <f>IF(N402="zákl. přenesená",J402,0)</f>
        <v>0</v>
      </c>
      <c r="BH402" s="184">
        <f>IF(N402="sníž. přenesená",J402,0)</f>
        <v>0</v>
      </c>
      <c r="BI402" s="184">
        <f>IF(N402="nulová",J402,0)</f>
        <v>0</v>
      </c>
      <c r="BJ402" s="15" t="s">
        <v>83</v>
      </c>
      <c r="BK402" s="184">
        <f>ROUND(I402*H402,2)</f>
        <v>0</v>
      </c>
      <c r="BL402" s="15" t="s">
        <v>292</v>
      </c>
      <c r="BM402" s="15" t="s">
        <v>1036</v>
      </c>
    </row>
    <row r="403" spans="2:47" s="1" customFormat="1" ht="12">
      <c r="B403" s="32"/>
      <c r="C403" s="33"/>
      <c r="D403" s="185" t="s">
        <v>161</v>
      </c>
      <c r="E403" s="33"/>
      <c r="F403" s="186" t="s">
        <v>668</v>
      </c>
      <c r="G403" s="33"/>
      <c r="H403" s="33"/>
      <c r="I403" s="102"/>
      <c r="J403" s="33"/>
      <c r="K403" s="33"/>
      <c r="L403" s="36"/>
      <c r="M403" s="187"/>
      <c r="N403" s="58"/>
      <c r="O403" s="58"/>
      <c r="P403" s="58"/>
      <c r="Q403" s="58"/>
      <c r="R403" s="58"/>
      <c r="S403" s="58"/>
      <c r="T403" s="59"/>
      <c r="AT403" s="15" t="s">
        <v>161</v>
      </c>
      <c r="AU403" s="15" t="s">
        <v>85</v>
      </c>
    </row>
    <row r="404" spans="2:51" s="11" customFormat="1" ht="12">
      <c r="B404" s="188"/>
      <c r="C404" s="189"/>
      <c r="D404" s="185" t="s">
        <v>163</v>
      </c>
      <c r="E404" s="190" t="s">
        <v>1</v>
      </c>
      <c r="F404" s="191" t="s">
        <v>184</v>
      </c>
      <c r="G404" s="189"/>
      <c r="H404" s="190" t="s">
        <v>1</v>
      </c>
      <c r="I404" s="192"/>
      <c r="J404" s="189"/>
      <c r="K404" s="189"/>
      <c r="L404" s="193"/>
      <c r="M404" s="194"/>
      <c r="N404" s="195"/>
      <c r="O404" s="195"/>
      <c r="P404" s="195"/>
      <c r="Q404" s="195"/>
      <c r="R404" s="195"/>
      <c r="S404" s="195"/>
      <c r="T404" s="196"/>
      <c r="AT404" s="197" t="s">
        <v>163</v>
      </c>
      <c r="AU404" s="197" t="s">
        <v>85</v>
      </c>
      <c r="AV404" s="11" t="s">
        <v>83</v>
      </c>
      <c r="AW404" s="11" t="s">
        <v>36</v>
      </c>
      <c r="AX404" s="11" t="s">
        <v>75</v>
      </c>
      <c r="AY404" s="197" t="s">
        <v>151</v>
      </c>
    </row>
    <row r="405" spans="2:51" s="12" customFormat="1" ht="12">
      <c r="B405" s="198"/>
      <c r="C405" s="199"/>
      <c r="D405" s="185" t="s">
        <v>163</v>
      </c>
      <c r="E405" s="200" t="s">
        <v>1</v>
      </c>
      <c r="F405" s="201" t="s">
        <v>1037</v>
      </c>
      <c r="G405" s="199"/>
      <c r="H405" s="202">
        <v>19.5</v>
      </c>
      <c r="I405" s="203"/>
      <c r="J405" s="199"/>
      <c r="K405" s="199"/>
      <c r="L405" s="204"/>
      <c r="M405" s="205"/>
      <c r="N405" s="206"/>
      <c r="O405" s="206"/>
      <c r="P405" s="206"/>
      <c r="Q405" s="206"/>
      <c r="R405" s="206"/>
      <c r="S405" s="206"/>
      <c r="T405" s="207"/>
      <c r="AT405" s="208" t="s">
        <v>163</v>
      </c>
      <c r="AU405" s="208" t="s">
        <v>85</v>
      </c>
      <c r="AV405" s="12" t="s">
        <v>85</v>
      </c>
      <c r="AW405" s="12" t="s">
        <v>36</v>
      </c>
      <c r="AX405" s="12" t="s">
        <v>75</v>
      </c>
      <c r="AY405" s="208" t="s">
        <v>151</v>
      </c>
    </row>
    <row r="406" spans="2:51" s="13" customFormat="1" ht="12">
      <c r="B406" s="209"/>
      <c r="C406" s="210"/>
      <c r="D406" s="185" t="s">
        <v>163</v>
      </c>
      <c r="E406" s="211" t="s">
        <v>1</v>
      </c>
      <c r="F406" s="212" t="s">
        <v>171</v>
      </c>
      <c r="G406" s="210"/>
      <c r="H406" s="213">
        <v>19.5</v>
      </c>
      <c r="I406" s="214"/>
      <c r="J406" s="210"/>
      <c r="K406" s="210"/>
      <c r="L406" s="215"/>
      <c r="M406" s="216"/>
      <c r="N406" s="217"/>
      <c r="O406" s="217"/>
      <c r="P406" s="217"/>
      <c r="Q406" s="217"/>
      <c r="R406" s="217"/>
      <c r="S406" s="217"/>
      <c r="T406" s="218"/>
      <c r="AT406" s="219" t="s">
        <v>163</v>
      </c>
      <c r="AU406" s="219" t="s">
        <v>85</v>
      </c>
      <c r="AV406" s="13" t="s">
        <v>159</v>
      </c>
      <c r="AW406" s="13" t="s">
        <v>36</v>
      </c>
      <c r="AX406" s="13" t="s">
        <v>83</v>
      </c>
      <c r="AY406" s="219" t="s">
        <v>151</v>
      </c>
    </row>
    <row r="407" spans="2:65" s="1" customFormat="1" ht="16.5" customHeight="1">
      <c r="B407" s="32"/>
      <c r="C407" s="173" t="s">
        <v>557</v>
      </c>
      <c r="D407" s="173" t="s">
        <v>154</v>
      </c>
      <c r="E407" s="174" t="s">
        <v>671</v>
      </c>
      <c r="F407" s="175" t="s">
        <v>672</v>
      </c>
      <c r="G407" s="176" t="s">
        <v>157</v>
      </c>
      <c r="H407" s="177">
        <v>3.9</v>
      </c>
      <c r="I407" s="178"/>
      <c r="J407" s="179">
        <f>ROUND(I407*H407,2)</f>
        <v>0</v>
      </c>
      <c r="K407" s="175" t="s">
        <v>158</v>
      </c>
      <c r="L407" s="36"/>
      <c r="M407" s="180" t="s">
        <v>1</v>
      </c>
      <c r="N407" s="181" t="s">
        <v>46</v>
      </c>
      <c r="O407" s="58"/>
      <c r="P407" s="182">
        <f>O407*H407</f>
        <v>0</v>
      </c>
      <c r="Q407" s="182">
        <v>3E-05</v>
      </c>
      <c r="R407" s="182">
        <f>Q407*H407</f>
        <v>0.000117</v>
      </c>
      <c r="S407" s="182">
        <v>0</v>
      </c>
      <c r="T407" s="183">
        <f>S407*H407</f>
        <v>0</v>
      </c>
      <c r="AR407" s="15" t="s">
        <v>292</v>
      </c>
      <c r="AT407" s="15" t="s">
        <v>154</v>
      </c>
      <c r="AU407" s="15" t="s">
        <v>85</v>
      </c>
      <c r="AY407" s="15" t="s">
        <v>151</v>
      </c>
      <c r="BE407" s="184">
        <f>IF(N407="základní",J407,0)</f>
        <v>0</v>
      </c>
      <c r="BF407" s="184">
        <f>IF(N407="snížená",J407,0)</f>
        <v>0</v>
      </c>
      <c r="BG407" s="184">
        <f>IF(N407="zákl. přenesená",J407,0)</f>
        <v>0</v>
      </c>
      <c r="BH407" s="184">
        <f>IF(N407="sníž. přenesená",J407,0)</f>
        <v>0</v>
      </c>
      <c r="BI407" s="184">
        <f>IF(N407="nulová",J407,0)</f>
        <v>0</v>
      </c>
      <c r="BJ407" s="15" t="s">
        <v>83</v>
      </c>
      <c r="BK407" s="184">
        <f>ROUND(I407*H407,2)</f>
        <v>0</v>
      </c>
      <c r="BL407" s="15" t="s">
        <v>292</v>
      </c>
      <c r="BM407" s="15" t="s">
        <v>1038</v>
      </c>
    </row>
    <row r="408" spans="2:47" s="1" customFormat="1" ht="12">
      <c r="B408" s="32"/>
      <c r="C408" s="33"/>
      <c r="D408" s="185" t="s">
        <v>161</v>
      </c>
      <c r="E408" s="33"/>
      <c r="F408" s="186" t="s">
        <v>674</v>
      </c>
      <c r="G408" s="33"/>
      <c r="H408" s="33"/>
      <c r="I408" s="102"/>
      <c r="J408" s="33"/>
      <c r="K408" s="33"/>
      <c r="L408" s="36"/>
      <c r="M408" s="187"/>
      <c r="N408" s="58"/>
      <c r="O408" s="58"/>
      <c r="P408" s="58"/>
      <c r="Q408" s="58"/>
      <c r="R408" s="58"/>
      <c r="S408" s="58"/>
      <c r="T408" s="59"/>
      <c r="AT408" s="15" t="s">
        <v>161</v>
      </c>
      <c r="AU408" s="15" t="s">
        <v>85</v>
      </c>
    </row>
    <row r="409" spans="2:51" s="11" customFormat="1" ht="12">
      <c r="B409" s="188"/>
      <c r="C409" s="189"/>
      <c r="D409" s="185" t="s">
        <v>163</v>
      </c>
      <c r="E409" s="190" t="s">
        <v>1</v>
      </c>
      <c r="F409" s="191" t="s">
        <v>184</v>
      </c>
      <c r="G409" s="189"/>
      <c r="H409" s="190" t="s">
        <v>1</v>
      </c>
      <c r="I409" s="192"/>
      <c r="J409" s="189"/>
      <c r="K409" s="189"/>
      <c r="L409" s="193"/>
      <c r="M409" s="194"/>
      <c r="N409" s="195"/>
      <c r="O409" s="195"/>
      <c r="P409" s="195"/>
      <c r="Q409" s="195"/>
      <c r="R409" s="195"/>
      <c r="S409" s="195"/>
      <c r="T409" s="196"/>
      <c r="AT409" s="197" t="s">
        <v>163</v>
      </c>
      <c r="AU409" s="197" t="s">
        <v>85</v>
      </c>
      <c r="AV409" s="11" t="s">
        <v>83</v>
      </c>
      <c r="AW409" s="11" t="s">
        <v>36</v>
      </c>
      <c r="AX409" s="11" t="s">
        <v>75</v>
      </c>
      <c r="AY409" s="197" t="s">
        <v>151</v>
      </c>
    </row>
    <row r="410" spans="2:51" s="12" customFormat="1" ht="12">
      <c r="B410" s="198"/>
      <c r="C410" s="199"/>
      <c r="D410" s="185" t="s">
        <v>163</v>
      </c>
      <c r="E410" s="200" t="s">
        <v>1</v>
      </c>
      <c r="F410" s="201" t="s">
        <v>1039</v>
      </c>
      <c r="G410" s="199"/>
      <c r="H410" s="202">
        <v>3.9</v>
      </c>
      <c r="I410" s="203"/>
      <c r="J410" s="199"/>
      <c r="K410" s="199"/>
      <c r="L410" s="204"/>
      <c r="M410" s="205"/>
      <c r="N410" s="206"/>
      <c r="O410" s="206"/>
      <c r="P410" s="206"/>
      <c r="Q410" s="206"/>
      <c r="R410" s="206"/>
      <c r="S410" s="206"/>
      <c r="T410" s="207"/>
      <c r="AT410" s="208" t="s">
        <v>163</v>
      </c>
      <c r="AU410" s="208" t="s">
        <v>85</v>
      </c>
      <c r="AV410" s="12" t="s">
        <v>85</v>
      </c>
      <c r="AW410" s="12" t="s">
        <v>36</v>
      </c>
      <c r="AX410" s="12" t="s">
        <v>75</v>
      </c>
      <c r="AY410" s="208" t="s">
        <v>151</v>
      </c>
    </row>
    <row r="411" spans="2:51" s="13" customFormat="1" ht="12">
      <c r="B411" s="209"/>
      <c r="C411" s="210"/>
      <c r="D411" s="185" t="s">
        <v>163</v>
      </c>
      <c r="E411" s="211" t="s">
        <v>791</v>
      </c>
      <c r="F411" s="212" t="s">
        <v>171</v>
      </c>
      <c r="G411" s="210"/>
      <c r="H411" s="213">
        <v>3.9</v>
      </c>
      <c r="I411" s="214"/>
      <c r="J411" s="210"/>
      <c r="K411" s="210"/>
      <c r="L411" s="215"/>
      <c r="M411" s="216"/>
      <c r="N411" s="217"/>
      <c r="O411" s="217"/>
      <c r="P411" s="217"/>
      <c r="Q411" s="217"/>
      <c r="R411" s="217"/>
      <c r="S411" s="217"/>
      <c r="T411" s="218"/>
      <c r="AT411" s="219" t="s">
        <v>163</v>
      </c>
      <c r="AU411" s="219" t="s">
        <v>85</v>
      </c>
      <c r="AV411" s="13" t="s">
        <v>159</v>
      </c>
      <c r="AW411" s="13" t="s">
        <v>36</v>
      </c>
      <c r="AX411" s="13" t="s">
        <v>83</v>
      </c>
      <c r="AY411" s="219" t="s">
        <v>151</v>
      </c>
    </row>
    <row r="412" spans="2:65" s="1" customFormat="1" ht="16.5" customHeight="1">
      <c r="B412" s="32"/>
      <c r="C412" s="173" t="s">
        <v>562</v>
      </c>
      <c r="D412" s="173" t="s">
        <v>154</v>
      </c>
      <c r="E412" s="174" t="s">
        <v>677</v>
      </c>
      <c r="F412" s="175" t="s">
        <v>678</v>
      </c>
      <c r="G412" s="176" t="s">
        <v>157</v>
      </c>
      <c r="H412" s="177">
        <v>3.9</v>
      </c>
      <c r="I412" s="178"/>
      <c r="J412" s="179">
        <f>ROUND(I412*H412,2)</f>
        <v>0</v>
      </c>
      <c r="K412" s="175" t="s">
        <v>158</v>
      </c>
      <c r="L412" s="36"/>
      <c r="M412" s="180" t="s">
        <v>1</v>
      </c>
      <c r="N412" s="181" t="s">
        <v>46</v>
      </c>
      <c r="O412" s="58"/>
      <c r="P412" s="182">
        <f>O412*H412</f>
        <v>0</v>
      </c>
      <c r="Q412" s="182">
        <v>0.00758</v>
      </c>
      <c r="R412" s="182">
        <f>Q412*H412</f>
        <v>0.029561999999999998</v>
      </c>
      <c r="S412" s="182">
        <v>0</v>
      </c>
      <c r="T412" s="183">
        <f>S412*H412</f>
        <v>0</v>
      </c>
      <c r="AR412" s="15" t="s">
        <v>292</v>
      </c>
      <c r="AT412" s="15" t="s">
        <v>154</v>
      </c>
      <c r="AU412" s="15" t="s">
        <v>85</v>
      </c>
      <c r="AY412" s="15" t="s">
        <v>151</v>
      </c>
      <c r="BE412" s="184">
        <f>IF(N412="základní",J412,0)</f>
        <v>0</v>
      </c>
      <c r="BF412" s="184">
        <f>IF(N412="snížená",J412,0)</f>
        <v>0</v>
      </c>
      <c r="BG412" s="184">
        <f>IF(N412="zákl. přenesená",J412,0)</f>
        <v>0</v>
      </c>
      <c r="BH412" s="184">
        <f>IF(N412="sníž. přenesená",J412,0)</f>
        <v>0</v>
      </c>
      <c r="BI412" s="184">
        <f>IF(N412="nulová",J412,0)</f>
        <v>0</v>
      </c>
      <c r="BJ412" s="15" t="s">
        <v>83</v>
      </c>
      <c r="BK412" s="184">
        <f>ROUND(I412*H412,2)</f>
        <v>0</v>
      </c>
      <c r="BL412" s="15" t="s">
        <v>292</v>
      </c>
      <c r="BM412" s="15" t="s">
        <v>1040</v>
      </c>
    </row>
    <row r="413" spans="2:47" s="1" customFormat="1" ht="12">
      <c r="B413" s="32"/>
      <c r="C413" s="33"/>
      <c r="D413" s="185" t="s">
        <v>161</v>
      </c>
      <c r="E413" s="33"/>
      <c r="F413" s="186" t="s">
        <v>680</v>
      </c>
      <c r="G413" s="33"/>
      <c r="H413" s="33"/>
      <c r="I413" s="102"/>
      <c r="J413" s="33"/>
      <c r="K413" s="33"/>
      <c r="L413" s="36"/>
      <c r="M413" s="187"/>
      <c r="N413" s="58"/>
      <c r="O413" s="58"/>
      <c r="P413" s="58"/>
      <c r="Q413" s="58"/>
      <c r="R413" s="58"/>
      <c r="S413" s="58"/>
      <c r="T413" s="59"/>
      <c r="AT413" s="15" t="s">
        <v>161</v>
      </c>
      <c r="AU413" s="15" t="s">
        <v>85</v>
      </c>
    </row>
    <row r="414" spans="2:51" s="11" customFormat="1" ht="12">
      <c r="B414" s="188"/>
      <c r="C414" s="189"/>
      <c r="D414" s="185" t="s">
        <v>163</v>
      </c>
      <c r="E414" s="190" t="s">
        <v>1</v>
      </c>
      <c r="F414" s="191" t="s">
        <v>184</v>
      </c>
      <c r="G414" s="189"/>
      <c r="H414" s="190" t="s">
        <v>1</v>
      </c>
      <c r="I414" s="192"/>
      <c r="J414" s="189"/>
      <c r="K414" s="189"/>
      <c r="L414" s="193"/>
      <c r="M414" s="194"/>
      <c r="N414" s="195"/>
      <c r="O414" s="195"/>
      <c r="P414" s="195"/>
      <c r="Q414" s="195"/>
      <c r="R414" s="195"/>
      <c r="S414" s="195"/>
      <c r="T414" s="196"/>
      <c r="AT414" s="197" t="s">
        <v>163</v>
      </c>
      <c r="AU414" s="197" t="s">
        <v>85</v>
      </c>
      <c r="AV414" s="11" t="s">
        <v>83</v>
      </c>
      <c r="AW414" s="11" t="s">
        <v>36</v>
      </c>
      <c r="AX414" s="11" t="s">
        <v>75</v>
      </c>
      <c r="AY414" s="197" t="s">
        <v>151</v>
      </c>
    </row>
    <row r="415" spans="2:51" s="12" customFormat="1" ht="12">
      <c r="B415" s="198"/>
      <c r="C415" s="199"/>
      <c r="D415" s="185" t="s">
        <v>163</v>
      </c>
      <c r="E415" s="200" t="s">
        <v>1</v>
      </c>
      <c r="F415" s="201" t="s">
        <v>791</v>
      </c>
      <c r="G415" s="199"/>
      <c r="H415" s="202">
        <v>3.9</v>
      </c>
      <c r="I415" s="203"/>
      <c r="J415" s="199"/>
      <c r="K415" s="199"/>
      <c r="L415" s="204"/>
      <c r="M415" s="205"/>
      <c r="N415" s="206"/>
      <c r="O415" s="206"/>
      <c r="P415" s="206"/>
      <c r="Q415" s="206"/>
      <c r="R415" s="206"/>
      <c r="S415" s="206"/>
      <c r="T415" s="207"/>
      <c r="AT415" s="208" t="s">
        <v>163</v>
      </c>
      <c r="AU415" s="208" t="s">
        <v>85</v>
      </c>
      <c r="AV415" s="12" t="s">
        <v>85</v>
      </c>
      <c r="AW415" s="12" t="s">
        <v>36</v>
      </c>
      <c r="AX415" s="12" t="s">
        <v>75</v>
      </c>
      <c r="AY415" s="208" t="s">
        <v>151</v>
      </c>
    </row>
    <row r="416" spans="2:51" s="13" customFormat="1" ht="12">
      <c r="B416" s="209"/>
      <c r="C416" s="210"/>
      <c r="D416" s="185" t="s">
        <v>163</v>
      </c>
      <c r="E416" s="211" t="s">
        <v>1</v>
      </c>
      <c r="F416" s="212" t="s">
        <v>171</v>
      </c>
      <c r="G416" s="210"/>
      <c r="H416" s="213">
        <v>3.9</v>
      </c>
      <c r="I416" s="214"/>
      <c r="J416" s="210"/>
      <c r="K416" s="210"/>
      <c r="L416" s="215"/>
      <c r="M416" s="216"/>
      <c r="N416" s="217"/>
      <c r="O416" s="217"/>
      <c r="P416" s="217"/>
      <c r="Q416" s="217"/>
      <c r="R416" s="217"/>
      <c r="S416" s="217"/>
      <c r="T416" s="218"/>
      <c r="AT416" s="219" t="s">
        <v>163</v>
      </c>
      <c r="AU416" s="219" t="s">
        <v>85</v>
      </c>
      <c r="AV416" s="13" t="s">
        <v>159</v>
      </c>
      <c r="AW416" s="13" t="s">
        <v>36</v>
      </c>
      <c r="AX416" s="13" t="s">
        <v>83</v>
      </c>
      <c r="AY416" s="219" t="s">
        <v>151</v>
      </c>
    </row>
    <row r="417" spans="2:65" s="1" customFormat="1" ht="16.5" customHeight="1">
      <c r="B417" s="32"/>
      <c r="C417" s="173" t="s">
        <v>567</v>
      </c>
      <c r="D417" s="173" t="s">
        <v>154</v>
      </c>
      <c r="E417" s="174" t="s">
        <v>682</v>
      </c>
      <c r="F417" s="175" t="s">
        <v>683</v>
      </c>
      <c r="G417" s="176" t="s">
        <v>157</v>
      </c>
      <c r="H417" s="177">
        <v>3.9</v>
      </c>
      <c r="I417" s="178"/>
      <c r="J417" s="179">
        <f>ROUND(I417*H417,2)</f>
        <v>0</v>
      </c>
      <c r="K417" s="175" t="s">
        <v>158</v>
      </c>
      <c r="L417" s="36"/>
      <c r="M417" s="180" t="s">
        <v>1</v>
      </c>
      <c r="N417" s="181" t="s">
        <v>46</v>
      </c>
      <c r="O417" s="58"/>
      <c r="P417" s="182">
        <f>O417*H417</f>
        <v>0</v>
      </c>
      <c r="Q417" s="182">
        <v>0</v>
      </c>
      <c r="R417" s="182">
        <f>Q417*H417</f>
        <v>0</v>
      </c>
      <c r="S417" s="182">
        <v>0.003</v>
      </c>
      <c r="T417" s="183">
        <f>S417*H417</f>
        <v>0.0117</v>
      </c>
      <c r="AR417" s="15" t="s">
        <v>292</v>
      </c>
      <c r="AT417" s="15" t="s">
        <v>154</v>
      </c>
      <c r="AU417" s="15" t="s">
        <v>85</v>
      </c>
      <c r="AY417" s="15" t="s">
        <v>151</v>
      </c>
      <c r="BE417" s="184">
        <f>IF(N417="základní",J417,0)</f>
        <v>0</v>
      </c>
      <c r="BF417" s="184">
        <f>IF(N417="snížená",J417,0)</f>
        <v>0</v>
      </c>
      <c r="BG417" s="184">
        <f>IF(N417="zákl. přenesená",J417,0)</f>
        <v>0</v>
      </c>
      <c r="BH417" s="184">
        <f>IF(N417="sníž. přenesená",J417,0)</f>
        <v>0</v>
      </c>
      <c r="BI417" s="184">
        <f>IF(N417="nulová",J417,0)</f>
        <v>0</v>
      </c>
      <c r="BJ417" s="15" t="s">
        <v>83</v>
      </c>
      <c r="BK417" s="184">
        <f>ROUND(I417*H417,2)</f>
        <v>0</v>
      </c>
      <c r="BL417" s="15" t="s">
        <v>292</v>
      </c>
      <c r="BM417" s="15" t="s">
        <v>1041</v>
      </c>
    </row>
    <row r="418" spans="2:47" s="1" customFormat="1" ht="12">
      <c r="B418" s="32"/>
      <c r="C418" s="33"/>
      <c r="D418" s="185" t="s">
        <v>161</v>
      </c>
      <c r="E418" s="33"/>
      <c r="F418" s="186" t="s">
        <v>685</v>
      </c>
      <c r="G418" s="33"/>
      <c r="H418" s="33"/>
      <c r="I418" s="102"/>
      <c r="J418" s="33"/>
      <c r="K418" s="33"/>
      <c r="L418" s="36"/>
      <c r="M418" s="187"/>
      <c r="N418" s="58"/>
      <c r="O418" s="58"/>
      <c r="P418" s="58"/>
      <c r="Q418" s="58"/>
      <c r="R418" s="58"/>
      <c r="S418" s="58"/>
      <c r="T418" s="59"/>
      <c r="AT418" s="15" t="s">
        <v>161</v>
      </c>
      <c r="AU418" s="15" t="s">
        <v>85</v>
      </c>
    </row>
    <row r="419" spans="2:51" s="11" customFormat="1" ht="12">
      <c r="B419" s="188"/>
      <c r="C419" s="189"/>
      <c r="D419" s="185" t="s">
        <v>163</v>
      </c>
      <c r="E419" s="190" t="s">
        <v>1</v>
      </c>
      <c r="F419" s="191" t="s">
        <v>184</v>
      </c>
      <c r="G419" s="189"/>
      <c r="H419" s="190" t="s">
        <v>1</v>
      </c>
      <c r="I419" s="192"/>
      <c r="J419" s="189"/>
      <c r="K419" s="189"/>
      <c r="L419" s="193"/>
      <c r="M419" s="194"/>
      <c r="N419" s="195"/>
      <c r="O419" s="195"/>
      <c r="P419" s="195"/>
      <c r="Q419" s="195"/>
      <c r="R419" s="195"/>
      <c r="S419" s="195"/>
      <c r="T419" s="196"/>
      <c r="AT419" s="197" t="s">
        <v>163</v>
      </c>
      <c r="AU419" s="197" t="s">
        <v>85</v>
      </c>
      <c r="AV419" s="11" t="s">
        <v>83</v>
      </c>
      <c r="AW419" s="11" t="s">
        <v>36</v>
      </c>
      <c r="AX419" s="11" t="s">
        <v>75</v>
      </c>
      <c r="AY419" s="197" t="s">
        <v>151</v>
      </c>
    </row>
    <row r="420" spans="2:51" s="12" customFormat="1" ht="12">
      <c r="B420" s="198"/>
      <c r="C420" s="199"/>
      <c r="D420" s="185" t="s">
        <v>163</v>
      </c>
      <c r="E420" s="200" t="s">
        <v>1</v>
      </c>
      <c r="F420" s="201" t="s">
        <v>791</v>
      </c>
      <c r="G420" s="199"/>
      <c r="H420" s="202">
        <v>3.9</v>
      </c>
      <c r="I420" s="203"/>
      <c r="J420" s="199"/>
      <c r="K420" s="199"/>
      <c r="L420" s="204"/>
      <c r="M420" s="205"/>
      <c r="N420" s="206"/>
      <c r="O420" s="206"/>
      <c r="P420" s="206"/>
      <c r="Q420" s="206"/>
      <c r="R420" s="206"/>
      <c r="S420" s="206"/>
      <c r="T420" s="207"/>
      <c r="AT420" s="208" t="s">
        <v>163</v>
      </c>
      <c r="AU420" s="208" t="s">
        <v>85</v>
      </c>
      <c r="AV420" s="12" t="s">
        <v>85</v>
      </c>
      <c r="AW420" s="12" t="s">
        <v>36</v>
      </c>
      <c r="AX420" s="12" t="s">
        <v>75</v>
      </c>
      <c r="AY420" s="208" t="s">
        <v>151</v>
      </c>
    </row>
    <row r="421" spans="2:51" s="13" customFormat="1" ht="12">
      <c r="B421" s="209"/>
      <c r="C421" s="210"/>
      <c r="D421" s="185" t="s">
        <v>163</v>
      </c>
      <c r="E421" s="211" t="s">
        <v>1</v>
      </c>
      <c r="F421" s="212" t="s">
        <v>171</v>
      </c>
      <c r="G421" s="210"/>
      <c r="H421" s="213">
        <v>3.9</v>
      </c>
      <c r="I421" s="214"/>
      <c r="J421" s="210"/>
      <c r="K421" s="210"/>
      <c r="L421" s="215"/>
      <c r="M421" s="216"/>
      <c r="N421" s="217"/>
      <c r="O421" s="217"/>
      <c r="P421" s="217"/>
      <c r="Q421" s="217"/>
      <c r="R421" s="217"/>
      <c r="S421" s="217"/>
      <c r="T421" s="218"/>
      <c r="AT421" s="219" t="s">
        <v>163</v>
      </c>
      <c r="AU421" s="219" t="s">
        <v>85</v>
      </c>
      <c r="AV421" s="13" t="s">
        <v>159</v>
      </c>
      <c r="AW421" s="13" t="s">
        <v>36</v>
      </c>
      <c r="AX421" s="13" t="s">
        <v>83</v>
      </c>
      <c r="AY421" s="219" t="s">
        <v>151</v>
      </c>
    </row>
    <row r="422" spans="2:65" s="1" customFormat="1" ht="16.5" customHeight="1">
      <c r="B422" s="32"/>
      <c r="C422" s="173" t="s">
        <v>573</v>
      </c>
      <c r="D422" s="173" t="s">
        <v>154</v>
      </c>
      <c r="E422" s="174" t="s">
        <v>687</v>
      </c>
      <c r="F422" s="175" t="s">
        <v>688</v>
      </c>
      <c r="G422" s="176" t="s">
        <v>157</v>
      </c>
      <c r="H422" s="177">
        <v>3.9</v>
      </c>
      <c r="I422" s="178"/>
      <c r="J422" s="179">
        <f>ROUND(I422*H422,2)</f>
        <v>0</v>
      </c>
      <c r="K422" s="175" t="s">
        <v>158</v>
      </c>
      <c r="L422" s="36"/>
      <c r="M422" s="180" t="s">
        <v>1</v>
      </c>
      <c r="N422" s="181" t="s">
        <v>46</v>
      </c>
      <c r="O422" s="58"/>
      <c r="P422" s="182">
        <f>O422*H422</f>
        <v>0</v>
      </c>
      <c r="Q422" s="182">
        <v>0.0003</v>
      </c>
      <c r="R422" s="182">
        <f>Q422*H422</f>
        <v>0.0011699999999999998</v>
      </c>
      <c r="S422" s="182">
        <v>0</v>
      </c>
      <c r="T422" s="183">
        <f>S422*H422</f>
        <v>0</v>
      </c>
      <c r="AR422" s="15" t="s">
        <v>292</v>
      </c>
      <c r="AT422" s="15" t="s">
        <v>154</v>
      </c>
      <c r="AU422" s="15" t="s">
        <v>85</v>
      </c>
      <c r="AY422" s="15" t="s">
        <v>151</v>
      </c>
      <c r="BE422" s="184">
        <f>IF(N422="základní",J422,0)</f>
        <v>0</v>
      </c>
      <c r="BF422" s="184">
        <f>IF(N422="snížená",J422,0)</f>
        <v>0</v>
      </c>
      <c r="BG422" s="184">
        <f>IF(N422="zákl. přenesená",J422,0)</f>
        <v>0</v>
      </c>
      <c r="BH422" s="184">
        <f>IF(N422="sníž. přenesená",J422,0)</f>
        <v>0</v>
      </c>
      <c r="BI422" s="184">
        <f>IF(N422="nulová",J422,0)</f>
        <v>0</v>
      </c>
      <c r="BJ422" s="15" t="s">
        <v>83</v>
      </c>
      <c r="BK422" s="184">
        <f>ROUND(I422*H422,2)</f>
        <v>0</v>
      </c>
      <c r="BL422" s="15" t="s">
        <v>292</v>
      </c>
      <c r="BM422" s="15" t="s">
        <v>1042</v>
      </c>
    </row>
    <row r="423" spans="2:47" s="1" customFormat="1" ht="12">
      <c r="B423" s="32"/>
      <c r="C423" s="33"/>
      <c r="D423" s="185" t="s">
        <v>161</v>
      </c>
      <c r="E423" s="33"/>
      <c r="F423" s="186" t="s">
        <v>690</v>
      </c>
      <c r="G423" s="33"/>
      <c r="H423" s="33"/>
      <c r="I423" s="102"/>
      <c r="J423" s="33"/>
      <c r="K423" s="33"/>
      <c r="L423" s="36"/>
      <c r="M423" s="187"/>
      <c r="N423" s="58"/>
      <c r="O423" s="58"/>
      <c r="P423" s="58"/>
      <c r="Q423" s="58"/>
      <c r="R423" s="58"/>
      <c r="S423" s="58"/>
      <c r="T423" s="59"/>
      <c r="AT423" s="15" t="s">
        <v>161</v>
      </c>
      <c r="AU423" s="15" t="s">
        <v>85</v>
      </c>
    </row>
    <row r="424" spans="2:51" s="11" customFormat="1" ht="12">
      <c r="B424" s="188"/>
      <c r="C424" s="189"/>
      <c r="D424" s="185" t="s">
        <v>163</v>
      </c>
      <c r="E424" s="190" t="s">
        <v>1</v>
      </c>
      <c r="F424" s="191" t="s">
        <v>184</v>
      </c>
      <c r="G424" s="189"/>
      <c r="H424" s="190" t="s">
        <v>1</v>
      </c>
      <c r="I424" s="192"/>
      <c r="J424" s="189"/>
      <c r="K424" s="189"/>
      <c r="L424" s="193"/>
      <c r="M424" s="194"/>
      <c r="N424" s="195"/>
      <c r="O424" s="195"/>
      <c r="P424" s="195"/>
      <c r="Q424" s="195"/>
      <c r="R424" s="195"/>
      <c r="S424" s="195"/>
      <c r="T424" s="196"/>
      <c r="AT424" s="197" t="s">
        <v>163</v>
      </c>
      <c r="AU424" s="197" t="s">
        <v>85</v>
      </c>
      <c r="AV424" s="11" t="s">
        <v>83</v>
      </c>
      <c r="AW424" s="11" t="s">
        <v>36</v>
      </c>
      <c r="AX424" s="11" t="s">
        <v>75</v>
      </c>
      <c r="AY424" s="197" t="s">
        <v>151</v>
      </c>
    </row>
    <row r="425" spans="2:51" s="12" customFormat="1" ht="12">
      <c r="B425" s="198"/>
      <c r="C425" s="199"/>
      <c r="D425" s="185" t="s">
        <v>163</v>
      </c>
      <c r="E425" s="200" t="s">
        <v>1</v>
      </c>
      <c r="F425" s="201" t="s">
        <v>791</v>
      </c>
      <c r="G425" s="199"/>
      <c r="H425" s="202">
        <v>3.9</v>
      </c>
      <c r="I425" s="203"/>
      <c r="J425" s="199"/>
      <c r="K425" s="199"/>
      <c r="L425" s="204"/>
      <c r="M425" s="205"/>
      <c r="N425" s="206"/>
      <c r="O425" s="206"/>
      <c r="P425" s="206"/>
      <c r="Q425" s="206"/>
      <c r="R425" s="206"/>
      <c r="S425" s="206"/>
      <c r="T425" s="207"/>
      <c r="AT425" s="208" t="s">
        <v>163</v>
      </c>
      <c r="AU425" s="208" t="s">
        <v>85</v>
      </c>
      <c r="AV425" s="12" t="s">
        <v>85</v>
      </c>
      <c r="AW425" s="12" t="s">
        <v>36</v>
      </c>
      <c r="AX425" s="12" t="s">
        <v>75</v>
      </c>
      <c r="AY425" s="208" t="s">
        <v>151</v>
      </c>
    </row>
    <row r="426" spans="2:51" s="13" customFormat="1" ht="12">
      <c r="B426" s="209"/>
      <c r="C426" s="210"/>
      <c r="D426" s="185" t="s">
        <v>163</v>
      </c>
      <c r="E426" s="211" t="s">
        <v>1</v>
      </c>
      <c r="F426" s="212" t="s">
        <v>171</v>
      </c>
      <c r="G426" s="210"/>
      <c r="H426" s="213">
        <v>3.9</v>
      </c>
      <c r="I426" s="214"/>
      <c r="J426" s="210"/>
      <c r="K426" s="210"/>
      <c r="L426" s="215"/>
      <c r="M426" s="216"/>
      <c r="N426" s="217"/>
      <c r="O426" s="217"/>
      <c r="P426" s="217"/>
      <c r="Q426" s="217"/>
      <c r="R426" s="217"/>
      <c r="S426" s="217"/>
      <c r="T426" s="218"/>
      <c r="AT426" s="219" t="s">
        <v>163</v>
      </c>
      <c r="AU426" s="219" t="s">
        <v>85</v>
      </c>
      <c r="AV426" s="13" t="s">
        <v>159</v>
      </c>
      <c r="AW426" s="13" t="s">
        <v>36</v>
      </c>
      <c r="AX426" s="13" t="s">
        <v>83</v>
      </c>
      <c r="AY426" s="219" t="s">
        <v>151</v>
      </c>
    </row>
    <row r="427" spans="2:65" s="1" customFormat="1" ht="16.5" customHeight="1">
      <c r="B427" s="32"/>
      <c r="C427" s="220" t="s">
        <v>578</v>
      </c>
      <c r="D427" s="220" t="s">
        <v>275</v>
      </c>
      <c r="E427" s="221" t="s">
        <v>692</v>
      </c>
      <c r="F427" s="222" t="s">
        <v>693</v>
      </c>
      <c r="G427" s="223" t="s">
        <v>157</v>
      </c>
      <c r="H427" s="224">
        <v>4.29</v>
      </c>
      <c r="I427" s="225"/>
      <c r="J427" s="226">
        <f>ROUND(I427*H427,2)</f>
        <v>0</v>
      </c>
      <c r="K427" s="222" t="s">
        <v>1</v>
      </c>
      <c r="L427" s="227"/>
      <c r="M427" s="228" t="s">
        <v>1</v>
      </c>
      <c r="N427" s="229" t="s">
        <v>46</v>
      </c>
      <c r="O427" s="58"/>
      <c r="P427" s="182">
        <f>O427*H427</f>
        <v>0</v>
      </c>
      <c r="Q427" s="182">
        <v>0.00287</v>
      </c>
      <c r="R427" s="182">
        <f>Q427*H427</f>
        <v>0.0123123</v>
      </c>
      <c r="S427" s="182">
        <v>0</v>
      </c>
      <c r="T427" s="183">
        <f>S427*H427</f>
        <v>0</v>
      </c>
      <c r="AR427" s="15" t="s">
        <v>389</v>
      </c>
      <c r="AT427" s="15" t="s">
        <v>275</v>
      </c>
      <c r="AU427" s="15" t="s">
        <v>85</v>
      </c>
      <c r="AY427" s="15" t="s">
        <v>151</v>
      </c>
      <c r="BE427" s="184">
        <f>IF(N427="základní",J427,0)</f>
        <v>0</v>
      </c>
      <c r="BF427" s="184">
        <f>IF(N427="snížená",J427,0)</f>
        <v>0</v>
      </c>
      <c r="BG427" s="184">
        <f>IF(N427="zákl. přenesená",J427,0)</f>
        <v>0</v>
      </c>
      <c r="BH427" s="184">
        <f>IF(N427="sníž. přenesená",J427,0)</f>
        <v>0</v>
      </c>
      <c r="BI427" s="184">
        <f>IF(N427="nulová",J427,0)</f>
        <v>0</v>
      </c>
      <c r="BJ427" s="15" t="s">
        <v>83</v>
      </c>
      <c r="BK427" s="184">
        <f>ROUND(I427*H427,2)</f>
        <v>0</v>
      </c>
      <c r="BL427" s="15" t="s">
        <v>292</v>
      </c>
      <c r="BM427" s="15" t="s">
        <v>1043</v>
      </c>
    </row>
    <row r="428" spans="2:47" s="1" customFormat="1" ht="12">
      <c r="B428" s="32"/>
      <c r="C428" s="33"/>
      <c r="D428" s="185" t="s">
        <v>161</v>
      </c>
      <c r="E428" s="33"/>
      <c r="F428" s="186" t="s">
        <v>693</v>
      </c>
      <c r="G428" s="33"/>
      <c r="H428" s="33"/>
      <c r="I428" s="102"/>
      <c r="J428" s="33"/>
      <c r="K428" s="33"/>
      <c r="L428" s="36"/>
      <c r="M428" s="187"/>
      <c r="N428" s="58"/>
      <c r="O428" s="58"/>
      <c r="P428" s="58"/>
      <c r="Q428" s="58"/>
      <c r="R428" s="58"/>
      <c r="S428" s="58"/>
      <c r="T428" s="59"/>
      <c r="AT428" s="15" t="s">
        <v>161</v>
      </c>
      <c r="AU428" s="15" t="s">
        <v>85</v>
      </c>
    </row>
    <row r="429" spans="2:51" s="12" customFormat="1" ht="12">
      <c r="B429" s="198"/>
      <c r="C429" s="199"/>
      <c r="D429" s="185" t="s">
        <v>163</v>
      </c>
      <c r="E429" s="200" t="s">
        <v>1</v>
      </c>
      <c r="F429" s="201" t="s">
        <v>929</v>
      </c>
      <c r="G429" s="199"/>
      <c r="H429" s="202">
        <v>4.29</v>
      </c>
      <c r="I429" s="203"/>
      <c r="J429" s="199"/>
      <c r="K429" s="199"/>
      <c r="L429" s="204"/>
      <c r="M429" s="205"/>
      <c r="N429" s="206"/>
      <c r="O429" s="206"/>
      <c r="P429" s="206"/>
      <c r="Q429" s="206"/>
      <c r="R429" s="206"/>
      <c r="S429" s="206"/>
      <c r="T429" s="207"/>
      <c r="AT429" s="208" t="s">
        <v>163</v>
      </c>
      <c r="AU429" s="208" t="s">
        <v>85</v>
      </c>
      <c r="AV429" s="12" t="s">
        <v>85</v>
      </c>
      <c r="AW429" s="12" t="s">
        <v>36</v>
      </c>
      <c r="AX429" s="12" t="s">
        <v>83</v>
      </c>
      <c r="AY429" s="208" t="s">
        <v>151</v>
      </c>
    </row>
    <row r="430" spans="2:65" s="1" customFormat="1" ht="16.5" customHeight="1">
      <c r="B430" s="32"/>
      <c r="C430" s="173" t="s">
        <v>583</v>
      </c>
      <c r="D430" s="173" t="s">
        <v>154</v>
      </c>
      <c r="E430" s="174" t="s">
        <v>697</v>
      </c>
      <c r="F430" s="175" t="s">
        <v>698</v>
      </c>
      <c r="G430" s="176" t="s">
        <v>231</v>
      </c>
      <c r="H430" s="177">
        <v>24.7</v>
      </c>
      <c r="I430" s="178"/>
      <c r="J430" s="179">
        <f>ROUND(I430*H430,2)</f>
        <v>0</v>
      </c>
      <c r="K430" s="175" t="s">
        <v>158</v>
      </c>
      <c r="L430" s="36"/>
      <c r="M430" s="180" t="s">
        <v>1</v>
      </c>
      <c r="N430" s="181" t="s">
        <v>46</v>
      </c>
      <c r="O430" s="58"/>
      <c r="P430" s="182">
        <f>O430*H430</f>
        <v>0</v>
      </c>
      <c r="Q430" s="182">
        <v>0</v>
      </c>
      <c r="R430" s="182">
        <f>Q430*H430</f>
        <v>0</v>
      </c>
      <c r="S430" s="182">
        <v>0</v>
      </c>
      <c r="T430" s="183">
        <f>S430*H430</f>
        <v>0</v>
      </c>
      <c r="AR430" s="15" t="s">
        <v>292</v>
      </c>
      <c r="AT430" s="15" t="s">
        <v>154</v>
      </c>
      <c r="AU430" s="15" t="s">
        <v>85</v>
      </c>
      <c r="AY430" s="15" t="s">
        <v>151</v>
      </c>
      <c r="BE430" s="184">
        <f>IF(N430="základní",J430,0)</f>
        <v>0</v>
      </c>
      <c r="BF430" s="184">
        <f>IF(N430="snížená",J430,0)</f>
        <v>0</v>
      </c>
      <c r="BG430" s="184">
        <f>IF(N430="zákl. přenesená",J430,0)</f>
        <v>0</v>
      </c>
      <c r="BH430" s="184">
        <f>IF(N430="sníž. přenesená",J430,0)</f>
        <v>0</v>
      </c>
      <c r="BI430" s="184">
        <f>IF(N430="nulová",J430,0)</f>
        <v>0</v>
      </c>
      <c r="BJ430" s="15" t="s">
        <v>83</v>
      </c>
      <c r="BK430" s="184">
        <f>ROUND(I430*H430,2)</f>
        <v>0</v>
      </c>
      <c r="BL430" s="15" t="s">
        <v>292</v>
      </c>
      <c r="BM430" s="15" t="s">
        <v>1044</v>
      </c>
    </row>
    <row r="431" spans="2:47" s="1" customFormat="1" ht="12">
      <c r="B431" s="32"/>
      <c r="C431" s="33"/>
      <c r="D431" s="185" t="s">
        <v>161</v>
      </c>
      <c r="E431" s="33"/>
      <c r="F431" s="186" t="s">
        <v>700</v>
      </c>
      <c r="G431" s="33"/>
      <c r="H431" s="33"/>
      <c r="I431" s="102"/>
      <c r="J431" s="33"/>
      <c r="K431" s="33"/>
      <c r="L431" s="36"/>
      <c r="M431" s="187"/>
      <c r="N431" s="58"/>
      <c r="O431" s="58"/>
      <c r="P431" s="58"/>
      <c r="Q431" s="58"/>
      <c r="R431" s="58"/>
      <c r="S431" s="58"/>
      <c r="T431" s="59"/>
      <c r="AT431" s="15" t="s">
        <v>161</v>
      </c>
      <c r="AU431" s="15" t="s">
        <v>85</v>
      </c>
    </row>
    <row r="432" spans="2:51" s="11" customFormat="1" ht="12">
      <c r="B432" s="188"/>
      <c r="C432" s="189"/>
      <c r="D432" s="185" t="s">
        <v>163</v>
      </c>
      <c r="E432" s="190" t="s">
        <v>1</v>
      </c>
      <c r="F432" s="191" t="s">
        <v>184</v>
      </c>
      <c r="G432" s="189"/>
      <c r="H432" s="190" t="s">
        <v>1</v>
      </c>
      <c r="I432" s="192"/>
      <c r="J432" s="189"/>
      <c r="K432" s="189"/>
      <c r="L432" s="193"/>
      <c r="M432" s="194"/>
      <c r="N432" s="195"/>
      <c r="O432" s="195"/>
      <c r="P432" s="195"/>
      <c r="Q432" s="195"/>
      <c r="R432" s="195"/>
      <c r="S432" s="195"/>
      <c r="T432" s="196"/>
      <c r="AT432" s="197" t="s">
        <v>163</v>
      </c>
      <c r="AU432" s="197" t="s">
        <v>85</v>
      </c>
      <c r="AV432" s="11" t="s">
        <v>83</v>
      </c>
      <c r="AW432" s="11" t="s">
        <v>36</v>
      </c>
      <c r="AX432" s="11" t="s">
        <v>75</v>
      </c>
      <c r="AY432" s="197" t="s">
        <v>151</v>
      </c>
    </row>
    <row r="433" spans="2:51" s="12" customFormat="1" ht="12">
      <c r="B433" s="198"/>
      <c r="C433" s="199"/>
      <c r="D433" s="185" t="s">
        <v>163</v>
      </c>
      <c r="E433" s="200" t="s">
        <v>1</v>
      </c>
      <c r="F433" s="201" t="s">
        <v>1045</v>
      </c>
      <c r="G433" s="199"/>
      <c r="H433" s="202">
        <v>24.7</v>
      </c>
      <c r="I433" s="203"/>
      <c r="J433" s="199"/>
      <c r="K433" s="199"/>
      <c r="L433" s="204"/>
      <c r="M433" s="205"/>
      <c r="N433" s="206"/>
      <c r="O433" s="206"/>
      <c r="P433" s="206"/>
      <c r="Q433" s="206"/>
      <c r="R433" s="206"/>
      <c r="S433" s="206"/>
      <c r="T433" s="207"/>
      <c r="AT433" s="208" t="s">
        <v>163</v>
      </c>
      <c r="AU433" s="208" t="s">
        <v>85</v>
      </c>
      <c r="AV433" s="12" t="s">
        <v>85</v>
      </c>
      <c r="AW433" s="12" t="s">
        <v>36</v>
      </c>
      <c r="AX433" s="12" t="s">
        <v>75</v>
      </c>
      <c r="AY433" s="208" t="s">
        <v>151</v>
      </c>
    </row>
    <row r="434" spans="2:51" s="13" customFormat="1" ht="12">
      <c r="B434" s="209"/>
      <c r="C434" s="210"/>
      <c r="D434" s="185" t="s">
        <v>163</v>
      </c>
      <c r="E434" s="211" t="s">
        <v>1</v>
      </c>
      <c r="F434" s="212" t="s">
        <v>171</v>
      </c>
      <c r="G434" s="210"/>
      <c r="H434" s="213">
        <v>24.7</v>
      </c>
      <c r="I434" s="214"/>
      <c r="J434" s="210"/>
      <c r="K434" s="210"/>
      <c r="L434" s="215"/>
      <c r="M434" s="216"/>
      <c r="N434" s="217"/>
      <c r="O434" s="217"/>
      <c r="P434" s="217"/>
      <c r="Q434" s="217"/>
      <c r="R434" s="217"/>
      <c r="S434" s="217"/>
      <c r="T434" s="218"/>
      <c r="AT434" s="219" t="s">
        <v>163</v>
      </c>
      <c r="AU434" s="219" t="s">
        <v>85</v>
      </c>
      <c r="AV434" s="13" t="s">
        <v>159</v>
      </c>
      <c r="AW434" s="13" t="s">
        <v>36</v>
      </c>
      <c r="AX434" s="13" t="s">
        <v>83</v>
      </c>
      <c r="AY434" s="219" t="s">
        <v>151</v>
      </c>
    </row>
    <row r="435" spans="2:65" s="1" customFormat="1" ht="16.5" customHeight="1">
      <c r="B435" s="32"/>
      <c r="C435" s="173" t="s">
        <v>588</v>
      </c>
      <c r="D435" s="173" t="s">
        <v>154</v>
      </c>
      <c r="E435" s="174" t="s">
        <v>703</v>
      </c>
      <c r="F435" s="175" t="s">
        <v>704</v>
      </c>
      <c r="G435" s="176" t="s">
        <v>231</v>
      </c>
      <c r="H435" s="177">
        <v>13</v>
      </c>
      <c r="I435" s="178"/>
      <c r="J435" s="179">
        <f>ROUND(I435*H435,2)</f>
        <v>0</v>
      </c>
      <c r="K435" s="175" t="s">
        <v>158</v>
      </c>
      <c r="L435" s="36"/>
      <c r="M435" s="180" t="s">
        <v>1</v>
      </c>
      <c r="N435" s="181" t="s">
        <v>46</v>
      </c>
      <c r="O435" s="58"/>
      <c r="P435" s="182">
        <f>O435*H435</f>
        <v>0</v>
      </c>
      <c r="Q435" s="182">
        <v>1E-05</v>
      </c>
      <c r="R435" s="182">
        <f>Q435*H435</f>
        <v>0.00013000000000000002</v>
      </c>
      <c r="S435" s="182">
        <v>0</v>
      </c>
      <c r="T435" s="183">
        <f>S435*H435</f>
        <v>0</v>
      </c>
      <c r="AR435" s="15" t="s">
        <v>292</v>
      </c>
      <c r="AT435" s="15" t="s">
        <v>154</v>
      </c>
      <c r="AU435" s="15" t="s">
        <v>85</v>
      </c>
      <c r="AY435" s="15" t="s">
        <v>151</v>
      </c>
      <c r="BE435" s="184">
        <f>IF(N435="základní",J435,0)</f>
        <v>0</v>
      </c>
      <c r="BF435" s="184">
        <f>IF(N435="snížená",J435,0)</f>
        <v>0</v>
      </c>
      <c r="BG435" s="184">
        <f>IF(N435="zákl. přenesená",J435,0)</f>
        <v>0</v>
      </c>
      <c r="BH435" s="184">
        <f>IF(N435="sníž. přenesená",J435,0)</f>
        <v>0</v>
      </c>
      <c r="BI435" s="184">
        <f>IF(N435="nulová",J435,0)</f>
        <v>0</v>
      </c>
      <c r="BJ435" s="15" t="s">
        <v>83</v>
      </c>
      <c r="BK435" s="184">
        <f>ROUND(I435*H435,2)</f>
        <v>0</v>
      </c>
      <c r="BL435" s="15" t="s">
        <v>292</v>
      </c>
      <c r="BM435" s="15" t="s">
        <v>1046</v>
      </c>
    </row>
    <row r="436" spans="2:47" s="1" customFormat="1" ht="12">
      <c r="B436" s="32"/>
      <c r="C436" s="33"/>
      <c r="D436" s="185" t="s">
        <v>161</v>
      </c>
      <c r="E436" s="33"/>
      <c r="F436" s="186" t="s">
        <v>706</v>
      </c>
      <c r="G436" s="33"/>
      <c r="H436" s="33"/>
      <c r="I436" s="102"/>
      <c r="J436" s="33"/>
      <c r="K436" s="33"/>
      <c r="L436" s="36"/>
      <c r="M436" s="187"/>
      <c r="N436" s="58"/>
      <c r="O436" s="58"/>
      <c r="P436" s="58"/>
      <c r="Q436" s="58"/>
      <c r="R436" s="58"/>
      <c r="S436" s="58"/>
      <c r="T436" s="59"/>
      <c r="AT436" s="15" t="s">
        <v>161</v>
      </c>
      <c r="AU436" s="15" t="s">
        <v>85</v>
      </c>
    </row>
    <row r="437" spans="2:51" s="11" customFormat="1" ht="12">
      <c r="B437" s="188"/>
      <c r="C437" s="189"/>
      <c r="D437" s="185" t="s">
        <v>163</v>
      </c>
      <c r="E437" s="190" t="s">
        <v>1</v>
      </c>
      <c r="F437" s="191" t="s">
        <v>184</v>
      </c>
      <c r="G437" s="189"/>
      <c r="H437" s="190" t="s">
        <v>1</v>
      </c>
      <c r="I437" s="192"/>
      <c r="J437" s="189"/>
      <c r="K437" s="189"/>
      <c r="L437" s="193"/>
      <c r="M437" s="194"/>
      <c r="N437" s="195"/>
      <c r="O437" s="195"/>
      <c r="P437" s="195"/>
      <c r="Q437" s="195"/>
      <c r="R437" s="195"/>
      <c r="S437" s="195"/>
      <c r="T437" s="196"/>
      <c r="AT437" s="197" t="s">
        <v>163</v>
      </c>
      <c r="AU437" s="197" t="s">
        <v>85</v>
      </c>
      <c r="AV437" s="11" t="s">
        <v>83</v>
      </c>
      <c r="AW437" s="11" t="s">
        <v>36</v>
      </c>
      <c r="AX437" s="11" t="s">
        <v>75</v>
      </c>
      <c r="AY437" s="197" t="s">
        <v>151</v>
      </c>
    </row>
    <row r="438" spans="2:51" s="12" customFormat="1" ht="12">
      <c r="B438" s="198"/>
      <c r="C438" s="199"/>
      <c r="D438" s="185" t="s">
        <v>163</v>
      </c>
      <c r="E438" s="200" t="s">
        <v>1</v>
      </c>
      <c r="F438" s="201" t="s">
        <v>1047</v>
      </c>
      <c r="G438" s="199"/>
      <c r="H438" s="202">
        <v>13</v>
      </c>
      <c r="I438" s="203"/>
      <c r="J438" s="199"/>
      <c r="K438" s="199"/>
      <c r="L438" s="204"/>
      <c r="M438" s="205"/>
      <c r="N438" s="206"/>
      <c r="O438" s="206"/>
      <c r="P438" s="206"/>
      <c r="Q438" s="206"/>
      <c r="R438" s="206"/>
      <c r="S438" s="206"/>
      <c r="T438" s="207"/>
      <c r="AT438" s="208" t="s">
        <v>163</v>
      </c>
      <c r="AU438" s="208" t="s">
        <v>85</v>
      </c>
      <c r="AV438" s="12" t="s">
        <v>85</v>
      </c>
      <c r="AW438" s="12" t="s">
        <v>36</v>
      </c>
      <c r="AX438" s="12" t="s">
        <v>75</v>
      </c>
      <c r="AY438" s="208" t="s">
        <v>151</v>
      </c>
    </row>
    <row r="439" spans="2:51" s="13" customFormat="1" ht="12">
      <c r="B439" s="209"/>
      <c r="C439" s="210"/>
      <c r="D439" s="185" t="s">
        <v>163</v>
      </c>
      <c r="E439" s="211" t="s">
        <v>1</v>
      </c>
      <c r="F439" s="212" t="s">
        <v>171</v>
      </c>
      <c r="G439" s="210"/>
      <c r="H439" s="213">
        <v>13</v>
      </c>
      <c r="I439" s="214"/>
      <c r="J439" s="210"/>
      <c r="K439" s="210"/>
      <c r="L439" s="215"/>
      <c r="M439" s="216"/>
      <c r="N439" s="217"/>
      <c r="O439" s="217"/>
      <c r="P439" s="217"/>
      <c r="Q439" s="217"/>
      <c r="R439" s="217"/>
      <c r="S439" s="217"/>
      <c r="T439" s="218"/>
      <c r="AT439" s="219" t="s">
        <v>163</v>
      </c>
      <c r="AU439" s="219" t="s">
        <v>85</v>
      </c>
      <c r="AV439" s="13" t="s">
        <v>159</v>
      </c>
      <c r="AW439" s="13" t="s">
        <v>36</v>
      </c>
      <c r="AX439" s="13" t="s">
        <v>83</v>
      </c>
      <c r="AY439" s="219" t="s">
        <v>151</v>
      </c>
    </row>
    <row r="440" spans="2:65" s="1" customFormat="1" ht="16.5" customHeight="1">
      <c r="B440" s="32"/>
      <c r="C440" s="220" t="s">
        <v>593</v>
      </c>
      <c r="D440" s="220" t="s">
        <v>275</v>
      </c>
      <c r="E440" s="221" t="s">
        <v>709</v>
      </c>
      <c r="F440" s="222" t="s">
        <v>710</v>
      </c>
      <c r="G440" s="223" t="s">
        <v>231</v>
      </c>
      <c r="H440" s="224">
        <v>13.26</v>
      </c>
      <c r="I440" s="225"/>
      <c r="J440" s="226">
        <f>ROUND(I440*H440,2)</f>
        <v>0</v>
      </c>
      <c r="K440" s="222" t="s">
        <v>158</v>
      </c>
      <c r="L440" s="227"/>
      <c r="M440" s="228" t="s">
        <v>1</v>
      </c>
      <c r="N440" s="229" t="s">
        <v>46</v>
      </c>
      <c r="O440" s="58"/>
      <c r="P440" s="182">
        <f>O440*H440</f>
        <v>0</v>
      </c>
      <c r="Q440" s="182">
        <v>0.00028</v>
      </c>
      <c r="R440" s="182">
        <f>Q440*H440</f>
        <v>0.0037127999999999996</v>
      </c>
      <c r="S440" s="182">
        <v>0</v>
      </c>
      <c r="T440" s="183">
        <f>S440*H440</f>
        <v>0</v>
      </c>
      <c r="AR440" s="15" t="s">
        <v>389</v>
      </c>
      <c r="AT440" s="15" t="s">
        <v>275</v>
      </c>
      <c r="AU440" s="15" t="s">
        <v>85</v>
      </c>
      <c r="AY440" s="15" t="s">
        <v>151</v>
      </c>
      <c r="BE440" s="184">
        <f>IF(N440="základní",J440,0)</f>
        <v>0</v>
      </c>
      <c r="BF440" s="184">
        <f>IF(N440="snížená",J440,0)</f>
        <v>0</v>
      </c>
      <c r="BG440" s="184">
        <f>IF(N440="zákl. přenesená",J440,0)</f>
        <v>0</v>
      </c>
      <c r="BH440" s="184">
        <f>IF(N440="sníž. přenesená",J440,0)</f>
        <v>0</v>
      </c>
      <c r="BI440" s="184">
        <f>IF(N440="nulová",J440,0)</f>
        <v>0</v>
      </c>
      <c r="BJ440" s="15" t="s">
        <v>83</v>
      </c>
      <c r="BK440" s="184">
        <f>ROUND(I440*H440,2)</f>
        <v>0</v>
      </c>
      <c r="BL440" s="15" t="s">
        <v>292</v>
      </c>
      <c r="BM440" s="15" t="s">
        <v>1048</v>
      </c>
    </row>
    <row r="441" spans="2:47" s="1" customFormat="1" ht="12">
      <c r="B441" s="32"/>
      <c r="C441" s="33"/>
      <c r="D441" s="185" t="s">
        <v>161</v>
      </c>
      <c r="E441" s="33"/>
      <c r="F441" s="186" t="s">
        <v>710</v>
      </c>
      <c r="G441" s="33"/>
      <c r="H441" s="33"/>
      <c r="I441" s="102"/>
      <c r="J441" s="33"/>
      <c r="K441" s="33"/>
      <c r="L441" s="36"/>
      <c r="M441" s="187"/>
      <c r="N441" s="58"/>
      <c r="O441" s="58"/>
      <c r="P441" s="58"/>
      <c r="Q441" s="58"/>
      <c r="R441" s="58"/>
      <c r="S441" s="58"/>
      <c r="T441" s="59"/>
      <c r="AT441" s="15" t="s">
        <v>161</v>
      </c>
      <c r="AU441" s="15" t="s">
        <v>85</v>
      </c>
    </row>
    <row r="442" spans="2:51" s="12" customFormat="1" ht="12">
      <c r="B442" s="198"/>
      <c r="C442" s="199"/>
      <c r="D442" s="185" t="s">
        <v>163</v>
      </c>
      <c r="E442" s="200" t="s">
        <v>1</v>
      </c>
      <c r="F442" s="201" t="s">
        <v>712</v>
      </c>
      <c r="G442" s="199"/>
      <c r="H442" s="202">
        <v>13.26</v>
      </c>
      <c r="I442" s="203"/>
      <c r="J442" s="199"/>
      <c r="K442" s="199"/>
      <c r="L442" s="204"/>
      <c r="M442" s="205"/>
      <c r="N442" s="206"/>
      <c r="O442" s="206"/>
      <c r="P442" s="206"/>
      <c r="Q442" s="206"/>
      <c r="R442" s="206"/>
      <c r="S442" s="206"/>
      <c r="T442" s="207"/>
      <c r="AT442" s="208" t="s">
        <v>163</v>
      </c>
      <c r="AU442" s="208" t="s">
        <v>85</v>
      </c>
      <c r="AV442" s="12" t="s">
        <v>85</v>
      </c>
      <c r="AW442" s="12" t="s">
        <v>36</v>
      </c>
      <c r="AX442" s="12" t="s">
        <v>83</v>
      </c>
      <c r="AY442" s="208" t="s">
        <v>151</v>
      </c>
    </row>
    <row r="443" spans="2:65" s="1" customFormat="1" ht="16.5" customHeight="1">
      <c r="B443" s="32"/>
      <c r="C443" s="173" t="s">
        <v>598</v>
      </c>
      <c r="D443" s="173" t="s">
        <v>154</v>
      </c>
      <c r="E443" s="174" t="s">
        <v>935</v>
      </c>
      <c r="F443" s="175" t="s">
        <v>936</v>
      </c>
      <c r="G443" s="176" t="s">
        <v>470</v>
      </c>
      <c r="H443" s="230"/>
      <c r="I443" s="178"/>
      <c r="J443" s="179">
        <f>ROUND(I443*H443,2)</f>
        <v>0</v>
      </c>
      <c r="K443" s="175" t="s">
        <v>158</v>
      </c>
      <c r="L443" s="36"/>
      <c r="M443" s="180" t="s">
        <v>1</v>
      </c>
      <c r="N443" s="181" t="s">
        <v>46</v>
      </c>
      <c r="O443" s="58"/>
      <c r="P443" s="182">
        <f>O443*H443</f>
        <v>0</v>
      </c>
      <c r="Q443" s="182">
        <v>0</v>
      </c>
      <c r="R443" s="182">
        <f>Q443*H443</f>
        <v>0</v>
      </c>
      <c r="S443" s="182">
        <v>0</v>
      </c>
      <c r="T443" s="183">
        <f>S443*H443</f>
        <v>0</v>
      </c>
      <c r="AR443" s="15" t="s">
        <v>292</v>
      </c>
      <c r="AT443" s="15" t="s">
        <v>154</v>
      </c>
      <c r="AU443" s="15" t="s">
        <v>85</v>
      </c>
      <c r="AY443" s="15" t="s">
        <v>151</v>
      </c>
      <c r="BE443" s="184">
        <f>IF(N443="základní",J443,0)</f>
        <v>0</v>
      </c>
      <c r="BF443" s="184">
        <f>IF(N443="snížená",J443,0)</f>
        <v>0</v>
      </c>
      <c r="BG443" s="184">
        <f>IF(N443="zákl. přenesená",J443,0)</f>
        <v>0</v>
      </c>
      <c r="BH443" s="184">
        <f>IF(N443="sníž. přenesená",J443,0)</f>
        <v>0</v>
      </c>
      <c r="BI443" s="184">
        <f>IF(N443="nulová",J443,0)</f>
        <v>0</v>
      </c>
      <c r="BJ443" s="15" t="s">
        <v>83</v>
      </c>
      <c r="BK443" s="184">
        <f>ROUND(I443*H443,2)</f>
        <v>0</v>
      </c>
      <c r="BL443" s="15" t="s">
        <v>292</v>
      </c>
      <c r="BM443" s="15" t="s">
        <v>1049</v>
      </c>
    </row>
    <row r="444" spans="2:47" s="1" customFormat="1" ht="19.5">
      <c r="B444" s="32"/>
      <c r="C444" s="33"/>
      <c r="D444" s="185" t="s">
        <v>161</v>
      </c>
      <c r="E444" s="33"/>
      <c r="F444" s="186" t="s">
        <v>938</v>
      </c>
      <c r="G444" s="33"/>
      <c r="H444" s="33"/>
      <c r="I444" s="102"/>
      <c r="J444" s="33"/>
      <c r="K444" s="33"/>
      <c r="L444" s="36"/>
      <c r="M444" s="187"/>
      <c r="N444" s="58"/>
      <c r="O444" s="58"/>
      <c r="P444" s="58"/>
      <c r="Q444" s="58"/>
      <c r="R444" s="58"/>
      <c r="S444" s="58"/>
      <c r="T444" s="59"/>
      <c r="AT444" s="15" t="s">
        <v>161</v>
      </c>
      <c r="AU444" s="15" t="s">
        <v>85</v>
      </c>
    </row>
    <row r="445" spans="2:63" s="10" customFormat="1" ht="22.9" customHeight="1">
      <c r="B445" s="157"/>
      <c r="C445" s="158"/>
      <c r="D445" s="159" t="s">
        <v>74</v>
      </c>
      <c r="E445" s="171" t="s">
        <v>760</v>
      </c>
      <c r="F445" s="171" t="s">
        <v>761</v>
      </c>
      <c r="G445" s="158"/>
      <c r="H445" s="158"/>
      <c r="I445" s="161"/>
      <c r="J445" s="172">
        <f>BK445</f>
        <v>0</v>
      </c>
      <c r="K445" s="158"/>
      <c r="L445" s="163"/>
      <c r="M445" s="164"/>
      <c r="N445" s="165"/>
      <c r="O445" s="165"/>
      <c r="P445" s="166">
        <f>SUM(P446:P469)</f>
        <v>0</v>
      </c>
      <c r="Q445" s="165"/>
      <c r="R445" s="166">
        <f>SUM(R446:R469)</f>
        <v>0.02669275</v>
      </c>
      <c r="S445" s="165"/>
      <c r="T445" s="167">
        <f>SUM(T446:T469)</f>
        <v>0</v>
      </c>
      <c r="AR445" s="168" t="s">
        <v>85</v>
      </c>
      <c r="AT445" s="169" t="s">
        <v>74</v>
      </c>
      <c r="AU445" s="169" t="s">
        <v>83</v>
      </c>
      <c r="AY445" s="168" t="s">
        <v>151</v>
      </c>
      <c r="BK445" s="170">
        <f>SUM(BK446:BK469)</f>
        <v>0</v>
      </c>
    </row>
    <row r="446" spans="2:65" s="1" customFormat="1" ht="16.5" customHeight="1">
      <c r="B446" s="32"/>
      <c r="C446" s="173" t="s">
        <v>604</v>
      </c>
      <c r="D446" s="173" t="s">
        <v>154</v>
      </c>
      <c r="E446" s="174" t="s">
        <v>763</v>
      </c>
      <c r="F446" s="175" t="s">
        <v>764</v>
      </c>
      <c r="G446" s="176" t="s">
        <v>157</v>
      </c>
      <c r="H446" s="177">
        <v>127</v>
      </c>
      <c r="I446" s="178"/>
      <c r="J446" s="179">
        <f>ROUND(I446*H446,2)</f>
        <v>0</v>
      </c>
      <c r="K446" s="175" t="s">
        <v>158</v>
      </c>
      <c r="L446" s="36"/>
      <c r="M446" s="180" t="s">
        <v>1</v>
      </c>
      <c r="N446" s="181" t="s">
        <v>46</v>
      </c>
      <c r="O446" s="58"/>
      <c r="P446" s="182">
        <f>O446*H446</f>
        <v>0</v>
      </c>
      <c r="Q446" s="182">
        <v>0</v>
      </c>
      <c r="R446" s="182">
        <f>Q446*H446</f>
        <v>0</v>
      </c>
      <c r="S446" s="182">
        <v>0</v>
      </c>
      <c r="T446" s="183">
        <f>S446*H446</f>
        <v>0</v>
      </c>
      <c r="AR446" s="15" t="s">
        <v>292</v>
      </c>
      <c r="AT446" s="15" t="s">
        <v>154</v>
      </c>
      <c r="AU446" s="15" t="s">
        <v>85</v>
      </c>
      <c r="AY446" s="15" t="s">
        <v>151</v>
      </c>
      <c r="BE446" s="184">
        <f>IF(N446="základní",J446,0)</f>
        <v>0</v>
      </c>
      <c r="BF446" s="184">
        <f>IF(N446="snížená",J446,0)</f>
        <v>0</v>
      </c>
      <c r="BG446" s="184">
        <f>IF(N446="zákl. přenesená",J446,0)</f>
        <v>0</v>
      </c>
      <c r="BH446" s="184">
        <f>IF(N446="sníž. přenesená",J446,0)</f>
        <v>0</v>
      </c>
      <c r="BI446" s="184">
        <f>IF(N446="nulová",J446,0)</f>
        <v>0</v>
      </c>
      <c r="BJ446" s="15" t="s">
        <v>83</v>
      </c>
      <c r="BK446" s="184">
        <f>ROUND(I446*H446,2)</f>
        <v>0</v>
      </c>
      <c r="BL446" s="15" t="s">
        <v>292</v>
      </c>
      <c r="BM446" s="15" t="s">
        <v>1050</v>
      </c>
    </row>
    <row r="447" spans="2:47" s="1" customFormat="1" ht="12">
      <c r="B447" s="32"/>
      <c r="C447" s="33"/>
      <c r="D447" s="185" t="s">
        <v>161</v>
      </c>
      <c r="E447" s="33"/>
      <c r="F447" s="186" t="s">
        <v>766</v>
      </c>
      <c r="G447" s="33"/>
      <c r="H447" s="33"/>
      <c r="I447" s="102"/>
      <c r="J447" s="33"/>
      <c r="K447" s="33"/>
      <c r="L447" s="36"/>
      <c r="M447" s="187"/>
      <c r="N447" s="58"/>
      <c r="O447" s="58"/>
      <c r="P447" s="58"/>
      <c r="Q447" s="58"/>
      <c r="R447" s="58"/>
      <c r="S447" s="58"/>
      <c r="T447" s="59"/>
      <c r="AT447" s="15" t="s">
        <v>161</v>
      </c>
      <c r="AU447" s="15" t="s">
        <v>85</v>
      </c>
    </row>
    <row r="448" spans="2:51" s="11" customFormat="1" ht="12">
      <c r="B448" s="188"/>
      <c r="C448" s="189"/>
      <c r="D448" s="185" t="s">
        <v>163</v>
      </c>
      <c r="E448" s="190" t="s">
        <v>1</v>
      </c>
      <c r="F448" s="191" t="s">
        <v>200</v>
      </c>
      <c r="G448" s="189"/>
      <c r="H448" s="190" t="s">
        <v>1</v>
      </c>
      <c r="I448" s="192"/>
      <c r="J448" s="189"/>
      <c r="K448" s="189"/>
      <c r="L448" s="193"/>
      <c r="M448" s="194"/>
      <c r="N448" s="195"/>
      <c r="O448" s="195"/>
      <c r="P448" s="195"/>
      <c r="Q448" s="195"/>
      <c r="R448" s="195"/>
      <c r="S448" s="195"/>
      <c r="T448" s="196"/>
      <c r="AT448" s="197" t="s">
        <v>163</v>
      </c>
      <c r="AU448" s="197" t="s">
        <v>85</v>
      </c>
      <c r="AV448" s="11" t="s">
        <v>83</v>
      </c>
      <c r="AW448" s="11" t="s">
        <v>36</v>
      </c>
      <c r="AX448" s="11" t="s">
        <v>75</v>
      </c>
      <c r="AY448" s="197" t="s">
        <v>151</v>
      </c>
    </row>
    <row r="449" spans="2:51" s="11" customFormat="1" ht="12">
      <c r="B449" s="188"/>
      <c r="C449" s="189"/>
      <c r="D449" s="185" t="s">
        <v>163</v>
      </c>
      <c r="E449" s="190" t="s">
        <v>1</v>
      </c>
      <c r="F449" s="191" t="s">
        <v>201</v>
      </c>
      <c r="G449" s="189"/>
      <c r="H449" s="190" t="s">
        <v>1</v>
      </c>
      <c r="I449" s="192"/>
      <c r="J449" s="189"/>
      <c r="K449" s="189"/>
      <c r="L449" s="193"/>
      <c r="M449" s="194"/>
      <c r="N449" s="195"/>
      <c r="O449" s="195"/>
      <c r="P449" s="195"/>
      <c r="Q449" s="195"/>
      <c r="R449" s="195"/>
      <c r="S449" s="195"/>
      <c r="T449" s="196"/>
      <c r="AT449" s="197" t="s">
        <v>163</v>
      </c>
      <c r="AU449" s="197" t="s">
        <v>85</v>
      </c>
      <c r="AV449" s="11" t="s">
        <v>83</v>
      </c>
      <c r="AW449" s="11" t="s">
        <v>36</v>
      </c>
      <c r="AX449" s="11" t="s">
        <v>75</v>
      </c>
      <c r="AY449" s="197" t="s">
        <v>151</v>
      </c>
    </row>
    <row r="450" spans="2:51" s="12" customFormat="1" ht="12">
      <c r="B450" s="198"/>
      <c r="C450" s="199"/>
      <c r="D450" s="185" t="s">
        <v>163</v>
      </c>
      <c r="E450" s="200" t="s">
        <v>1</v>
      </c>
      <c r="F450" s="201" t="s">
        <v>808</v>
      </c>
      <c r="G450" s="199"/>
      <c r="H450" s="202">
        <v>6</v>
      </c>
      <c r="I450" s="203"/>
      <c r="J450" s="199"/>
      <c r="K450" s="199"/>
      <c r="L450" s="204"/>
      <c r="M450" s="205"/>
      <c r="N450" s="206"/>
      <c r="O450" s="206"/>
      <c r="P450" s="206"/>
      <c r="Q450" s="206"/>
      <c r="R450" s="206"/>
      <c r="S450" s="206"/>
      <c r="T450" s="207"/>
      <c r="AT450" s="208" t="s">
        <v>163</v>
      </c>
      <c r="AU450" s="208" t="s">
        <v>85</v>
      </c>
      <c r="AV450" s="12" t="s">
        <v>85</v>
      </c>
      <c r="AW450" s="12" t="s">
        <v>36</v>
      </c>
      <c r="AX450" s="12" t="s">
        <v>75</v>
      </c>
      <c r="AY450" s="208" t="s">
        <v>151</v>
      </c>
    </row>
    <row r="451" spans="2:51" s="12" customFormat="1" ht="12">
      <c r="B451" s="198"/>
      <c r="C451" s="199"/>
      <c r="D451" s="185" t="s">
        <v>163</v>
      </c>
      <c r="E451" s="200" t="s">
        <v>1</v>
      </c>
      <c r="F451" s="201" t="s">
        <v>809</v>
      </c>
      <c r="G451" s="199"/>
      <c r="H451" s="202">
        <v>8</v>
      </c>
      <c r="I451" s="203"/>
      <c r="J451" s="199"/>
      <c r="K451" s="199"/>
      <c r="L451" s="204"/>
      <c r="M451" s="205"/>
      <c r="N451" s="206"/>
      <c r="O451" s="206"/>
      <c r="P451" s="206"/>
      <c r="Q451" s="206"/>
      <c r="R451" s="206"/>
      <c r="S451" s="206"/>
      <c r="T451" s="207"/>
      <c r="AT451" s="208" t="s">
        <v>163</v>
      </c>
      <c r="AU451" s="208" t="s">
        <v>85</v>
      </c>
      <c r="AV451" s="12" t="s">
        <v>85</v>
      </c>
      <c r="AW451" s="12" t="s">
        <v>36</v>
      </c>
      <c r="AX451" s="12" t="s">
        <v>75</v>
      </c>
      <c r="AY451" s="208" t="s">
        <v>151</v>
      </c>
    </row>
    <row r="452" spans="2:51" s="12" customFormat="1" ht="12">
      <c r="B452" s="198"/>
      <c r="C452" s="199"/>
      <c r="D452" s="185" t="s">
        <v>163</v>
      </c>
      <c r="E452" s="200" t="s">
        <v>1</v>
      </c>
      <c r="F452" s="201" t="s">
        <v>204</v>
      </c>
      <c r="G452" s="199"/>
      <c r="H452" s="202">
        <v>16</v>
      </c>
      <c r="I452" s="203"/>
      <c r="J452" s="199"/>
      <c r="K452" s="199"/>
      <c r="L452" s="204"/>
      <c r="M452" s="205"/>
      <c r="N452" s="206"/>
      <c r="O452" s="206"/>
      <c r="P452" s="206"/>
      <c r="Q452" s="206"/>
      <c r="R452" s="206"/>
      <c r="S452" s="206"/>
      <c r="T452" s="207"/>
      <c r="AT452" s="208" t="s">
        <v>163</v>
      </c>
      <c r="AU452" s="208" t="s">
        <v>85</v>
      </c>
      <c r="AV452" s="12" t="s">
        <v>85</v>
      </c>
      <c r="AW452" s="12" t="s">
        <v>36</v>
      </c>
      <c r="AX452" s="12" t="s">
        <v>75</v>
      </c>
      <c r="AY452" s="208" t="s">
        <v>151</v>
      </c>
    </row>
    <row r="453" spans="2:51" s="12" customFormat="1" ht="12">
      <c r="B453" s="198"/>
      <c r="C453" s="199"/>
      <c r="D453" s="185" t="s">
        <v>163</v>
      </c>
      <c r="E453" s="200" t="s">
        <v>1</v>
      </c>
      <c r="F453" s="201" t="s">
        <v>810</v>
      </c>
      <c r="G453" s="199"/>
      <c r="H453" s="202">
        <v>33</v>
      </c>
      <c r="I453" s="203"/>
      <c r="J453" s="199"/>
      <c r="K453" s="199"/>
      <c r="L453" s="204"/>
      <c r="M453" s="205"/>
      <c r="N453" s="206"/>
      <c r="O453" s="206"/>
      <c r="P453" s="206"/>
      <c r="Q453" s="206"/>
      <c r="R453" s="206"/>
      <c r="S453" s="206"/>
      <c r="T453" s="207"/>
      <c r="AT453" s="208" t="s">
        <v>163</v>
      </c>
      <c r="AU453" s="208" t="s">
        <v>85</v>
      </c>
      <c r="AV453" s="12" t="s">
        <v>85</v>
      </c>
      <c r="AW453" s="12" t="s">
        <v>36</v>
      </c>
      <c r="AX453" s="12" t="s">
        <v>75</v>
      </c>
      <c r="AY453" s="208" t="s">
        <v>151</v>
      </c>
    </row>
    <row r="454" spans="2:51" s="12" customFormat="1" ht="12">
      <c r="B454" s="198"/>
      <c r="C454" s="199"/>
      <c r="D454" s="185" t="s">
        <v>163</v>
      </c>
      <c r="E454" s="200" t="s">
        <v>1</v>
      </c>
      <c r="F454" s="201" t="s">
        <v>206</v>
      </c>
      <c r="G454" s="199"/>
      <c r="H454" s="202">
        <v>18</v>
      </c>
      <c r="I454" s="203"/>
      <c r="J454" s="199"/>
      <c r="K454" s="199"/>
      <c r="L454" s="204"/>
      <c r="M454" s="205"/>
      <c r="N454" s="206"/>
      <c r="O454" s="206"/>
      <c r="P454" s="206"/>
      <c r="Q454" s="206"/>
      <c r="R454" s="206"/>
      <c r="S454" s="206"/>
      <c r="T454" s="207"/>
      <c r="AT454" s="208" t="s">
        <v>163</v>
      </c>
      <c r="AU454" s="208" t="s">
        <v>85</v>
      </c>
      <c r="AV454" s="12" t="s">
        <v>85</v>
      </c>
      <c r="AW454" s="12" t="s">
        <v>36</v>
      </c>
      <c r="AX454" s="12" t="s">
        <v>75</v>
      </c>
      <c r="AY454" s="208" t="s">
        <v>151</v>
      </c>
    </row>
    <row r="455" spans="2:51" s="12" customFormat="1" ht="12">
      <c r="B455" s="198"/>
      <c r="C455" s="199"/>
      <c r="D455" s="185" t="s">
        <v>163</v>
      </c>
      <c r="E455" s="200" t="s">
        <v>1</v>
      </c>
      <c r="F455" s="201" t="s">
        <v>207</v>
      </c>
      <c r="G455" s="199"/>
      <c r="H455" s="202">
        <v>4</v>
      </c>
      <c r="I455" s="203"/>
      <c r="J455" s="199"/>
      <c r="K455" s="199"/>
      <c r="L455" s="204"/>
      <c r="M455" s="205"/>
      <c r="N455" s="206"/>
      <c r="O455" s="206"/>
      <c r="P455" s="206"/>
      <c r="Q455" s="206"/>
      <c r="R455" s="206"/>
      <c r="S455" s="206"/>
      <c r="T455" s="207"/>
      <c r="AT455" s="208" t="s">
        <v>163</v>
      </c>
      <c r="AU455" s="208" t="s">
        <v>85</v>
      </c>
      <c r="AV455" s="12" t="s">
        <v>85</v>
      </c>
      <c r="AW455" s="12" t="s">
        <v>36</v>
      </c>
      <c r="AX455" s="12" t="s">
        <v>75</v>
      </c>
      <c r="AY455" s="208" t="s">
        <v>151</v>
      </c>
    </row>
    <row r="456" spans="2:51" s="12" customFormat="1" ht="12">
      <c r="B456" s="198"/>
      <c r="C456" s="199"/>
      <c r="D456" s="185" t="s">
        <v>163</v>
      </c>
      <c r="E456" s="200" t="s">
        <v>1</v>
      </c>
      <c r="F456" s="201" t="s">
        <v>210</v>
      </c>
      <c r="G456" s="199"/>
      <c r="H456" s="202">
        <v>39</v>
      </c>
      <c r="I456" s="203"/>
      <c r="J456" s="199"/>
      <c r="K456" s="199"/>
      <c r="L456" s="204"/>
      <c r="M456" s="205"/>
      <c r="N456" s="206"/>
      <c r="O456" s="206"/>
      <c r="P456" s="206"/>
      <c r="Q456" s="206"/>
      <c r="R456" s="206"/>
      <c r="S456" s="206"/>
      <c r="T456" s="207"/>
      <c r="AT456" s="208" t="s">
        <v>163</v>
      </c>
      <c r="AU456" s="208" t="s">
        <v>85</v>
      </c>
      <c r="AV456" s="12" t="s">
        <v>85</v>
      </c>
      <c r="AW456" s="12" t="s">
        <v>36</v>
      </c>
      <c r="AX456" s="12" t="s">
        <v>75</v>
      </c>
      <c r="AY456" s="208" t="s">
        <v>151</v>
      </c>
    </row>
    <row r="457" spans="2:51" s="12" customFormat="1" ht="12">
      <c r="B457" s="198"/>
      <c r="C457" s="199"/>
      <c r="D457" s="185" t="s">
        <v>163</v>
      </c>
      <c r="E457" s="200" t="s">
        <v>1</v>
      </c>
      <c r="F457" s="201" t="s">
        <v>211</v>
      </c>
      <c r="G457" s="199"/>
      <c r="H457" s="202">
        <v>3</v>
      </c>
      <c r="I457" s="203"/>
      <c r="J457" s="199"/>
      <c r="K457" s="199"/>
      <c r="L457" s="204"/>
      <c r="M457" s="205"/>
      <c r="N457" s="206"/>
      <c r="O457" s="206"/>
      <c r="P457" s="206"/>
      <c r="Q457" s="206"/>
      <c r="R457" s="206"/>
      <c r="S457" s="206"/>
      <c r="T457" s="207"/>
      <c r="AT457" s="208" t="s">
        <v>163</v>
      </c>
      <c r="AU457" s="208" t="s">
        <v>85</v>
      </c>
      <c r="AV457" s="12" t="s">
        <v>85</v>
      </c>
      <c r="AW457" s="12" t="s">
        <v>36</v>
      </c>
      <c r="AX457" s="12" t="s">
        <v>75</v>
      </c>
      <c r="AY457" s="208" t="s">
        <v>151</v>
      </c>
    </row>
    <row r="458" spans="2:51" s="13" customFormat="1" ht="12">
      <c r="B458" s="209"/>
      <c r="C458" s="210"/>
      <c r="D458" s="185" t="s">
        <v>163</v>
      </c>
      <c r="E458" s="211" t="s">
        <v>116</v>
      </c>
      <c r="F458" s="212" t="s">
        <v>171</v>
      </c>
      <c r="G458" s="210"/>
      <c r="H458" s="213">
        <v>127</v>
      </c>
      <c r="I458" s="214"/>
      <c r="J458" s="210"/>
      <c r="K458" s="210"/>
      <c r="L458" s="215"/>
      <c r="M458" s="216"/>
      <c r="N458" s="217"/>
      <c r="O458" s="217"/>
      <c r="P458" s="217"/>
      <c r="Q458" s="217"/>
      <c r="R458" s="217"/>
      <c r="S458" s="217"/>
      <c r="T458" s="218"/>
      <c r="AT458" s="219" t="s">
        <v>163</v>
      </c>
      <c r="AU458" s="219" t="s">
        <v>85</v>
      </c>
      <c r="AV458" s="13" t="s">
        <v>159</v>
      </c>
      <c r="AW458" s="13" t="s">
        <v>36</v>
      </c>
      <c r="AX458" s="13" t="s">
        <v>83</v>
      </c>
      <c r="AY458" s="219" t="s">
        <v>151</v>
      </c>
    </row>
    <row r="459" spans="2:65" s="1" customFormat="1" ht="16.5" customHeight="1">
      <c r="B459" s="32"/>
      <c r="C459" s="220" t="s">
        <v>611</v>
      </c>
      <c r="D459" s="220" t="s">
        <v>275</v>
      </c>
      <c r="E459" s="221" t="s">
        <v>768</v>
      </c>
      <c r="F459" s="222" t="s">
        <v>769</v>
      </c>
      <c r="G459" s="223" t="s">
        <v>157</v>
      </c>
      <c r="H459" s="224">
        <v>133.35</v>
      </c>
      <c r="I459" s="225"/>
      <c r="J459" s="226">
        <f>ROUND(I459*H459,2)</f>
        <v>0</v>
      </c>
      <c r="K459" s="222" t="s">
        <v>158</v>
      </c>
      <c r="L459" s="227"/>
      <c r="M459" s="228" t="s">
        <v>1</v>
      </c>
      <c r="N459" s="229" t="s">
        <v>46</v>
      </c>
      <c r="O459" s="58"/>
      <c r="P459" s="182">
        <f>O459*H459</f>
        <v>0</v>
      </c>
      <c r="Q459" s="182">
        <v>0</v>
      </c>
      <c r="R459" s="182">
        <f>Q459*H459</f>
        <v>0</v>
      </c>
      <c r="S459" s="182">
        <v>0</v>
      </c>
      <c r="T459" s="183">
        <f>S459*H459</f>
        <v>0</v>
      </c>
      <c r="AR459" s="15" t="s">
        <v>389</v>
      </c>
      <c r="AT459" s="15" t="s">
        <v>275</v>
      </c>
      <c r="AU459" s="15" t="s">
        <v>85</v>
      </c>
      <c r="AY459" s="15" t="s">
        <v>151</v>
      </c>
      <c r="BE459" s="184">
        <f>IF(N459="základní",J459,0)</f>
        <v>0</v>
      </c>
      <c r="BF459" s="184">
        <f>IF(N459="snížená",J459,0)</f>
        <v>0</v>
      </c>
      <c r="BG459" s="184">
        <f>IF(N459="zákl. přenesená",J459,0)</f>
        <v>0</v>
      </c>
      <c r="BH459" s="184">
        <f>IF(N459="sníž. přenesená",J459,0)</f>
        <v>0</v>
      </c>
      <c r="BI459" s="184">
        <f>IF(N459="nulová",J459,0)</f>
        <v>0</v>
      </c>
      <c r="BJ459" s="15" t="s">
        <v>83</v>
      </c>
      <c r="BK459" s="184">
        <f>ROUND(I459*H459,2)</f>
        <v>0</v>
      </c>
      <c r="BL459" s="15" t="s">
        <v>292</v>
      </c>
      <c r="BM459" s="15" t="s">
        <v>1051</v>
      </c>
    </row>
    <row r="460" spans="2:47" s="1" customFormat="1" ht="12">
      <c r="B460" s="32"/>
      <c r="C460" s="33"/>
      <c r="D460" s="185" t="s">
        <v>161</v>
      </c>
      <c r="E460" s="33"/>
      <c r="F460" s="186" t="s">
        <v>769</v>
      </c>
      <c r="G460" s="33"/>
      <c r="H460" s="33"/>
      <c r="I460" s="102"/>
      <c r="J460" s="33"/>
      <c r="K460" s="33"/>
      <c r="L460" s="36"/>
      <c r="M460" s="187"/>
      <c r="N460" s="58"/>
      <c r="O460" s="58"/>
      <c r="P460" s="58"/>
      <c r="Q460" s="58"/>
      <c r="R460" s="58"/>
      <c r="S460" s="58"/>
      <c r="T460" s="59"/>
      <c r="AT460" s="15" t="s">
        <v>161</v>
      </c>
      <c r="AU460" s="15" t="s">
        <v>85</v>
      </c>
    </row>
    <row r="461" spans="2:51" s="12" customFormat="1" ht="12">
      <c r="B461" s="198"/>
      <c r="C461" s="199"/>
      <c r="D461" s="185" t="s">
        <v>163</v>
      </c>
      <c r="E461" s="200" t="s">
        <v>1</v>
      </c>
      <c r="F461" s="201" t="s">
        <v>771</v>
      </c>
      <c r="G461" s="199"/>
      <c r="H461" s="202">
        <v>133.35</v>
      </c>
      <c r="I461" s="203"/>
      <c r="J461" s="199"/>
      <c r="K461" s="199"/>
      <c r="L461" s="204"/>
      <c r="M461" s="205"/>
      <c r="N461" s="206"/>
      <c r="O461" s="206"/>
      <c r="P461" s="206"/>
      <c r="Q461" s="206"/>
      <c r="R461" s="206"/>
      <c r="S461" s="206"/>
      <c r="T461" s="207"/>
      <c r="AT461" s="208" t="s">
        <v>163</v>
      </c>
      <c r="AU461" s="208" t="s">
        <v>85</v>
      </c>
      <c r="AV461" s="12" t="s">
        <v>85</v>
      </c>
      <c r="AW461" s="12" t="s">
        <v>36</v>
      </c>
      <c r="AX461" s="12" t="s">
        <v>83</v>
      </c>
      <c r="AY461" s="208" t="s">
        <v>151</v>
      </c>
    </row>
    <row r="462" spans="2:65" s="1" customFormat="1" ht="16.5" customHeight="1">
      <c r="B462" s="32"/>
      <c r="C462" s="173" t="s">
        <v>617</v>
      </c>
      <c r="D462" s="173" t="s">
        <v>154</v>
      </c>
      <c r="E462" s="174" t="s">
        <v>773</v>
      </c>
      <c r="F462" s="175" t="s">
        <v>774</v>
      </c>
      <c r="G462" s="176" t="s">
        <v>157</v>
      </c>
      <c r="H462" s="177">
        <v>54.475</v>
      </c>
      <c r="I462" s="178"/>
      <c r="J462" s="179">
        <f>ROUND(I462*H462,2)</f>
        <v>0</v>
      </c>
      <c r="K462" s="175" t="s">
        <v>158</v>
      </c>
      <c r="L462" s="36"/>
      <c r="M462" s="180" t="s">
        <v>1</v>
      </c>
      <c r="N462" s="181" t="s">
        <v>46</v>
      </c>
      <c r="O462" s="58"/>
      <c r="P462" s="182">
        <f>O462*H462</f>
        <v>0</v>
      </c>
      <c r="Q462" s="182">
        <v>0.0002</v>
      </c>
      <c r="R462" s="182">
        <f>Q462*H462</f>
        <v>0.010895</v>
      </c>
      <c r="S462" s="182">
        <v>0</v>
      </c>
      <c r="T462" s="183">
        <f>S462*H462</f>
        <v>0</v>
      </c>
      <c r="AR462" s="15" t="s">
        <v>292</v>
      </c>
      <c r="AT462" s="15" t="s">
        <v>154</v>
      </c>
      <c r="AU462" s="15" t="s">
        <v>85</v>
      </c>
      <c r="AY462" s="15" t="s">
        <v>151</v>
      </c>
      <c r="BE462" s="184">
        <f>IF(N462="základní",J462,0)</f>
        <v>0</v>
      </c>
      <c r="BF462" s="184">
        <f>IF(N462="snížená",J462,0)</f>
        <v>0</v>
      </c>
      <c r="BG462" s="184">
        <f>IF(N462="zákl. přenesená",J462,0)</f>
        <v>0</v>
      </c>
      <c r="BH462" s="184">
        <f>IF(N462="sníž. přenesená",J462,0)</f>
        <v>0</v>
      </c>
      <c r="BI462" s="184">
        <f>IF(N462="nulová",J462,0)</f>
        <v>0</v>
      </c>
      <c r="BJ462" s="15" t="s">
        <v>83</v>
      </c>
      <c r="BK462" s="184">
        <f>ROUND(I462*H462,2)</f>
        <v>0</v>
      </c>
      <c r="BL462" s="15" t="s">
        <v>292</v>
      </c>
      <c r="BM462" s="15" t="s">
        <v>1052</v>
      </c>
    </row>
    <row r="463" spans="2:47" s="1" customFormat="1" ht="12">
      <c r="B463" s="32"/>
      <c r="C463" s="33"/>
      <c r="D463" s="185" t="s">
        <v>161</v>
      </c>
      <c r="E463" s="33"/>
      <c r="F463" s="186" t="s">
        <v>776</v>
      </c>
      <c r="G463" s="33"/>
      <c r="H463" s="33"/>
      <c r="I463" s="102"/>
      <c r="J463" s="33"/>
      <c r="K463" s="33"/>
      <c r="L463" s="36"/>
      <c r="M463" s="187"/>
      <c r="N463" s="58"/>
      <c r="O463" s="58"/>
      <c r="P463" s="58"/>
      <c r="Q463" s="58"/>
      <c r="R463" s="58"/>
      <c r="S463" s="58"/>
      <c r="T463" s="59"/>
      <c r="AT463" s="15" t="s">
        <v>161</v>
      </c>
      <c r="AU463" s="15" t="s">
        <v>85</v>
      </c>
    </row>
    <row r="464" spans="2:51" s="11" customFormat="1" ht="12">
      <c r="B464" s="188"/>
      <c r="C464" s="189"/>
      <c r="D464" s="185" t="s">
        <v>163</v>
      </c>
      <c r="E464" s="190" t="s">
        <v>1</v>
      </c>
      <c r="F464" s="191" t="s">
        <v>164</v>
      </c>
      <c r="G464" s="189"/>
      <c r="H464" s="190" t="s">
        <v>1</v>
      </c>
      <c r="I464" s="192"/>
      <c r="J464" s="189"/>
      <c r="K464" s="189"/>
      <c r="L464" s="193"/>
      <c r="M464" s="194"/>
      <c r="N464" s="195"/>
      <c r="O464" s="195"/>
      <c r="P464" s="195"/>
      <c r="Q464" s="195"/>
      <c r="R464" s="195"/>
      <c r="S464" s="195"/>
      <c r="T464" s="196"/>
      <c r="AT464" s="197" t="s">
        <v>163</v>
      </c>
      <c r="AU464" s="197" t="s">
        <v>85</v>
      </c>
      <c r="AV464" s="11" t="s">
        <v>83</v>
      </c>
      <c r="AW464" s="11" t="s">
        <v>36</v>
      </c>
      <c r="AX464" s="11" t="s">
        <v>75</v>
      </c>
      <c r="AY464" s="197" t="s">
        <v>151</v>
      </c>
    </row>
    <row r="465" spans="2:51" s="12" customFormat="1" ht="12">
      <c r="B465" s="198"/>
      <c r="C465" s="199"/>
      <c r="D465" s="185" t="s">
        <v>163</v>
      </c>
      <c r="E465" s="200" t="s">
        <v>1</v>
      </c>
      <c r="F465" s="201" t="s">
        <v>113</v>
      </c>
      <c r="G465" s="199"/>
      <c r="H465" s="202">
        <v>54.475</v>
      </c>
      <c r="I465" s="203"/>
      <c r="J465" s="199"/>
      <c r="K465" s="199"/>
      <c r="L465" s="204"/>
      <c r="M465" s="205"/>
      <c r="N465" s="206"/>
      <c r="O465" s="206"/>
      <c r="P465" s="206"/>
      <c r="Q465" s="206"/>
      <c r="R465" s="206"/>
      <c r="S465" s="206"/>
      <c r="T465" s="207"/>
      <c r="AT465" s="208" t="s">
        <v>163</v>
      </c>
      <c r="AU465" s="208" t="s">
        <v>85</v>
      </c>
      <c r="AV465" s="12" t="s">
        <v>85</v>
      </c>
      <c r="AW465" s="12" t="s">
        <v>36</v>
      </c>
      <c r="AX465" s="12" t="s">
        <v>75</v>
      </c>
      <c r="AY465" s="208" t="s">
        <v>151</v>
      </c>
    </row>
    <row r="466" spans="2:51" s="13" customFormat="1" ht="12">
      <c r="B466" s="209"/>
      <c r="C466" s="210"/>
      <c r="D466" s="185" t="s">
        <v>163</v>
      </c>
      <c r="E466" s="211" t="s">
        <v>1</v>
      </c>
      <c r="F466" s="212" t="s">
        <v>171</v>
      </c>
      <c r="G466" s="210"/>
      <c r="H466" s="213">
        <v>54.475</v>
      </c>
      <c r="I466" s="214"/>
      <c r="J466" s="210"/>
      <c r="K466" s="210"/>
      <c r="L466" s="215"/>
      <c r="M466" s="216"/>
      <c r="N466" s="217"/>
      <c r="O466" s="217"/>
      <c r="P466" s="217"/>
      <c r="Q466" s="217"/>
      <c r="R466" s="217"/>
      <c r="S466" s="217"/>
      <c r="T466" s="218"/>
      <c r="AT466" s="219" t="s">
        <v>163</v>
      </c>
      <c r="AU466" s="219" t="s">
        <v>85</v>
      </c>
      <c r="AV466" s="13" t="s">
        <v>159</v>
      </c>
      <c r="AW466" s="13" t="s">
        <v>36</v>
      </c>
      <c r="AX466" s="13" t="s">
        <v>83</v>
      </c>
      <c r="AY466" s="219" t="s">
        <v>151</v>
      </c>
    </row>
    <row r="467" spans="2:65" s="1" customFormat="1" ht="16.5" customHeight="1">
      <c r="B467" s="32"/>
      <c r="C467" s="173" t="s">
        <v>622</v>
      </c>
      <c r="D467" s="173" t="s">
        <v>154</v>
      </c>
      <c r="E467" s="174" t="s">
        <v>778</v>
      </c>
      <c r="F467" s="175" t="s">
        <v>779</v>
      </c>
      <c r="G467" s="176" t="s">
        <v>157</v>
      </c>
      <c r="H467" s="177">
        <v>54.475</v>
      </c>
      <c r="I467" s="178"/>
      <c r="J467" s="179">
        <f>ROUND(I467*H467,2)</f>
        <v>0</v>
      </c>
      <c r="K467" s="175" t="s">
        <v>158</v>
      </c>
      <c r="L467" s="36"/>
      <c r="M467" s="180" t="s">
        <v>1</v>
      </c>
      <c r="N467" s="181" t="s">
        <v>46</v>
      </c>
      <c r="O467" s="58"/>
      <c r="P467" s="182">
        <f>O467*H467</f>
        <v>0</v>
      </c>
      <c r="Q467" s="182">
        <v>0.00029</v>
      </c>
      <c r="R467" s="182">
        <f>Q467*H467</f>
        <v>0.01579775</v>
      </c>
      <c r="S467" s="182">
        <v>0</v>
      </c>
      <c r="T467" s="183">
        <f>S467*H467</f>
        <v>0</v>
      </c>
      <c r="AR467" s="15" t="s">
        <v>292</v>
      </c>
      <c r="AT467" s="15" t="s">
        <v>154</v>
      </c>
      <c r="AU467" s="15" t="s">
        <v>85</v>
      </c>
      <c r="AY467" s="15" t="s">
        <v>151</v>
      </c>
      <c r="BE467" s="184">
        <f>IF(N467="základní",J467,0)</f>
        <v>0</v>
      </c>
      <c r="BF467" s="184">
        <f>IF(N467="snížená",J467,0)</f>
        <v>0</v>
      </c>
      <c r="BG467" s="184">
        <f>IF(N467="zákl. přenesená",J467,0)</f>
        <v>0</v>
      </c>
      <c r="BH467" s="184">
        <f>IF(N467="sníž. přenesená",J467,0)</f>
        <v>0</v>
      </c>
      <c r="BI467" s="184">
        <f>IF(N467="nulová",J467,0)</f>
        <v>0</v>
      </c>
      <c r="BJ467" s="15" t="s">
        <v>83</v>
      </c>
      <c r="BK467" s="184">
        <f>ROUND(I467*H467,2)</f>
        <v>0</v>
      </c>
      <c r="BL467" s="15" t="s">
        <v>292</v>
      </c>
      <c r="BM467" s="15" t="s">
        <v>1053</v>
      </c>
    </row>
    <row r="468" spans="2:47" s="1" customFormat="1" ht="12">
      <c r="B468" s="32"/>
      <c r="C468" s="33"/>
      <c r="D468" s="185" t="s">
        <v>161</v>
      </c>
      <c r="E468" s="33"/>
      <c r="F468" s="186" t="s">
        <v>781</v>
      </c>
      <c r="G468" s="33"/>
      <c r="H468" s="33"/>
      <c r="I468" s="102"/>
      <c r="J468" s="33"/>
      <c r="K468" s="33"/>
      <c r="L468" s="36"/>
      <c r="M468" s="187"/>
      <c r="N468" s="58"/>
      <c r="O468" s="58"/>
      <c r="P468" s="58"/>
      <c r="Q468" s="58"/>
      <c r="R468" s="58"/>
      <c r="S468" s="58"/>
      <c r="T468" s="59"/>
      <c r="AT468" s="15" t="s">
        <v>161</v>
      </c>
      <c r="AU468" s="15" t="s">
        <v>85</v>
      </c>
    </row>
    <row r="469" spans="2:51" s="12" customFormat="1" ht="12">
      <c r="B469" s="198"/>
      <c r="C469" s="199"/>
      <c r="D469" s="185" t="s">
        <v>163</v>
      </c>
      <c r="E469" s="200" t="s">
        <v>1</v>
      </c>
      <c r="F469" s="201" t="s">
        <v>113</v>
      </c>
      <c r="G469" s="199"/>
      <c r="H469" s="202">
        <v>54.475</v>
      </c>
      <c r="I469" s="203"/>
      <c r="J469" s="199"/>
      <c r="K469" s="199"/>
      <c r="L469" s="204"/>
      <c r="M469" s="231"/>
      <c r="N469" s="232"/>
      <c r="O469" s="232"/>
      <c r="P469" s="232"/>
      <c r="Q469" s="232"/>
      <c r="R469" s="232"/>
      <c r="S469" s="232"/>
      <c r="T469" s="233"/>
      <c r="AT469" s="208" t="s">
        <v>163</v>
      </c>
      <c r="AU469" s="208" t="s">
        <v>85</v>
      </c>
      <c r="AV469" s="12" t="s">
        <v>85</v>
      </c>
      <c r="AW469" s="12" t="s">
        <v>36</v>
      </c>
      <c r="AX469" s="12" t="s">
        <v>83</v>
      </c>
      <c r="AY469" s="208" t="s">
        <v>151</v>
      </c>
    </row>
    <row r="470" spans="2:12" s="1" customFormat="1" ht="6.95" customHeight="1">
      <c r="B470" s="44"/>
      <c r="C470" s="45"/>
      <c r="D470" s="45"/>
      <c r="E470" s="45"/>
      <c r="F470" s="45"/>
      <c r="G470" s="45"/>
      <c r="H470" s="45"/>
      <c r="I470" s="124"/>
      <c r="J470" s="45"/>
      <c r="K470" s="45"/>
      <c r="L470" s="36"/>
    </row>
  </sheetData>
  <sheetProtection password="C462" sheet="1" objects="1" scenarios="1" formatColumns="0" formatRows="0" autoFilter="0"/>
  <autoFilter ref="C89:K469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422"/>
  <sheetViews>
    <sheetView showGridLines="0" workbookViewId="0" topLeftCell="A98">
      <selection activeCell="H128" sqref="H12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5" t="s">
        <v>94</v>
      </c>
      <c r="AZ2" s="96" t="s">
        <v>782</v>
      </c>
      <c r="BA2" s="96" t="s">
        <v>1</v>
      </c>
      <c r="BB2" s="96" t="s">
        <v>1</v>
      </c>
      <c r="BC2" s="96" t="s">
        <v>1054</v>
      </c>
      <c r="BD2" s="96" t="s">
        <v>85</v>
      </c>
    </row>
    <row r="3" spans="2:56" ht="6.95" customHeight="1">
      <c r="B3" s="97"/>
      <c r="C3" s="98"/>
      <c r="D3" s="98"/>
      <c r="E3" s="98"/>
      <c r="F3" s="98"/>
      <c r="G3" s="98"/>
      <c r="H3" s="98"/>
      <c r="I3" s="99"/>
      <c r="J3" s="98"/>
      <c r="K3" s="98"/>
      <c r="L3" s="18"/>
      <c r="AT3" s="15" t="s">
        <v>85</v>
      </c>
      <c r="AZ3" s="96" t="s">
        <v>1055</v>
      </c>
      <c r="BA3" s="96" t="s">
        <v>1</v>
      </c>
      <c r="BB3" s="96" t="s">
        <v>1</v>
      </c>
      <c r="BC3" s="96" t="s">
        <v>1056</v>
      </c>
      <c r="BD3" s="96" t="s">
        <v>85</v>
      </c>
    </row>
    <row r="4" spans="2:56" ht="24.95" customHeight="1">
      <c r="B4" s="18"/>
      <c r="D4" s="100" t="s">
        <v>102</v>
      </c>
      <c r="L4" s="18"/>
      <c r="M4" s="22" t="s">
        <v>10</v>
      </c>
      <c r="AT4" s="15" t="s">
        <v>4</v>
      </c>
      <c r="AZ4" s="96" t="s">
        <v>1057</v>
      </c>
      <c r="BA4" s="96" t="s">
        <v>1</v>
      </c>
      <c r="BB4" s="96" t="s">
        <v>1</v>
      </c>
      <c r="BC4" s="96" t="s">
        <v>1058</v>
      </c>
      <c r="BD4" s="96" t="s">
        <v>85</v>
      </c>
    </row>
    <row r="5" spans="2:56" ht="6.95" customHeight="1">
      <c r="B5" s="18"/>
      <c r="L5" s="18"/>
      <c r="AZ5" s="96" t="s">
        <v>789</v>
      </c>
      <c r="BA5" s="96" t="s">
        <v>1</v>
      </c>
      <c r="BB5" s="96" t="s">
        <v>1</v>
      </c>
      <c r="BC5" s="96" t="s">
        <v>1059</v>
      </c>
      <c r="BD5" s="96" t="s">
        <v>85</v>
      </c>
    </row>
    <row r="6" spans="2:56" ht="12" customHeight="1">
      <c r="B6" s="18"/>
      <c r="D6" s="101" t="s">
        <v>16</v>
      </c>
      <c r="L6" s="18"/>
      <c r="AZ6" s="96" t="s">
        <v>1060</v>
      </c>
      <c r="BA6" s="96" t="s">
        <v>1</v>
      </c>
      <c r="BB6" s="96" t="s">
        <v>1</v>
      </c>
      <c r="BC6" s="96" t="s">
        <v>1061</v>
      </c>
      <c r="BD6" s="96" t="s">
        <v>85</v>
      </c>
    </row>
    <row r="7" spans="2:56" ht="16.5" customHeight="1">
      <c r="B7" s="18"/>
      <c r="E7" s="279" t="str">
        <f>'Rekapitulace stavby'!K6</f>
        <v>Domov v Podzámčí – Chlumec nad Cidlinou</v>
      </c>
      <c r="F7" s="280"/>
      <c r="G7" s="280"/>
      <c r="H7" s="280"/>
      <c r="L7" s="18"/>
      <c r="AZ7" s="96" t="s">
        <v>793</v>
      </c>
      <c r="BA7" s="96" t="s">
        <v>1</v>
      </c>
      <c r="BB7" s="96" t="s">
        <v>1</v>
      </c>
      <c r="BC7" s="96" t="s">
        <v>1062</v>
      </c>
      <c r="BD7" s="96" t="s">
        <v>85</v>
      </c>
    </row>
    <row r="8" spans="2:56" s="1" customFormat="1" ht="12" customHeight="1">
      <c r="B8" s="36"/>
      <c r="D8" s="101" t="s">
        <v>112</v>
      </c>
      <c r="I8" s="102"/>
      <c r="L8" s="36"/>
      <c r="AZ8" s="96" t="s">
        <v>113</v>
      </c>
      <c r="BA8" s="96" t="s">
        <v>1</v>
      </c>
      <c r="BB8" s="96" t="s">
        <v>1</v>
      </c>
      <c r="BC8" s="96" t="s">
        <v>1063</v>
      </c>
      <c r="BD8" s="96" t="s">
        <v>85</v>
      </c>
    </row>
    <row r="9" spans="2:56" s="1" customFormat="1" ht="36.95" customHeight="1">
      <c r="B9" s="36"/>
      <c r="E9" s="281" t="s">
        <v>1064</v>
      </c>
      <c r="F9" s="282"/>
      <c r="G9" s="282"/>
      <c r="H9" s="282"/>
      <c r="I9" s="102"/>
      <c r="L9" s="36"/>
      <c r="AZ9" s="96" t="s">
        <v>1065</v>
      </c>
      <c r="BA9" s="96" t="s">
        <v>1</v>
      </c>
      <c r="BB9" s="96" t="s">
        <v>1</v>
      </c>
      <c r="BC9" s="96" t="s">
        <v>1066</v>
      </c>
      <c r="BD9" s="96" t="s">
        <v>85</v>
      </c>
    </row>
    <row r="10" spans="2:56" s="1" customFormat="1" ht="12">
      <c r="B10" s="36"/>
      <c r="I10" s="102"/>
      <c r="L10" s="36"/>
      <c r="AZ10" s="96" t="s">
        <v>797</v>
      </c>
      <c r="BA10" s="96" t="s">
        <v>1</v>
      </c>
      <c r="BB10" s="96" t="s">
        <v>1</v>
      </c>
      <c r="BC10" s="96" t="s">
        <v>1067</v>
      </c>
      <c r="BD10" s="96" t="s">
        <v>85</v>
      </c>
    </row>
    <row r="11" spans="2:12" s="1" customFormat="1" ht="12" customHeight="1">
      <c r="B11" s="36"/>
      <c r="D11" s="101" t="s">
        <v>18</v>
      </c>
      <c r="F11" s="15" t="s">
        <v>1</v>
      </c>
      <c r="I11" s="103" t="s">
        <v>19</v>
      </c>
      <c r="J11" s="15" t="s">
        <v>1</v>
      </c>
      <c r="L11" s="36"/>
    </row>
    <row r="12" spans="2:12" s="1" customFormat="1" ht="12" customHeight="1">
      <c r="B12" s="36"/>
      <c r="D12" s="101" t="s">
        <v>20</v>
      </c>
      <c r="F12" s="15" t="s">
        <v>21</v>
      </c>
      <c r="I12" s="103" t="s">
        <v>22</v>
      </c>
      <c r="J12" s="104" t="str">
        <f>'Rekapitulace stavby'!AN8</f>
        <v>19. 8. 2018</v>
      </c>
      <c r="L12" s="36"/>
    </row>
    <row r="13" spans="2:12" s="1" customFormat="1" ht="10.9" customHeight="1">
      <c r="B13" s="36"/>
      <c r="I13" s="102"/>
      <c r="L13" s="36"/>
    </row>
    <row r="14" spans="2:12" s="1" customFormat="1" ht="12" customHeight="1">
      <c r="B14" s="36"/>
      <c r="D14" s="101" t="s">
        <v>24</v>
      </c>
      <c r="I14" s="103" t="s">
        <v>25</v>
      </c>
      <c r="J14" s="15" t="s">
        <v>26</v>
      </c>
      <c r="L14" s="36"/>
    </row>
    <row r="15" spans="2:12" s="1" customFormat="1" ht="18" customHeight="1">
      <c r="B15" s="36"/>
      <c r="E15" s="15" t="s">
        <v>27</v>
      </c>
      <c r="I15" s="103" t="s">
        <v>28</v>
      </c>
      <c r="J15" s="15" t="s">
        <v>29</v>
      </c>
      <c r="L15" s="36"/>
    </row>
    <row r="16" spans="2:12" s="1" customFormat="1" ht="6.95" customHeight="1">
      <c r="B16" s="36"/>
      <c r="I16" s="102"/>
      <c r="L16" s="36"/>
    </row>
    <row r="17" spans="2:12" s="1" customFormat="1" ht="12" customHeight="1">
      <c r="B17" s="36"/>
      <c r="D17" s="101" t="s">
        <v>30</v>
      </c>
      <c r="I17" s="103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3" t="str">
        <f>'Rekapitulace stavby'!E14</f>
        <v>Vyplň údaj</v>
      </c>
      <c r="F18" s="284"/>
      <c r="G18" s="284"/>
      <c r="H18" s="284"/>
      <c r="I18" s="103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2"/>
      <c r="L19" s="36"/>
    </row>
    <row r="20" spans="2:12" s="1" customFormat="1" ht="12" customHeight="1">
      <c r="B20" s="36"/>
      <c r="D20" s="101" t="s">
        <v>32</v>
      </c>
      <c r="I20" s="103" t="s">
        <v>25</v>
      </c>
      <c r="J20" s="15" t="s">
        <v>33</v>
      </c>
      <c r="L20" s="36"/>
    </row>
    <row r="21" spans="2:12" s="1" customFormat="1" ht="18" customHeight="1">
      <c r="B21" s="36"/>
      <c r="E21" s="15" t="s">
        <v>34</v>
      </c>
      <c r="I21" s="103" t="s">
        <v>28</v>
      </c>
      <c r="J21" s="15" t="s">
        <v>35</v>
      </c>
      <c r="L21" s="36"/>
    </row>
    <row r="22" spans="2:12" s="1" customFormat="1" ht="6.95" customHeight="1">
      <c r="B22" s="36"/>
      <c r="I22" s="102"/>
      <c r="L22" s="36"/>
    </row>
    <row r="23" spans="2:12" s="1" customFormat="1" ht="12" customHeight="1">
      <c r="B23" s="36"/>
      <c r="D23" s="101" t="s">
        <v>37</v>
      </c>
      <c r="I23" s="103" t="s">
        <v>25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3" t="s">
        <v>28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2"/>
      <c r="L25" s="36"/>
    </row>
    <row r="26" spans="2:12" s="1" customFormat="1" ht="12" customHeight="1">
      <c r="B26" s="36"/>
      <c r="D26" s="101" t="s">
        <v>39</v>
      </c>
      <c r="I26" s="102"/>
      <c r="L26" s="36"/>
    </row>
    <row r="27" spans="2:12" s="6" customFormat="1" ht="16.5" customHeight="1">
      <c r="B27" s="105"/>
      <c r="E27" s="285" t="s">
        <v>1</v>
      </c>
      <c r="F27" s="285"/>
      <c r="G27" s="285"/>
      <c r="H27" s="285"/>
      <c r="I27" s="106"/>
      <c r="L27" s="105"/>
    </row>
    <row r="28" spans="2:12" s="1" customFormat="1" ht="6.95" customHeight="1">
      <c r="B28" s="36"/>
      <c r="I28" s="102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7"/>
      <c r="J29" s="54"/>
      <c r="K29" s="54"/>
      <c r="L29" s="36"/>
    </row>
    <row r="30" spans="2:12" s="1" customFormat="1" ht="25.35" customHeight="1">
      <c r="B30" s="36"/>
      <c r="D30" s="108" t="s">
        <v>41</v>
      </c>
      <c r="I30" s="102"/>
      <c r="J30" s="109">
        <f>ROUND(J90,2)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7"/>
      <c r="J31" s="54"/>
      <c r="K31" s="54"/>
      <c r="L31" s="36"/>
    </row>
    <row r="32" spans="2:12" s="1" customFormat="1" ht="14.45" customHeight="1">
      <c r="B32" s="36"/>
      <c r="F32" s="110" t="s">
        <v>43</v>
      </c>
      <c r="I32" s="111" t="s">
        <v>42</v>
      </c>
      <c r="J32" s="110" t="s">
        <v>44</v>
      </c>
      <c r="L32" s="36"/>
    </row>
    <row r="33" spans="2:12" s="1" customFormat="1" ht="14.45" customHeight="1">
      <c r="B33" s="36"/>
      <c r="D33" s="101" t="s">
        <v>45</v>
      </c>
      <c r="E33" s="101" t="s">
        <v>46</v>
      </c>
      <c r="F33" s="112">
        <f>ROUND((SUM(BE90:BE421)),2)</f>
        <v>0</v>
      </c>
      <c r="I33" s="113">
        <v>0.21</v>
      </c>
      <c r="J33" s="112">
        <f>ROUND(((SUM(BE90:BE421))*I33),2)</f>
        <v>0</v>
      </c>
      <c r="L33" s="36"/>
    </row>
    <row r="34" spans="2:12" s="1" customFormat="1" ht="14.45" customHeight="1">
      <c r="B34" s="36"/>
      <c r="E34" s="101" t="s">
        <v>47</v>
      </c>
      <c r="F34" s="112">
        <f>ROUND((SUM(BF90:BF421)),2)</f>
        <v>0</v>
      </c>
      <c r="I34" s="113">
        <v>0.15</v>
      </c>
      <c r="J34" s="112">
        <f>ROUND(((SUM(BF90:BF421))*I34),2)</f>
        <v>0</v>
      </c>
      <c r="L34" s="36"/>
    </row>
    <row r="35" spans="2:12" s="1" customFormat="1" ht="14.45" customHeight="1" hidden="1">
      <c r="B35" s="36"/>
      <c r="E35" s="101" t="s">
        <v>48</v>
      </c>
      <c r="F35" s="112">
        <f>ROUND((SUM(BG90:BG421)),2)</f>
        <v>0</v>
      </c>
      <c r="I35" s="113">
        <v>0.21</v>
      </c>
      <c r="J35" s="112">
        <f>0</f>
        <v>0</v>
      </c>
      <c r="L35" s="36"/>
    </row>
    <row r="36" spans="2:12" s="1" customFormat="1" ht="14.45" customHeight="1" hidden="1">
      <c r="B36" s="36"/>
      <c r="E36" s="101" t="s">
        <v>49</v>
      </c>
      <c r="F36" s="112">
        <f>ROUND((SUM(BH90:BH421)),2)</f>
        <v>0</v>
      </c>
      <c r="I36" s="113">
        <v>0.15</v>
      </c>
      <c r="J36" s="112">
        <f>0</f>
        <v>0</v>
      </c>
      <c r="L36" s="36"/>
    </row>
    <row r="37" spans="2:12" s="1" customFormat="1" ht="14.45" customHeight="1" hidden="1">
      <c r="B37" s="36"/>
      <c r="E37" s="101" t="s">
        <v>50</v>
      </c>
      <c r="F37" s="112">
        <f>ROUND((SUM(BI90:BI421)),2)</f>
        <v>0</v>
      </c>
      <c r="I37" s="113">
        <v>0</v>
      </c>
      <c r="J37" s="112">
        <f>0</f>
        <v>0</v>
      </c>
      <c r="L37" s="36"/>
    </row>
    <row r="38" spans="2:12" s="1" customFormat="1" ht="6.95" customHeight="1">
      <c r="B38" s="36"/>
      <c r="I38" s="102"/>
      <c r="L38" s="36"/>
    </row>
    <row r="39" spans="2:12" s="1" customFormat="1" ht="25.35" customHeight="1">
      <c r="B39" s="36"/>
      <c r="C39" s="114"/>
      <c r="D39" s="115" t="s">
        <v>51</v>
      </c>
      <c r="E39" s="116"/>
      <c r="F39" s="116"/>
      <c r="G39" s="117" t="s">
        <v>52</v>
      </c>
      <c r="H39" s="118" t="s">
        <v>53</v>
      </c>
      <c r="I39" s="119"/>
      <c r="J39" s="120">
        <f>SUM(J30:J37)</f>
        <v>0</v>
      </c>
      <c r="K39" s="121"/>
      <c r="L39" s="36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6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6"/>
    </row>
    <row r="45" spans="2:12" s="1" customFormat="1" ht="24.95" customHeight="1">
      <c r="B45" s="32"/>
      <c r="C45" s="21" t="s">
        <v>118</v>
      </c>
      <c r="D45" s="33"/>
      <c r="E45" s="33"/>
      <c r="F45" s="33"/>
      <c r="G45" s="33"/>
      <c r="H45" s="33"/>
      <c r="I45" s="102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2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2"/>
      <c r="J47" s="33"/>
      <c r="K47" s="33"/>
      <c r="L47" s="36"/>
    </row>
    <row r="48" spans="2:12" s="1" customFormat="1" ht="16.5" customHeight="1">
      <c r="B48" s="32"/>
      <c r="C48" s="33"/>
      <c r="D48" s="33"/>
      <c r="E48" s="277" t="str">
        <f>E7</f>
        <v>Domov v Podzámčí – Chlumec nad Cidlinou</v>
      </c>
      <c r="F48" s="278"/>
      <c r="G48" s="278"/>
      <c r="H48" s="278"/>
      <c r="I48" s="102"/>
      <c r="J48" s="33"/>
      <c r="K48" s="33"/>
      <c r="L48" s="36"/>
    </row>
    <row r="49" spans="2:12" s="1" customFormat="1" ht="12" customHeight="1">
      <c r="B49" s="32"/>
      <c r="C49" s="27" t="s">
        <v>112</v>
      </c>
      <c r="D49" s="33"/>
      <c r="E49" s="33"/>
      <c r="F49" s="33"/>
      <c r="G49" s="33"/>
      <c r="H49" s="33"/>
      <c r="I49" s="102"/>
      <c r="J49" s="33"/>
      <c r="K49" s="33"/>
      <c r="L49" s="36"/>
    </row>
    <row r="50" spans="2:12" s="1" customFormat="1" ht="16.5" customHeight="1">
      <c r="B50" s="32"/>
      <c r="C50" s="33"/>
      <c r="D50" s="33"/>
      <c r="E50" s="262" t="str">
        <f>E9</f>
        <v>04 - 4 NP</v>
      </c>
      <c r="F50" s="261"/>
      <c r="G50" s="261"/>
      <c r="H50" s="261"/>
      <c r="I50" s="102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2"/>
      <c r="J51" s="33"/>
      <c r="K51" s="33"/>
      <c r="L51" s="36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>Palackého 165, 503 51, Chlumec nad Cidlinou</v>
      </c>
      <c r="G52" s="33"/>
      <c r="H52" s="33"/>
      <c r="I52" s="103" t="s">
        <v>22</v>
      </c>
      <c r="J52" s="53" t="str">
        <f>IF(J12="","",J12)</f>
        <v>19. 8. 2018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2"/>
      <c r="J53" s="33"/>
      <c r="K53" s="33"/>
      <c r="L53" s="36"/>
    </row>
    <row r="54" spans="2:12" s="1" customFormat="1" ht="13.7" customHeight="1">
      <c r="B54" s="32"/>
      <c r="C54" s="27" t="s">
        <v>24</v>
      </c>
      <c r="D54" s="33"/>
      <c r="E54" s="33"/>
      <c r="F54" s="25" t="str">
        <f>E15</f>
        <v>Královehradecký kraj</v>
      </c>
      <c r="G54" s="33"/>
      <c r="H54" s="33"/>
      <c r="I54" s="103" t="s">
        <v>32</v>
      </c>
      <c r="J54" s="30" t="str">
        <f>E21</f>
        <v>ARCHITEP HK s.r.o.</v>
      </c>
      <c r="K54" s="33"/>
      <c r="L54" s="36"/>
    </row>
    <row r="55" spans="2:12" s="1" customFormat="1" ht="13.7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3" t="s">
        <v>37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2"/>
      <c r="J56" s="33"/>
      <c r="K56" s="33"/>
      <c r="L56" s="36"/>
    </row>
    <row r="57" spans="2:12" s="1" customFormat="1" ht="29.25" customHeight="1">
      <c r="B57" s="32"/>
      <c r="C57" s="128" t="s">
        <v>119</v>
      </c>
      <c r="D57" s="129"/>
      <c r="E57" s="129"/>
      <c r="F57" s="129"/>
      <c r="G57" s="129"/>
      <c r="H57" s="129"/>
      <c r="I57" s="130"/>
      <c r="J57" s="131" t="s">
        <v>120</v>
      </c>
      <c r="K57" s="129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2"/>
      <c r="J58" s="33"/>
      <c r="K58" s="33"/>
      <c r="L58" s="36"/>
    </row>
    <row r="59" spans="2:47" s="1" customFormat="1" ht="22.9" customHeight="1">
      <c r="B59" s="32"/>
      <c r="C59" s="132" t="s">
        <v>121</v>
      </c>
      <c r="D59" s="33"/>
      <c r="E59" s="33"/>
      <c r="F59" s="33"/>
      <c r="G59" s="33"/>
      <c r="H59" s="33"/>
      <c r="I59" s="102"/>
      <c r="J59" s="71">
        <f>J90</f>
        <v>0</v>
      </c>
      <c r="K59" s="33"/>
      <c r="L59" s="36"/>
      <c r="AU59" s="15" t="s">
        <v>122</v>
      </c>
    </row>
    <row r="60" spans="2:12" s="7" customFormat="1" ht="24.95" customHeight="1">
      <c r="B60" s="133"/>
      <c r="C60" s="134"/>
      <c r="D60" s="135" t="s">
        <v>123</v>
      </c>
      <c r="E60" s="136"/>
      <c r="F60" s="136"/>
      <c r="G60" s="136"/>
      <c r="H60" s="136"/>
      <c r="I60" s="137"/>
      <c r="J60" s="138">
        <f>J91</f>
        <v>0</v>
      </c>
      <c r="K60" s="134"/>
      <c r="L60" s="139"/>
    </row>
    <row r="61" spans="2:12" s="8" customFormat="1" ht="19.9" customHeight="1">
      <c r="B61" s="140"/>
      <c r="C61" s="141"/>
      <c r="D61" s="142" t="s">
        <v>124</v>
      </c>
      <c r="E61" s="143"/>
      <c r="F61" s="143"/>
      <c r="G61" s="143"/>
      <c r="H61" s="143"/>
      <c r="I61" s="144"/>
      <c r="J61" s="145">
        <f>J92</f>
        <v>0</v>
      </c>
      <c r="K61" s="141"/>
      <c r="L61" s="146"/>
    </row>
    <row r="62" spans="2:12" s="8" customFormat="1" ht="19.9" customHeight="1">
      <c r="B62" s="140"/>
      <c r="C62" s="141"/>
      <c r="D62" s="142" t="s">
        <v>125</v>
      </c>
      <c r="E62" s="143"/>
      <c r="F62" s="143"/>
      <c r="G62" s="143"/>
      <c r="H62" s="143"/>
      <c r="I62" s="144"/>
      <c r="J62" s="145">
        <f>J222</f>
        <v>0</v>
      </c>
      <c r="K62" s="141"/>
      <c r="L62" s="146"/>
    </row>
    <row r="63" spans="2:12" s="8" customFormat="1" ht="19.9" customHeight="1">
      <c r="B63" s="140"/>
      <c r="C63" s="141"/>
      <c r="D63" s="142" t="s">
        <v>126</v>
      </c>
      <c r="E63" s="143"/>
      <c r="F63" s="143"/>
      <c r="G63" s="143"/>
      <c r="H63" s="143"/>
      <c r="I63" s="144"/>
      <c r="J63" s="145">
        <f>J275</f>
        <v>0</v>
      </c>
      <c r="K63" s="141"/>
      <c r="L63" s="146"/>
    </row>
    <row r="64" spans="2:12" s="8" customFormat="1" ht="19.9" customHeight="1">
      <c r="B64" s="140"/>
      <c r="C64" s="141"/>
      <c r="D64" s="142" t="s">
        <v>127</v>
      </c>
      <c r="E64" s="143"/>
      <c r="F64" s="143"/>
      <c r="G64" s="143"/>
      <c r="H64" s="143"/>
      <c r="I64" s="144"/>
      <c r="J64" s="145">
        <f>J285</f>
        <v>0</v>
      </c>
      <c r="K64" s="141"/>
      <c r="L64" s="146"/>
    </row>
    <row r="65" spans="2:12" s="7" customFormat="1" ht="24.95" customHeight="1">
      <c r="B65" s="133"/>
      <c r="C65" s="134"/>
      <c r="D65" s="135" t="s">
        <v>128</v>
      </c>
      <c r="E65" s="136"/>
      <c r="F65" s="136"/>
      <c r="G65" s="136"/>
      <c r="H65" s="136"/>
      <c r="I65" s="137"/>
      <c r="J65" s="138">
        <f>J288</f>
        <v>0</v>
      </c>
      <c r="K65" s="134"/>
      <c r="L65" s="139"/>
    </row>
    <row r="66" spans="2:12" s="8" customFormat="1" ht="19.9" customHeight="1">
      <c r="B66" s="140"/>
      <c r="C66" s="141"/>
      <c r="D66" s="142" t="s">
        <v>1068</v>
      </c>
      <c r="E66" s="143"/>
      <c r="F66" s="143"/>
      <c r="G66" s="143"/>
      <c r="H66" s="143"/>
      <c r="I66" s="144"/>
      <c r="J66" s="145">
        <f>J289</f>
        <v>0</v>
      </c>
      <c r="K66" s="141"/>
      <c r="L66" s="146"/>
    </row>
    <row r="67" spans="2:12" s="8" customFormat="1" ht="19.9" customHeight="1">
      <c r="B67" s="140"/>
      <c r="C67" s="141"/>
      <c r="D67" s="142" t="s">
        <v>130</v>
      </c>
      <c r="E67" s="143"/>
      <c r="F67" s="143"/>
      <c r="G67" s="143"/>
      <c r="H67" s="143"/>
      <c r="I67" s="144"/>
      <c r="J67" s="145">
        <f>J311</f>
        <v>0</v>
      </c>
      <c r="K67" s="141"/>
      <c r="L67" s="146"/>
    </row>
    <row r="68" spans="2:12" s="8" customFormat="1" ht="19.9" customHeight="1">
      <c r="B68" s="140"/>
      <c r="C68" s="141"/>
      <c r="D68" s="142" t="s">
        <v>131</v>
      </c>
      <c r="E68" s="143"/>
      <c r="F68" s="143"/>
      <c r="G68" s="143"/>
      <c r="H68" s="143"/>
      <c r="I68" s="144"/>
      <c r="J68" s="145">
        <f>J335</f>
        <v>0</v>
      </c>
      <c r="K68" s="141"/>
      <c r="L68" s="146"/>
    </row>
    <row r="69" spans="2:12" s="8" customFormat="1" ht="19.9" customHeight="1">
      <c r="B69" s="140"/>
      <c r="C69" s="141"/>
      <c r="D69" s="142" t="s">
        <v>1069</v>
      </c>
      <c r="E69" s="143"/>
      <c r="F69" s="143"/>
      <c r="G69" s="143"/>
      <c r="H69" s="143"/>
      <c r="I69" s="144"/>
      <c r="J69" s="145">
        <f>J386</f>
        <v>0</v>
      </c>
      <c r="K69" s="141"/>
      <c r="L69" s="146"/>
    </row>
    <row r="70" spans="2:12" s="8" customFormat="1" ht="19.9" customHeight="1">
      <c r="B70" s="140"/>
      <c r="C70" s="141"/>
      <c r="D70" s="142" t="s">
        <v>135</v>
      </c>
      <c r="E70" s="143"/>
      <c r="F70" s="143"/>
      <c r="G70" s="143"/>
      <c r="H70" s="143"/>
      <c r="I70" s="144"/>
      <c r="J70" s="145">
        <f>J398</f>
        <v>0</v>
      </c>
      <c r="K70" s="141"/>
      <c r="L70" s="146"/>
    </row>
    <row r="71" spans="2:12" s="1" customFormat="1" ht="21.75" customHeight="1">
      <c r="B71" s="32"/>
      <c r="C71" s="33"/>
      <c r="D71" s="33"/>
      <c r="E71" s="33"/>
      <c r="F71" s="33"/>
      <c r="G71" s="33"/>
      <c r="H71" s="33"/>
      <c r="I71" s="102"/>
      <c r="J71" s="33"/>
      <c r="K71" s="33"/>
      <c r="L71" s="36"/>
    </row>
    <row r="72" spans="2:12" s="1" customFormat="1" ht="6.95" customHeight="1">
      <c r="B72" s="44"/>
      <c r="C72" s="45"/>
      <c r="D72" s="45"/>
      <c r="E72" s="45"/>
      <c r="F72" s="45"/>
      <c r="G72" s="45"/>
      <c r="H72" s="45"/>
      <c r="I72" s="124"/>
      <c r="J72" s="45"/>
      <c r="K72" s="45"/>
      <c r="L72" s="36"/>
    </row>
    <row r="76" spans="2:12" s="1" customFormat="1" ht="6.95" customHeight="1">
      <c r="B76" s="46"/>
      <c r="C76" s="47"/>
      <c r="D76" s="47"/>
      <c r="E76" s="47"/>
      <c r="F76" s="47"/>
      <c r="G76" s="47"/>
      <c r="H76" s="47"/>
      <c r="I76" s="127"/>
      <c r="J76" s="47"/>
      <c r="K76" s="47"/>
      <c r="L76" s="36"/>
    </row>
    <row r="77" spans="2:12" s="1" customFormat="1" ht="24.95" customHeight="1">
      <c r="B77" s="32"/>
      <c r="C77" s="21" t="s">
        <v>136</v>
      </c>
      <c r="D77" s="33"/>
      <c r="E77" s="33"/>
      <c r="F77" s="33"/>
      <c r="G77" s="33"/>
      <c r="H77" s="33"/>
      <c r="I77" s="102"/>
      <c r="J77" s="33"/>
      <c r="K77" s="33"/>
      <c r="L77" s="36"/>
    </row>
    <row r="78" spans="2:12" s="1" customFormat="1" ht="6.95" customHeight="1">
      <c r="B78" s="32"/>
      <c r="C78" s="33"/>
      <c r="D78" s="33"/>
      <c r="E78" s="33"/>
      <c r="F78" s="33"/>
      <c r="G78" s="33"/>
      <c r="H78" s="33"/>
      <c r="I78" s="102"/>
      <c r="J78" s="33"/>
      <c r="K78" s="33"/>
      <c r="L78" s="36"/>
    </row>
    <row r="79" spans="2:12" s="1" customFormat="1" ht="12" customHeight="1">
      <c r="B79" s="32"/>
      <c r="C79" s="27" t="s">
        <v>16</v>
      </c>
      <c r="D79" s="33"/>
      <c r="E79" s="33"/>
      <c r="F79" s="33"/>
      <c r="G79" s="33"/>
      <c r="H79" s="33"/>
      <c r="I79" s="102"/>
      <c r="J79" s="33"/>
      <c r="K79" s="33"/>
      <c r="L79" s="36"/>
    </row>
    <row r="80" spans="2:12" s="1" customFormat="1" ht="16.5" customHeight="1">
      <c r="B80" s="32"/>
      <c r="C80" s="33"/>
      <c r="D80" s="33"/>
      <c r="E80" s="277" t="str">
        <f>E7</f>
        <v>Domov v Podzámčí – Chlumec nad Cidlinou</v>
      </c>
      <c r="F80" s="278"/>
      <c r="G80" s="278"/>
      <c r="H80" s="278"/>
      <c r="I80" s="102"/>
      <c r="J80" s="33"/>
      <c r="K80" s="33"/>
      <c r="L80" s="36"/>
    </row>
    <row r="81" spans="2:12" s="1" customFormat="1" ht="12" customHeight="1">
      <c r="B81" s="32"/>
      <c r="C81" s="27" t="s">
        <v>112</v>
      </c>
      <c r="D81" s="33"/>
      <c r="E81" s="33"/>
      <c r="F81" s="33"/>
      <c r="G81" s="33"/>
      <c r="H81" s="33"/>
      <c r="I81" s="102"/>
      <c r="J81" s="33"/>
      <c r="K81" s="33"/>
      <c r="L81" s="36"/>
    </row>
    <row r="82" spans="2:12" s="1" customFormat="1" ht="16.5" customHeight="1">
      <c r="B82" s="32"/>
      <c r="C82" s="33"/>
      <c r="D82" s="33"/>
      <c r="E82" s="262" t="str">
        <f>E9</f>
        <v>04 - 4 NP</v>
      </c>
      <c r="F82" s="261"/>
      <c r="G82" s="261"/>
      <c r="H82" s="261"/>
      <c r="I82" s="102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2"/>
      <c r="J83" s="33"/>
      <c r="K83" s="33"/>
      <c r="L83" s="36"/>
    </row>
    <row r="84" spans="2:12" s="1" customFormat="1" ht="12" customHeight="1">
      <c r="B84" s="32"/>
      <c r="C84" s="27" t="s">
        <v>20</v>
      </c>
      <c r="D84" s="33"/>
      <c r="E84" s="33"/>
      <c r="F84" s="25" t="str">
        <f>F12</f>
        <v>Palackého 165, 503 51, Chlumec nad Cidlinou</v>
      </c>
      <c r="G84" s="33"/>
      <c r="H84" s="33"/>
      <c r="I84" s="103" t="s">
        <v>22</v>
      </c>
      <c r="J84" s="53" t="str">
        <f>IF(J12="","",J12)</f>
        <v>19. 8. 2018</v>
      </c>
      <c r="K84" s="33"/>
      <c r="L84" s="36"/>
    </row>
    <row r="85" spans="2:12" s="1" customFormat="1" ht="6.95" customHeight="1">
      <c r="B85" s="32"/>
      <c r="C85" s="33"/>
      <c r="D85" s="33"/>
      <c r="E85" s="33"/>
      <c r="F85" s="33"/>
      <c r="G85" s="33"/>
      <c r="H85" s="33"/>
      <c r="I85" s="102"/>
      <c r="J85" s="33"/>
      <c r="K85" s="33"/>
      <c r="L85" s="36"/>
    </row>
    <row r="86" spans="2:12" s="1" customFormat="1" ht="13.7" customHeight="1">
      <c r="B86" s="32"/>
      <c r="C86" s="27" t="s">
        <v>24</v>
      </c>
      <c r="D86" s="33"/>
      <c r="E86" s="33"/>
      <c r="F86" s="25" t="str">
        <f>E15</f>
        <v>Královehradecký kraj</v>
      </c>
      <c r="G86" s="33"/>
      <c r="H86" s="33"/>
      <c r="I86" s="103" t="s">
        <v>32</v>
      </c>
      <c r="J86" s="30" t="str">
        <f>E21</f>
        <v>ARCHITEP HK s.r.o.</v>
      </c>
      <c r="K86" s="33"/>
      <c r="L86" s="36"/>
    </row>
    <row r="87" spans="2:12" s="1" customFormat="1" ht="13.7" customHeight="1">
      <c r="B87" s="32"/>
      <c r="C87" s="27" t="s">
        <v>30</v>
      </c>
      <c r="D87" s="33"/>
      <c r="E87" s="33"/>
      <c r="F87" s="25" t="str">
        <f>IF(E18="","",E18)</f>
        <v>Vyplň údaj</v>
      </c>
      <c r="G87" s="33"/>
      <c r="H87" s="33"/>
      <c r="I87" s="103" t="s">
        <v>37</v>
      </c>
      <c r="J87" s="30" t="str">
        <f>E24</f>
        <v xml:space="preserve"> </v>
      </c>
      <c r="K87" s="33"/>
      <c r="L87" s="36"/>
    </row>
    <row r="88" spans="2:12" s="1" customFormat="1" ht="10.35" customHeight="1">
      <c r="B88" s="32"/>
      <c r="C88" s="33"/>
      <c r="D88" s="33"/>
      <c r="E88" s="33"/>
      <c r="F88" s="33"/>
      <c r="G88" s="33"/>
      <c r="H88" s="33"/>
      <c r="I88" s="102"/>
      <c r="J88" s="33"/>
      <c r="K88" s="33"/>
      <c r="L88" s="36"/>
    </row>
    <row r="89" spans="2:20" s="9" customFormat="1" ht="29.25" customHeight="1">
      <c r="B89" s="147"/>
      <c r="C89" s="148" t="s">
        <v>137</v>
      </c>
      <c r="D89" s="149" t="s">
        <v>60</v>
      </c>
      <c r="E89" s="149" t="s">
        <v>56</v>
      </c>
      <c r="F89" s="149" t="s">
        <v>57</v>
      </c>
      <c r="G89" s="149" t="s">
        <v>138</v>
      </c>
      <c r="H89" s="149" t="s">
        <v>139</v>
      </c>
      <c r="I89" s="150" t="s">
        <v>140</v>
      </c>
      <c r="J89" s="149" t="s">
        <v>120</v>
      </c>
      <c r="K89" s="151" t="s">
        <v>141</v>
      </c>
      <c r="L89" s="152"/>
      <c r="M89" s="62" t="s">
        <v>1</v>
      </c>
      <c r="N89" s="63" t="s">
        <v>45</v>
      </c>
      <c r="O89" s="63" t="s">
        <v>142</v>
      </c>
      <c r="P89" s="63" t="s">
        <v>143</v>
      </c>
      <c r="Q89" s="63" t="s">
        <v>144</v>
      </c>
      <c r="R89" s="63" t="s">
        <v>145</v>
      </c>
      <c r="S89" s="63" t="s">
        <v>146</v>
      </c>
      <c r="T89" s="64" t="s">
        <v>147</v>
      </c>
    </row>
    <row r="90" spans="2:63" s="1" customFormat="1" ht="22.9" customHeight="1">
      <c r="B90" s="32"/>
      <c r="C90" s="69" t="s">
        <v>148</v>
      </c>
      <c r="D90" s="33"/>
      <c r="E90" s="33"/>
      <c r="F90" s="33"/>
      <c r="G90" s="33"/>
      <c r="H90" s="33"/>
      <c r="I90" s="102"/>
      <c r="J90" s="153">
        <f>BK90</f>
        <v>0</v>
      </c>
      <c r="K90" s="33"/>
      <c r="L90" s="36"/>
      <c r="M90" s="65"/>
      <c r="N90" s="66"/>
      <c r="O90" s="66"/>
      <c r="P90" s="154">
        <f>P91+P288</f>
        <v>0</v>
      </c>
      <c r="Q90" s="66"/>
      <c r="R90" s="154">
        <f>R91+R288</f>
        <v>3.3406820999999995</v>
      </c>
      <c r="S90" s="66"/>
      <c r="T90" s="155">
        <f>T91+T288</f>
        <v>3.06218</v>
      </c>
      <c r="AT90" s="15" t="s">
        <v>74</v>
      </c>
      <c r="AU90" s="15" t="s">
        <v>122</v>
      </c>
      <c r="BK90" s="156">
        <f>BK91+BK288</f>
        <v>0</v>
      </c>
    </row>
    <row r="91" spans="2:63" s="10" customFormat="1" ht="25.9" customHeight="1">
      <c r="B91" s="157"/>
      <c r="C91" s="158"/>
      <c r="D91" s="159" t="s">
        <v>74</v>
      </c>
      <c r="E91" s="160" t="s">
        <v>149</v>
      </c>
      <c r="F91" s="160" t="s">
        <v>150</v>
      </c>
      <c r="G91" s="158"/>
      <c r="H91" s="158"/>
      <c r="I91" s="161"/>
      <c r="J91" s="162">
        <f>BK91</f>
        <v>0</v>
      </c>
      <c r="K91" s="158"/>
      <c r="L91" s="163"/>
      <c r="M91" s="164"/>
      <c r="N91" s="165"/>
      <c r="O91" s="165"/>
      <c r="P91" s="166">
        <f>P92+P222+P275+P285</f>
        <v>0</v>
      </c>
      <c r="Q91" s="165"/>
      <c r="R91" s="166">
        <f>R92+R222+R275+R285</f>
        <v>2.2710068999999997</v>
      </c>
      <c r="S91" s="165"/>
      <c r="T91" s="167">
        <f>T92+T222+T275+T285</f>
        <v>2.8253500000000003</v>
      </c>
      <c r="AR91" s="168" t="s">
        <v>83</v>
      </c>
      <c r="AT91" s="169" t="s">
        <v>74</v>
      </c>
      <c r="AU91" s="169" t="s">
        <v>75</v>
      </c>
      <c r="AY91" s="168" t="s">
        <v>151</v>
      </c>
      <c r="BK91" s="170">
        <f>BK92+BK222+BK275+BK285</f>
        <v>0</v>
      </c>
    </row>
    <row r="92" spans="2:63" s="10" customFormat="1" ht="22.9" customHeight="1">
      <c r="B92" s="157"/>
      <c r="C92" s="158"/>
      <c r="D92" s="159" t="s">
        <v>74</v>
      </c>
      <c r="E92" s="171" t="s">
        <v>152</v>
      </c>
      <c r="F92" s="171" t="s">
        <v>153</v>
      </c>
      <c r="G92" s="158"/>
      <c r="H92" s="158"/>
      <c r="I92" s="161"/>
      <c r="J92" s="172">
        <f>BK92</f>
        <v>0</v>
      </c>
      <c r="K92" s="158"/>
      <c r="L92" s="163"/>
      <c r="M92" s="164"/>
      <c r="N92" s="165"/>
      <c r="O92" s="165"/>
      <c r="P92" s="166">
        <f>SUM(P93:P221)</f>
        <v>0</v>
      </c>
      <c r="Q92" s="165"/>
      <c r="R92" s="166">
        <f>SUM(R93:R221)</f>
        <v>2.2412468999999997</v>
      </c>
      <c r="S92" s="165"/>
      <c r="T92" s="167">
        <f>SUM(T93:T221)</f>
        <v>0</v>
      </c>
      <c r="AR92" s="168" t="s">
        <v>83</v>
      </c>
      <c r="AT92" s="169" t="s">
        <v>74</v>
      </c>
      <c r="AU92" s="169" t="s">
        <v>83</v>
      </c>
      <c r="AY92" s="168" t="s">
        <v>151</v>
      </c>
      <c r="BK92" s="170">
        <f>SUM(BK93:BK221)</f>
        <v>0</v>
      </c>
    </row>
    <row r="93" spans="2:65" s="1" customFormat="1" ht="16.5" customHeight="1">
      <c r="B93" s="32"/>
      <c r="C93" s="173" t="s">
        <v>83</v>
      </c>
      <c r="D93" s="173" t="s">
        <v>154</v>
      </c>
      <c r="E93" s="174" t="s">
        <v>155</v>
      </c>
      <c r="F93" s="175" t="s">
        <v>156</v>
      </c>
      <c r="G93" s="176" t="s">
        <v>157</v>
      </c>
      <c r="H93" s="177">
        <v>11.475</v>
      </c>
      <c r="I93" s="178"/>
      <c r="J93" s="179">
        <f>ROUND(I93*H93,2)</f>
        <v>0</v>
      </c>
      <c r="K93" s="175" t="s">
        <v>158</v>
      </c>
      <c r="L93" s="36"/>
      <c r="M93" s="180" t="s">
        <v>1</v>
      </c>
      <c r="N93" s="181" t="s">
        <v>46</v>
      </c>
      <c r="O93" s="58"/>
      <c r="P93" s="182">
        <f>O93*H93</f>
        <v>0</v>
      </c>
      <c r="Q93" s="182">
        <v>0.00735</v>
      </c>
      <c r="R93" s="182">
        <f>Q93*H93</f>
        <v>0.08434124999999999</v>
      </c>
      <c r="S93" s="182">
        <v>0</v>
      </c>
      <c r="T93" s="183">
        <f>S93*H93</f>
        <v>0</v>
      </c>
      <c r="AR93" s="15" t="s">
        <v>159</v>
      </c>
      <c r="AT93" s="15" t="s">
        <v>154</v>
      </c>
      <c r="AU93" s="15" t="s">
        <v>85</v>
      </c>
      <c r="AY93" s="15" t="s">
        <v>151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15" t="s">
        <v>83</v>
      </c>
      <c r="BK93" s="184">
        <f>ROUND(I93*H93,2)</f>
        <v>0</v>
      </c>
      <c r="BL93" s="15" t="s">
        <v>159</v>
      </c>
      <c r="BM93" s="15" t="s">
        <v>1070</v>
      </c>
    </row>
    <row r="94" spans="2:47" s="1" customFormat="1" ht="12">
      <c r="B94" s="32"/>
      <c r="C94" s="33"/>
      <c r="D94" s="185" t="s">
        <v>161</v>
      </c>
      <c r="E94" s="33"/>
      <c r="F94" s="186" t="s">
        <v>162</v>
      </c>
      <c r="G94" s="33"/>
      <c r="H94" s="33"/>
      <c r="I94" s="102"/>
      <c r="J94" s="33"/>
      <c r="K94" s="33"/>
      <c r="L94" s="36"/>
      <c r="M94" s="187"/>
      <c r="N94" s="58"/>
      <c r="O94" s="58"/>
      <c r="P94" s="58"/>
      <c r="Q94" s="58"/>
      <c r="R94" s="58"/>
      <c r="S94" s="58"/>
      <c r="T94" s="59"/>
      <c r="AT94" s="15" t="s">
        <v>161</v>
      </c>
      <c r="AU94" s="15" t="s">
        <v>85</v>
      </c>
    </row>
    <row r="95" spans="2:51" s="11" customFormat="1" ht="12">
      <c r="B95" s="188"/>
      <c r="C95" s="189"/>
      <c r="D95" s="185" t="s">
        <v>163</v>
      </c>
      <c r="E95" s="190" t="s">
        <v>1</v>
      </c>
      <c r="F95" s="191" t="s">
        <v>164</v>
      </c>
      <c r="G95" s="189"/>
      <c r="H95" s="190" t="s">
        <v>1</v>
      </c>
      <c r="I95" s="192"/>
      <c r="J95" s="189"/>
      <c r="K95" s="189"/>
      <c r="L95" s="193"/>
      <c r="M95" s="194"/>
      <c r="N95" s="195"/>
      <c r="O95" s="195"/>
      <c r="P95" s="195"/>
      <c r="Q95" s="195"/>
      <c r="R95" s="195"/>
      <c r="S95" s="195"/>
      <c r="T95" s="196"/>
      <c r="AT95" s="197" t="s">
        <v>163</v>
      </c>
      <c r="AU95" s="197" t="s">
        <v>85</v>
      </c>
      <c r="AV95" s="11" t="s">
        <v>83</v>
      </c>
      <c r="AW95" s="11" t="s">
        <v>36</v>
      </c>
      <c r="AX95" s="11" t="s">
        <v>75</v>
      </c>
      <c r="AY95" s="197" t="s">
        <v>151</v>
      </c>
    </row>
    <row r="96" spans="2:51" s="11" customFormat="1" ht="12">
      <c r="B96" s="188"/>
      <c r="C96" s="189"/>
      <c r="D96" s="185" t="s">
        <v>163</v>
      </c>
      <c r="E96" s="190" t="s">
        <v>1</v>
      </c>
      <c r="F96" s="191" t="s">
        <v>165</v>
      </c>
      <c r="G96" s="189"/>
      <c r="H96" s="190" t="s">
        <v>1</v>
      </c>
      <c r="I96" s="192"/>
      <c r="J96" s="189"/>
      <c r="K96" s="189"/>
      <c r="L96" s="193"/>
      <c r="M96" s="194"/>
      <c r="N96" s="195"/>
      <c r="O96" s="195"/>
      <c r="P96" s="195"/>
      <c r="Q96" s="195"/>
      <c r="R96" s="195"/>
      <c r="S96" s="195"/>
      <c r="T96" s="196"/>
      <c r="AT96" s="197" t="s">
        <v>163</v>
      </c>
      <c r="AU96" s="197" t="s">
        <v>85</v>
      </c>
      <c r="AV96" s="11" t="s">
        <v>83</v>
      </c>
      <c r="AW96" s="11" t="s">
        <v>36</v>
      </c>
      <c r="AX96" s="11" t="s">
        <v>75</v>
      </c>
      <c r="AY96" s="197" t="s">
        <v>151</v>
      </c>
    </row>
    <row r="97" spans="2:51" s="11" customFormat="1" ht="12">
      <c r="B97" s="188"/>
      <c r="C97" s="189"/>
      <c r="D97" s="185" t="s">
        <v>163</v>
      </c>
      <c r="E97" s="190" t="s">
        <v>1</v>
      </c>
      <c r="F97" s="191" t="s">
        <v>166</v>
      </c>
      <c r="G97" s="189"/>
      <c r="H97" s="190" t="s">
        <v>1</v>
      </c>
      <c r="I97" s="192"/>
      <c r="J97" s="189"/>
      <c r="K97" s="189"/>
      <c r="L97" s="193"/>
      <c r="M97" s="194"/>
      <c r="N97" s="195"/>
      <c r="O97" s="195"/>
      <c r="P97" s="195"/>
      <c r="Q97" s="195"/>
      <c r="R97" s="195"/>
      <c r="S97" s="195"/>
      <c r="T97" s="196"/>
      <c r="AT97" s="197" t="s">
        <v>163</v>
      </c>
      <c r="AU97" s="197" t="s">
        <v>85</v>
      </c>
      <c r="AV97" s="11" t="s">
        <v>83</v>
      </c>
      <c r="AW97" s="11" t="s">
        <v>36</v>
      </c>
      <c r="AX97" s="11" t="s">
        <v>75</v>
      </c>
      <c r="AY97" s="197" t="s">
        <v>151</v>
      </c>
    </row>
    <row r="98" spans="2:51" s="12" customFormat="1" ht="12">
      <c r="B98" s="198"/>
      <c r="C98" s="199"/>
      <c r="D98" s="185" t="s">
        <v>163</v>
      </c>
      <c r="E98" s="200" t="s">
        <v>1</v>
      </c>
      <c r="F98" s="201" t="s">
        <v>1071</v>
      </c>
      <c r="G98" s="199"/>
      <c r="H98" s="202">
        <v>9.525</v>
      </c>
      <c r="I98" s="203"/>
      <c r="J98" s="199"/>
      <c r="K98" s="199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163</v>
      </c>
      <c r="AU98" s="208" t="s">
        <v>85</v>
      </c>
      <c r="AV98" s="12" t="s">
        <v>85</v>
      </c>
      <c r="AW98" s="12" t="s">
        <v>36</v>
      </c>
      <c r="AX98" s="12" t="s">
        <v>75</v>
      </c>
      <c r="AY98" s="208" t="s">
        <v>151</v>
      </c>
    </row>
    <row r="99" spans="2:51" s="12" customFormat="1" ht="12">
      <c r="B99" s="198"/>
      <c r="C99" s="199"/>
      <c r="D99" s="185" t="s">
        <v>163</v>
      </c>
      <c r="E99" s="200" t="s">
        <v>1</v>
      </c>
      <c r="F99" s="201" t="s">
        <v>1072</v>
      </c>
      <c r="G99" s="199"/>
      <c r="H99" s="202">
        <v>1.95</v>
      </c>
      <c r="I99" s="203"/>
      <c r="J99" s="199"/>
      <c r="K99" s="199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163</v>
      </c>
      <c r="AU99" s="208" t="s">
        <v>85</v>
      </c>
      <c r="AV99" s="12" t="s">
        <v>85</v>
      </c>
      <c r="AW99" s="12" t="s">
        <v>36</v>
      </c>
      <c r="AX99" s="12" t="s">
        <v>75</v>
      </c>
      <c r="AY99" s="208" t="s">
        <v>151</v>
      </c>
    </row>
    <row r="100" spans="2:51" s="13" customFormat="1" ht="12">
      <c r="B100" s="209"/>
      <c r="C100" s="210"/>
      <c r="D100" s="185" t="s">
        <v>163</v>
      </c>
      <c r="E100" s="211" t="s">
        <v>793</v>
      </c>
      <c r="F100" s="212" t="s">
        <v>171</v>
      </c>
      <c r="G100" s="210"/>
      <c r="H100" s="213">
        <v>11.475</v>
      </c>
      <c r="I100" s="214"/>
      <c r="J100" s="210"/>
      <c r="K100" s="210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163</v>
      </c>
      <c r="AU100" s="219" t="s">
        <v>85</v>
      </c>
      <c r="AV100" s="13" t="s">
        <v>159</v>
      </c>
      <c r="AW100" s="13" t="s">
        <v>36</v>
      </c>
      <c r="AX100" s="13" t="s">
        <v>83</v>
      </c>
      <c r="AY100" s="219" t="s">
        <v>151</v>
      </c>
    </row>
    <row r="101" spans="2:65" s="1" customFormat="1" ht="16.5" customHeight="1">
      <c r="B101" s="32"/>
      <c r="C101" s="173" t="s">
        <v>85</v>
      </c>
      <c r="D101" s="173" t="s">
        <v>154</v>
      </c>
      <c r="E101" s="174" t="s">
        <v>172</v>
      </c>
      <c r="F101" s="175" t="s">
        <v>173</v>
      </c>
      <c r="G101" s="176" t="s">
        <v>157</v>
      </c>
      <c r="H101" s="177">
        <v>19.8</v>
      </c>
      <c r="I101" s="178"/>
      <c r="J101" s="179">
        <f>ROUND(I101*H101,2)</f>
        <v>0</v>
      </c>
      <c r="K101" s="175" t="s">
        <v>158</v>
      </c>
      <c r="L101" s="36"/>
      <c r="M101" s="180" t="s">
        <v>1</v>
      </c>
      <c r="N101" s="181" t="s">
        <v>46</v>
      </c>
      <c r="O101" s="58"/>
      <c r="P101" s="182">
        <f>O101*H101</f>
        <v>0</v>
      </c>
      <c r="Q101" s="182">
        <v>0.00735</v>
      </c>
      <c r="R101" s="182">
        <f>Q101*H101</f>
        <v>0.14553</v>
      </c>
      <c r="S101" s="182">
        <v>0</v>
      </c>
      <c r="T101" s="183">
        <f>S101*H101</f>
        <v>0</v>
      </c>
      <c r="AR101" s="15" t="s">
        <v>159</v>
      </c>
      <c r="AT101" s="15" t="s">
        <v>154</v>
      </c>
      <c r="AU101" s="15" t="s">
        <v>85</v>
      </c>
      <c r="AY101" s="15" t="s">
        <v>151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15" t="s">
        <v>83</v>
      </c>
      <c r="BK101" s="184">
        <f>ROUND(I101*H101,2)</f>
        <v>0</v>
      </c>
      <c r="BL101" s="15" t="s">
        <v>159</v>
      </c>
      <c r="BM101" s="15" t="s">
        <v>1073</v>
      </c>
    </row>
    <row r="102" spans="2:47" s="1" customFormat="1" ht="12">
      <c r="B102" s="32"/>
      <c r="C102" s="33"/>
      <c r="D102" s="185" t="s">
        <v>161</v>
      </c>
      <c r="E102" s="33"/>
      <c r="F102" s="186" t="s">
        <v>175</v>
      </c>
      <c r="G102" s="33"/>
      <c r="H102" s="33"/>
      <c r="I102" s="102"/>
      <c r="J102" s="33"/>
      <c r="K102" s="33"/>
      <c r="L102" s="36"/>
      <c r="M102" s="187"/>
      <c r="N102" s="58"/>
      <c r="O102" s="58"/>
      <c r="P102" s="58"/>
      <c r="Q102" s="58"/>
      <c r="R102" s="58"/>
      <c r="S102" s="58"/>
      <c r="T102" s="59"/>
      <c r="AT102" s="15" t="s">
        <v>161</v>
      </c>
      <c r="AU102" s="15" t="s">
        <v>85</v>
      </c>
    </row>
    <row r="103" spans="2:51" s="11" customFormat="1" ht="12">
      <c r="B103" s="188"/>
      <c r="C103" s="189"/>
      <c r="D103" s="185" t="s">
        <v>163</v>
      </c>
      <c r="E103" s="190" t="s">
        <v>1</v>
      </c>
      <c r="F103" s="191" t="s">
        <v>164</v>
      </c>
      <c r="G103" s="189"/>
      <c r="H103" s="190" t="s">
        <v>1</v>
      </c>
      <c r="I103" s="192"/>
      <c r="J103" s="189"/>
      <c r="K103" s="189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163</v>
      </c>
      <c r="AU103" s="197" t="s">
        <v>85</v>
      </c>
      <c r="AV103" s="11" t="s">
        <v>83</v>
      </c>
      <c r="AW103" s="11" t="s">
        <v>36</v>
      </c>
      <c r="AX103" s="11" t="s">
        <v>75</v>
      </c>
      <c r="AY103" s="197" t="s">
        <v>151</v>
      </c>
    </row>
    <row r="104" spans="2:51" s="11" customFormat="1" ht="12">
      <c r="B104" s="188"/>
      <c r="C104" s="189"/>
      <c r="D104" s="185" t="s">
        <v>163</v>
      </c>
      <c r="E104" s="190" t="s">
        <v>1</v>
      </c>
      <c r="F104" s="191" t="s">
        <v>176</v>
      </c>
      <c r="G104" s="189"/>
      <c r="H104" s="190" t="s">
        <v>1</v>
      </c>
      <c r="I104" s="192"/>
      <c r="J104" s="189"/>
      <c r="K104" s="189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163</v>
      </c>
      <c r="AU104" s="197" t="s">
        <v>85</v>
      </c>
      <c r="AV104" s="11" t="s">
        <v>83</v>
      </c>
      <c r="AW104" s="11" t="s">
        <v>36</v>
      </c>
      <c r="AX104" s="11" t="s">
        <v>75</v>
      </c>
      <c r="AY104" s="197" t="s">
        <v>151</v>
      </c>
    </row>
    <row r="105" spans="2:51" s="11" customFormat="1" ht="12">
      <c r="B105" s="188"/>
      <c r="C105" s="189"/>
      <c r="D105" s="185" t="s">
        <v>163</v>
      </c>
      <c r="E105" s="190" t="s">
        <v>1</v>
      </c>
      <c r="F105" s="191" t="s">
        <v>166</v>
      </c>
      <c r="G105" s="189"/>
      <c r="H105" s="190" t="s">
        <v>1</v>
      </c>
      <c r="I105" s="192"/>
      <c r="J105" s="189"/>
      <c r="K105" s="189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163</v>
      </c>
      <c r="AU105" s="197" t="s">
        <v>85</v>
      </c>
      <c r="AV105" s="11" t="s">
        <v>83</v>
      </c>
      <c r="AW105" s="11" t="s">
        <v>36</v>
      </c>
      <c r="AX105" s="11" t="s">
        <v>75</v>
      </c>
      <c r="AY105" s="197" t="s">
        <v>151</v>
      </c>
    </row>
    <row r="106" spans="2:51" s="12" customFormat="1" ht="12">
      <c r="B106" s="198"/>
      <c r="C106" s="199"/>
      <c r="D106" s="185" t="s">
        <v>163</v>
      </c>
      <c r="E106" s="200" t="s">
        <v>1</v>
      </c>
      <c r="F106" s="201" t="s">
        <v>1074</v>
      </c>
      <c r="G106" s="199"/>
      <c r="H106" s="202">
        <v>17.85</v>
      </c>
      <c r="I106" s="203"/>
      <c r="J106" s="199"/>
      <c r="K106" s="199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163</v>
      </c>
      <c r="AU106" s="208" t="s">
        <v>85</v>
      </c>
      <c r="AV106" s="12" t="s">
        <v>85</v>
      </c>
      <c r="AW106" s="12" t="s">
        <v>36</v>
      </c>
      <c r="AX106" s="12" t="s">
        <v>75</v>
      </c>
      <c r="AY106" s="208" t="s">
        <v>151</v>
      </c>
    </row>
    <row r="107" spans="2:51" s="12" customFormat="1" ht="12">
      <c r="B107" s="198"/>
      <c r="C107" s="199"/>
      <c r="D107" s="185" t="s">
        <v>163</v>
      </c>
      <c r="E107" s="200" t="s">
        <v>1</v>
      </c>
      <c r="F107" s="201" t="s">
        <v>1072</v>
      </c>
      <c r="G107" s="199"/>
      <c r="H107" s="202">
        <v>1.95</v>
      </c>
      <c r="I107" s="203"/>
      <c r="J107" s="199"/>
      <c r="K107" s="199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163</v>
      </c>
      <c r="AU107" s="208" t="s">
        <v>85</v>
      </c>
      <c r="AV107" s="12" t="s">
        <v>85</v>
      </c>
      <c r="AW107" s="12" t="s">
        <v>36</v>
      </c>
      <c r="AX107" s="12" t="s">
        <v>75</v>
      </c>
      <c r="AY107" s="208" t="s">
        <v>151</v>
      </c>
    </row>
    <row r="108" spans="2:51" s="13" customFormat="1" ht="12">
      <c r="B108" s="209"/>
      <c r="C108" s="210"/>
      <c r="D108" s="185" t="s">
        <v>163</v>
      </c>
      <c r="E108" s="211" t="s">
        <v>1</v>
      </c>
      <c r="F108" s="212" t="s">
        <v>171</v>
      </c>
      <c r="G108" s="210"/>
      <c r="H108" s="213">
        <v>19.8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163</v>
      </c>
      <c r="AU108" s="219" t="s">
        <v>85</v>
      </c>
      <c r="AV108" s="13" t="s">
        <v>159</v>
      </c>
      <c r="AW108" s="13" t="s">
        <v>36</v>
      </c>
      <c r="AX108" s="13" t="s">
        <v>83</v>
      </c>
      <c r="AY108" s="219" t="s">
        <v>151</v>
      </c>
    </row>
    <row r="109" spans="2:65" s="1" customFormat="1" ht="16.5" customHeight="1">
      <c r="B109" s="32"/>
      <c r="C109" s="173" t="s">
        <v>107</v>
      </c>
      <c r="D109" s="173" t="s">
        <v>154</v>
      </c>
      <c r="E109" s="174" t="s">
        <v>187</v>
      </c>
      <c r="F109" s="175" t="s">
        <v>188</v>
      </c>
      <c r="G109" s="176" t="s">
        <v>157</v>
      </c>
      <c r="H109" s="177">
        <v>32.85</v>
      </c>
      <c r="I109" s="178"/>
      <c r="J109" s="179">
        <f>ROUND(I109*H109,2)</f>
        <v>0</v>
      </c>
      <c r="K109" s="175" t="s">
        <v>158</v>
      </c>
      <c r="L109" s="36"/>
      <c r="M109" s="180" t="s">
        <v>1</v>
      </c>
      <c r="N109" s="181" t="s">
        <v>46</v>
      </c>
      <c r="O109" s="58"/>
      <c r="P109" s="182">
        <f>O109*H109</f>
        <v>0</v>
      </c>
      <c r="Q109" s="182">
        <v>0.03358</v>
      </c>
      <c r="R109" s="182">
        <f>Q109*H109</f>
        <v>1.103103</v>
      </c>
      <c r="S109" s="182">
        <v>0</v>
      </c>
      <c r="T109" s="183">
        <f>S109*H109</f>
        <v>0</v>
      </c>
      <c r="AR109" s="15" t="s">
        <v>159</v>
      </c>
      <c r="AT109" s="15" t="s">
        <v>154</v>
      </c>
      <c r="AU109" s="15" t="s">
        <v>85</v>
      </c>
      <c r="AY109" s="15" t="s">
        <v>151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15" t="s">
        <v>83</v>
      </c>
      <c r="BK109" s="184">
        <f>ROUND(I109*H109,2)</f>
        <v>0</v>
      </c>
      <c r="BL109" s="15" t="s">
        <v>159</v>
      </c>
      <c r="BM109" s="15" t="s">
        <v>1075</v>
      </c>
    </row>
    <row r="110" spans="2:47" s="1" customFormat="1" ht="12">
      <c r="B110" s="32"/>
      <c r="C110" s="33"/>
      <c r="D110" s="185" t="s">
        <v>161</v>
      </c>
      <c r="E110" s="33"/>
      <c r="F110" s="186" t="s">
        <v>190</v>
      </c>
      <c r="G110" s="33"/>
      <c r="H110" s="33"/>
      <c r="I110" s="102"/>
      <c r="J110" s="33"/>
      <c r="K110" s="33"/>
      <c r="L110" s="36"/>
      <c r="M110" s="187"/>
      <c r="N110" s="58"/>
      <c r="O110" s="58"/>
      <c r="P110" s="58"/>
      <c r="Q110" s="58"/>
      <c r="R110" s="58"/>
      <c r="S110" s="58"/>
      <c r="T110" s="59"/>
      <c r="AT110" s="15" t="s">
        <v>161</v>
      </c>
      <c r="AU110" s="15" t="s">
        <v>85</v>
      </c>
    </row>
    <row r="111" spans="2:51" s="11" customFormat="1" ht="12">
      <c r="B111" s="188"/>
      <c r="C111" s="189"/>
      <c r="D111" s="185" t="s">
        <v>163</v>
      </c>
      <c r="E111" s="190" t="s">
        <v>1</v>
      </c>
      <c r="F111" s="191" t="s">
        <v>164</v>
      </c>
      <c r="G111" s="189"/>
      <c r="H111" s="190" t="s">
        <v>1</v>
      </c>
      <c r="I111" s="192"/>
      <c r="J111" s="189"/>
      <c r="K111" s="189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163</v>
      </c>
      <c r="AU111" s="197" t="s">
        <v>85</v>
      </c>
      <c r="AV111" s="11" t="s">
        <v>83</v>
      </c>
      <c r="AW111" s="11" t="s">
        <v>36</v>
      </c>
      <c r="AX111" s="11" t="s">
        <v>75</v>
      </c>
      <c r="AY111" s="197" t="s">
        <v>151</v>
      </c>
    </row>
    <row r="112" spans="2:51" s="11" customFormat="1" ht="12">
      <c r="B112" s="188"/>
      <c r="C112" s="189"/>
      <c r="D112" s="185" t="s">
        <v>163</v>
      </c>
      <c r="E112" s="190" t="s">
        <v>1</v>
      </c>
      <c r="F112" s="191" t="s">
        <v>191</v>
      </c>
      <c r="G112" s="189"/>
      <c r="H112" s="190" t="s">
        <v>1</v>
      </c>
      <c r="I112" s="192"/>
      <c r="J112" s="189"/>
      <c r="K112" s="189"/>
      <c r="L112" s="193"/>
      <c r="M112" s="194"/>
      <c r="N112" s="195"/>
      <c r="O112" s="195"/>
      <c r="P112" s="195"/>
      <c r="Q112" s="195"/>
      <c r="R112" s="195"/>
      <c r="S112" s="195"/>
      <c r="T112" s="196"/>
      <c r="AT112" s="197" t="s">
        <v>163</v>
      </c>
      <c r="AU112" s="197" t="s">
        <v>85</v>
      </c>
      <c r="AV112" s="11" t="s">
        <v>83</v>
      </c>
      <c r="AW112" s="11" t="s">
        <v>36</v>
      </c>
      <c r="AX112" s="11" t="s">
        <v>75</v>
      </c>
      <c r="AY112" s="197" t="s">
        <v>151</v>
      </c>
    </row>
    <row r="113" spans="2:51" s="11" customFormat="1" ht="12">
      <c r="B113" s="188"/>
      <c r="C113" s="189"/>
      <c r="D113" s="185" t="s">
        <v>163</v>
      </c>
      <c r="E113" s="190" t="s">
        <v>1</v>
      </c>
      <c r="F113" s="191" t="s">
        <v>166</v>
      </c>
      <c r="G113" s="189"/>
      <c r="H113" s="190" t="s">
        <v>1</v>
      </c>
      <c r="I113" s="192"/>
      <c r="J113" s="189"/>
      <c r="K113" s="189"/>
      <c r="L113" s="193"/>
      <c r="M113" s="194"/>
      <c r="N113" s="195"/>
      <c r="O113" s="195"/>
      <c r="P113" s="195"/>
      <c r="Q113" s="195"/>
      <c r="R113" s="195"/>
      <c r="S113" s="195"/>
      <c r="T113" s="196"/>
      <c r="AT113" s="197" t="s">
        <v>163</v>
      </c>
      <c r="AU113" s="197" t="s">
        <v>85</v>
      </c>
      <c r="AV113" s="11" t="s">
        <v>83</v>
      </c>
      <c r="AW113" s="11" t="s">
        <v>36</v>
      </c>
      <c r="AX113" s="11" t="s">
        <v>75</v>
      </c>
      <c r="AY113" s="197" t="s">
        <v>151</v>
      </c>
    </row>
    <row r="114" spans="2:51" s="12" customFormat="1" ht="12">
      <c r="B114" s="198"/>
      <c r="C114" s="199"/>
      <c r="D114" s="185" t="s">
        <v>163</v>
      </c>
      <c r="E114" s="200" t="s">
        <v>1</v>
      </c>
      <c r="F114" s="201" t="s">
        <v>1076</v>
      </c>
      <c r="G114" s="199"/>
      <c r="H114" s="202">
        <v>28.25</v>
      </c>
      <c r="I114" s="203"/>
      <c r="J114" s="199"/>
      <c r="K114" s="199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163</v>
      </c>
      <c r="AU114" s="208" t="s">
        <v>85</v>
      </c>
      <c r="AV114" s="12" t="s">
        <v>85</v>
      </c>
      <c r="AW114" s="12" t="s">
        <v>36</v>
      </c>
      <c r="AX114" s="12" t="s">
        <v>75</v>
      </c>
      <c r="AY114" s="208" t="s">
        <v>151</v>
      </c>
    </row>
    <row r="115" spans="2:51" s="12" customFormat="1" ht="12">
      <c r="B115" s="198"/>
      <c r="C115" s="199"/>
      <c r="D115" s="185" t="s">
        <v>163</v>
      </c>
      <c r="E115" s="200" t="s">
        <v>1</v>
      </c>
      <c r="F115" s="201" t="s">
        <v>1077</v>
      </c>
      <c r="G115" s="199"/>
      <c r="H115" s="202">
        <v>4.6</v>
      </c>
      <c r="I115" s="203"/>
      <c r="J115" s="199"/>
      <c r="K115" s="199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163</v>
      </c>
      <c r="AU115" s="208" t="s">
        <v>85</v>
      </c>
      <c r="AV115" s="12" t="s">
        <v>85</v>
      </c>
      <c r="AW115" s="12" t="s">
        <v>36</v>
      </c>
      <c r="AX115" s="12" t="s">
        <v>75</v>
      </c>
      <c r="AY115" s="208" t="s">
        <v>151</v>
      </c>
    </row>
    <row r="116" spans="2:51" s="13" customFormat="1" ht="12">
      <c r="B116" s="209"/>
      <c r="C116" s="210"/>
      <c r="D116" s="185" t="s">
        <v>163</v>
      </c>
      <c r="E116" s="211" t="s">
        <v>1065</v>
      </c>
      <c r="F116" s="212" t="s">
        <v>171</v>
      </c>
      <c r="G116" s="210"/>
      <c r="H116" s="213">
        <v>32.85</v>
      </c>
      <c r="I116" s="214"/>
      <c r="J116" s="210"/>
      <c r="K116" s="210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163</v>
      </c>
      <c r="AU116" s="219" t="s">
        <v>85</v>
      </c>
      <c r="AV116" s="13" t="s">
        <v>159</v>
      </c>
      <c r="AW116" s="13" t="s">
        <v>36</v>
      </c>
      <c r="AX116" s="13" t="s">
        <v>83</v>
      </c>
      <c r="AY116" s="219" t="s">
        <v>151</v>
      </c>
    </row>
    <row r="117" spans="2:65" s="1" customFormat="1" ht="16.5" customHeight="1">
      <c r="B117" s="32"/>
      <c r="C117" s="173" t="s">
        <v>159</v>
      </c>
      <c r="D117" s="173" t="s">
        <v>154</v>
      </c>
      <c r="E117" s="174" t="s">
        <v>196</v>
      </c>
      <c r="F117" s="175" t="s">
        <v>197</v>
      </c>
      <c r="G117" s="176" t="s">
        <v>157</v>
      </c>
      <c r="H117" s="177">
        <v>122</v>
      </c>
      <c r="I117" s="178"/>
      <c r="J117" s="179">
        <f>ROUND(I117*H117,2)</f>
        <v>0</v>
      </c>
      <c r="K117" s="175" t="s">
        <v>158</v>
      </c>
      <c r="L117" s="36"/>
      <c r="M117" s="180" t="s">
        <v>1</v>
      </c>
      <c r="N117" s="181" t="s">
        <v>46</v>
      </c>
      <c r="O117" s="58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15" t="s">
        <v>159</v>
      </c>
      <c r="AT117" s="15" t="s">
        <v>154</v>
      </c>
      <c r="AU117" s="15" t="s">
        <v>85</v>
      </c>
      <c r="AY117" s="15" t="s">
        <v>151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15" t="s">
        <v>83</v>
      </c>
      <c r="BK117" s="184">
        <f>ROUND(I117*H117,2)</f>
        <v>0</v>
      </c>
      <c r="BL117" s="15" t="s">
        <v>159</v>
      </c>
      <c r="BM117" s="15" t="s">
        <v>1078</v>
      </c>
    </row>
    <row r="118" spans="2:47" s="1" customFormat="1" ht="12">
      <c r="B118" s="32"/>
      <c r="C118" s="33"/>
      <c r="D118" s="185" t="s">
        <v>161</v>
      </c>
      <c r="E118" s="33"/>
      <c r="F118" s="186" t="s">
        <v>199</v>
      </c>
      <c r="G118" s="33"/>
      <c r="H118" s="33"/>
      <c r="I118" s="102"/>
      <c r="J118" s="33"/>
      <c r="K118" s="33"/>
      <c r="L118" s="36"/>
      <c r="M118" s="187"/>
      <c r="N118" s="58"/>
      <c r="O118" s="58"/>
      <c r="P118" s="58"/>
      <c r="Q118" s="58"/>
      <c r="R118" s="58"/>
      <c r="S118" s="58"/>
      <c r="T118" s="59"/>
      <c r="AT118" s="15" t="s">
        <v>161</v>
      </c>
      <c r="AU118" s="15" t="s">
        <v>85</v>
      </c>
    </row>
    <row r="119" spans="2:51" s="11" customFormat="1" ht="12">
      <c r="B119" s="188"/>
      <c r="C119" s="189"/>
      <c r="D119" s="185" t="s">
        <v>163</v>
      </c>
      <c r="E119" s="190" t="s">
        <v>1</v>
      </c>
      <c r="F119" s="191" t="s">
        <v>200</v>
      </c>
      <c r="G119" s="189"/>
      <c r="H119" s="190" t="s">
        <v>1</v>
      </c>
      <c r="I119" s="192"/>
      <c r="J119" s="189"/>
      <c r="K119" s="189"/>
      <c r="L119" s="193"/>
      <c r="M119" s="194"/>
      <c r="N119" s="195"/>
      <c r="O119" s="195"/>
      <c r="P119" s="195"/>
      <c r="Q119" s="195"/>
      <c r="R119" s="195"/>
      <c r="S119" s="195"/>
      <c r="T119" s="196"/>
      <c r="AT119" s="197" t="s">
        <v>163</v>
      </c>
      <c r="AU119" s="197" t="s">
        <v>85</v>
      </c>
      <c r="AV119" s="11" t="s">
        <v>83</v>
      </c>
      <c r="AW119" s="11" t="s">
        <v>36</v>
      </c>
      <c r="AX119" s="11" t="s">
        <v>75</v>
      </c>
      <c r="AY119" s="197" t="s">
        <v>151</v>
      </c>
    </row>
    <row r="120" spans="2:51" s="11" customFormat="1" ht="12">
      <c r="B120" s="188"/>
      <c r="C120" s="189"/>
      <c r="D120" s="185" t="s">
        <v>163</v>
      </c>
      <c r="E120" s="190" t="s">
        <v>1</v>
      </c>
      <c r="F120" s="191" t="s">
        <v>201</v>
      </c>
      <c r="G120" s="189"/>
      <c r="H120" s="190" t="s">
        <v>1</v>
      </c>
      <c r="I120" s="192"/>
      <c r="J120" s="189"/>
      <c r="K120" s="189"/>
      <c r="L120" s="193"/>
      <c r="M120" s="194"/>
      <c r="N120" s="195"/>
      <c r="O120" s="195"/>
      <c r="P120" s="195"/>
      <c r="Q120" s="195"/>
      <c r="R120" s="195"/>
      <c r="S120" s="195"/>
      <c r="T120" s="196"/>
      <c r="AT120" s="197" t="s">
        <v>163</v>
      </c>
      <c r="AU120" s="197" t="s">
        <v>85</v>
      </c>
      <c r="AV120" s="11" t="s">
        <v>83</v>
      </c>
      <c r="AW120" s="11" t="s">
        <v>36</v>
      </c>
      <c r="AX120" s="11" t="s">
        <v>75</v>
      </c>
      <c r="AY120" s="197" t="s">
        <v>151</v>
      </c>
    </row>
    <row r="121" spans="2:51" s="12" customFormat="1" ht="12">
      <c r="B121" s="198"/>
      <c r="C121" s="199"/>
      <c r="D121" s="185" t="s">
        <v>163</v>
      </c>
      <c r="E121" s="200" t="s">
        <v>1</v>
      </c>
      <c r="F121" s="201" t="s">
        <v>204</v>
      </c>
      <c r="G121" s="199"/>
      <c r="H121" s="202">
        <v>16</v>
      </c>
      <c r="I121" s="203"/>
      <c r="J121" s="199"/>
      <c r="K121" s="199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163</v>
      </c>
      <c r="AU121" s="208" t="s">
        <v>85</v>
      </c>
      <c r="AV121" s="12" t="s">
        <v>85</v>
      </c>
      <c r="AW121" s="12" t="s">
        <v>36</v>
      </c>
      <c r="AX121" s="12" t="s">
        <v>75</v>
      </c>
      <c r="AY121" s="208" t="s">
        <v>151</v>
      </c>
    </row>
    <row r="122" spans="2:51" s="12" customFormat="1" ht="12">
      <c r="B122" s="198"/>
      <c r="C122" s="199"/>
      <c r="D122" s="185" t="s">
        <v>163</v>
      </c>
      <c r="E122" s="200" t="s">
        <v>1</v>
      </c>
      <c r="F122" s="201" t="s">
        <v>1079</v>
      </c>
      <c r="G122" s="199"/>
      <c r="H122" s="202">
        <v>21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163</v>
      </c>
      <c r="AU122" s="208" t="s">
        <v>85</v>
      </c>
      <c r="AV122" s="12" t="s">
        <v>85</v>
      </c>
      <c r="AW122" s="12" t="s">
        <v>36</v>
      </c>
      <c r="AX122" s="12" t="s">
        <v>75</v>
      </c>
      <c r="AY122" s="208" t="s">
        <v>151</v>
      </c>
    </row>
    <row r="123" spans="2:51" s="12" customFormat="1" ht="12">
      <c r="B123" s="198"/>
      <c r="C123" s="199"/>
      <c r="D123" s="185" t="s">
        <v>163</v>
      </c>
      <c r="E123" s="200" t="s">
        <v>1</v>
      </c>
      <c r="F123" s="201" t="s">
        <v>1080</v>
      </c>
      <c r="G123" s="199"/>
      <c r="H123" s="202">
        <v>51</v>
      </c>
      <c r="I123" s="203"/>
      <c r="J123" s="199"/>
      <c r="K123" s="199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163</v>
      </c>
      <c r="AU123" s="208" t="s">
        <v>85</v>
      </c>
      <c r="AV123" s="12" t="s">
        <v>85</v>
      </c>
      <c r="AW123" s="12" t="s">
        <v>36</v>
      </c>
      <c r="AX123" s="12" t="s">
        <v>75</v>
      </c>
      <c r="AY123" s="208" t="s">
        <v>151</v>
      </c>
    </row>
    <row r="124" spans="2:51" s="12" customFormat="1" ht="12">
      <c r="B124" s="198"/>
      <c r="C124" s="199"/>
      <c r="D124" s="185" t="s">
        <v>163</v>
      </c>
      <c r="E124" s="200" t="s">
        <v>1</v>
      </c>
      <c r="F124" s="201" t="s">
        <v>206</v>
      </c>
      <c r="G124" s="199"/>
      <c r="H124" s="202">
        <v>18</v>
      </c>
      <c r="I124" s="203"/>
      <c r="J124" s="199"/>
      <c r="K124" s="199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163</v>
      </c>
      <c r="AU124" s="208" t="s">
        <v>85</v>
      </c>
      <c r="AV124" s="12" t="s">
        <v>85</v>
      </c>
      <c r="AW124" s="12" t="s">
        <v>36</v>
      </c>
      <c r="AX124" s="12" t="s">
        <v>75</v>
      </c>
      <c r="AY124" s="208" t="s">
        <v>151</v>
      </c>
    </row>
    <row r="125" spans="2:51" s="12" customFormat="1" ht="12">
      <c r="B125" s="198"/>
      <c r="C125" s="199"/>
      <c r="D125" s="185" t="s">
        <v>163</v>
      </c>
      <c r="E125" s="200" t="s">
        <v>1</v>
      </c>
      <c r="F125" s="201" t="s">
        <v>1081</v>
      </c>
      <c r="G125" s="199"/>
      <c r="H125" s="202">
        <v>12</v>
      </c>
      <c r="I125" s="203"/>
      <c r="J125" s="199"/>
      <c r="K125" s="199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163</v>
      </c>
      <c r="AU125" s="208" t="s">
        <v>85</v>
      </c>
      <c r="AV125" s="12" t="s">
        <v>85</v>
      </c>
      <c r="AW125" s="12" t="s">
        <v>36</v>
      </c>
      <c r="AX125" s="12" t="s">
        <v>75</v>
      </c>
      <c r="AY125" s="208" t="s">
        <v>151</v>
      </c>
    </row>
    <row r="126" spans="2:51" s="12" customFormat="1" ht="12">
      <c r="B126" s="198"/>
      <c r="C126" s="199"/>
      <c r="D126" s="185" t="s">
        <v>163</v>
      </c>
      <c r="E126" s="200" t="s">
        <v>1</v>
      </c>
      <c r="F126" s="201" t="s">
        <v>1082</v>
      </c>
      <c r="G126" s="199"/>
      <c r="H126" s="202">
        <v>4</v>
      </c>
      <c r="I126" s="203"/>
      <c r="J126" s="199"/>
      <c r="K126" s="199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163</v>
      </c>
      <c r="AU126" s="208" t="s">
        <v>85</v>
      </c>
      <c r="AV126" s="12" t="s">
        <v>85</v>
      </c>
      <c r="AW126" s="12" t="s">
        <v>36</v>
      </c>
      <c r="AX126" s="12" t="s">
        <v>75</v>
      </c>
      <c r="AY126" s="208" t="s">
        <v>151</v>
      </c>
    </row>
    <row r="127" spans="2:51" s="13" customFormat="1" ht="12">
      <c r="B127" s="209"/>
      <c r="C127" s="210"/>
      <c r="D127" s="185" t="s">
        <v>163</v>
      </c>
      <c r="E127" s="211" t="s">
        <v>811</v>
      </c>
      <c r="F127" s="212" t="s">
        <v>171</v>
      </c>
      <c r="G127" s="210"/>
      <c r="H127" s="213">
        <v>122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163</v>
      </c>
      <c r="AU127" s="219" t="s">
        <v>85</v>
      </c>
      <c r="AV127" s="13" t="s">
        <v>159</v>
      </c>
      <c r="AW127" s="13" t="s">
        <v>36</v>
      </c>
      <c r="AX127" s="13" t="s">
        <v>83</v>
      </c>
      <c r="AY127" s="219" t="s">
        <v>151</v>
      </c>
    </row>
    <row r="128" spans="2:65" s="1" customFormat="1" ht="16.5" customHeight="1">
      <c r="B128" s="32"/>
      <c r="C128" s="173" t="s">
        <v>195</v>
      </c>
      <c r="D128" s="173" t="s">
        <v>154</v>
      </c>
      <c r="E128" s="174" t="s">
        <v>213</v>
      </c>
      <c r="F128" s="175" t="s">
        <v>214</v>
      </c>
      <c r="G128" s="176" t="s">
        <v>157</v>
      </c>
      <c r="H128" s="177">
        <v>76.725</v>
      </c>
      <c r="I128" s="178"/>
      <c r="J128" s="179">
        <f>ROUND(I128*H128,2)</f>
        <v>0</v>
      </c>
      <c r="K128" s="175" t="s">
        <v>158</v>
      </c>
      <c r="L128" s="36"/>
      <c r="M128" s="180" t="s">
        <v>1</v>
      </c>
      <c r="N128" s="181" t="s">
        <v>46</v>
      </c>
      <c r="O128" s="58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AR128" s="15" t="s">
        <v>159</v>
      </c>
      <c r="AT128" s="15" t="s">
        <v>154</v>
      </c>
      <c r="AU128" s="15" t="s">
        <v>85</v>
      </c>
      <c r="AY128" s="15" t="s">
        <v>151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5" t="s">
        <v>83</v>
      </c>
      <c r="BK128" s="184">
        <f>ROUND(I128*H128,2)</f>
        <v>0</v>
      </c>
      <c r="BL128" s="15" t="s">
        <v>159</v>
      </c>
      <c r="BM128" s="15" t="s">
        <v>1083</v>
      </c>
    </row>
    <row r="129" spans="2:47" s="1" customFormat="1" ht="12">
      <c r="B129" s="32"/>
      <c r="C129" s="33"/>
      <c r="D129" s="185" t="s">
        <v>161</v>
      </c>
      <c r="E129" s="33"/>
      <c r="F129" s="186" t="s">
        <v>216</v>
      </c>
      <c r="G129" s="33"/>
      <c r="H129" s="33"/>
      <c r="I129" s="102"/>
      <c r="J129" s="33"/>
      <c r="K129" s="33"/>
      <c r="L129" s="36"/>
      <c r="M129" s="187"/>
      <c r="N129" s="58"/>
      <c r="O129" s="58"/>
      <c r="P129" s="58"/>
      <c r="Q129" s="58"/>
      <c r="R129" s="58"/>
      <c r="S129" s="58"/>
      <c r="T129" s="59"/>
      <c r="AT129" s="15" t="s">
        <v>161</v>
      </c>
      <c r="AU129" s="15" t="s">
        <v>85</v>
      </c>
    </row>
    <row r="130" spans="2:51" s="11" customFormat="1" ht="12">
      <c r="B130" s="188"/>
      <c r="C130" s="189"/>
      <c r="D130" s="185" t="s">
        <v>163</v>
      </c>
      <c r="E130" s="190" t="s">
        <v>1</v>
      </c>
      <c r="F130" s="191" t="s">
        <v>200</v>
      </c>
      <c r="G130" s="189"/>
      <c r="H130" s="190" t="s">
        <v>1</v>
      </c>
      <c r="I130" s="192"/>
      <c r="J130" s="189"/>
      <c r="K130" s="189"/>
      <c r="L130" s="193"/>
      <c r="M130" s="194"/>
      <c r="N130" s="195"/>
      <c r="O130" s="195"/>
      <c r="P130" s="195"/>
      <c r="Q130" s="195"/>
      <c r="R130" s="195"/>
      <c r="S130" s="195"/>
      <c r="T130" s="196"/>
      <c r="AT130" s="197" t="s">
        <v>163</v>
      </c>
      <c r="AU130" s="197" t="s">
        <v>85</v>
      </c>
      <c r="AV130" s="11" t="s">
        <v>83</v>
      </c>
      <c r="AW130" s="11" t="s">
        <v>36</v>
      </c>
      <c r="AX130" s="11" t="s">
        <v>75</v>
      </c>
      <c r="AY130" s="197" t="s">
        <v>151</v>
      </c>
    </row>
    <row r="131" spans="2:51" s="12" customFormat="1" ht="12">
      <c r="B131" s="198"/>
      <c r="C131" s="199"/>
      <c r="D131" s="185" t="s">
        <v>163</v>
      </c>
      <c r="E131" s="200" t="s">
        <v>1</v>
      </c>
      <c r="F131" s="201" t="s">
        <v>219</v>
      </c>
      <c r="G131" s="199"/>
      <c r="H131" s="202">
        <v>10.44</v>
      </c>
      <c r="I131" s="203"/>
      <c r="J131" s="199"/>
      <c r="K131" s="199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163</v>
      </c>
      <c r="AU131" s="208" t="s">
        <v>85</v>
      </c>
      <c r="AV131" s="12" t="s">
        <v>85</v>
      </c>
      <c r="AW131" s="12" t="s">
        <v>36</v>
      </c>
      <c r="AX131" s="12" t="s">
        <v>75</v>
      </c>
      <c r="AY131" s="208" t="s">
        <v>151</v>
      </c>
    </row>
    <row r="132" spans="2:51" s="12" customFormat="1" ht="12">
      <c r="B132" s="198"/>
      <c r="C132" s="199"/>
      <c r="D132" s="185" t="s">
        <v>163</v>
      </c>
      <c r="E132" s="200" t="s">
        <v>1</v>
      </c>
      <c r="F132" s="201" t="s">
        <v>1084</v>
      </c>
      <c r="G132" s="199"/>
      <c r="H132" s="202">
        <v>10.5</v>
      </c>
      <c r="I132" s="203"/>
      <c r="J132" s="199"/>
      <c r="K132" s="199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163</v>
      </c>
      <c r="AU132" s="208" t="s">
        <v>85</v>
      </c>
      <c r="AV132" s="12" t="s">
        <v>85</v>
      </c>
      <c r="AW132" s="12" t="s">
        <v>36</v>
      </c>
      <c r="AX132" s="12" t="s">
        <v>75</v>
      </c>
      <c r="AY132" s="208" t="s">
        <v>151</v>
      </c>
    </row>
    <row r="133" spans="2:51" s="12" customFormat="1" ht="12">
      <c r="B133" s="198"/>
      <c r="C133" s="199"/>
      <c r="D133" s="185" t="s">
        <v>163</v>
      </c>
      <c r="E133" s="200" t="s">
        <v>1</v>
      </c>
      <c r="F133" s="201" t="s">
        <v>1085</v>
      </c>
      <c r="G133" s="199"/>
      <c r="H133" s="202">
        <v>31.02</v>
      </c>
      <c r="I133" s="203"/>
      <c r="J133" s="199"/>
      <c r="K133" s="199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163</v>
      </c>
      <c r="AU133" s="208" t="s">
        <v>85</v>
      </c>
      <c r="AV133" s="12" t="s">
        <v>85</v>
      </c>
      <c r="AW133" s="12" t="s">
        <v>36</v>
      </c>
      <c r="AX133" s="12" t="s">
        <v>75</v>
      </c>
      <c r="AY133" s="208" t="s">
        <v>151</v>
      </c>
    </row>
    <row r="134" spans="2:51" s="12" customFormat="1" ht="12">
      <c r="B134" s="198"/>
      <c r="C134" s="199"/>
      <c r="D134" s="185" t="s">
        <v>163</v>
      </c>
      <c r="E134" s="200" t="s">
        <v>1</v>
      </c>
      <c r="F134" s="201" t="s">
        <v>221</v>
      </c>
      <c r="G134" s="199"/>
      <c r="H134" s="202">
        <v>11.745</v>
      </c>
      <c r="I134" s="203"/>
      <c r="J134" s="199"/>
      <c r="K134" s="199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163</v>
      </c>
      <c r="AU134" s="208" t="s">
        <v>85</v>
      </c>
      <c r="AV134" s="12" t="s">
        <v>85</v>
      </c>
      <c r="AW134" s="12" t="s">
        <v>36</v>
      </c>
      <c r="AX134" s="12" t="s">
        <v>75</v>
      </c>
      <c r="AY134" s="208" t="s">
        <v>151</v>
      </c>
    </row>
    <row r="135" spans="2:51" s="12" customFormat="1" ht="12">
      <c r="B135" s="198"/>
      <c r="C135" s="199"/>
      <c r="D135" s="185" t="s">
        <v>163</v>
      </c>
      <c r="E135" s="200" t="s">
        <v>1</v>
      </c>
      <c r="F135" s="201" t="s">
        <v>1086</v>
      </c>
      <c r="G135" s="199"/>
      <c r="H135" s="202">
        <v>8.7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163</v>
      </c>
      <c r="AU135" s="208" t="s">
        <v>85</v>
      </c>
      <c r="AV135" s="12" t="s">
        <v>85</v>
      </c>
      <c r="AW135" s="12" t="s">
        <v>36</v>
      </c>
      <c r="AX135" s="12" t="s">
        <v>75</v>
      </c>
      <c r="AY135" s="208" t="s">
        <v>151</v>
      </c>
    </row>
    <row r="136" spans="2:51" s="12" customFormat="1" ht="12">
      <c r="B136" s="198"/>
      <c r="C136" s="199"/>
      <c r="D136" s="185" t="s">
        <v>163</v>
      </c>
      <c r="E136" s="200" t="s">
        <v>1</v>
      </c>
      <c r="F136" s="201" t="s">
        <v>1087</v>
      </c>
      <c r="G136" s="199"/>
      <c r="H136" s="202">
        <v>4.32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163</v>
      </c>
      <c r="AU136" s="208" t="s">
        <v>85</v>
      </c>
      <c r="AV136" s="12" t="s">
        <v>85</v>
      </c>
      <c r="AW136" s="12" t="s">
        <v>36</v>
      </c>
      <c r="AX136" s="12" t="s">
        <v>75</v>
      </c>
      <c r="AY136" s="208" t="s">
        <v>151</v>
      </c>
    </row>
    <row r="137" spans="2:51" s="13" customFormat="1" ht="12">
      <c r="B137" s="209"/>
      <c r="C137" s="210"/>
      <c r="D137" s="185" t="s">
        <v>163</v>
      </c>
      <c r="E137" s="211" t="s">
        <v>797</v>
      </c>
      <c r="F137" s="212" t="s">
        <v>171</v>
      </c>
      <c r="G137" s="210"/>
      <c r="H137" s="213">
        <v>76.725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163</v>
      </c>
      <c r="AU137" s="219" t="s">
        <v>85</v>
      </c>
      <c r="AV137" s="13" t="s">
        <v>159</v>
      </c>
      <c r="AW137" s="13" t="s">
        <v>36</v>
      </c>
      <c r="AX137" s="13" t="s">
        <v>83</v>
      </c>
      <c r="AY137" s="219" t="s">
        <v>151</v>
      </c>
    </row>
    <row r="138" spans="2:65" s="1" customFormat="1" ht="16.5" customHeight="1">
      <c r="B138" s="32"/>
      <c r="C138" s="173" t="s">
        <v>152</v>
      </c>
      <c r="D138" s="173" t="s">
        <v>154</v>
      </c>
      <c r="E138" s="174" t="s">
        <v>229</v>
      </c>
      <c r="F138" s="175" t="s">
        <v>230</v>
      </c>
      <c r="G138" s="176" t="s">
        <v>231</v>
      </c>
      <c r="H138" s="177">
        <v>131.4</v>
      </c>
      <c r="I138" s="178"/>
      <c r="J138" s="179">
        <f>ROUND(I138*H138,2)</f>
        <v>0</v>
      </c>
      <c r="K138" s="175" t="s">
        <v>158</v>
      </c>
      <c r="L138" s="36"/>
      <c r="M138" s="180" t="s">
        <v>1</v>
      </c>
      <c r="N138" s="181" t="s">
        <v>46</v>
      </c>
      <c r="O138" s="58"/>
      <c r="P138" s="182">
        <f>O138*H138</f>
        <v>0</v>
      </c>
      <c r="Q138" s="182">
        <v>0.0015</v>
      </c>
      <c r="R138" s="182">
        <f>Q138*H138</f>
        <v>0.19710000000000003</v>
      </c>
      <c r="S138" s="182">
        <v>0</v>
      </c>
      <c r="T138" s="183">
        <f>S138*H138</f>
        <v>0</v>
      </c>
      <c r="AR138" s="15" t="s">
        <v>159</v>
      </c>
      <c r="AT138" s="15" t="s">
        <v>154</v>
      </c>
      <c r="AU138" s="15" t="s">
        <v>85</v>
      </c>
      <c r="AY138" s="15" t="s">
        <v>151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5" t="s">
        <v>83</v>
      </c>
      <c r="BK138" s="184">
        <f>ROUND(I138*H138,2)</f>
        <v>0</v>
      </c>
      <c r="BL138" s="15" t="s">
        <v>159</v>
      </c>
      <c r="BM138" s="15" t="s">
        <v>1088</v>
      </c>
    </row>
    <row r="139" spans="2:47" s="1" customFormat="1" ht="12">
      <c r="B139" s="32"/>
      <c r="C139" s="33"/>
      <c r="D139" s="185" t="s">
        <v>161</v>
      </c>
      <c r="E139" s="33"/>
      <c r="F139" s="186" t="s">
        <v>233</v>
      </c>
      <c r="G139" s="33"/>
      <c r="H139" s="33"/>
      <c r="I139" s="102"/>
      <c r="J139" s="33"/>
      <c r="K139" s="33"/>
      <c r="L139" s="36"/>
      <c r="M139" s="187"/>
      <c r="N139" s="58"/>
      <c r="O139" s="58"/>
      <c r="P139" s="58"/>
      <c r="Q139" s="58"/>
      <c r="R139" s="58"/>
      <c r="S139" s="58"/>
      <c r="T139" s="59"/>
      <c r="AT139" s="15" t="s">
        <v>161</v>
      </c>
      <c r="AU139" s="15" t="s">
        <v>85</v>
      </c>
    </row>
    <row r="140" spans="2:51" s="11" customFormat="1" ht="12">
      <c r="B140" s="188"/>
      <c r="C140" s="189"/>
      <c r="D140" s="185" t="s">
        <v>163</v>
      </c>
      <c r="E140" s="190" t="s">
        <v>1</v>
      </c>
      <c r="F140" s="191" t="s">
        <v>164</v>
      </c>
      <c r="G140" s="189"/>
      <c r="H140" s="190" t="s">
        <v>1</v>
      </c>
      <c r="I140" s="192"/>
      <c r="J140" s="189"/>
      <c r="K140" s="189"/>
      <c r="L140" s="193"/>
      <c r="M140" s="194"/>
      <c r="N140" s="195"/>
      <c r="O140" s="195"/>
      <c r="P140" s="195"/>
      <c r="Q140" s="195"/>
      <c r="R140" s="195"/>
      <c r="S140" s="195"/>
      <c r="T140" s="196"/>
      <c r="AT140" s="197" t="s">
        <v>163</v>
      </c>
      <c r="AU140" s="197" t="s">
        <v>85</v>
      </c>
      <c r="AV140" s="11" t="s">
        <v>83</v>
      </c>
      <c r="AW140" s="11" t="s">
        <v>36</v>
      </c>
      <c r="AX140" s="11" t="s">
        <v>75</v>
      </c>
      <c r="AY140" s="197" t="s">
        <v>151</v>
      </c>
    </row>
    <row r="141" spans="2:51" s="11" customFormat="1" ht="12">
      <c r="B141" s="188"/>
      <c r="C141" s="189"/>
      <c r="D141" s="185" t="s">
        <v>163</v>
      </c>
      <c r="E141" s="190" t="s">
        <v>1</v>
      </c>
      <c r="F141" s="191" t="s">
        <v>234</v>
      </c>
      <c r="G141" s="189"/>
      <c r="H141" s="190" t="s">
        <v>1</v>
      </c>
      <c r="I141" s="192"/>
      <c r="J141" s="189"/>
      <c r="K141" s="189"/>
      <c r="L141" s="193"/>
      <c r="M141" s="194"/>
      <c r="N141" s="195"/>
      <c r="O141" s="195"/>
      <c r="P141" s="195"/>
      <c r="Q141" s="195"/>
      <c r="R141" s="195"/>
      <c r="S141" s="195"/>
      <c r="T141" s="196"/>
      <c r="AT141" s="197" t="s">
        <v>163</v>
      </c>
      <c r="AU141" s="197" t="s">
        <v>85</v>
      </c>
      <c r="AV141" s="11" t="s">
        <v>83</v>
      </c>
      <c r="AW141" s="11" t="s">
        <v>36</v>
      </c>
      <c r="AX141" s="11" t="s">
        <v>75</v>
      </c>
      <c r="AY141" s="197" t="s">
        <v>151</v>
      </c>
    </row>
    <row r="142" spans="2:51" s="11" customFormat="1" ht="12">
      <c r="B142" s="188"/>
      <c r="C142" s="189"/>
      <c r="D142" s="185" t="s">
        <v>163</v>
      </c>
      <c r="E142" s="190" t="s">
        <v>1</v>
      </c>
      <c r="F142" s="191" t="s">
        <v>166</v>
      </c>
      <c r="G142" s="189"/>
      <c r="H142" s="190" t="s">
        <v>1</v>
      </c>
      <c r="I142" s="192"/>
      <c r="J142" s="189"/>
      <c r="K142" s="189"/>
      <c r="L142" s="193"/>
      <c r="M142" s="194"/>
      <c r="N142" s="195"/>
      <c r="O142" s="195"/>
      <c r="P142" s="195"/>
      <c r="Q142" s="195"/>
      <c r="R142" s="195"/>
      <c r="S142" s="195"/>
      <c r="T142" s="196"/>
      <c r="AT142" s="197" t="s">
        <v>163</v>
      </c>
      <c r="AU142" s="197" t="s">
        <v>85</v>
      </c>
      <c r="AV142" s="11" t="s">
        <v>83</v>
      </c>
      <c r="AW142" s="11" t="s">
        <v>36</v>
      </c>
      <c r="AX142" s="11" t="s">
        <v>75</v>
      </c>
      <c r="AY142" s="197" t="s">
        <v>151</v>
      </c>
    </row>
    <row r="143" spans="2:51" s="12" customFormat="1" ht="12">
      <c r="B143" s="198"/>
      <c r="C143" s="199"/>
      <c r="D143" s="185" t="s">
        <v>163</v>
      </c>
      <c r="E143" s="200" t="s">
        <v>1</v>
      </c>
      <c r="F143" s="201" t="s">
        <v>1089</v>
      </c>
      <c r="G143" s="199"/>
      <c r="H143" s="202">
        <v>131.4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163</v>
      </c>
      <c r="AU143" s="208" t="s">
        <v>85</v>
      </c>
      <c r="AV143" s="12" t="s">
        <v>85</v>
      </c>
      <c r="AW143" s="12" t="s">
        <v>36</v>
      </c>
      <c r="AX143" s="12" t="s">
        <v>75</v>
      </c>
      <c r="AY143" s="208" t="s">
        <v>151</v>
      </c>
    </row>
    <row r="144" spans="2:51" s="13" customFormat="1" ht="12">
      <c r="B144" s="209"/>
      <c r="C144" s="210"/>
      <c r="D144" s="185" t="s">
        <v>163</v>
      </c>
      <c r="E144" s="211" t="s">
        <v>1</v>
      </c>
      <c r="F144" s="212" t="s">
        <v>171</v>
      </c>
      <c r="G144" s="210"/>
      <c r="H144" s="213">
        <v>131.4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163</v>
      </c>
      <c r="AU144" s="219" t="s">
        <v>85</v>
      </c>
      <c r="AV144" s="13" t="s">
        <v>159</v>
      </c>
      <c r="AW144" s="13" t="s">
        <v>36</v>
      </c>
      <c r="AX144" s="13" t="s">
        <v>83</v>
      </c>
      <c r="AY144" s="219" t="s">
        <v>151</v>
      </c>
    </row>
    <row r="145" spans="2:65" s="1" customFormat="1" ht="16.5" customHeight="1">
      <c r="B145" s="32"/>
      <c r="C145" s="173" t="s">
        <v>228</v>
      </c>
      <c r="D145" s="173" t="s">
        <v>154</v>
      </c>
      <c r="E145" s="174" t="s">
        <v>239</v>
      </c>
      <c r="F145" s="175" t="s">
        <v>240</v>
      </c>
      <c r="G145" s="176" t="s">
        <v>157</v>
      </c>
      <c r="H145" s="177">
        <v>11.475</v>
      </c>
      <c r="I145" s="178"/>
      <c r="J145" s="179">
        <f>ROUND(I145*H145,2)</f>
        <v>0</v>
      </c>
      <c r="K145" s="175" t="s">
        <v>158</v>
      </c>
      <c r="L145" s="36"/>
      <c r="M145" s="180" t="s">
        <v>1</v>
      </c>
      <c r="N145" s="181" t="s">
        <v>46</v>
      </c>
      <c r="O145" s="58"/>
      <c r="P145" s="182">
        <f>O145*H145</f>
        <v>0</v>
      </c>
      <c r="Q145" s="182">
        <v>0.00735</v>
      </c>
      <c r="R145" s="182">
        <f>Q145*H145</f>
        <v>0.08434124999999999</v>
      </c>
      <c r="S145" s="182">
        <v>0</v>
      </c>
      <c r="T145" s="183">
        <f>S145*H145</f>
        <v>0</v>
      </c>
      <c r="AR145" s="15" t="s">
        <v>159</v>
      </c>
      <c r="AT145" s="15" t="s">
        <v>154</v>
      </c>
      <c r="AU145" s="15" t="s">
        <v>85</v>
      </c>
      <c r="AY145" s="15" t="s">
        <v>151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5" t="s">
        <v>83</v>
      </c>
      <c r="BK145" s="184">
        <f>ROUND(I145*H145,2)</f>
        <v>0</v>
      </c>
      <c r="BL145" s="15" t="s">
        <v>159</v>
      </c>
      <c r="BM145" s="15" t="s">
        <v>1090</v>
      </c>
    </row>
    <row r="146" spans="2:47" s="1" customFormat="1" ht="12">
      <c r="B146" s="32"/>
      <c r="C146" s="33"/>
      <c r="D146" s="185" t="s">
        <v>161</v>
      </c>
      <c r="E146" s="33"/>
      <c r="F146" s="186" t="s">
        <v>242</v>
      </c>
      <c r="G146" s="33"/>
      <c r="H146" s="33"/>
      <c r="I146" s="102"/>
      <c r="J146" s="33"/>
      <c r="K146" s="33"/>
      <c r="L146" s="36"/>
      <c r="M146" s="187"/>
      <c r="N146" s="58"/>
      <c r="O146" s="58"/>
      <c r="P146" s="58"/>
      <c r="Q146" s="58"/>
      <c r="R146" s="58"/>
      <c r="S146" s="58"/>
      <c r="T146" s="59"/>
      <c r="AT146" s="15" t="s">
        <v>161</v>
      </c>
      <c r="AU146" s="15" t="s">
        <v>85</v>
      </c>
    </row>
    <row r="147" spans="2:51" s="11" customFormat="1" ht="12">
      <c r="B147" s="188"/>
      <c r="C147" s="189"/>
      <c r="D147" s="185" t="s">
        <v>163</v>
      </c>
      <c r="E147" s="190" t="s">
        <v>1</v>
      </c>
      <c r="F147" s="191" t="s">
        <v>164</v>
      </c>
      <c r="G147" s="189"/>
      <c r="H147" s="190" t="s">
        <v>1</v>
      </c>
      <c r="I147" s="192"/>
      <c r="J147" s="189"/>
      <c r="K147" s="189"/>
      <c r="L147" s="193"/>
      <c r="M147" s="194"/>
      <c r="N147" s="195"/>
      <c r="O147" s="195"/>
      <c r="P147" s="195"/>
      <c r="Q147" s="195"/>
      <c r="R147" s="195"/>
      <c r="S147" s="195"/>
      <c r="T147" s="196"/>
      <c r="AT147" s="197" t="s">
        <v>163</v>
      </c>
      <c r="AU147" s="197" t="s">
        <v>85</v>
      </c>
      <c r="AV147" s="11" t="s">
        <v>83</v>
      </c>
      <c r="AW147" s="11" t="s">
        <v>36</v>
      </c>
      <c r="AX147" s="11" t="s">
        <v>75</v>
      </c>
      <c r="AY147" s="197" t="s">
        <v>151</v>
      </c>
    </row>
    <row r="148" spans="2:51" s="11" customFormat="1" ht="12">
      <c r="B148" s="188"/>
      <c r="C148" s="189"/>
      <c r="D148" s="185" t="s">
        <v>163</v>
      </c>
      <c r="E148" s="190" t="s">
        <v>1</v>
      </c>
      <c r="F148" s="191" t="s">
        <v>165</v>
      </c>
      <c r="G148" s="189"/>
      <c r="H148" s="190" t="s">
        <v>1</v>
      </c>
      <c r="I148" s="192"/>
      <c r="J148" s="189"/>
      <c r="K148" s="189"/>
      <c r="L148" s="193"/>
      <c r="M148" s="194"/>
      <c r="N148" s="195"/>
      <c r="O148" s="195"/>
      <c r="P148" s="195"/>
      <c r="Q148" s="195"/>
      <c r="R148" s="195"/>
      <c r="S148" s="195"/>
      <c r="T148" s="196"/>
      <c r="AT148" s="197" t="s">
        <v>163</v>
      </c>
      <c r="AU148" s="197" t="s">
        <v>85</v>
      </c>
      <c r="AV148" s="11" t="s">
        <v>83</v>
      </c>
      <c r="AW148" s="11" t="s">
        <v>36</v>
      </c>
      <c r="AX148" s="11" t="s">
        <v>75</v>
      </c>
      <c r="AY148" s="197" t="s">
        <v>151</v>
      </c>
    </row>
    <row r="149" spans="2:51" s="12" customFormat="1" ht="12">
      <c r="B149" s="198"/>
      <c r="C149" s="199"/>
      <c r="D149" s="185" t="s">
        <v>163</v>
      </c>
      <c r="E149" s="200" t="s">
        <v>1</v>
      </c>
      <c r="F149" s="201" t="s">
        <v>793</v>
      </c>
      <c r="G149" s="199"/>
      <c r="H149" s="202">
        <v>11.475</v>
      </c>
      <c r="I149" s="203"/>
      <c r="J149" s="199"/>
      <c r="K149" s="199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163</v>
      </c>
      <c r="AU149" s="208" t="s">
        <v>85</v>
      </c>
      <c r="AV149" s="12" t="s">
        <v>85</v>
      </c>
      <c r="AW149" s="12" t="s">
        <v>36</v>
      </c>
      <c r="AX149" s="12" t="s">
        <v>75</v>
      </c>
      <c r="AY149" s="208" t="s">
        <v>151</v>
      </c>
    </row>
    <row r="150" spans="2:51" s="13" customFormat="1" ht="12">
      <c r="B150" s="209"/>
      <c r="C150" s="210"/>
      <c r="D150" s="185" t="s">
        <v>163</v>
      </c>
      <c r="E150" s="211" t="s">
        <v>1</v>
      </c>
      <c r="F150" s="212" t="s">
        <v>171</v>
      </c>
      <c r="G150" s="210"/>
      <c r="H150" s="213">
        <v>11.475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163</v>
      </c>
      <c r="AU150" s="219" t="s">
        <v>85</v>
      </c>
      <c r="AV150" s="13" t="s">
        <v>159</v>
      </c>
      <c r="AW150" s="13" t="s">
        <v>36</v>
      </c>
      <c r="AX150" s="13" t="s">
        <v>83</v>
      </c>
      <c r="AY150" s="219" t="s">
        <v>151</v>
      </c>
    </row>
    <row r="151" spans="2:65" s="1" customFormat="1" ht="16.5" customHeight="1">
      <c r="B151" s="32"/>
      <c r="C151" s="173" t="s">
        <v>238</v>
      </c>
      <c r="D151" s="173" t="s">
        <v>154</v>
      </c>
      <c r="E151" s="174" t="s">
        <v>251</v>
      </c>
      <c r="F151" s="175" t="s">
        <v>252</v>
      </c>
      <c r="G151" s="176" t="s">
        <v>157</v>
      </c>
      <c r="H151" s="177">
        <v>11.475</v>
      </c>
      <c r="I151" s="178"/>
      <c r="J151" s="179">
        <f>ROUND(I151*H151,2)</f>
        <v>0</v>
      </c>
      <c r="K151" s="175" t="s">
        <v>158</v>
      </c>
      <c r="L151" s="36"/>
      <c r="M151" s="180" t="s">
        <v>1</v>
      </c>
      <c r="N151" s="181" t="s">
        <v>46</v>
      </c>
      <c r="O151" s="58"/>
      <c r="P151" s="182">
        <f>O151*H151</f>
        <v>0</v>
      </c>
      <c r="Q151" s="182">
        <v>0.00438</v>
      </c>
      <c r="R151" s="182">
        <f>Q151*H151</f>
        <v>0.0502605</v>
      </c>
      <c r="S151" s="182">
        <v>0</v>
      </c>
      <c r="T151" s="183">
        <f>S151*H151</f>
        <v>0</v>
      </c>
      <c r="AR151" s="15" t="s">
        <v>159</v>
      </c>
      <c r="AT151" s="15" t="s">
        <v>154</v>
      </c>
      <c r="AU151" s="15" t="s">
        <v>85</v>
      </c>
      <c r="AY151" s="15" t="s">
        <v>151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5" t="s">
        <v>83</v>
      </c>
      <c r="BK151" s="184">
        <f>ROUND(I151*H151,2)</f>
        <v>0</v>
      </c>
      <c r="BL151" s="15" t="s">
        <v>159</v>
      </c>
      <c r="BM151" s="15" t="s">
        <v>1091</v>
      </c>
    </row>
    <row r="152" spans="2:47" s="1" customFormat="1" ht="12">
      <c r="B152" s="32"/>
      <c r="C152" s="33"/>
      <c r="D152" s="185" t="s">
        <v>161</v>
      </c>
      <c r="E152" s="33"/>
      <c r="F152" s="186" t="s">
        <v>254</v>
      </c>
      <c r="G152" s="33"/>
      <c r="H152" s="33"/>
      <c r="I152" s="102"/>
      <c r="J152" s="33"/>
      <c r="K152" s="33"/>
      <c r="L152" s="36"/>
      <c r="M152" s="187"/>
      <c r="N152" s="58"/>
      <c r="O152" s="58"/>
      <c r="P152" s="58"/>
      <c r="Q152" s="58"/>
      <c r="R152" s="58"/>
      <c r="S152" s="58"/>
      <c r="T152" s="59"/>
      <c r="AT152" s="15" t="s">
        <v>161</v>
      </c>
      <c r="AU152" s="15" t="s">
        <v>85</v>
      </c>
    </row>
    <row r="153" spans="2:51" s="11" customFormat="1" ht="12">
      <c r="B153" s="188"/>
      <c r="C153" s="189"/>
      <c r="D153" s="185" t="s">
        <v>163</v>
      </c>
      <c r="E153" s="190" t="s">
        <v>1</v>
      </c>
      <c r="F153" s="191" t="s">
        <v>164</v>
      </c>
      <c r="G153" s="189"/>
      <c r="H153" s="190" t="s">
        <v>1</v>
      </c>
      <c r="I153" s="192"/>
      <c r="J153" s="189"/>
      <c r="K153" s="189"/>
      <c r="L153" s="193"/>
      <c r="M153" s="194"/>
      <c r="N153" s="195"/>
      <c r="O153" s="195"/>
      <c r="P153" s="195"/>
      <c r="Q153" s="195"/>
      <c r="R153" s="195"/>
      <c r="S153" s="195"/>
      <c r="T153" s="196"/>
      <c r="AT153" s="197" t="s">
        <v>163</v>
      </c>
      <c r="AU153" s="197" t="s">
        <v>85</v>
      </c>
      <c r="AV153" s="11" t="s">
        <v>83</v>
      </c>
      <c r="AW153" s="11" t="s">
        <v>36</v>
      </c>
      <c r="AX153" s="11" t="s">
        <v>75</v>
      </c>
      <c r="AY153" s="197" t="s">
        <v>151</v>
      </c>
    </row>
    <row r="154" spans="2:51" s="11" customFormat="1" ht="12">
      <c r="B154" s="188"/>
      <c r="C154" s="189"/>
      <c r="D154" s="185" t="s">
        <v>163</v>
      </c>
      <c r="E154" s="190" t="s">
        <v>1</v>
      </c>
      <c r="F154" s="191" t="s">
        <v>165</v>
      </c>
      <c r="G154" s="189"/>
      <c r="H154" s="190" t="s">
        <v>1</v>
      </c>
      <c r="I154" s="192"/>
      <c r="J154" s="189"/>
      <c r="K154" s="189"/>
      <c r="L154" s="193"/>
      <c r="M154" s="194"/>
      <c r="N154" s="195"/>
      <c r="O154" s="195"/>
      <c r="P154" s="195"/>
      <c r="Q154" s="195"/>
      <c r="R154" s="195"/>
      <c r="S154" s="195"/>
      <c r="T154" s="196"/>
      <c r="AT154" s="197" t="s">
        <v>163</v>
      </c>
      <c r="AU154" s="197" t="s">
        <v>85</v>
      </c>
      <c r="AV154" s="11" t="s">
        <v>83</v>
      </c>
      <c r="AW154" s="11" t="s">
        <v>36</v>
      </c>
      <c r="AX154" s="11" t="s">
        <v>75</v>
      </c>
      <c r="AY154" s="197" t="s">
        <v>151</v>
      </c>
    </row>
    <row r="155" spans="2:51" s="12" customFormat="1" ht="12">
      <c r="B155" s="198"/>
      <c r="C155" s="199"/>
      <c r="D155" s="185" t="s">
        <v>163</v>
      </c>
      <c r="E155" s="200" t="s">
        <v>1</v>
      </c>
      <c r="F155" s="201" t="s">
        <v>793</v>
      </c>
      <c r="G155" s="199"/>
      <c r="H155" s="202">
        <v>11.475</v>
      </c>
      <c r="I155" s="203"/>
      <c r="J155" s="199"/>
      <c r="K155" s="199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163</v>
      </c>
      <c r="AU155" s="208" t="s">
        <v>85</v>
      </c>
      <c r="AV155" s="12" t="s">
        <v>85</v>
      </c>
      <c r="AW155" s="12" t="s">
        <v>36</v>
      </c>
      <c r="AX155" s="12" t="s">
        <v>75</v>
      </c>
      <c r="AY155" s="208" t="s">
        <v>151</v>
      </c>
    </row>
    <row r="156" spans="2:51" s="13" customFormat="1" ht="12">
      <c r="B156" s="209"/>
      <c r="C156" s="210"/>
      <c r="D156" s="185" t="s">
        <v>163</v>
      </c>
      <c r="E156" s="211" t="s">
        <v>1</v>
      </c>
      <c r="F156" s="212" t="s">
        <v>171</v>
      </c>
      <c r="G156" s="210"/>
      <c r="H156" s="213">
        <v>11.475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163</v>
      </c>
      <c r="AU156" s="219" t="s">
        <v>85</v>
      </c>
      <c r="AV156" s="13" t="s">
        <v>159</v>
      </c>
      <c r="AW156" s="13" t="s">
        <v>36</v>
      </c>
      <c r="AX156" s="13" t="s">
        <v>83</v>
      </c>
      <c r="AY156" s="219" t="s">
        <v>151</v>
      </c>
    </row>
    <row r="157" spans="2:65" s="1" customFormat="1" ht="16.5" customHeight="1">
      <c r="B157" s="32"/>
      <c r="C157" s="173" t="s">
        <v>243</v>
      </c>
      <c r="D157" s="173" t="s">
        <v>154</v>
      </c>
      <c r="E157" s="174" t="s">
        <v>244</v>
      </c>
      <c r="F157" s="175" t="s">
        <v>245</v>
      </c>
      <c r="G157" s="176" t="s">
        <v>157</v>
      </c>
      <c r="H157" s="177">
        <v>32.85</v>
      </c>
      <c r="I157" s="178"/>
      <c r="J157" s="179">
        <f>ROUND(I157*H157,2)</f>
        <v>0</v>
      </c>
      <c r="K157" s="175" t="s">
        <v>158</v>
      </c>
      <c r="L157" s="36"/>
      <c r="M157" s="180" t="s">
        <v>1</v>
      </c>
      <c r="N157" s="181" t="s">
        <v>46</v>
      </c>
      <c r="O157" s="58"/>
      <c r="P157" s="182">
        <f>O157*H157</f>
        <v>0</v>
      </c>
      <c r="Q157" s="182">
        <v>0.00735</v>
      </c>
      <c r="R157" s="182">
        <f>Q157*H157</f>
        <v>0.2414475</v>
      </c>
      <c r="S157" s="182">
        <v>0</v>
      </c>
      <c r="T157" s="183">
        <f>S157*H157</f>
        <v>0</v>
      </c>
      <c r="AR157" s="15" t="s">
        <v>159</v>
      </c>
      <c r="AT157" s="15" t="s">
        <v>154</v>
      </c>
      <c r="AU157" s="15" t="s">
        <v>85</v>
      </c>
      <c r="AY157" s="15" t="s">
        <v>151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5" t="s">
        <v>83</v>
      </c>
      <c r="BK157" s="184">
        <f>ROUND(I157*H157,2)</f>
        <v>0</v>
      </c>
      <c r="BL157" s="15" t="s">
        <v>159</v>
      </c>
      <c r="BM157" s="15" t="s">
        <v>1092</v>
      </c>
    </row>
    <row r="158" spans="2:47" s="1" customFormat="1" ht="12">
      <c r="B158" s="32"/>
      <c r="C158" s="33"/>
      <c r="D158" s="185" t="s">
        <v>161</v>
      </c>
      <c r="E158" s="33"/>
      <c r="F158" s="186" t="s">
        <v>247</v>
      </c>
      <c r="G158" s="33"/>
      <c r="H158" s="33"/>
      <c r="I158" s="102"/>
      <c r="J158" s="33"/>
      <c r="K158" s="33"/>
      <c r="L158" s="36"/>
      <c r="M158" s="187"/>
      <c r="N158" s="58"/>
      <c r="O158" s="58"/>
      <c r="P158" s="58"/>
      <c r="Q158" s="58"/>
      <c r="R158" s="58"/>
      <c r="S158" s="58"/>
      <c r="T158" s="59"/>
      <c r="AT158" s="15" t="s">
        <v>161</v>
      </c>
      <c r="AU158" s="15" t="s">
        <v>85</v>
      </c>
    </row>
    <row r="159" spans="2:51" s="11" customFormat="1" ht="12">
      <c r="B159" s="188"/>
      <c r="C159" s="189"/>
      <c r="D159" s="185" t="s">
        <v>163</v>
      </c>
      <c r="E159" s="190" t="s">
        <v>1</v>
      </c>
      <c r="F159" s="191" t="s">
        <v>164</v>
      </c>
      <c r="G159" s="189"/>
      <c r="H159" s="190" t="s">
        <v>1</v>
      </c>
      <c r="I159" s="192"/>
      <c r="J159" s="189"/>
      <c r="K159" s="189"/>
      <c r="L159" s="193"/>
      <c r="M159" s="194"/>
      <c r="N159" s="195"/>
      <c r="O159" s="195"/>
      <c r="P159" s="195"/>
      <c r="Q159" s="195"/>
      <c r="R159" s="195"/>
      <c r="S159" s="195"/>
      <c r="T159" s="196"/>
      <c r="AT159" s="197" t="s">
        <v>163</v>
      </c>
      <c r="AU159" s="197" t="s">
        <v>85</v>
      </c>
      <c r="AV159" s="11" t="s">
        <v>83</v>
      </c>
      <c r="AW159" s="11" t="s">
        <v>36</v>
      </c>
      <c r="AX159" s="11" t="s">
        <v>75</v>
      </c>
      <c r="AY159" s="197" t="s">
        <v>151</v>
      </c>
    </row>
    <row r="160" spans="2:51" s="11" customFormat="1" ht="12">
      <c r="B160" s="188"/>
      <c r="C160" s="189"/>
      <c r="D160" s="185" t="s">
        <v>163</v>
      </c>
      <c r="E160" s="190" t="s">
        <v>1</v>
      </c>
      <c r="F160" s="191" t="s">
        <v>248</v>
      </c>
      <c r="G160" s="189"/>
      <c r="H160" s="190" t="s">
        <v>1</v>
      </c>
      <c r="I160" s="192"/>
      <c r="J160" s="189"/>
      <c r="K160" s="189"/>
      <c r="L160" s="193"/>
      <c r="M160" s="194"/>
      <c r="N160" s="195"/>
      <c r="O160" s="195"/>
      <c r="P160" s="195"/>
      <c r="Q160" s="195"/>
      <c r="R160" s="195"/>
      <c r="S160" s="195"/>
      <c r="T160" s="196"/>
      <c r="AT160" s="197" t="s">
        <v>163</v>
      </c>
      <c r="AU160" s="197" t="s">
        <v>85</v>
      </c>
      <c r="AV160" s="11" t="s">
        <v>83</v>
      </c>
      <c r="AW160" s="11" t="s">
        <v>36</v>
      </c>
      <c r="AX160" s="11" t="s">
        <v>75</v>
      </c>
      <c r="AY160" s="197" t="s">
        <v>151</v>
      </c>
    </row>
    <row r="161" spans="2:51" s="11" customFormat="1" ht="12">
      <c r="B161" s="188"/>
      <c r="C161" s="189"/>
      <c r="D161" s="185" t="s">
        <v>163</v>
      </c>
      <c r="E161" s="190" t="s">
        <v>1</v>
      </c>
      <c r="F161" s="191" t="s">
        <v>166</v>
      </c>
      <c r="G161" s="189"/>
      <c r="H161" s="190" t="s">
        <v>1</v>
      </c>
      <c r="I161" s="192"/>
      <c r="J161" s="189"/>
      <c r="K161" s="189"/>
      <c r="L161" s="193"/>
      <c r="M161" s="194"/>
      <c r="N161" s="195"/>
      <c r="O161" s="195"/>
      <c r="P161" s="195"/>
      <c r="Q161" s="195"/>
      <c r="R161" s="195"/>
      <c r="S161" s="195"/>
      <c r="T161" s="196"/>
      <c r="AT161" s="197" t="s">
        <v>163</v>
      </c>
      <c r="AU161" s="197" t="s">
        <v>85</v>
      </c>
      <c r="AV161" s="11" t="s">
        <v>83</v>
      </c>
      <c r="AW161" s="11" t="s">
        <v>36</v>
      </c>
      <c r="AX161" s="11" t="s">
        <v>75</v>
      </c>
      <c r="AY161" s="197" t="s">
        <v>151</v>
      </c>
    </row>
    <row r="162" spans="2:51" s="12" customFormat="1" ht="12">
      <c r="B162" s="198"/>
      <c r="C162" s="199"/>
      <c r="D162" s="185" t="s">
        <v>163</v>
      </c>
      <c r="E162" s="200" t="s">
        <v>1</v>
      </c>
      <c r="F162" s="201" t="s">
        <v>1065</v>
      </c>
      <c r="G162" s="199"/>
      <c r="H162" s="202">
        <v>32.85</v>
      </c>
      <c r="I162" s="203"/>
      <c r="J162" s="199"/>
      <c r="K162" s="199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163</v>
      </c>
      <c r="AU162" s="208" t="s">
        <v>85</v>
      </c>
      <c r="AV162" s="12" t="s">
        <v>85</v>
      </c>
      <c r="AW162" s="12" t="s">
        <v>36</v>
      </c>
      <c r="AX162" s="12" t="s">
        <v>75</v>
      </c>
      <c r="AY162" s="208" t="s">
        <v>151</v>
      </c>
    </row>
    <row r="163" spans="2:51" s="13" customFormat="1" ht="12">
      <c r="B163" s="209"/>
      <c r="C163" s="210"/>
      <c r="D163" s="185" t="s">
        <v>163</v>
      </c>
      <c r="E163" s="211" t="s">
        <v>1</v>
      </c>
      <c r="F163" s="212" t="s">
        <v>171</v>
      </c>
      <c r="G163" s="210"/>
      <c r="H163" s="213">
        <v>32.85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163</v>
      </c>
      <c r="AU163" s="219" t="s">
        <v>85</v>
      </c>
      <c r="AV163" s="13" t="s">
        <v>159</v>
      </c>
      <c r="AW163" s="13" t="s">
        <v>36</v>
      </c>
      <c r="AX163" s="13" t="s">
        <v>83</v>
      </c>
      <c r="AY163" s="219" t="s">
        <v>151</v>
      </c>
    </row>
    <row r="164" spans="2:65" s="1" customFormat="1" ht="16.5" customHeight="1">
      <c r="B164" s="32"/>
      <c r="C164" s="173" t="s">
        <v>250</v>
      </c>
      <c r="D164" s="173" t="s">
        <v>154</v>
      </c>
      <c r="E164" s="174" t="s">
        <v>256</v>
      </c>
      <c r="F164" s="175" t="s">
        <v>257</v>
      </c>
      <c r="G164" s="176" t="s">
        <v>157</v>
      </c>
      <c r="H164" s="177">
        <v>3.285</v>
      </c>
      <c r="I164" s="178"/>
      <c r="J164" s="179">
        <f>ROUND(I164*H164,2)</f>
        <v>0</v>
      </c>
      <c r="K164" s="175" t="s">
        <v>158</v>
      </c>
      <c r="L164" s="36"/>
      <c r="M164" s="180" t="s">
        <v>1</v>
      </c>
      <c r="N164" s="181" t="s">
        <v>46</v>
      </c>
      <c r="O164" s="58"/>
      <c r="P164" s="182">
        <f>O164*H164</f>
        <v>0</v>
      </c>
      <c r="Q164" s="182">
        <v>0.02048</v>
      </c>
      <c r="R164" s="182">
        <f>Q164*H164</f>
        <v>0.06727680000000001</v>
      </c>
      <c r="S164" s="182">
        <v>0</v>
      </c>
      <c r="T164" s="183">
        <f>S164*H164</f>
        <v>0</v>
      </c>
      <c r="AR164" s="15" t="s">
        <v>159</v>
      </c>
      <c r="AT164" s="15" t="s">
        <v>154</v>
      </c>
      <c r="AU164" s="15" t="s">
        <v>85</v>
      </c>
      <c r="AY164" s="15" t="s">
        <v>151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5" t="s">
        <v>83</v>
      </c>
      <c r="BK164" s="184">
        <f>ROUND(I164*H164,2)</f>
        <v>0</v>
      </c>
      <c r="BL164" s="15" t="s">
        <v>159</v>
      </c>
      <c r="BM164" s="15" t="s">
        <v>1093</v>
      </c>
    </row>
    <row r="165" spans="2:47" s="1" customFormat="1" ht="12">
      <c r="B165" s="32"/>
      <c r="C165" s="33"/>
      <c r="D165" s="185" t="s">
        <v>161</v>
      </c>
      <c r="E165" s="33"/>
      <c r="F165" s="186" t="s">
        <v>259</v>
      </c>
      <c r="G165" s="33"/>
      <c r="H165" s="33"/>
      <c r="I165" s="102"/>
      <c r="J165" s="33"/>
      <c r="K165" s="33"/>
      <c r="L165" s="36"/>
      <c r="M165" s="187"/>
      <c r="N165" s="58"/>
      <c r="O165" s="58"/>
      <c r="P165" s="58"/>
      <c r="Q165" s="58"/>
      <c r="R165" s="58"/>
      <c r="S165" s="58"/>
      <c r="T165" s="59"/>
      <c r="AT165" s="15" t="s">
        <v>161</v>
      </c>
      <c r="AU165" s="15" t="s">
        <v>85</v>
      </c>
    </row>
    <row r="166" spans="2:51" s="11" customFormat="1" ht="12">
      <c r="B166" s="188"/>
      <c r="C166" s="189"/>
      <c r="D166" s="185" t="s">
        <v>163</v>
      </c>
      <c r="E166" s="190" t="s">
        <v>1</v>
      </c>
      <c r="F166" s="191" t="s">
        <v>164</v>
      </c>
      <c r="G166" s="189"/>
      <c r="H166" s="190" t="s">
        <v>1</v>
      </c>
      <c r="I166" s="192"/>
      <c r="J166" s="189"/>
      <c r="K166" s="189"/>
      <c r="L166" s="193"/>
      <c r="M166" s="194"/>
      <c r="N166" s="195"/>
      <c r="O166" s="195"/>
      <c r="P166" s="195"/>
      <c r="Q166" s="195"/>
      <c r="R166" s="195"/>
      <c r="S166" s="195"/>
      <c r="T166" s="196"/>
      <c r="AT166" s="197" t="s">
        <v>163</v>
      </c>
      <c r="AU166" s="197" t="s">
        <v>85</v>
      </c>
      <c r="AV166" s="11" t="s">
        <v>83</v>
      </c>
      <c r="AW166" s="11" t="s">
        <v>36</v>
      </c>
      <c r="AX166" s="11" t="s">
        <v>75</v>
      </c>
      <c r="AY166" s="197" t="s">
        <v>151</v>
      </c>
    </row>
    <row r="167" spans="2:51" s="11" customFormat="1" ht="12">
      <c r="B167" s="188"/>
      <c r="C167" s="189"/>
      <c r="D167" s="185" t="s">
        <v>163</v>
      </c>
      <c r="E167" s="190" t="s">
        <v>1</v>
      </c>
      <c r="F167" s="191" t="s">
        <v>260</v>
      </c>
      <c r="G167" s="189"/>
      <c r="H167" s="190" t="s">
        <v>1</v>
      </c>
      <c r="I167" s="192"/>
      <c r="J167" s="189"/>
      <c r="K167" s="189"/>
      <c r="L167" s="193"/>
      <c r="M167" s="194"/>
      <c r="N167" s="195"/>
      <c r="O167" s="195"/>
      <c r="P167" s="195"/>
      <c r="Q167" s="195"/>
      <c r="R167" s="195"/>
      <c r="S167" s="195"/>
      <c r="T167" s="196"/>
      <c r="AT167" s="197" t="s">
        <v>163</v>
      </c>
      <c r="AU167" s="197" t="s">
        <v>85</v>
      </c>
      <c r="AV167" s="11" t="s">
        <v>83</v>
      </c>
      <c r="AW167" s="11" t="s">
        <v>36</v>
      </c>
      <c r="AX167" s="11" t="s">
        <v>75</v>
      </c>
      <c r="AY167" s="197" t="s">
        <v>151</v>
      </c>
    </row>
    <row r="168" spans="2:51" s="11" customFormat="1" ht="12">
      <c r="B168" s="188"/>
      <c r="C168" s="189"/>
      <c r="D168" s="185" t="s">
        <v>163</v>
      </c>
      <c r="E168" s="190" t="s">
        <v>1</v>
      </c>
      <c r="F168" s="191" t="s">
        <v>166</v>
      </c>
      <c r="G168" s="189"/>
      <c r="H168" s="190" t="s">
        <v>1</v>
      </c>
      <c r="I168" s="192"/>
      <c r="J168" s="189"/>
      <c r="K168" s="189"/>
      <c r="L168" s="193"/>
      <c r="M168" s="194"/>
      <c r="N168" s="195"/>
      <c r="O168" s="195"/>
      <c r="P168" s="195"/>
      <c r="Q168" s="195"/>
      <c r="R168" s="195"/>
      <c r="S168" s="195"/>
      <c r="T168" s="196"/>
      <c r="AT168" s="197" t="s">
        <v>163</v>
      </c>
      <c r="AU168" s="197" t="s">
        <v>85</v>
      </c>
      <c r="AV168" s="11" t="s">
        <v>83</v>
      </c>
      <c r="AW168" s="11" t="s">
        <v>36</v>
      </c>
      <c r="AX168" s="11" t="s">
        <v>75</v>
      </c>
      <c r="AY168" s="197" t="s">
        <v>151</v>
      </c>
    </row>
    <row r="169" spans="2:51" s="12" customFormat="1" ht="12">
      <c r="B169" s="198"/>
      <c r="C169" s="199"/>
      <c r="D169" s="185" t="s">
        <v>163</v>
      </c>
      <c r="E169" s="200" t="s">
        <v>1</v>
      </c>
      <c r="F169" s="201" t="s">
        <v>1065</v>
      </c>
      <c r="G169" s="199"/>
      <c r="H169" s="202">
        <v>32.85</v>
      </c>
      <c r="I169" s="203"/>
      <c r="J169" s="199"/>
      <c r="K169" s="199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163</v>
      </c>
      <c r="AU169" s="208" t="s">
        <v>85</v>
      </c>
      <c r="AV169" s="12" t="s">
        <v>85</v>
      </c>
      <c r="AW169" s="12" t="s">
        <v>36</v>
      </c>
      <c r="AX169" s="12" t="s">
        <v>75</v>
      </c>
      <c r="AY169" s="208" t="s">
        <v>151</v>
      </c>
    </row>
    <row r="170" spans="2:51" s="13" customFormat="1" ht="12">
      <c r="B170" s="209"/>
      <c r="C170" s="210"/>
      <c r="D170" s="185" t="s">
        <v>163</v>
      </c>
      <c r="E170" s="211" t="s">
        <v>1</v>
      </c>
      <c r="F170" s="212" t="s">
        <v>171</v>
      </c>
      <c r="G170" s="210"/>
      <c r="H170" s="213">
        <v>32.85</v>
      </c>
      <c r="I170" s="214"/>
      <c r="J170" s="210"/>
      <c r="K170" s="210"/>
      <c r="L170" s="215"/>
      <c r="M170" s="216"/>
      <c r="N170" s="217"/>
      <c r="O170" s="217"/>
      <c r="P170" s="217"/>
      <c r="Q170" s="217"/>
      <c r="R170" s="217"/>
      <c r="S170" s="217"/>
      <c r="T170" s="218"/>
      <c r="AT170" s="219" t="s">
        <v>163</v>
      </c>
      <c r="AU170" s="219" t="s">
        <v>85</v>
      </c>
      <c r="AV170" s="13" t="s">
        <v>159</v>
      </c>
      <c r="AW170" s="13" t="s">
        <v>36</v>
      </c>
      <c r="AX170" s="13" t="s">
        <v>75</v>
      </c>
      <c r="AY170" s="219" t="s">
        <v>151</v>
      </c>
    </row>
    <row r="171" spans="2:51" s="12" customFormat="1" ht="12">
      <c r="B171" s="198"/>
      <c r="C171" s="199"/>
      <c r="D171" s="185" t="s">
        <v>163</v>
      </c>
      <c r="E171" s="200" t="s">
        <v>1</v>
      </c>
      <c r="F171" s="201" t="s">
        <v>1094</v>
      </c>
      <c r="G171" s="199"/>
      <c r="H171" s="202">
        <v>3.285</v>
      </c>
      <c r="I171" s="203"/>
      <c r="J171" s="199"/>
      <c r="K171" s="199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163</v>
      </c>
      <c r="AU171" s="208" t="s">
        <v>85</v>
      </c>
      <c r="AV171" s="12" t="s">
        <v>85</v>
      </c>
      <c r="AW171" s="12" t="s">
        <v>36</v>
      </c>
      <c r="AX171" s="12" t="s">
        <v>83</v>
      </c>
      <c r="AY171" s="208" t="s">
        <v>151</v>
      </c>
    </row>
    <row r="172" spans="2:65" s="1" customFormat="1" ht="16.5" customHeight="1">
      <c r="B172" s="32"/>
      <c r="C172" s="173" t="s">
        <v>255</v>
      </c>
      <c r="D172" s="173" t="s">
        <v>154</v>
      </c>
      <c r="E172" s="174" t="s">
        <v>263</v>
      </c>
      <c r="F172" s="175" t="s">
        <v>264</v>
      </c>
      <c r="G172" s="176" t="s">
        <v>157</v>
      </c>
      <c r="H172" s="177">
        <v>32.85</v>
      </c>
      <c r="I172" s="178"/>
      <c r="J172" s="179">
        <f>ROUND(I172*H172,2)</f>
        <v>0</v>
      </c>
      <c r="K172" s="175" t="s">
        <v>158</v>
      </c>
      <c r="L172" s="36"/>
      <c r="M172" s="180" t="s">
        <v>1</v>
      </c>
      <c r="N172" s="181" t="s">
        <v>46</v>
      </c>
      <c r="O172" s="58"/>
      <c r="P172" s="182">
        <f>O172*H172</f>
        <v>0</v>
      </c>
      <c r="Q172" s="182">
        <v>0.00438</v>
      </c>
      <c r="R172" s="182">
        <f>Q172*H172</f>
        <v>0.143883</v>
      </c>
      <c r="S172" s="182">
        <v>0</v>
      </c>
      <c r="T172" s="183">
        <f>S172*H172</f>
        <v>0</v>
      </c>
      <c r="AR172" s="15" t="s">
        <v>159</v>
      </c>
      <c r="AT172" s="15" t="s">
        <v>154</v>
      </c>
      <c r="AU172" s="15" t="s">
        <v>85</v>
      </c>
      <c r="AY172" s="15" t="s">
        <v>151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5" t="s">
        <v>83</v>
      </c>
      <c r="BK172" s="184">
        <f>ROUND(I172*H172,2)</f>
        <v>0</v>
      </c>
      <c r="BL172" s="15" t="s">
        <v>159</v>
      </c>
      <c r="BM172" s="15" t="s">
        <v>1095</v>
      </c>
    </row>
    <row r="173" spans="2:47" s="1" customFormat="1" ht="12">
      <c r="B173" s="32"/>
      <c r="C173" s="33"/>
      <c r="D173" s="185" t="s">
        <v>161</v>
      </c>
      <c r="E173" s="33"/>
      <c r="F173" s="186" t="s">
        <v>266</v>
      </c>
      <c r="G173" s="33"/>
      <c r="H173" s="33"/>
      <c r="I173" s="102"/>
      <c r="J173" s="33"/>
      <c r="K173" s="33"/>
      <c r="L173" s="36"/>
      <c r="M173" s="187"/>
      <c r="N173" s="58"/>
      <c r="O173" s="58"/>
      <c r="P173" s="58"/>
      <c r="Q173" s="58"/>
      <c r="R173" s="58"/>
      <c r="S173" s="58"/>
      <c r="T173" s="59"/>
      <c r="AT173" s="15" t="s">
        <v>161</v>
      </c>
      <c r="AU173" s="15" t="s">
        <v>85</v>
      </c>
    </row>
    <row r="174" spans="2:51" s="11" customFormat="1" ht="12">
      <c r="B174" s="188"/>
      <c r="C174" s="189"/>
      <c r="D174" s="185" t="s">
        <v>163</v>
      </c>
      <c r="E174" s="190" t="s">
        <v>1</v>
      </c>
      <c r="F174" s="191" t="s">
        <v>164</v>
      </c>
      <c r="G174" s="189"/>
      <c r="H174" s="190" t="s">
        <v>1</v>
      </c>
      <c r="I174" s="192"/>
      <c r="J174" s="189"/>
      <c r="K174" s="189"/>
      <c r="L174" s="193"/>
      <c r="M174" s="194"/>
      <c r="N174" s="195"/>
      <c r="O174" s="195"/>
      <c r="P174" s="195"/>
      <c r="Q174" s="195"/>
      <c r="R174" s="195"/>
      <c r="S174" s="195"/>
      <c r="T174" s="196"/>
      <c r="AT174" s="197" t="s">
        <v>163</v>
      </c>
      <c r="AU174" s="197" t="s">
        <v>85</v>
      </c>
      <c r="AV174" s="11" t="s">
        <v>83</v>
      </c>
      <c r="AW174" s="11" t="s">
        <v>36</v>
      </c>
      <c r="AX174" s="11" t="s">
        <v>75</v>
      </c>
      <c r="AY174" s="197" t="s">
        <v>151</v>
      </c>
    </row>
    <row r="175" spans="2:51" s="11" customFormat="1" ht="12">
      <c r="B175" s="188"/>
      <c r="C175" s="189"/>
      <c r="D175" s="185" t="s">
        <v>163</v>
      </c>
      <c r="E175" s="190" t="s">
        <v>1</v>
      </c>
      <c r="F175" s="191" t="s">
        <v>248</v>
      </c>
      <c r="G175" s="189"/>
      <c r="H175" s="190" t="s">
        <v>1</v>
      </c>
      <c r="I175" s="192"/>
      <c r="J175" s="189"/>
      <c r="K175" s="189"/>
      <c r="L175" s="193"/>
      <c r="M175" s="194"/>
      <c r="N175" s="195"/>
      <c r="O175" s="195"/>
      <c r="P175" s="195"/>
      <c r="Q175" s="195"/>
      <c r="R175" s="195"/>
      <c r="S175" s="195"/>
      <c r="T175" s="196"/>
      <c r="AT175" s="197" t="s">
        <v>163</v>
      </c>
      <c r="AU175" s="197" t="s">
        <v>85</v>
      </c>
      <c r="AV175" s="11" t="s">
        <v>83</v>
      </c>
      <c r="AW175" s="11" t="s">
        <v>36</v>
      </c>
      <c r="AX175" s="11" t="s">
        <v>75</v>
      </c>
      <c r="AY175" s="197" t="s">
        <v>151</v>
      </c>
    </row>
    <row r="176" spans="2:51" s="12" customFormat="1" ht="12">
      <c r="B176" s="198"/>
      <c r="C176" s="199"/>
      <c r="D176" s="185" t="s">
        <v>163</v>
      </c>
      <c r="E176" s="200" t="s">
        <v>1</v>
      </c>
      <c r="F176" s="201" t="s">
        <v>1065</v>
      </c>
      <c r="G176" s="199"/>
      <c r="H176" s="202">
        <v>32.85</v>
      </c>
      <c r="I176" s="203"/>
      <c r="J176" s="199"/>
      <c r="K176" s="199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163</v>
      </c>
      <c r="AU176" s="208" t="s">
        <v>85</v>
      </c>
      <c r="AV176" s="12" t="s">
        <v>85</v>
      </c>
      <c r="AW176" s="12" t="s">
        <v>36</v>
      </c>
      <c r="AX176" s="12" t="s">
        <v>75</v>
      </c>
      <c r="AY176" s="208" t="s">
        <v>151</v>
      </c>
    </row>
    <row r="177" spans="2:51" s="13" customFormat="1" ht="12">
      <c r="B177" s="209"/>
      <c r="C177" s="210"/>
      <c r="D177" s="185" t="s">
        <v>163</v>
      </c>
      <c r="E177" s="211" t="s">
        <v>1</v>
      </c>
      <c r="F177" s="212" t="s">
        <v>171</v>
      </c>
      <c r="G177" s="210"/>
      <c r="H177" s="213">
        <v>32.85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163</v>
      </c>
      <c r="AU177" s="219" t="s">
        <v>85</v>
      </c>
      <c r="AV177" s="13" t="s">
        <v>159</v>
      </c>
      <c r="AW177" s="13" t="s">
        <v>36</v>
      </c>
      <c r="AX177" s="13" t="s">
        <v>83</v>
      </c>
      <c r="AY177" s="219" t="s">
        <v>151</v>
      </c>
    </row>
    <row r="178" spans="2:65" s="1" customFormat="1" ht="16.5" customHeight="1">
      <c r="B178" s="32"/>
      <c r="C178" s="173" t="s">
        <v>262</v>
      </c>
      <c r="D178" s="173" t="s">
        <v>154</v>
      </c>
      <c r="E178" s="174" t="s">
        <v>268</v>
      </c>
      <c r="F178" s="175" t="s">
        <v>269</v>
      </c>
      <c r="G178" s="176" t="s">
        <v>231</v>
      </c>
      <c r="H178" s="177">
        <v>227.8</v>
      </c>
      <c r="I178" s="178"/>
      <c r="J178" s="179">
        <f>ROUND(I178*H178,2)</f>
        <v>0</v>
      </c>
      <c r="K178" s="175" t="s">
        <v>158</v>
      </c>
      <c r="L178" s="36"/>
      <c r="M178" s="180" t="s">
        <v>1</v>
      </c>
      <c r="N178" s="181" t="s">
        <v>46</v>
      </c>
      <c r="O178" s="58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AR178" s="15" t="s">
        <v>159</v>
      </c>
      <c r="AT178" s="15" t="s">
        <v>154</v>
      </c>
      <c r="AU178" s="15" t="s">
        <v>85</v>
      </c>
      <c r="AY178" s="15" t="s">
        <v>151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5" t="s">
        <v>83</v>
      </c>
      <c r="BK178" s="184">
        <f>ROUND(I178*H178,2)</f>
        <v>0</v>
      </c>
      <c r="BL178" s="15" t="s">
        <v>159</v>
      </c>
      <c r="BM178" s="15" t="s">
        <v>1096</v>
      </c>
    </row>
    <row r="179" spans="2:47" s="1" customFormat="1" ht="19.5">
      <c r="B179" s="32"/>
      <c r="C179" s="33"/>
      <c r="D179" s="185" t="s">
        <v>161</v>
      </c>
      <c r="E179" s="33"/>
      <c r="F179" s="186" t="s">
        <v>271</v>
      </c>
      <c r="G179" s="33"/>
      <c r="H179" s="33"/>
      <c r="I179" s="102"/>
      <c r="J179" s="33"/>
      <c r="K179" s="33"/>
      <c r="L179" s="36"/>
      <c r="M179" s="187"/>
      <c r="N179" s="58"/>
      <c r="O179" s="58"/>
      <c r="P179" s="58"/>
      <c r="Q179" s="58"/>
      <c r="R179" s="58"/>
      <c r="S179" s="58"/>
      <c r="T179" s="59"/>
      <c r="AT179" s="15" t="s">
        <v>161</v>
      </c>
      <c r="AU179" s="15" t="s">
        <v>85</v>
      </c>
    </row>
    <row r="180" spans="2:51" s="11" customFormat="1" ht="12">
      <c r="B180" s="188"/>
      <c r="C180" s="189"/>
      <c r="D180" s="185" t="s">
        <v>163</v>
      </c>
      <c r="E180" s="190" t="s">
        <v>1</v>
      </c>
      <c r="F180" s="191" t="s">
        <v>164</v>
      </c>
      <c r="G180" s="189"/>
      <c r="H180" s="190" t="s">
        <v>1</v>
      </c>
      <c r="I180" s="192"/>
      <c r="J180" s="189"/>
      <c r="K180" s="189"/>
      <c r="L180" s="193"/>
      <c r="M180" s="194"/>
      <c r="N180" s="195"/>
      <c r="O180" s="195"/>
      <c r="P180" s="195"/>
      <c r="Q180" s="195"/>
      <c r="R180" s="195"/>
      <c r="S180" s="195"/>
      <c r="T180" s="196"/>
      <c r="AT180" s="197" t="s">
        <v>163</v>
      </c>
      <c r="AU180" s="197" t="s">
        <v>85</v>
      </c>
      <c r="AV180" s="11" t="s">
        <v>83</v>
      </c>
      <c r="AW180" s="11" t="s">
        <v>36</v>
      </c>
      <c r="AX180" s="11" t="s">
        <v>75</v>
      </c>
      <c r="AY180" s="197" t="s">
        <v>151</v>
      </c>
    </row>
    <row r="181" spans="2:51" s="11" customFormat="1" ht="12">
      <c r="B181" s="188"/>
      <c r="C181" s="189"/>
      <c r="D181" s="185" t="s">
        <v>163</v>
      </c>
      <c r="E181" s="190" t="s">
        <v>1</v>
      </c>
      <c r="F181" s="191" t="s">
        <v>234</v>
      </c>
      <c r="G181" s="189"/>
      <c r="H181" s="190" t="s">
        <v>1</v>
      </c>
      <c r="I181" s="192"/>
      <c r="J181" s="189"/>
      <c r="K181" s="189"/>
      <c r="L181" s="193"/>
      <c r="M181" s="194"/>
      <c r="N181" s="195"/>
      <c r="O181" s="195"/>
      <c r="P181" s="195"/>
      <c r="Q181" s="195"/>
      <c r="R181" s="195"/>
      <c r="S181" s="195"/>
      <c r="T181" s="196"/>
      <c r="AT181" s="197" t="s">
        <v>163</v>
      </c>
      <c r="AU181" s="197" t="s">
        <v>85</v>
      </c>
      <c r="AV181" s="11" t="s">
        <v>83</v>
      </c>
      <c r="AW181" s="11" t="s">
        <v>36</v>
      </c>
      <c r="AX181" s="11" t="s">
        <v>75</v>
      </c>
      <c r="AY181" s="197" t="s">
        <v>151</v>
      </c>
    </row>
    <row r="182" spans="2:51" s="11" customFormat="1" ht="12">
      <c r="B182" s="188"/>
      <c r="C182" s="189"/>
      <c r="D182" s="185" t="s">
        <v>163</v>
      </c>
      <c r="E182" s="190" t="s">
        <v>1</v>
      </c>
      <c r="F182" s="191" t="s">
        <v>166</v>
      </c>
      <c r="G182" s="189"/>
      <c r="H182" s="190" t="s">
        <v>1</v>
      </c>
      <c r="I182" s="192"/>
      <c r="J182" s="189"/>
      <c r="K182" s="189"/>
      <c r="L182" s="193"/>
      <c r="M182" s="194"/>
      <c r="N182" s="195"/>
      <c r="O182" s="195"/>
      <c r="P182" s="195"/>
      <c r="Q182" s="195"/>
      <c r="R182" s="195"/>
      <c r="S182" s="195"/>
      <c r="T182" s="196"/>
      <c r="AT182" s="197" t="s">
        <v>163</v>
      </c>
      <c r="AU182" s="197" t="s">
        <v>85</v>
      </c>
      <c r="AV182" s="11" t="s">
        <v>83</v>
      </c>
      <c r="AW182" s="11" t="s">
        <v>36</v>
      </c>
      <c r="AX182" s="11" t="s">
        <v>75</v>
      </c>
      <c r="AY182" s="197" t="s">
        <v>151</v>
      </c>
    </row>
    <row r="183" spans="2:51" s="12" customFormat="1" ht="12">
      <c r="B183" s="198"/>
      <c r="C183" s="199"/>
      <c r="D183" s="185" t="s">
        <v>163</v>
      </c>
      <c r="E183" s="200" t="s">
        <v>1</v>
      </c>
      <c r="F183" s="201" t="s">
        <v>1097</v>
      </c>
      <c r="G183" s="199"/>
      <c r="H183" s="202">
        <v>26.2</v>
      </c>
      <c r="I183" s="203"/>
      <c r="J183" s="199"/>
      <c r="K183" s="199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163</v>
      </c>
      <c r="AU183" s="208" t="s">
        <v>85</v>
      </c>
      <c r="AV183" s="12" t="s">
        <v>85</v>
      </c>
      <c r="AW183" s="12" t="s">
        <v>36</v>
      </c>
      <c r="AX183" s="12" t="s">
        <v>75</v>
      </c>
      <c r="AY183" s="208" t="s">
        <v>151</v>
      </c>
    </row>
    <row r="184" spans="2:51" s="12" customFormat="1" ht="12">
      <c r="B184" s="198"/>
      <c r="C184" s="199"/>
      <c r="D184" s="185" t="s">
        <v>163</v>
      </c>
      <c r="E184" s="200" t="s">
        <v>1</v>
      </c>
      <c r="F184" s="201" t="s">
        <v>1098</v>
      </c>
      <c r="G184" s="199"/>
      <c r="H184" s="202">
        <v>201.6</v>
      </c>
      <c r="I184" s="203"/>
      <c r="J184" s="199"/>
      <c r="K184" s="199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163</v>
      </c>
      <c r="AU184" s="208" t="s">
        <v>85</v>
      </c>
      <c r="AV184" s="12" t="s">
        <v>85</v>
      </c>
      <c r="AW184" s="12" t="s">
        <v>36</v>
      </c>
      <c r="AX184" s="12" t="s">
        <v>75</v>
      </c>
      <c r="AY184" s="208" t="s">
        <v>151</v>
      </c>
    </row>
    <row r="185" spans="2:51" s="13" customFormat="1" ht="12">
      <c r="B185" s="209"/>
      <c r="C185" s="210"/>
      <c r="D185" s="185" t="s">
        <v>163</v>
      </c>
      <c r="E185" s="211" t="s">
        <v>782</v>
      </c>
      <c r="F185" s="212" t="s">
        <v>171</v>
      </c>
      <c r="G185" s="210"/>
      <c r="H185" s="213">
        <v>227.8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163</v>
      </c>
      <c r="AU185" s="219" t="s">
        <v>85</v>
      </c>
      <c r="AV185" s="13" t="s">
        <v>159</v>
      </c>
      <c r="AW185" s="13" t="s">
        <v>36</v>
      </c>
      <c r="AX185" s="13" t="s">
        <v>83</v>
      </c>
      <c r="AY185" s="219" t="s">
        <v>151</v>
      </c>
    </row>
    <row r="186" spans="2:65" s="1" customFormat="1" ht="16.5" customHeight="1">
      <c r="B186" s="32"/>
      <c r="C186" s="220" t="s">
        <v>267</v>
      </c>
      <c r="D186" s="220" t="s">
        <v>275</v>
      </c>
      <c r="E186" s="221" t="s">
        <v>276</v>
      </c>
      <c r="F186" s="222" t="s">
        <v>277</v>
      </c>
      <c r="G186" s="223" t="s">
        <v>231</v>
      </c>
      <c r="H186" s="224">
        <v>239.19</v>
      </c>
      <c r="I186" s="225"/>
      <c r="J186" s="226">
        <f>ROUND(I186*H186,2)</f>
        <v>0</v>
      </c>
      <c r="K186" s="222" t="s">
        <v>158</v>
      </c>
      <c r="L186" s="227"/>
      <c r="M186" s="228" t="s">
        <v>1</v>
      </c>
      <c r="N186" s="229" t="s">
        <v>46</v>
      </c>
      <c r="O186" s="58"/>
      <c r="P186" s="182">
        <f>O186*H186</f>
        <v>0</v>
      </c>
      <c r="Q186" s="182">
        <v>4E-05</v>
      </c>
      <c r="R186" s="182">
        <f>Q186*H186</f>
        <v>0.0095676</v>
      </c>
      <c r="S186" s="182">
        <v>0</v>
      </c>
      <c r="T186" s="183">
        <f>S186*H186</f>
        <v>0</v>
      </c>
      <c r="AR186" s="15" t="s">
        <v>238</v>
      </c>
      <c r="AT186" s="15" t="s">
        <v>275</v>
      </c>
      <c r="AU186" s="15" t="s">
        <v>85</v>
      </c>
      <c r="AY186" s="15" t="s">
        <v>151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5" t="s">
        <v>83</v>
      </c>
      <c r="BK186" s="184">
        <f>ROUND(I186*H186,2)</f>
        <v>0</v>
      </c>
      <c r="BL186" s="15" t="s">
        <v>159</v>
      </c>
      <c r="BM186" s="15" t="s">
        <v>1099</v>
      </c>
    </row>
    <row r="187" spans="2:47" s="1" customFormat="1" ht="12">
      <c r="B187" s="32"/>
      <c r="C187" s="33"/>
      <c r="D187" s="185" t="s">
        <v>161</v>
      </c>
      <c r="E187" s="33"/>
      <c r="F187" s="186" t="s">
        <v>277</v>
      </c>
      <c r="G187" s="33"/>
      <c r="H187" s="33"/>
      <c r="I187" s="102"/>
      <c r="J187" s="33"/>
      <c r="K187" s="33"/>
      <c r="L187" s="36"/>
      <c r="M187" s="187"/>
      <c r="N187" s="58"/>
      <c r="O187" s="58"/>
      <c r="P187" s="58"/>
      <c r="Q187" s="58"/>
      <c r="R187" s="58"/>
      <c r="S187" s="58"/>
      <c r="T187" s="59"/>
      <c r="AT187" s="15" t="s">
        <v>161</v>
      </c>
      <c r="AU187" s="15" t="s">
        <v>85</v>
      </c>
    </row>
    <row r="188" spans="2:51" s="12" customFormat="1" ht="12">
      <c r="B188" s="198"/>
      <c r="C188" s="199"/>
      <c r="D188" s="185" t="s">
        <v>163</v>
      </c>
      <c r="E188" s="200" t="s">
        <v>1</v>
      </c>
      <c r="F188" s="201" t="s">
        <v>828</v>
      </c>
      <c r="G188" s="199"/>
      <c r="H188" s="202">
        <v>239.19</v>
      </c>
      <c r="I188" s="203"/>
      <c r="J188" s="199"/>
      <c r="K188" s="199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163</v>
      </c>
      <c r="AU188" s="208" t="s">
        <v>85</v>
      </c>
      <c r="AV188" s="12" t="s">
        <v>85</v>
      </c>
      <c r="AW188" s="12" t="s">
        <v>36</v>
      </c>
      <c r="AX188" s="12" t="s">
        <v>83</v>
      </c>
      <c r="AY188" s="208" t="s">
        <v>151</v>
      </c>
    </row>
    <row r="189" spans="2:65" s="1" customFormat="1" ht="16.5" customHeight="1">
      <c r="B189" s="32"/>
      <c r="C189" s="173" t="s">
        <v>274</v>
      </c>
      <c r="D189" s="173" t="s">
        <v>154</v>
      </c>
      <c r="E189" s="174" t="s">
        <v>280</v>
      </c>
      <c r="F189" s="175" t="s">
        <v>281</v>
      </c>
      <c r="G189" s="176" t="s">
        <v>231</v>
      </c>
      <c r="H189" s="177">
        <v>57.3</v>
      </c>
      <c r="I189" s="178"/>
      <c r="J189" s="179">
        <f>ROUND(I189*H189,2)</f>
        <v>0</v>
      </c>
      <c r="K189" s="175" t="s">
        <v>158</v>
      </c>
      <c r="L189" s="36"/>
      <c r="M189" s="180" t="s">
        <v>1</v>
      </c>
      <c r="N189" s="181" t="s">
        <v>46</v>
      </c>
      <c r="O189" s="58"/>
      <c r="P189" s="182">
        <f>O189*H189</f>
        <v>0</v>
      </c>
      <c r="Q189" s="182">
        <v>0.00025</v>
      </c>
      <c r="R189" s="182">
        <f>Q189*H189</f>
        <v>0.014325</v>
      </c>
      <c r="S189" s="182">
        <v>0</v>
      </c>
      <c r="T189" s="183">
        <f>S189*H189</f>
        <v>0</v>
      </c>
      <c r="AR189" s="15" t="s">
        <v>159</v>
      </c>
      <c r="AT189" s="15" t="s">
        <v>154</v>
      </c>
      <c r="AU189" s="15" t="s">
        <v>85</v>
      </c>
      <c r="AY189" s="15" t="s">
        <v>151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15" t="s">
        <v>83</v>
      </c>
      <c r="BK189" s="184">
        <f>ROUND(I189*H189,2)</f>
        <v>0</v>
      </c>
      <c r="BL189" s="15" t="s">
        <v>159</v>
      </c>
      <c r="BM189" s="15" t="s">
        <v>1100</v>
      </c>
    </row>
    <row r="190" spans="2:47" s="1" customFormat="1" ht="12">
      <c r="B190" s="32"/>
      <c r="C190" s="33"/>
      <c r="D190" s="185" t="s">
        <v>161</v>
      </c>
      <c r="E190" s="33"/>
      <c r="F190" s="186" t="s">
        <v>283</v>
      </c>
      <c r="G190" s="33"/>
      <c r="H190" s="33"/>
      <c r="I190" s="102"/>
      <c r="J190" s="33"/>
      <c r="K190" s="33"/>
      <c r="L190" s="36"/>
      <c r="M190" s="187"/>
      <c r="N190" s="58"/>
      <c r="O190" s="58"/>
      <c r="P190" s="58"/>
      <c r="Q190" s="58"/>
      <c r="R190" s="58"/>
      <c r="S190" s="58"/>
      <c r="T190" s="59"/>
      <c r="AT190" s="15" t="s">
        <v>161</v>
      </c>
      <c r="AU190" s="15" t="s">
        <v>85</v>
      </c>
    </row>
    <row r="191" spans="2:51" s="11" customFormat="1" ht="12">
      <c r="B191" s="188"/>
      <c r="C191" s="189"/>
      <c r="D191" s="185" t="s">
        <v>163</v>
      </c>
      <c r="E191" s="190" t="s">
        <v>1</v>
      </c>
      <c r="F191" s="191" t="s">
        <v>284</v>
      </c>
      <c r="G191" s="189"/>
      <c r="H191" s="190" t="s">
        <v>1</v>
      </c>
      <c r="I191" s="192"/>
      <c r="J191" s="189"/>
      <c r="K191" s="189"/>
      <c r="L191" s="193"/>
      <c r="M191" s="194"/>
      <c r="N191" s="195"/>
      <c r="O191" s="195"/>
      <c r="P191" s="195"/>
      <c r="Q191" s="195"/>
      <c r="R191" s="195"/>
      <c r="S191" s="195"/>
      <c r="T191" s="196"/>
      <c r="AT191" s="197" t="s">
        <v>163</v>
      </c>
      <c r="AU191" s="197" t="s">
        <v>85</v>
      </c>
      <c r="AV191" s="11" t="s">
        <v>83</v>
      </c>
      <c r="AW191" s="11" t="s">
        <v>36</v>
      </c>
      <c r="AX191" s="11" t="s">
        <v>75</v>
      </c>
      <c r="AY191" s="197" t="s">
        <v>151</v>
      </c>
    </row>
    <row r="192" spans="2:51" s="12" customFormat="1" ht="12">
      <c r="B192" s="198"/>
      <c r="C192" s="199"/>
      <c r="D192" s="185" t="s">
        <v>163</v>
      </c>
      <c r="E192" s="200" t="s">
        <v>1</v>
      </c>
      <c r="F192" s="201" t="s">
        <v>287</v>
      </c>
      <c r="G192" s="199"/>
      <c r="H192" s="202">
        <v>7.6</v>
      </c>
      <c r="I192" s="203"/>
      <c r="J192" s="199"/>
      <c r="K192" s="199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163</v>
      </c>
      <c r="AU192" s="208" t="s">
        <v>85</v>
      </c>
      <c r="AV192" s="12" t="s">
        <v>85</v>
      </c>
      <c r="AW192" s="12" t="s">
        <v>36</v>
      </c>
      <c r="AX192" s="12" t="s">
        <v>75</v>
      </c>
      <c r="AY192" s="208" t="s">
        <v>151</v>
      </c>
    </row>
    <row r="193" spans="2:51" s="12" customFormat="1" ht="12">
      <c r="B193" s="198"/>
      <c r="C193" s="199"/>
      <c r="D193" s="185" t="s">
        <v>163</v>
      </c>
      <c r="E193" s="200" t="s">
        <v>1</v>
      </c>
      <c r="F193" s="201" t="s">
        <v>1101</v>
      </c>
      <c r="G193" s="199"/>
      <c r="H193" s="202">
        <v>9.1</v>
      </c>
      <c r="I193" s="203"/>
      <c r="J193" s="199"/>
      <c r="K193" s="199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163</v>
      </c>
      <c r="AU193" s="208" t="s">
        <v>85</v>
      </c>
      <c r="AV193" s="12" t="s">
        <v>85</v>
      </c>
      <c r="AW193" s="12" t="s">
        <v>36</v>
      </c>
      <c r="AX193" s="12" t="s">
        <v>75</v>
      </c>
      <c r="AY193" s="208" t="s">
        <v>151</v>
      </c>
    </row>
    <row r="194" spans="2:51" s="12" customFormat="1" ht="12">
      <c r="B194" s="198"/>
      <c r="C194" s="199"/>
      <c r="D194" s="185" t="s">
        <v>163</v>
      </c>
      <c r="E194" s="200" t="s">
        <v>1</v>
      </c>
      <c r="F194" s="201" t="s">
        <v>1102</v>
      </c>
      <c r="G194" s="199"/>
      <c r="H194" s="202">
        <v>22.1</v>
      </c>
      <c r="I194" s="203"/>
      <c r="J194" s="199"/>
      <c r="K194" s="199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163</v>
      </c>
      <c r="AU194" s="208" t="s">
        <v>85</v>
      </c>
      <c r="AV194" s="12" t="s">
        <v>85</v>
      </c>
      <c r="AW194" s="12" t="s">
        <v>36</v>
      </c>
      <c r="AX194" s="12" t="s">
        <v>75</v>
      </c>
      <c r="AY194" s="208" t="s">
        <v>151</v>
      </c>
    </row>
    <row r="195" spans="2:51" s="12" customFormat="1" ht="12">
      <c r="B195" s="198"/>
      <c r="C195" s="199"/>
      <c r="D195" s="185" t="s">
        <v>163</v>
      </c>
      <c r="E195" s="200" t="s">
        <v>1</v>
      </c>
      <c r="F195" s="201" t="s">
        <v>289</v>
      </c>
      <c r="G195" s="199"/>
      <c r="H195" s="202">
        <v>9</v>
      </c>
      <c r="I195" s="203"/>
      <c r="J195" s="199"/>
      <c r="K195" s="199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163</v>
      </c>
      <c r="AU195" s="208" t="s">
        <v>85</v>
      </c>
      <c r="AV195" s="12" t="s">
        <v>85</v>
      </c>
      <c r="AW195" s="12" t="s">
        <v>36</v>
      </c>
      <c r="AX195" s="12" t="s">
        <v>75</v>
      </c>
      <c r="AY195" s="208" t="s">
        <v>151</v>
      </c>
    </row>
    <row r="196" spans="2:51" s="12" customFormat="1" ht="12">
      <c r="B196" s="198"/>
      <c r="C196" s="199"/>
      <c r="D196" s="185" t="s">
        <v>163</v>
      </c>
      <c r="E196" s="200" t="s">
        <v>1</v>
      </c>
      <c r="F196" s="201" t="s">
        <v>290</v>
      </c>
      <c r="G196" s="199"/>
      <c r="H196" s="202">
        <v>1.4</v>
      </c>
      <c r="I196" s="203"/>
      <c r="J196" s="199"/>
      <c r="K196" s="199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163</v>
      </c>
      <c r="AU196" s="208" t="s">
        <v>85</v>
      </c>
      <c r="AV196" s="12" t="s">
        <v>85</v>
      </c>
      <c r="AW196" s="12" t="s">
        <v>36</v>
      </c>
      <c r="AX196" s="12" t="s">
        <v>75</v>
      </c>
      <c r="AY196" s="208" t="s">
        <v>151</v>
      </c>
    </row>
    <row r="197" spans="2:51" s="12" customFormat="1" ht="12">
      <c r="B197" s="198"/>
      <c r="C197" s="199"/>
      <c r="D197" s="185" t="s">
        <v>163</v>
      </c>
      <c r="E197" s="200" t="s">
        <v>1</v>
      </c>
      <c r="F197" s="201" t="s">
        <v>1103</v>
      </c>
      <c r="G197" s="199"/>
      <c r="H197" s="202">
        <v>6.2</v>
      </c>
      <c r="I197" s="203"/>
      <c r="J197" s="199"/>
      <c r="K197" s="199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163</v>
      </c>
      <c r="AU197" s="208" t="s">
        <v>85</v>
      </c>
      <c r="AV197" s="12" t="s">
        <v>85</v>
      </c>
      <c r="AW197" s="12" t="s">
        <v>36</v>
      </c>
      <c r="AX197" s="12" t="s">
        <v>75</v>
      </c>
      <c r="AY197" s="208" t="s">
        <v>151</v>
      </c>
    </row>
    <row r="198" spans="2:51" s="12" customFormat="1" ht="12">
      <c r="B198" s="198"/>
      <c r="C198" s="199"/>
      <c r="D198" s="185" t="s">
        <v>163</v>
      </c>
      <c r="E198" s="200" t="s">
        <v>1</v>
      </c>
      <c r="F198" s="201" t="s">
        <v>1104</v>
      </c>
      <c r="G198" s="199"/>
      <c r="H198" s="202">
        <v>1.9</v>
      </c>
      <c r="I198" s="203"/>
      <c r="J198" s="199"/>
      <c r="K198" s="199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163</v>
      </c>
      <c r="AU198" s="208" t="s">
        <v>85</v>
      </c>
      <c r="AV198" s="12" t="s">
        <v>85</v>
      </c>
      <c r="AW198" s="12" t="s">
        <v>36</v>
      </c>
      <c r="AX198" s="12" t="s">
        <v>75</v>
      </c>
      <c r="AY198" s="208" t="s">
        <v>151</v>
      </c>
    </row>
    <row r="199" spans="2:51" s="13" customFormat="1" ht="12">
      <c r="B199" s="209"/>
      <c r="C199" s="210"/>
      <c r="D199" s="185" t="s">
        <v>163</v>
      </c>
      <c r="E199" s="211" t="s">
        <v>789</v>
      </c>
      <c r="F199" s="212" t="s">
        <v>171</v>
      </c>
      <c r="G199" s="210"/>
      <c r="H199" s="213">
        <v>57.3</v>
      </c>
      <c r="I199" s="214"/>
      <c r="J199" s="210"/>
      <c r="K199" s="210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163</v>
      </c>
      <c r="AU199" s="219" t="s">
        <v>85</v>
      </c>
      <c r="AV199" s="13" t="s">
        <v>159</v>
      </c>
      <c r="AW199" s="13" t="s">
        <v>36</v>
      </c>
      <c r="AX199" s="13" t="s">
        <v>83</v>
      </c>
      <c r="AY199" s="219" t="s">
        <v>151</v>
      </c>
    </row>
    <row r="200" spans="2:65" s="1" customFormat="1" ht="16.5" customHeight="1">
      <c r="B200" s="32"/>
      <c r="C200" s="220" t="s">
        <v>8</v>
      </c>
      <c r="D200" s="220" t="s">
        <v>275</v>
      </c>
      <c r="E200" s="221" t="s">
        <v>293</v>
      </c>
      <c r="F200" s="222" t="s">
        <v>294</v>
      </c>
      <c r="G200" s="223" t="s">
        <v>231</v>
      </c>
      <c r="H200" s="224">
        <v>60.165</v>
      </c>
      <c r="I200" s="225"/>
      <c r="J200" s="226">
        <f>ROUND(I200*H200,2)</f>
        <v>0</v>
      </c>
      <c r="K200" s="222" t="s">
        <v>158</v>
      </c>
      <c r="L200" s="227"/>
      <c r="M200" s="228" t="s">
        <v>1</v>
      </c>
      <c r="N200" s="229" t="s">
        <v>46</v>
      </c>
      <c r="O200" s="58"/>
      <c r="P200" s="182">
        <f>O200*H200</f>
        <v>0</v>
      </c>
      <c r="Q200" s="182">
        <v>0.0002</v>
      </c>
      <c r="R200" s="182">
        <f>Q200*H200</f>
        <v>0.012033</v>
      </c>
      <c r="S200" s="182">
        <v>0</v>
      </c>
      <c r="T200" s="183">
        <f>S200*H200</f>
        <v>0</v>
      </c>
      <c r="AR200" s="15" t="s">
        <v>238</v>
      </c>
      <c r="AT200" s="15" t="s">
        <v>275</v>
      </c>
      <c r="AU200" s="15" t="s">
        <v>85</v>
      </c>
      <c r="AY200" s="15" t="s">
        <v>151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5" t="s">
        <v>83</v>
      </c>
      <c r="BK200" s="184">
        <f>ROUND(I200*H200,2)</f>
        <v>0</v>
      </c>
      <c r="BL200" s="15" t="s">
        <v>159</v>
      </c>
      <c r="BM200" s="15" t="s">
        <v>1105</v>
      </c>
    </row>
    <row r="201" spans="2:47" s="1" customFormat="1" ht="12">
      <c r="B201" s="32"/>
      <c r="C201" s="33"/>
      <c r="D201" s="185" t="s">
        <v>161</v>
      </c>
      <c r="E201" s="33"/>
      <c r="F201" s="186" t="s">
        <v>294</v>
      </c>
      <c r="G201" s="33"/>
      <c r="H201" s="33"/>
      <c r="I201" s="102"/>
      <c r="J201" s="33"/>
      <c r="K201" s="33"/>
      <c r="L201" s="36"/>
      <c r="M201" s="187"/>
      <c r="N201" s="58"/>
      <c r="O201" s="58"/>
      <c r="P201" s="58"/>
      <c r="Q201" s="58"/>
      <c r="R201" s="58"/>
      <c r="S201" s="58"/>
      <c r="T201" s="59"/>
      <c r="AT201" s="15" t="s">
        <v>161</v>
      </c>
      <c r="AU201" s="15" t="s">
        <v>85</v>
      </c>
    </row>
    <row r="202" spans="2:51" s="12" customFormat="1" ht="12">
      <c r="B202" s="198"/>
      <c r="C202" s="199"/>
      <c r="D202" s="185" t="s">
        <v>163</v>
      </c>
      <c r="E202" s="200" t="s">
        <v>1</v>
      </c>
      <c r="F202" s="201" t="s">
        <v>980</v>
      </c>
      <c r="G202" s="199"/>
      <c r="H202" s="202">
        <v>60.165</v>
      </c>
      <c r="I202" s="203"/>
      <c r="J202" s="199"/>
      <c r="K202" s="199"/>
      <c r="L202" s="204"/>
      <c r="M202" s="205"/>
      <c r="N202" s="206"/>
      <c r="O202" s="206"/>
      <c r="P202" s="206"/>
      <c r="Q202" s="206"/>
      <c r="R202" s="206"/>
      <c r="S202" s="206"/>
      <c r="T202" s="207"/>
      <c r="AT202" s="208" t="s">
        <v>163</v>
      </c>
      <c r="AU202" s="208" t="s">
        <v>85</v>
      </c>
      <c r="AV202" s="12" t="s">
        <v>85</v>
      </c>
      <c r="AW202" s="12" t="s">
        <v>36</v>
      </c>
      <c r="AX202" s="12" t="s">
        <v>83</v>
      </c>
      <c r="AY202" s="208" t="s">
        <v>151</v>
      </c>
    </row>
    <row r="203" spans="2:65" s="1" customFormat="1" ht="16.5" customHeight="1">
      <c r="B203" s="32"/>
      <c r="C203" s="173" t="s">
        <v>292</v>
      </c>
      <c r="D203" s="173" t="s">
        <v>154</v>
      </c>
      <c r="E203" s="174" t="s">
        <v>298</v>
      </c>
      <c r="F203" s="175" t="s">
        <v>299</v>
      </c>
      <c r="G203" s="176" t="s">
        <v>157</v>
      </c>
      <c r="H203" s="177">
        <v>11.475</v>
      </c>
      <c r="I203" s="178"/>
      <c r="J203" s="179">
        <f>ROUND(I203*H203,2)</f>
        <v>0</v>
      </c>
      <c r="K203" s="175" t="s">
        <v>158</v>
      </c>
      <c r="L203" s="36"/>
      <c r="M203" s="180" t="s">
        <v>1</v>
      </c>
      <c r="N203" s="181" t="s">
        <v>46</v>
      </c>
      <c r="O203" s="58"/>
      <c r="P203" s="182">
        <f>O203*H203</f>
        <v>0</v>
      </c>
      <c r="Q203" s="182">
        <v>0.00268</v>
      </c>
      <c r="R203" s="182">
        <f>Q203*H203</f>
        <v>0.030753</v>
      </c>
      <c r="S203" s="182">
        <v>0</v>
      </c>
      <c r="T203" s="183">
        <f>S203*H203</f>
        <v>0</v>
      </c>
      <c r="AR203" s="15" t="s">
        <v>159</v>
      </c>
      <c r="AT203" s="15" t="s">
        <v>154</v>
      </c>
      <c r="AU203" s="15" t="s">
        <v>85</v>
      </c>
      <c r="AY203" s="15" t="s">
        <v>151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15" t="s">
        <v>83</v>
      </c>
      <c r="BK203" s="184">
        <f>ROUND(I203*H203,2)</f>
        <v>0</v>
      </c>
      <c r="BL203" s="15" t="s">
        <v>159</v>
      </c>
      <c r="BM203" s="15" t="s">
        <v>1106</v>
      </c>
    </row>
    <row r="204" spans="2:47" s="1" customFormat="1" ht="12">
      <c r="B204" s="32"/>
      <c r="C204" s="33"/>
      <c r="D204" s="185" t="s">
        <v>161</v>
      </c>
      <c r="E204" s="33"/>
      <c r="F204" s="186" t="s">
        <v>301</v>
      </c>
      <c r="G204" s="33"/>
      <c r="H204" s="33"/>
      <c r="I204" s="102"/>
      <c r="J204" s="33"/>
      <c r="K204" s="33"/>
      <c r="L204" s="36"/>
      <c r="M204" s="187"/>
      <c r="N204" s="58"/>
      <c r="O204" s="58"/>
      <c r="P204" s="58"/>
      <c r="Q204" s="58"/>
      <c r="R204" s="58"/>
      <c r="S204" s="58"/>
      <c r="T204" s="59"/>
      <c r="AT204" s="15" t="s">
        <v>161</v>
      </c>
      <c r="AU204" s="15" t="s">
        <v>85</v>
      </c>
    </row>
    <row r="205" spans="2:51" s="11" customFormat="1" ht="12">
      <c r="B205" s="188"/>
      <c r="C205" s="189"/>
      <c r="D205" s="185" t="s">
        <v>163</v>
      </c>
      <c r="E205" s="190" t="s">
        <v>1</v>
      </c>
      <c r="F205" s="191" t="s">
        <v>164</v>
      </c>
      <c r="G205" s="189"/>
      <c r="H205" s="190" t="s">
        <v>1</v>
      </c>
      <c r="I205" s="192"/>
      <c r="J205" s="189"/>
      <c r="K205" s="189"/>
      <c r="L205" s="193"/>
      <c r="M205" s="194"/>
      <c r="N205" s="195"/>
      <c r="O205" s="195"/>
      <c r="P205" s="195"/>
      <c r="Q205" s="195"/>
      <c r="R205" s="195"/>
      <c r="S205" s="195"/>
      <c r="T205" s="196"/>
      <c r="AT205" s="197" t="s">
        <v>163</v>
      </c>
      <c r="AU205" s="197" t="s">
        <v>85</v>
      </c>
      <c r="AV205" s="11" t="s">
        <v>83</v>
      </c>
      <c r="AW205" s="11" t="s">
        <v>36</v>
      </c>
      <c r="AX205" s="11" t="s">
        <v>75</v>
      </c>
      <c r="AY205" s="197" t="s">
        <v>151</v>
      </c>
    </row>
    <row r="206" spans="2:51" s="11" customFormat="1" ht="12">
      <c r="B206" s="188"/>
      <c r="C206" s="189"/>
      <c r="D206" s="185" t="s">
        <v>163</v>
      </c>
      <c r="E206" s="190" t="s">
        <v>1</v>
      </c>
      <c r="F206" s="191" t="s">
        <v>165</v>
      </c>
      <c r="G206" s="189"/>
      <c r="H206" s="190" t="s">
        <v>1</v>
      </c>
      <c r="I206" s="192"/>
      <c r="J206" s="189"/>
      <c r="K206" s="189"/>
      <c r="L206" s="193"/>
      <c r="M206" s="194"/>
      <c r="N206" s="195"/>
      <c r="O206" s="195"/>
      <c r="P206" s="195"/>
      <c r="Q206" s="195"/>
      <c r="R206" s="195"/>
      <c r="S206" s="195"/>
      <c r="T206" s="196"/>
      <c r="AT206" s="197" t="s">
        <v>163</v>
      </c>
      <c r="AU206" s="197" t="s">
        <v>85</v>
      </c>
      <c r="AV206" s="11" t="s">
        <v>83</v>
      </c>
      <c r="AW206" s="11" t="s">
        <v>36</v>
      </c>
      <c r="AX206" s="11" t="s">
        <v>75</v>
      </c>
      <c r="AY206" s="197" t="s">
        <v>151</v>
      </c>
    </row>
    <row r="207" spans="2:51" s="12" customFormat="1" ht="12">
      <c r="B207" s="198"/>
      <c r="C207" s="199"/>
      <c r="D207" s="185" t="s">
        <v>163</v>
      </c>
      <c r="E207" s="200" t="s">
        <v>1</v>
      </c>
      <c r="F207" s="201" t="s">
        <v>793</v>
      </c>
      <c r="G207" s="199"/>
      <c r="H207" s="202">
        <v>11.475</v>
      </c>
      <c r="I207" s="203"/>
      <c r="J207" s="199"/>
      <c r="K207" s="199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163</v>
      </c>
      <c r="AU207" s="208" t="s">
        <v>85</v>
      </c>
      <c r="AV207" s="12" t="s">
        <v>85</v>
      </c>
      <c r="AW207" s="12" t="s">
        <v>36</v>
      </c>
      <c r="AX207" s="12" t="s">
        <v>75</v>
      </c>
      <c r="AY207" s="208" t="s">
        <v>151</v>
      </c>
    </row>
    <row r="208" spans="2:51" s="13" customFormat="1" ht="12">
      <c r="B208" s="209"/>
      <c r="C208" s="210"/>
      <c r="D208" s="185" t="s">
        <v>163</v>
      </c>
      <c r="E208" s="211" t="s">
        <v>1</v>
      </c>
      <c r="F208" s="212" t="s">
        <v>171</v>
      </c>
      <c r="G208" s="210"/>
      <c r="H208" s="213">
        <v>11.475</v>
      </c>
      <c r="I208" s="214"/>
      <c r="J208" s="210"/>
      <c r="K208" s="210"/>
      <c r="L208" s="215"/>
      <c r="M208" s="216"/>
      <c r="N208" s="217"/>
      <c r="O208" s="217"/>
      <c r="P208" s="217"/>
      <c r="Q208" s="217"/>
      <c r="R208" s="217"/>
      <c r="S208" s="217"/>
      <c r="T208" s="218"/>
      <c r="AT208" s="219" t="s">
        <v>163</v>
      </c>
      <c r="AU208" s="219" t="s">
        <v>85</v>
      </c>
      <c r="AV208" s="13" t="s">
        <v>159</v>
      </c>
      <c r="AW208" s="13" t="s">
        <v>36</v>
      </c>
      <c r="AX208" s="13" t="s">
        <v>83</v>
      </c>
      <c r="AY208" s="219" t="s">
        <v>151</v>
      </c>
    </row>
    <row r="209" spans="2:65" s="1" customFormat="1" ht="16.5" customHeight="1">
      <c r="B209" s="32"/>
      <c r="C209" s="173" t="s">
        <v>297</v>
      </c>
      <c r="D209" s="173" t="s">
        <v>154</v>
      </c>
      <c r="E209" s="174" t="s">
        <v>304</v>
      </c>
      <c r="F209" s="175" t="s">
        <v>305</v>
      </c>
      <c r="G209" s="176" t="s">
        <v>157</v>
      </c>
      <c r="H209" s="177">
        <v>21.375</v>
      </c>
      <c r="I209" s="178"/>
      <c r="J209" s="179">
        <f>ROUND(I209*H209,2)</f>
        <v>0</v>
      </c>
      <c r="K209" s="175" t="s">
        <v>158</v>
      </c>
      <c r="L209" s="36"/>
      <c r="M209" s="180" t="s">
        <v>1</v>
      </c>
      <c r="N209" s="181" t="s">
        <v>46</v>
      </c>
      <c r="O209" s="58"/>
      <c r="P209" s="182">
        <f>O209*H209</f>
        <v>0</v>
      </c>
      <c r="Q209" s="182">
        <v>0.00268</v>
      </c>
      <c r="R209" s="182">
        <f>Q209*H209</f>
        <v>0.057285</v>
      </c>
      <c r="S209" s="182">
        <v>0</v>
      </c>
      <c r="T209" s="183">
        <f>S209*H209</f>
        <v>0</v>
      </c>
      <c r="AR209" s="15" t="s">
        <v>159</v>
      </c>
      <c r="AT209" s="15" t="s">
        <v>154</v>
      </c>
      <c r="AU209" s="15" t="s">
        <v>85</v>
      </c>
      <c r="AY209" s="15" t="s">
        <v>151</v>
      </c>
      <c r="BE209" s="184">
        <f>IF(N209="základní",J209,0)</f>
        <v>0</v>
      </c>
      <c r="BF209" s="184">
        <f>IF(N209="snížená",J209,0)</f>
        <v>0</v>
      </c>
      <c r="BG209" s="184">
        <f>IF(N209="zákl. přenesená",J209,0)</f>
        <v>0</v>
      </c>
      <c r="BH209" s="184">
        <f>IF(N209="sníž. přenesená",J209,0)</f>
        <v>0</v>
      </c>
      <c r="BI209" s="184">
        <f>IF(N209="nulová",J209,0)</f>
        <v>0</v>
      </c>
      <c r="BJ209" s="15" t="s">
        <v>83</v>
      </c>
      <c r="BK209" s="184">
        <f>ROUND(I209*H209,2)</f>
        <v>0</v>
      </c>
      <c r="BL209" s="15" t="s">
        <v>159</v>
      </c>
      <c r="BM209" s="15" t="s">
        <v>1107</v>
      </c>
    </row>
    <row r="210" spans="2:47" s="1" customFormat="1" ht="12">
      <c r="B210" s="32"/>
      <c r="C210" s="33"/>
      <c r="D210" s="185" t="s">
        <v>161</v>
      </c>
      <c r="E210" s="33"/>
      <c r="F210" s="186" t="s">
        <v>307</v>
      </c>
      <c r="G210" s="33"/>
      <c r="H210" s="33"/>
      <c r="I210" s="102"/>
      <c r="J210" s="33"/>
      <c r="K210" s="33"/>
      <c r="L210" s="36"/>
      <c r="M210" s="187"/>
      <c r="N210" s="58"/>
      <c r="O210" s="58"/>
      <c r="P210" s="58"/>
      <c r="Q210" s="58"/>
      <c r="R210" s="58"/>
      <c r="S210" s="58"/>
      <c r="T210" s="59"/>
      <c r="AT210" s="15" t="s">
        <v>161</v>
      </c>
      <c r="AU210" s="15" t="s">
        <v>85</v>
      </c>
    </row>
    <row r="211" spans="2:51" s="11" customFormat="1" ht="12">
      <c r="B211" s="188"/>
      <c r="C211" s="189"/>
      <c r="D211" s="185" t="s">
        <v>163</v>
      </c>
      <c r="E211" s="190" t="s">
        <v>1</v>
      </c>
      <c r="F211" s="191" t="s">
        <v>164</v>
      </c>
      <c r="G211" s="189"/>
      <c r="H211" s="190" t="s">
        <v>1</v>
      </c>
      <c r="I211" s="192"/>
      <c r="J211" s="189"/>
      <c r="K211" s="189"/>
      <c r="L211" s="193"/>
      <c r="M211" s="194"/>
      <c r="N211" s="195"/>
      <c r="O211" s="195"/>
      <c r="P211" s="195"/>
      <c r="Q211" s="195"/>
      <c r="R211" s="195"/>
      <c r="S211" s="195"/>
      <c r="T211" s="196"/>
      <c r="AT211" s="197" t="s">
        <v>163</v>
      </c>
      <c r="AU211" s="197" t="s">
        <v>85</v>
      </c>
      <c r="AV211" s="11" t="s">
        <v>83</v>
      </c>
      <c r="AW211" s="11" t="s">
        <v>36</v>
      </c>
      <c r="AX211" s="11" t="s">
        <v>75</v>
      </c>
      <c r="AY211" s="197" t="s">
        <v>151</v>
      </c>
    </row>
    <row r="212" spans="2:51" s="11" customFormat="1" ht="12">
      <c r="B212" s="188"/>
      <c r="C212" s="189"/>
      <c r="D212" s="185" t="s">
        <v>163</v>
      </c>
      <c r="E212" s="190" t="s">
        <v>1</v>
      </c>
      <c r="F212" s="191" t="s">
        <v>308</v>
      </c>
      <c r="G212" s="189"/>
      <c r="H212" s="190" t="s">
        <v>1</v>
      </c>
      <c r="I212" s="192"/>
      <c r="J212" s="189"/>
      <c r="K212" s="189"/>
      <c r="L212" s="193"/>
      <c r="M212" s="194"/>
      <c r="N212" s="195"/>
      <c r="O212" s="195"/>
      <c r="P212" s="195"/>
      <c r="Q212" s="195"/>
      <c r="R212" s="195"/>
      <c r="S212" s="195"/>
      <c r="T212" s="196"/>
      <c r="AT212" s="197" t="s">
        <v>163</v>
      </c>
      <c r="AU212" s="197" t="s">
        <v>85</v>
      </c>
      <c r="AV212" s="11" t="s">
        <v>83</v>
      </c>
      <c r="AW212" s="11" t="s">
        <v>36</v>
      </c>
      <c r="AX212" s="11" t="s">
        <v>75</v>
      </c>
      <c r="AY212" s="197" t="s">
        <v>151</v>
      </c>
    </row>
    <row r="213" spans="2:51" s="11" customFormat="1" ht="12">
      <c r="B213" s="188"/>
      <c r="C213" s="189"/>
      <c r="D213" s="185" t="s">
        <v>163</v>
      </c>
      <c r="E213" s="190" t="s">
        <v>1</v>
      </c>
      <c r="F213" s="191" t="s">
        <v>166</v>
      </c>
      <c r="G213" s="189"/>
      <c r="H213" s="190" t="s">
        <v>1</v>
      </c>
      <c r="I213" s="192"/>
      <c r="J213" s="189"/>
      <c r="K213" s="189"/>
      <c r="L213" s="193"/>
      <c r="M213" s="194"/>
      <c r="N213" s="195"/>
      <c r="O213" s="195"/>
      <c r="P213" s="195"/>
      <c r="Q213" s="195"/>
      <c r="R213" s="195"/>
      <c r="S213" s="195"/>
      <c r="T213" s="196"/>
      <c r="AT213" s="197" t="s">
        <v>163</v>
      </c>
      <c r="AU213" s="197" t="s">
        <v>85</v>
      </c>
      <c r="AV213" s="11" t="s">
        <v>83</v>
      </c>
      <c r="AW213" s="11" t="s">
        <v>36</v>
      </c>
      <c r="AX213" s="11" t="s">
        <v>75</v>
      </c>
      <c r="AY213" s="197" t="s">
        <v>151</v>
      </c>
    </row>
    <row r="214" spans="2:51" s="12" customFormat="1" ht="12">
      <c r="B214" s="198"/>
      <c r="C214" s="199"/>
      <c r="D214" s="185" t="s">
        <v>163</v>
      </c>
      <c r="E214" s="200" t="s">
        <v>1</v>
      </c>
      <c r="F214" s="201" t="s">
        <v>1108</v>
      </c>
      <c r="G214" s="199"/>
      <c r="H214" s="202">
        <v>2.65</v>
      </c>
      <c r="I214" s="203"/>
      <c r="J214" s="199"/>
      <c r="K214" s="199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163</v>
      </c>
      <c r="AU214" s="208" t="s">
        <v>85</v>
      </c>
      <c r="AV214" s="12" t="s">
        <v>85</v>
      </c>
      <c r="AW214" s="12" t="s">
        <v>36</v>
      </c>
      <c r="AX214" s="12" t="s">
        <v>75</v>
      </c>
      <c r="AY214" s="208" t="s">
        <v>151</v>
      </c>
    </row>
    <row r="215" spans="2:51" s="12" customFormat="1" ht="12">
      <c r="B215" s="198"/>
      <c r="C215" s="199"/>
      <c r="D215" s="185" t="s">
        <v>163</v>
      </c>
      <c r="E215" s="200" t="s">
        <v>1</v>
      </c>
      <c r="F215" s="201" t="s">
        <v>1109</v>
      </c>
      <c r="G215" s="199"/>
      <c r="H215" s="202">
        <v>18.725</v>
      </c>
      <c r="I215" s="203"/>
      <c r="J215" s="199"/>
      <c r="K215" s="199"/>
      <c r="L215" s="204"/>
      <c r="M215" s="205"/>
      <c r="N215" s="206"/>
      <c r="O215" s="206"/>
      <c r="P215" s="206"/>
      <c r="Q215" s="206"/>
      <c r="R215" s="206"/>
      <c r="S215" s="206"/>
      <c r="T215" s="207"/>
      <c r="AT215" s="208" t="s">
        <v>163</v>
      </c>
      <c r="AU215" s="208" t="s">
        <v>85</v>
      </c>
      <c r="AV215" s="12" t="s">
        <v>85</v>
      </c>
      <c r="AW215" s="12" t="s">
        <v>36</v>
      </c>
      <c r="AX215" s="12" t="s">
        <v>75</v>
      </c>
      <c r="AY215" s="208" t="s">
        <v>151</v>
      </c>
    </row>
    <row r="216" spans="2:51" s="13" customFormat="1" ht="12">
      <c r="B216" s="209"/>
      <c r="C216" s="210"/>
      <c r="D216" s="185" t="s">
        <v>163</v>
      </c>
      <c r="E216" s="211" t="s">
        <v>1</v>
      </c>
      <c r="F216" s="212" t="s">
        <v>171</v>
      </c>
      <c r="G216" s="210"/>
      <c r="H216" s="213">
        <v>21.375</v>
      </c>
      <c r="I216" s="214"/>
      <c r="J216" s="210"/>
      <c r="K216" s="210"/>
      <c r="L216" s="215"/>
      <c r="M216" s="216"/>
      <c r="N216" s="217"/>
      <c r="O216" s="217"/>
      <c r="P216" s="217"/>
      <c r="Q216" s="217"/>
      <c r="R216" s="217"/>
      <c r="S216" s="217"/>
      <c r="T216" s="218"/>
      <c r="AT216" s="219" t="s">
        <v>163</v>
      </c>
      <c r="AU216" s="219" t="s">
        <v>85</v>
      </c>
      <c r="AV216" s="13" t="s">
        <v>159</v>
      </c>
      <c r="AW216" s="13" t="s">
        <v>36</v>
      </c>
      <c r="AX216" s="13" t="s">
        <v>83</v>
      </c>
      <c r="AY216" s="219" t="s">
        <v>151</v>
      </c>
    </row>
    <row r="217" spans="2:65" s="1" customFormat="1" ht="16.5" customHeight="1">
      <c r="B217" s="32"/>
      <c r="C217" s="173" t="s">
        <v>303</v>
      </c>
      <c r="D217" s="173" t="s">
        <v>154</v>
      </c>
      <c r="E217" s="174" t="s">
        <v>310</v>
      </c>
      <c r="F217" s="175" t="s">
        <v>311</v>
      </c>
      <c r="G217" s="176" t="s">
        <v>157</v>
      </c>
      <c r="H217" s="177">
        <v>76.725</v>
      </c>
      <c r="I217" s="178"/>
      <c r="J217" s="179">
        <f>ROUND(I217*H217,2)</f>
        <v>0</v>
      </c>
      <c r="K217" s="175" t="s">
        <v>158</v>
      </c>
      <c r="L217" s="36"/>
      <c r="M217" s="180" t="s">
        <v>1</v>
      </c>
      <c r="N217" s="181" t="s">
        <v>46</v>
      </c>
      <c r="O217" s="58"/>
      <c r="P217" s="182">
        <f>O217*H217</f>
        <v>0</v>
      </c>
      <c r="Q217" s="182">
        <v>0</v>
      </c>
      <c r="R217" s="182">
        <f>Q217*H217</f>
        <v>0</v>
      </c>
      <c r="S217" s="182">
        <v>0</v>
      </c>
      <c r="T217" s="183">
        <f>S217*H217</f>
        <v>0</v>
      </c>
      <c r="AR217" s="15" t="s">
        <v>159</v>
      </c>
      <c r="AT217" s="15" t="s">
        <v>154</v>
      </c>
      <c r="AU217" s="15" t="s">
        <v>85</v>
      </c>
      <c r="AY217" s="15" t="s">
        <v>151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5" t="s">
        <v>83</v>
      </c>
      <c r="BK217" s="184">
        <f>ROUND(I217*H217,2)</f>
        <v>0</v>
      </c>
      <c r="BL217" s="15" t="s">
        <v>159</v>
      </c>
      <c r="BM217" s="15" t="s">
        <v>1110</v>
      </c>
    </row>
    <row r="218" spans="2:47" s="1" customFormat="1" ht="12">
      <c r="B218" s="32"/>
      <c r="C218" s="33"/>
      <c r="D218" s="185" t="s">
        <v>161</v>
      </c>
      <c r="E218" s="33"/>
      <c r="F218" s="186" t="s">
        <v>313</v>
      </c>
      <c r="G218" s="33"/>
      <c r="H218" s="33"/>
      <c r="I218" s="102"/>
      <c r="J218" s="33"/>
      <c r="K218" s="33"/>
      <c r="L218" s="36"/>
      <c r="M218" s="187"/>
      <c r="N218" s="58"/>
      <c r="O218" s="58"/>
      <c r="P218" s="58"/>
      <c r="Q218" s="58"/>
      <c r="R218" s="58"/>
      <c r="S218" s="58"/>
      <c r="T218" s="59"/>
      <c r="AT218" s="15" t="s">
        <v>161</v>
      </c>
      <c r="AU218" s="15" t="s">
        <v>85</v>
      </c>
    </row>
    <row r="219" spans="2:51" s="11" customFormat="1" ht="12">
      <c r="B219" s="188"/>
      <c r="C219" s="189"/>
      <c r="D219" s="185" t="s">
        <v>163</v>
      </c>
      <c r="E219" s="190" t="s">
        <v>1</v>
      </c>
      <c r="F219" s="191" t="s">
        <v>200</v>
      </c>
      <c r="G219" s="189"/>
      <c r="H219" s="190" t="s">
        <v>1</v>
      </c>
      <c r="I219" s="192"/>
      <c r="J219" s="189"/>
      <c r="K219" s="189"/>
      <c r="L219" s="193"/>
      <c r="M219" s="194"/>
      <c r="N219" s="195"/>
      <c r="O219" s="195"/>
      <c r="P219" s="195"/>
      <c r="Q219" s="195"/>
      <c r="R219" s="195"/>
      <c r="S219" s="195"/>
      <c r="T219" s="196"/>
      <c r="AT219" s="197" t="s">
        <v>163</v>
      </c>
      <c r="AU219" s="197" t="s">
        <v>85</v>
      </c>
      <c r="AV219" s="11" t="s">
        <v>83</v>
      </c>
      <c r="AW219" s="11" t="s">
        <v>36</v>
      </c>
      <c r="AX219" s="11" t="s">
        <v>75</v>
      </c>
      <c r="AY219" s="197" t="s">
        <v>151</v>
      </c>
    </row>
    <row r="220" spans="2:51" s="12" customFormat="1" ht="12">
      <c r="B220" s="198"/>
      <c r="C220" s="199"/>
      <c r="D220" s="185" t="s">
        <v>163</v>
      </c>
      <c r="E220" s="200" t="s">
        <v>1</v>
      </c>
      <c r="F220" s="201" t="s">
        <v>797</v>
      </c>
      <c r="G220" s="199"/>
      <c r="H220" s="202">
        <v>76.725</v>
      </c>
      <c r="I220" s="203"/>
      <c r="J220" s="199"/>
      <c r="K220" s="199"/>
      <c r="L220" s="204"/>
      <c r="M220" s="205"/>
      <c r="N220" s="206"/>
      <c r="O220" s="206"/>
      <c r="P220" s="206"/>
      <c r="Q220" s="206"/>
      <c r="R220" s="206"/>
      <c r="S220" s="206"/>
      <c r="T220" s="207"/>
      <c r="AT220" s="208" t="s">
        <v>163</v>
      </c>
      <c r="AU220" s="208" t="s">
        <v>85</v>
      </c>
      <c r="AV220" s="12" t="s">
        <v>85</v>
      </c>
      <c r="AW220" s="12" t="s">
        <v>36</v>
      </c>
      <c r="AX220" s="12" t="s">
        <v>75</v>
      </c>
      <c r="AY220" s="208" t="s">
        <v>151</v>
      </c>
    </row>
    <row r="221" spans="2:51" s="13" customFormat="1" ht="12">
      <c r="B221" s="209"/>
      <c r="C221" s="210"/>
      <c r="D221" s="185" t="s">
        <v>163</v>
      </c>
      <c r="E221" s="211" t="s">
        <v>1</v>
      </c>
      <c r="F221" s="212" t="s">
        <v>797</v>
      </c>
      <c r="G221" s="210"/>
      <c r="H221" s="213">
        <v>76.725</v>
      </c>
      <c r="I221" s="214"/>
      <c r="J221" s="210"/>
      <c r="K221" s="210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163</v>
      </c>
      <c r="AU221" s="219" t="s">
        <v>85</v>
      </c>
      <c r="AV221" s="13" t="s">
        <v>159</v>
      </c>
      <c r="AW221" s="13" t="s">
        <v>36</v>
      </c>
      <c r="AX221" s="13" t="s">
        <v>83</v>
      </c>
      <c r="AY221" s="219" t="s">
        <v>151</v>
      </c>
    </row>
    <row r="222" spans="2:63" s="10" customFormat="1" ht="22.9" customHeight="1">
      <c r="B222" s="157"/>
      <c r="C222" s="158"/>
      <c r="D222" s="159" t="s">
        <v>74</v>
      </c>
      <c r="E222" s="171" t="s">
        <v>243</v>
      </c>
      <c r="F222" s="171" t="s">
        <v>358</v>
      </c>
      <c r="G222" s="158"/>
      <c r="H222" s="158"/>
      <c r="I222" s="161"/>
      <c r="J222" s="172">
        <f>BK222</f>
        <v>0</v>
      </c>
      <c r="K222" s="158"/>
      <c r="L222" s="163"/>
      <c r="M222" s="164"/>
      <c r="N222" s="165"/>
      <c r="O222" s="165"/>
      <c r="P222" s="166">
        <f>SUM(P223:P274)</f>
        <v>0</v>
      </c>
      <c r="Q222" s="165"/>
      <c r="R222" s="166">
        <f>SUM(R223:R274)</f>
        <v>0.02976</v>
      </c>
      <c r="S222" s="165"/>
      <c r="T222" s="167">
        <f>SUM(T223:T274)</f>
        <v>2.8253500000000003</v>
      </c>
      <c r="AR222" s="168" t="s">
        <v>83</v>
      </c>
      <c r="AT222" s="169" t="s">
        <v>74</v>
      </c>
      <c r="AU222" s="169" t="s">
        <v>83</v>
      </c>
      <c r="AY222" s="168" t="s">
        <v>151</v>
      </c>
      <c r="BK222" s="170">
        <f>SUM(BK223:BK274)</f>
        <v>0</v>
      </c>
    </row>
    <row r="223" spans="2:65" s="1" customFormat="1" ht="16.5" customHeight="1">
      <c r="B223" s="32"/>
      <c r="C223" s="173" t="s">
        <v>309</v>
      </c>
      <c r="D223" s="173" t="s">
        <v>154</v>
      </c>
      <c r="E223" s="174" t="s">
        <v>1111</v>
      </c>
      <c r="F223" s="175" t="s">
        <v>1112</v>
      </c>
      <c r="G223" s="176" t="s">
        <v>157</v>
      </c>
      <c r="H223" s="177">
        <v>1965.08</v>
      </c>
      <c r="I223" s="178"/>
      <c r="J223" s="179">
        <f>ROUND(I223*H223,2)</f>
        <v>0</v>
      </c>
      <c r="K223" s="175" t="s">
        <v>158</v>
      </c>
      <c r="L223" s="36"/>
      <c r="M223" s="180" t="s">
        <v>1</v>
      </c>
      <c r="N223" s="181" t="s">
        <v>46</v>
      </c>
      <c r="O223" s="58"/>
      <c r="P223" s="182">
        <f>O223*H223</f>
        <v>0</v>
      </c>
      <c r="Q223" s="182">
        <v>0</v>
      </c>
      <c r="R223" s="182">
        <f>Q223*H223</f>
        <v>0</v>
      </c>
      <c r="S223" s="182">
        <v>0</v>
      </c>
      <c r="T223" s="183">
        <f>S223*H223</f>
        <v>0</v>
      </c>
      <c r="AR223" s="15" t="s">
        <v>159</v>
      </c>
      <c r="AT223" s="15" t="s">
        <v>154</v>
      </c>
      <c r="AU223" s="15" t="s">
        <v>85</v>
      </c>
      <c r="AY223" s="15" t="s">
        <v>151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5" t="s">
        <v>83</v>
      </c>
      <c r="BK223" s="184">
        <f>ROUND(I223*H223,2)</f>
        <v>0</v>
      </c>
      <c r="BL223" s="15" t="s">
        <v>159</v>
      </c>
      <c r="BM223" s="15" t="s">
        <v>1113</v>
      </c>
    </row>
    <row r="224" spans="2:47" s="1" customFormat="1" ht="19.5">
      <c r="B224" s="32"/>
      <c r="C224" s="33"/>
      <c r="D224" s="185" t="s">
        <v>161</v>
      </c>
      <c r="E224" s="33"/>
      <c r="F224" s="186" t="s">
        <v>1114</v>
      </c>
      <c r="G224" s="33"/>
      <c r="H224" s="33"/>
      <c r="I224" s="102"/>
      <c r="J224" s="33"/>
      <c r="K224" s="33"/>
      <c r="L224" s="36"/>
      <c r="M224" s="187"/>
      <c r="N224" s="58"/>
      <c r="O224" s="58"/>
      <c r="P224" s="58"/>
      <c r="Q224" s="58"/>
      <c r="R224" s="58"/>
      <c r="S224" s="58"/>
      <c r="T224" s="59"/>
      <c r="AT224" s="15" t="s">
        <v>161</v>
      </c>
      <c r="AU224" s="15" t="s">
        <v>85</v>
      </c>
    </row>
    <row r="225" spans="2:51" s="11" customFormat="1" ht="12">
      <c r="B225" s="188"/>
      <c r="C225" s="189"/>
      <c r="D225" s="185" t="s">
        <v>163</v>
      </c>
      <c r="E225" s="190" t="s">
        <v>1</v>
      </c>
      <c r="F225" s="191" t="s">
        <v>200</v>
      </c>
      <c r="G225" s="189"/>
      <c r="H225" s="190" t="s">
        <v>1</v>
      </c>
      <c r="I225" s="192"/>
      <c r="J225" s="189"/>
      <c r="K225" s="189"/>
      <c r="L225" s="193"/>
      <c r="M225" s="194"/>
      <c r="N225" s="195"/>
      <c r="O225" s="195"/>
      <c r="P225" s="195"/>
      <c r="Q225" s="195"/>
      <c r="R225" s="195"/>
      <c r="S225" s="195"/>
      <c r="T225" s="196"/>
      <c r="AT225" s="197" t="s">
        <v>163</v>
      </c>
      <c r="AU225" s="197" t="s">
        <v>85</v>
      </c>
      <c r="AV225" s="11" t="s">
        <v>83</v>
      </c>
      <c r="AW225" s="11" t="s">
        <v>36</v>
      </c>
      <c r="AX225" s="11" t="s">
        <v>75</v>
      </c>
      <c r="AY225" s="197" t="s">
        <v>151</v>
      </c>
    </row>
    <row r="226" spans="2:51" s="12" customFormat="1" ht="12">
      <c r="B226" s="198"/>
      <c r="C226" s="199"/>
      <c r="D226" s="185" t="s">
        <v>163</v>
      </c>
      <c r="E226" s="200" t="s">
        <v>1057</v>
      </c>
      <c r="F226" s="201" t="s">
        <v>1115</v>
      </c>
      <c r="G226" s="199"/>
      <c r="H226" s="202">
        <v>1965.08</v>
      </c>
      <c r="I226" s="203"/>
      <c r="J226" s="199"/>
      <c r="K226" s="199"/>
      <c r="L226" s="204"/>
      <c r="M226" s="205"/>
      <c r="N226" s="206"/>
      <c r="O226" s="206"/>
      <c r="P226" s="206"/>
      <c r="Q226" s="206"/>
      <c r="R226" s="206"/>
      <c r="S226" s="206"/>
      <c r="T226" s="207"/>
      <c r="AT226" s="208" t="s">
        <v>163</v>
      </c>
      <c r="AU226" s="208" t="s">
        <v>85</v>
      </c>
      <c r="AV226" s="12" t="s">
        <v>85</v>
      </c>
      <c r="AW226" s="12" t="s">
        <v>36</v>
      </c>
      <c r="AX226" s="12" t="s">
        <v>83</v>
      </c>
      <c r="AY226" s="208" t="s">
        <v>151</v>
      </c>
    </row>
    <row r="227" spans="2:65" s="1" customFormat="1" ht="16.5" customHeight="1">
      <c r="B227" s="32"/>
      <c r="C227" s="173" t="s">
        <v>314</v>
      </c>
      <c r="D227" s="173" t="s">
        <v>154</v>
      </c>
      <c r="E227" s="174" t="s">
        <v>1116</v>
      </c>
      <c r="F227" s="175" t="s">
        <v>1117</v>
      </c>
      <c r="G227" s="176" t="s">
        <v>157</v>
      </c>
      <c r="H227" s="177">
        <f>H238</f>
        <v>41266.68</v>
      </c>
      <c r="I227" s="178"/>
      <c r="J227" s="179">
        <f>ROUND(I227*H227,2)</f>
        <v>0</v>
      </c>
      <c r="K227" s="175" t="s">
        <v>158</v>
      </c>
      <c r="L227" s="36"/>
      <c r="M227" s="180" t="s">
        <v>1</v>
      </c>
      <c r="N227" s="181" t="s">
        <v>46</v>
      </c>
      <c r="O227" s="58"/>
      <c r="P227" s="182">
        <f>O227*H227</f>
        <v>0</v>
      </c>
      <c r="Q227" s="182">
        <v>0</v>
      </c>
      <c r="R227" s="182">
        <f>Q227*H227</f>
        <v>0</v>
      </c>
      <c r="S227" s="182">
        <v>0</v>
      </c>
      <c r="T227" s="183">
        <f>S227*H227</f>
        <v>0</v>
      </c>
      <c r="AR227" s="15" t="s">
        <v>159</v>
      </c>
      <c r="AT227" s="15" t="s">
        <v>154</v>
      </c>
      <c r="AU227" s="15" t="s">
        <v>85</v>
      </c>
      <c r="AY227" s="15" t="s">
        <v>151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15" t="s">
        <v>83</v>
      </c>
      <c r="BK227" s="184">
        <f>ROUND(I227*H227,2)</f>
        <v>0</v>
      </c>
      <c r="BL227" s="15" t="s">
        <v>159</v>
      </c>
      <c r="BM227" s="15" t="s">
        <v>1118</v>
      </c>
    </row>
    <row r="228" spans="2:47" s="1" customFormat="1" ht="19.5">
      <c r="B228" s="32"/>
      <c r="C228" s="33"/>
      <c r="D228" s="185" t="s">
        <v>161</v>
      </c>
      <c r="E228" s="33"/>
      <c r="F228" s="186" t="s">
        <v>1119</v>
      </c>
      <c r="G228" s="33"/>
      <c r="H228" s="33"/>
      <c r="I228" s="102"/>
      <c r="J228" s="33"/>
      <c r="K228" s="33"/>
      <c r="L228" s="36"/>
      <c r="M228" s="187"/>
      <c r="N228" s="58"/>
      <c r="O228" s="58"/>
      <c r="P228" s="58"/>
      <c r="Q228" s="58"/>
      <c r="R228" s="58"/>
      <c r="S228" s="58"/>
      <c r="T228" s="59"/>
      <c r="AT228" s="15" t="s">
        <v>161</v>
      </c>
      <c r="AU228" s="15" t="s">
        <v>85</v>
      </c>
    </row>
    <row r="229" spans="2:51" s="12" customFormat="1" ht="12">
      <c r="B229" s="198"/>
      <c r="C229" s="199"/>
      <c r="D229" s="185" t="s">
        <v>163</v>
      </c>
      <c r="E229" s="200" t="s">
        <v>1</v>
      </c>
      <c r="F229" s="201" t="s">
        <v>1253</v>
      </c>
      <c r="G229" s="199"/>
      <c r="H229" s="202">
        <f>H240</f>
        <v>41266.68</v>
      </c>
      <c r="I229" s="203"/>
      <c r="J229" s="199"/>
      <c r="K229" s="199"/>
      <c r="L229" s="204"/>
      <c r="M229" s="205"/>
      <c r="N229" s="206"/>
      <c r="O229" s="206"/>
      <c r="P229" s="206"/>
      <c r="Q229" s="206"/>
      <c r="R229" s="206"/>
      <c r="S229" s="206"/>
      <c r="T229" s="207"/>
      <c r="AT229" s="208" t="s">
        <v>163</v>
      </c>
      <c r="AU229" s="208" t="s">
        <v>85</v>
      </c>
      <c r="AV229" s="12" t="s">
        <v>85</v>
      </c>
      <c r="AW229" s="12" t="s">
        <v>36</v>
      </c>
      <c r="AX229" s="12" t="s">
        <v>83</v>
      </c>
      <c r="AY229" s="208" t="s">
        <v>151</v>
      </c>
    </row>
    <row r="230" spans="2:65" s="1" customFormat="1" ht="16.5" customHeight="1">
      <c r="B230" s="32"/>
      <c r="C230" s="173" t="s">
        <v>7</v>
      </c>
      <c r="D230" s="173" t="s">
        <v>154</v>
      </c>
      <c r="E230" s="174" t="s">
        <v>1120</v>
      </c>
      <c r="F230" s="175" t="s">
        <v>1121</v>
      </c>
      <c r="G230" s="176" t="s">
        <v>157</v>
      </c>
      <c r="H230" s="177">
        <v>1965.08</v>
      </c>
      <c r="I230" s="178"/>
      <c r="J230" s="179">
        <f>ROUND(I230*H230,2)</f>
        <v>0</v>
      </c>
      <c r="K230" s="175" t="s">
        <v>158</v>
      </c>
      <c r="L230" s="36"/>
      <c r="M230" s="180" t="s">
        <v>1</v>
      </c>
      <c r="N230" s="181" t="s">
        <v>46</v>
      </c>
      <c r="O230" s="58"/>
      <c r="P230" s="182">
        <f>O230*H230</f>
        <v>0</v>
      </c>
      <c r="Q230" s="182">
        <v>0</v>
      </c>
      <c r="R230" s="182">
        <f>Q230*H230</f>
        <v>0</v>
      </c>
      <c r="S230" s="182">
        <v>0</v>
      </c>
      <c r="T230" s="183">
        <f>S230*H230</f>
        <v>0</v>
      </c>
      <c r="AR230" s="15" t="s">
        <v>159</v>
      </c>
      <c r="AT230" s="15" t="s">
        <v>154</v>
      </c>
      <c r="AU230" s="15" t="s">
        <v>85</v>
      </c>
      <c r="AY230" s="15" t="s">
        <v>151</v>
      </c>
      <c r="BE230" s="184">
        <f>IF(N230="základní",J230,0)</f>
        <v>0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15" t="s">
        <v>83</v>
      </c>
      <c r="BK230" s="184">
        <f>ROUND(I230*H230,2)</f>
        <v>0</v>
      </c>
      <c r="BL230" s="15" t="s">
        <v>159</v>
      </c>
      <c r="BM230" s="15" t="s">
        <v>1122</v>
      </c>
    </row>
    <row r="231" spans="2:47" s="1" customFormat="1" ht="19.5">
      <c r="B231" s="32"/>
      <c r="C231" s="33"/>
      <c r="D231" s="185" t="s">
        <v>161</v>
      </c>
      <c r="E231" s="33"/>
      <c r="F231" s="186" t="s">
        <v>1123</v>
      </c>
      <c r="G231" s="33"/>
      <c r="H231" s="33"/>
      <c r="I231" s="102"/>
      <c r="J231" s="33"/>
      <c r="K231" s="33"/>
      <c r="L231" s="36"/>
      <c r="M231" s="187"/>
      <c r="N231" s="58"/>
      <c r="O231" s="58"/>
      <c r="P231" s="58"/>
      <c r="Q231" s="58"/>
      <c r="R231" s="58"/>
      <c r="S231" s="58"/>
      <c r="T231" s="59"/>
      <c r="AT231" s="15" t="s">
        <v>161</v>
      </c>
      <c r="AU231" s="15" t="s">
        <v>85</v>
      </c>
    </row>
    <row r="232" spans="2:51" s="11" customFormat="1" ht="12">
      <c r="B232" s="188"/>
      <c r="C232" s="189"/>
      <c r="D232" s="185" t="s">
        <v>163</v>
      </c>
      <c r="E232" s="190" t="s">
        <v>1</v>
      </c>
      <c r="F232" s="191" t="s">
        <v>200</v>
      </c>
      <c r="G232" s="189"/>
      <c r="H232" s="190" t="s">
        <v>1</v>
      </c>
      <c r="I232" s="192"/>
      <c r="J232" s="189"/>
      <c r="K232" s="189"/>
      <c r="L232" s="193"/>
      <c r="M232" s="194"/>
      <c r="N232" s="195"/>
      <c r="O232" s="195"/>
      <c r="P232" s="195"/>
      <c r="Q232" s="195"/>
      <c r="R232" s="195"/>
      <c r="S232" s="195"/>
      <c r="T232" s="196"/>
      <c r="AT232" s="197" t="s">
        <v>163</v>
      </c>
      <c r="AU232" s="197" t="s">
        <v>85</v>
      </c>
      <c r="AV232" s="11" t="s">
        <v>83</v>
      </c>
      <c r="AW232" s="11" t="s">
        <v>36</v>
      </c>
      <c r="AX232" s="11" t="s">
        <v>75</v>
      </c>
      <c r="AY232" s="197" t="s">
        <v>151</v>
      </c>
    </row>
    <row r="233" spans="2:51" s="12" customFormat="1" ht="12">
      <c r="B233" s="198"/>
      <c r="C233" s="199"/>
      <c r="D233" s="185" t="s">
        <v>163</v>
      </c>
      <c r="E233" s="200" t="s">
        <v>1</v>
      </c>
      <c r="F233" s="201" t="s">
        <v>1057</v>
      </c>
      <c r="G233" s="199"/>
      <c r="H233" s="202">
        <v>1965.08</v>
      </c>
      <c r="I233" s="203"/>
      <c r="J233" s="199"/>
      <c r="K233" s="199"/>
      <c r="L233" s="204"/>
      <c r="M233" s="205"/>
      <c r="N233" s="206"/>
      <c r="O233" s="206"/>
      <c r="P233" s="206"/>
      <c r="Q233" s="206"/>
      <c r="R233" s="206"/>
      <c r="S233" s="206"/>
      <c r="T233" s="207"/>
      <c r="AT233" s="208" t="s">
        <v>163</v>
      </c>
      <c r="AU233" s="208" t="s">
        <v>85</v>
      </c>
      <c r="AV233" s="12" t="s">
        <v>85</v>
      </c>
      <c r="AW233" s="12" t="s">
        <v>36</v>
      </c>
      <c r="AX233" s="12" t="s">
        <v>83</v>
      </c>
      <c r="AY233" s="208" t="s">
        <v>151</v>
      </c>
    </row>
    <row r="234" spans="2:65" s="1" customFormat="1" ht="16.5" customHeight="1">
      <c r="B234" s="32"/>
      <c r="C234" s="173" t="s">
        <v>327</v>
      </c>
      <c r="D234" s="173" t="s">
        <v>154</v>
      </c>
      <c r="E234" s="174" t="s">
        <v>1124</v>
      </c>
      <c r="F234" s="175" t="s">
        <v>1125</v>
      </c>
      <c r="G234" s="176" t="s">
        <v>157</v>
      </c>
      <c r="H234" s="177">
        <v>1965.08</v>
      </c>
      <c r="I234" s="178"/>
      <c r="J234" s="179">
        <f>ROUND(I234*H234,2)</f>
        <v>0</v>
      </c>
      <c r="K234" s="175" t="s">
        <v>158</v>
      </c>
      <c r="L234" s="36"/>
      <c r="M234" s="180" t="s">
        <v>1</v>
      </c>
      <c r="N234" s="181" t="s">
        <v>46</v>
      </c>
      <c r="O234" s="58"/>
      <c r="P234" s="182">
        <f>O234*H234</f>
        <v>0</v>
      </c>
      <c r="Q234" s="182">
        <v>0</v>
      </c>
      <c r="R234" s="182">
        <f>Q234*H234</f>
        <v>0</v>
      </c>
      <c r="S234" s="182">
        <v>0</v>
      </c>
      <c r="T234" s="183">
        <f>S234*H234</f>
        <v>0</v>
      </c>
      <c r="AR234" s="15" t="s">
        <v>159</v>
      </c>
      <c r="AT234" s="15" t="s">
        <v>154</v>
      </c>
      <c r="AU234" s="15" t="s">
        <v>85</v>
      </c>
      <c r="AY234" s="15" t="s">
        <v>151</v>
      </c>
      <c r="BE234" s="184">
        <f>IF(N234="základní",J234,0)</f>
        <v>0</v>
      </c>
      <c r="BF234" s="184">
        <f>IF(N234="snížená",J234,0)</f>
        <v>0</v>
      </c>
      <c r="BG234" s="184">
        <f>IF(N234="zákl. přenesená",J234,0)</f>
        <v>0</v>
      </c>
      <c r="BH234" s="184">
        <f>IF(N234="sníž. přenesená",J234,0)</f>
        <v>0</v>
      </c>
      <c r="BI234" s="184">
        <f>IF(N234="nulová",J234,0)</f>
        <v>0</v>
      </c>
      <c r="BJ234" s="15" t="s">
        <v>83</v>
      </c>
      <c r="BK234" s="184">
        <f>ROUND(I234*H234,2)</f>
        <v>0</v>
      </c>
      <c r="BL234" s="15" t="s">
        <v>159</v>
      </c>
      <c r="BM234" s="15" t="s">
        <v>1126</v>
      </c>
    </row>
    <row r="235" spans="2:47" s="1" customFormat="1" ht="12">
      <c r="B235" s="32"/>
      <c r="C235" s="33"/>
      <c r="D235" s="185" t="s">
        <v>161</v>
      </c>
      <c r="E235" s="33"/>
      <c r="F235" s="186" t="s">
        <v>1127</v>
      </c>
      <c r="G235" s="33"/>
      <c r="H235" s="33"/>
      <c r="I235" s="102"/>
      <c r="J235" s="33"/>
      <c r="K235" s="33"/>
      <c r="L235" s="36"/>
      <c r="M235" s="187"/>
      <c r="N235" s="58"/>
      <c r="O235" s="58"/>
      <c r="P235" s="58"/>
      <c r="Q235" s="58"/>
      <c r="R235" s="58"/>
      <c r="S235" s="58"/>
      <c r="T235" s="59"/>
      <c r="AT235" s="15" t="s">
        <v>161</v>
      </c>
      <c r="AU235" s="15" t="s">
        <v>85</v>
      </c>
    </row>
    <row r="236" spans="2:51" s="11" customFormat="1" ht="12">
      <c r="B236" s="188"/>
      <c r="C236" s="189"/>
      <c r="D236" s="185" t="s">
        <v>163</v>
      </c>
      <c r="E236" s="190" t="s">
        <v>1</v>
      </c>
      <c r="F236" s="191" t="s">
        <v>200</v>
      </c>
      <c r="G236" s="189"/>
      <c r="H236" s="190" t="s">
        <v>1</v>
      </c>
      <c r="I236" s="192"/>
      <c r="J236" s="189"/>
      <c r="K236" s="189"/>
      <c r="L236" s="193"/>
      <c r="M236" s="194"/>
      <c r="N236" s="195"/>
      <c r="O236" s="195"/>
      <c r="P236" s="195"/>
      <c r="Q236" s="195"/>
      <c r="R236" s="195"/>
      <c r="S236" s="195"/>
      <c r="T236" s="196"/>
      <c r="AT236" s="197" t="s">
        <v>163</v>
      </c>
      <c r="AU236" s="197" t="s">
        <v>85</v>
      </c>
      <c r="AV236" s="11" t="s">
        <v>83</v>
      </c>
      <c r="AW236" s="11" t="s">
        <v>36</v>
      </c>
      <c r="AX236" s="11" t="s">
        <v>75</v>
      </c>
      <c r="AY236" s="197" t="s">
        <v>151</v>
      </c>
    </row>
    <row r="237" spans="2:51" s="12" customFormat="1" ht="12">
      <c r="B237" s="198"/>
      <c r="C237" s="199"/>
      <c r="D237" s="185" t="s">
        <v>163</v>
      </c>
      <c r="E237" s="200" t="s">
        <v>1</v>
      </c>
      <c r="F237" s="201" t="s">
        <v>1057</v>
      </c>
      <c r="G237" s="199"/>
      <c r="H237" s="202">
        <v>1965.08</v>
      </c>
      <c r="I237" s="203"/>
      <c r="J237" s="199"/>
      <c r="K237" s="199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163</v>
      </c>
      <c r="AU237" s="208" t="s">
        <v>85</v>
      </c>
      <c r="AV237" s="12" t="s">
        <v>85</v>
      </c>
      <c r="AW237" s="12" t="s">
        <v>36</v>
      </c>
      <c r="AX237" s="12" t="s">
        <v>83</v>
      </c>
      <c r="AY237" s="208" t="s">
        <v>151</v>
      </c>
    </row>
    <row r="238" spans="2:65" s="1" customFormat="1" ht="16.5" customHeight="1">
      <c r="B238" s="32"/>
      <c r="C238" s="173" t="s">
        <v>332</v>
      </c>
      <c r="D238" s="173" t="s">
        <v>154</v>
      </c>
      <c r="E238" s="174" t="s">
        <v>1128</v>
      </c>
      <c r="F238" s="175" t="s">
        <v>1129</v>
      </c>
      <c r="G238" s="176" t="s">
        <v>157</v>
      </c>
      <c r="H238" s="177">
        <f>H240</f>
        <v>41266.68</v>
      </c>
      <c r="I238" s="178"/>
      <c r="J238" s="179">
        <f>ROUND(I238*H238,2)</f>
        <v>0</v>
      </c>
      <c r="K238" s="175" t="s">
        <v>158</v>
      </c>
      <c r="L238" s="36"/>
      <c r="M238" s="180" t="s">
        <v>1</v>
      </c>
      <c r="N238" s="181" t="s">
        <v>46</v>
      </c>
      <c r="O238" s="58"/>
      <c r="P238" s="182">
        <f>O238*H238</f>
        <v>0</v>
      </c>
      <c r="Q238" s="182">
        <v>0</v>
      </c>
      <c r="R238" s="182">
        <f>Q238*H238</f>
        <v>0</v>
      </c>
      <c r="S238" s="182">
        <v>0</v>
      </c>
      <c r="T238" s="183">
        <f>S238*H238</f>
        <v>0</v>
      </c>
      <c r="AR238" s="15" t="s">
        <v>159</v>
      </c>
      <c r="AT238" s="15" t="s">
        <v>154</v>
      </c>
      <c r="AU238" s="15" t="s">
        <v>85</v>
      </c>
      <c r="AY238" s="15" t="s">
        <v>151</v>
      </c>
      <c r="BE238" s="184">
        <f>IF(N238="základní",J238,0)</f>
        <v>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15" t="s">
        <v>83</v>
      </c>
      <c r="BK238" s="184">
        <f>ROUND(I238*H238,2)</f>
        <v>0</v>
      </c>
      <c r="BL238" s="15" t="s">
        <v>159</v>
      </c>
      <c r="BM238" s="15" t="s">
        <v>1130</v>
      </c>
    </row>
    <row r="239" spans="2:47" s="1" customFormat="1" ht="12">
      <c r="B239" s="32"/>
      <c r="C239" s="33"/>
      <c r="D239" s="185" t="s">
        <v>161</v>
      </c>
      <c r="E239" s="33"/>
      <c r="F239" s="186" t="s">
        <v>1131</v>
      </c>
      <c r="G239" s="33"/>
      <c r="H239" s="33"/>
      <c r="I239" s="102"/>
      <c r="J239" s="33"/>
      <c r="K239" s="33"/>
      <c r="L239" s="36"/>
      <c r="M239" s="187"/>
      <c r="N239" s="58"/>
      <c r="O239" s="58"/>
      <c r="P239" s="58"/>
      <c r="Q239" s="58"/>
      <c r="R239" s="58"/>
      <c r="S239" s="58"/>
      <c r="T239" s="59"/>
      <c r="AT239" s="15" t="s">
        <v>161</v>
      </c>
      <c r="AU239" s="15" t="s">
        <v>85</v>
      </c>
    </row>
    <row r="240" spans="2:51" s="12" customFormat="1" ht="12">
      <c r="B240" s="198"/>
      <c r="C240" s="199"/>
      <c r="D240" s="185" t="s">
        <v>163</v>
      </c>
      <c r="E240" s="200" t="s">
        <v>1</v>
      </c>
      <c r="F240" s="201" t="s">
        <v>1253</v>
      </c>
      <c r="G240" s="199"/>
      <c r="H240" s="202">
        <f>H234*21</f>
        <v>41266.68</v>
      </c>
      <c r="I240" s="203"/>
      <c r="J240" s="199"/>
      <c r="K240" s="199"/>
      <c r="L240" s="204"/>
      <c r="M240" s="205"/>
      <c r="N240" s="206"/>
      <c r="O240" s="206"/>
      <c r="P240" s="206"/>
      <c r="Q240" s="206"/>
      <c r="R240" s="206"/>
      <c r="S240" s="206"/>
      <c r="T240" s="207"/>
      <c r="AT240" s="208" t="s">
        <v>163</v>
      </c>
      <c r="AU240" s="208" t="s">
        <v>85</v>
      </c>
      <c r="AV240" s="12" t="s">
        <v>85</v>
      </c>
      <c r="AW240" s="12" t="s">
        <v>36</v>
      </c>
      <c r="AX240" s="12" t="s">
        <v>83</v>
      </c>
      <c r="AY240" s="208" t="s">
        <v>151</v>
      </c>
    </row>
    <row r="241" spans="2:65" s="1" customFormat="1" ht="16.5" customHeight="1">
      <c r="B241" s="32"/>
      <c r="C241" s="173" t="s">
        <v>340</v>
      </c>
      <c r="D241" s="173" t="s">
        <v>154</v>
      </c>
      <c r="E241" s="174" t="s">
        <v>1132</v>
      </c>
      <c r="F241" s="175" t="s">
        <v>1133</v>
      </c>
      <c r="G241" s="176" t="s">
        <v>157</v>
      </c>
      <c r="H241" s="177">
        <v>1965.08</v>
      </c>
      <c r="I241" s="178"/>
      <c r="J241" s="179">
        <f>ROUND(I241*H241,2)</f>
        <v>0</v>
      </c>
      <c r="K241" s="175" t="s">
        <v>158</v>
      </c>
      <c r="L241" s="36"/>
      <c r="M241" s="180" t="s">
        <v>1</v>
      </c>
      <c r="N241" s="181" t="s">
        <v>46</v>
      </c>
      <c r="O241" s="58"/>
      <c r="P241" s="182">
        <f>O241*H241</f>
        <v>0</v>
      </c>
      <c r="Q241" s="182">
        <v>0</v>
      </c>
      <c r="R241" s="182">
        <f>Q241*H241</f>
        <v>0</v>
      </c>
      <c r="S241" s="182">
        <v>0</v>
      </c>
      <c r="T241" s="183">
        <f>S241*H241</f>
        <v>0</v>
      </c>
      <c r="AR241" s="15" t="s">
        <v>159</v>
      </c>
      <c r="AT241" s="15" t="s">
        <v>154</v>
      </c>
      <c r="AU241" s="15" t="s">
        <v>85</v>
      </c>
      <c r="AY241" s="15" t="s">
        <v>151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5" t="s">
        <v>83</v>
      </c>
      <c r="BK241" s="184">
        <f>ROUND(I241*H241,2)</f>
        <v>0</v>
      </c>
      <c r="BL241" s="15" t="s">
        <v>159</v>
      </c>
      <c r="BM241" s="15" t="s">
        <v>1134</v>
      </c>
    </row>
    <row r="242" spans="2:47" s="1" customFormat="1" ht="12">
      <c r="B242" s="32"/>
      <c r="C242" s="33"/>
      <c r="D242" s="185" t="s">
        <v>161</v>
      </c>
      <c r="E242" s="33"/>
      <c r="F242" s="186" t="s">
        <v>1135</v>
      </c>
      <c r="G242" s="33"/>
      <c r="H242" s="33"/>
      <c r="I242" s="102"/>
      <c r="J242" s="33"/>
      <c r="K242" s="33"/>
      <c r="L242" s="36"/>
      <c r="M242" s="187"/>
      <c r="N242" s="58"/>
      <c r="O242" s="58"/>
      <c r="P242" s="58"/>
      <c r="Q242" s="58"/>
      <c r="R242" s="58"/>
      <c r="S242" s="58"/>
      <c r="T242" s="59"/>
      <c r="AT242" s="15" t="s">
        <v>161</v>
      </c>
      <c r="AU242" s="15" t="s">
        <v>85</v>
      </c>
    </row>
    <row r="243" spans="2:51" s="11" customFormat="1" ht="12">
      <c r="B243" s="188"/>
      <c r="C243" s="189"/>
      <c r="D243" s="185" t="s">
        <v>163</v>
      </c>
      <c r="E243" s="190" t="s">
        <v>1</v>
      </c>
      <c r="F243" s="191" t="s">
        <v>200</v>
      </c>
      <c r="G243" s="189"/>
      <c r="H243" s="190" t="s">
        <v>1</v>
      </c>
      <c r="I243" s="192"/>
      <c r="J243" s="189"/>
      <c r="K243" s="189"/>
      <c r="L243" s="193"/>
      <c r="M243" s="194"/>
      <c r="N243" s="195"/>
      <c r="O243" s="195"/>
      <c r="P243" s="195"/>
      <c r="Q243" s="195"/>
      <c r="R243" s="195"/>
      <c r="S243" s="195"/>
      <c r="T243" s="196"/>
      <c r="AT243" s="197" t="s">
        <v>163</v>
      </c>
      <c r="AU243" s="197" t="s">
        <v>85</v>
      </c>
      <c r="AV243" s="11" t="s">
        <v>83</v>
      </c>
      <c r="AW243" s="11" t="s">
        <v>36</v>
      </c>
      <c r="AX243" s="11" t="s">
        <v>75</v>
      </c>
      <c r="AY243" s="197" t="s">
        <v>151</v>
      </c>
    </row>
    <row r="244" spans="2:51" s="12" customFormat="1" ht="12">
      <c r="B244" s="198"/>
      <c r="C244" s="199"/>
      <c r="D244" s="185" t="s">
        <v>163</v>
      </c>
      <c r="E244" s="200" t="s">
        <v>1</v>
      </c>
      <c r="F244" s="201" t="s">
        <v>1057</v>
      </c>
      <c r="G244" s="199"/>
      <c r="H244" s="202">
        <v>1965.08</v>
      </c>
      <c r="I244" s="203"/>
      <c r="J244" s="199"/>
      <c r="K244" s="199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163</v>
      </c>
      <c r="AU244" s="208" t="s">
        <v>85</v>
      </c>
      <c r="AV244" s="12" t="s">
        <v>85</v>
      </c>
      <c r="AW244" s="12" t="s">
        <v>36</v>
      </c>
      <c r="AX244" s="12" t="s">
        <v>83</v>
      </c>
      <c r="AY244" s="208" t="s">
        <v>151</v>
      </c>
    </row>
    <row r="245" spans="2:65" s="1" customFormat="1" ht="16.5" customHeight="1">
      <c r="B245" s="32"/>
      <c r="C245" s="173" t="s">
        <v>345</v>
      </c>
      <c r="D245" s="173" t="s">
        <v>154</v>
      </c>
      <c r="E245" s="174" t="s">
        <v>360</v>
      </c>
      <c r="F245" s="175" t="s">
        <v>361</v>
      </c>
      <c r="G245" s="176" t="s">
        <v>157</v>
      </c>
      <c r="H245" s="177">
        <v>128</v>
      </c>
      <c r="I245" s="178"/>
      <c r="J245" s="179">
        <f>ROUND(I245*H245,2)</f>
        <v>0</v>
      </c>
      <c r="K245" s="175" t="s">
        <v>158</v>
      </c>
      <c r="L245" s="36"/>
      <c r="M245" s="180" t="s">
        <v>1</v>
      </c>
      <c r="N245" s="181" t="s">
        <v>46</v>
      </c>
      <c r="O245" s="58"/>
      <c r="P245" s="182">
        <f>O245*H245</f>
        <v>0</v>
      </c>
      <c r="Q245" s="182">
        <v>0.00013</v>
      </c>
      <c r="R245" s="182">
        <f>Q245*H245</f>
        <v>0.01664</v>
      </c>
      <c r="S245" s="182">
        <v>0</v>
      </c>
      <c r="T245" s="183">
        <f>S245*H245</f>
        <v>0</v>
      </c>
      <c r="AR245" s="15" t="s">
        <v>159</v>
      </c>
      <c r="AT245" s="15" t="s">
        <v>154</v>
      </c>
      <c r="AU245" s="15" t="s">
        <v>85</v>
      </c>
      <c r="AY245" s="15" t="s">
        <v>151</v>
      </c>
      <c r="BE245" s="184">
        <f>IF(N245="základní",J245,0)</f>
        <v>0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15" t="s">
        <v>83</v>
      </c>
      <c r="BK245" s="184">
        <f>ROUND(I245*H245,2)</f>
        <v>0</v>
      </c>
      <c r="BL245" s="15" t="s">
        <v>159</v>
      </c>
      <c r="BM245" s="15" t="s">
        <v>1136</v>
      </c>
    </row>
    <row r="246" spans="2:47" s="1" customFormat="1" ht="12">
      <c r="B246" s="32"/>
      <c r="C246" s="33"/>
      <c r="D246" s="185" t="s">
        <v>161</v>
      </c>
      <c r="E246" s="33"/>
      <c r="F246" s="186" t="s">
        <v>363</v>
      </c>
      <c r="G246" s="33"/>
      <c r="H246" s="33"/>
      <c r="I246" s="102"/>
      <c r="J246" s="33"/>
      <c r="K246" s="33"/>
      <c r="L246" s="36"/>
      <c r="M246" s="187"/>
      <c r="N246" s="58"/>
      <c r="O246" s="58"/>
      <c r="P246" s="58"/>
      <c r="Q246" s="58"/>
      <c r="R246" s="58"/>
      <c r="S246" s="58"/>
      <c r="T246" s="59"/>
      <c r="AT246" s="15" t="s">
        <v>161</v>
      </c>
      <c r="AU246" s="15" t="s">
        <v>85</v>
      </c>
    </row>
    <row r="247" spans="2:51" s="11" customFormat="1" ht="12">
      <c r="B247" s="188"/>
      <c r="C247" s="189"/>
      <c r="D247" s="185" t="s">
        <v>163</v>
      </c>
      <c r="E247" s="190" t="s">
        <v>1</v>
      </c>
      <c r="F247" s="191" t="s">
        <v>200</v>
      </c>
      <c r="G247" s="189"/>
      <c r="H247" s="190" t="s">
        <v>1</v>
      </c>
      <c r="I247" s="192"/>
      <c r="J247" s="189"/>
      <c r="K247" s="189"/>
      <c r="L247" s="193"/>
      <c r="M247" s="194"/>
      <c r="N247" s="195"/>
      <c r="O247" s="195"/>
      <c r="P247" s="195"/>
      <c r="Q247" s="195"/>
      <c r="R247" s="195"/>
      <c r="S247" s="195"/>
      <c r="T247" s="196"/>
      <c r="AT247" s="197" t="s">
        <v>163</v>
      </c>
      <c r="AU247" s="197" t="s">
        <v>85</v>
      </c>
      <c r="AV247" s="11" t="s">
        <v>83</v>
      </c>
      <c r="AW247" s="11" t="s">
        <v>36</v>
      </c>
      <c r="AX247" s="11" t="s">
        <v>75</v>
      </c>
      <c r="AY247" s="197" t="s">
        <v>151</v>
      </c>
    </row>
    <row r="248" spans="2:51" s="12" customFormat="1" ht="12">
      <c r="B248" s="198"/>
      <c r="C248" s="199"/>
      <c r="D248" s="185" t="s">
        <v>163</v>
      </c>
      <c r="E248" s="200" t="s">
        <v>1</v>
      </c>
      <c r="F248" s="201" t="s">
        <v>1137</v>
      </c>
      <c r="G248" s="199"/>
      <c r="H248" s="202">
        <v>128</v>
      </c>
      <c r="I248" s="203"/>
      <c r="J248" s="199"/>
      <c r="K248" s="199"/>
      <c r="L248" s="204"/>
      <c r="M248" s="205"/>
      <c r="N248" s="206"/>
      <c r="O248" s="206"/>
      <c r="P248" s="206"/>
      <c r="Q248" s="206"/>
      <c r="R248" s="206"/>
      <c r="S248" s="206"/>
      <c r="T248" s="207"/>
      <c r="AT248" s="208" t="s">
        <v>163</v>
      </c>
      <c r="AU248" s="208" t="s">
        <v>85</v>
      </c>
      <c r="AV248" s="12" t="s">
        <v>85</v>
      </c>
      <c r="AW248" s="12" t="s">
        <v>36</v>
      </c>
      <c r="AX248" s="12" t="s">
        <v>83</v>
      </c>
      <c r="AY248" s="208" t="s">
        <v>151</v>
      </c>
    </row>
    <row r="249" spans="2:65" s="1" customFormat="1" ht="16.5" customHeight="1">
      <c r="B249" s="32"/>
      <c r="C249" s="173" t="s">
        <v>352</v>
      </c>
      <c r="D249" s="173" t="s">
        <v>154</v>
      </c>
      <c r="E249" s="174" t="s">
        <v>366</v>
      </c>
      <c r="F249" s="175" t="s">
        <v>367</v>
      </c>
      <c r="G249" s="176" t="s">
        <v>157</v>
      </c>
      <c r="H249" s="177">
        <v>328</v>
      </c>
      <c r="I249" s="178"/>
      <c r="J249" s="179">
        <f>ROUND(I249*H249,2)</f>
        <v>0</v>
      </c>
      <c r="K249" s="175" t="s">
        <v>158</v>
      </c>
      <c r="L249" s="36"/>
      <c r="M249" s="180" t="s">
        <v>1</v>
      </c>
      <c r="N249" s="181" t="s">
        <v>46</v>
      </c>
      <c r="O249" s="58"/>
      <c r="P249" s="182">
        <f>O249*H249</f>
        <v>0</v>
      </c>
      <c r="Q249" s="182">
        <v>4E-05</v>
      </c>
      <c r="R249" s="182">
        <f>Q249*H249</f>
        <v>0.013120000000000001</v>
      </c>
      <c r="S249" s="182">
        <v>0</v>
      </c>
      <c r="T249" s="183">
        <f>S249*H249</f>
        <v>0</v>
      </c>
      <c r="AR249" s="15" t="s">
        <v>159</v>
      </c>
      <c r="AT249" s="15" t="s">
        <v>154</v>
      </c>
      <c r="AU249" s="15" t="s">
        <v>85</v>
      </c>
      <c r="AY249" s="15" t="s">
        <v>151</v>
      </c>
      <c r="BE249" s="184">
        <f>IF(N249="základní",J249,0)</f>
        <v>0</v>
      </c>
      <c r="BF249" s="184">
        <f>IF(N249="snížená",J249,0)</f>
        <v>0</v>
      </c>
      <c r="BG249" s="184">
        <f>IF(N249="zákl. přenesená",J249,0)</f>
        <v>0</v>
      </c>
      <c r="BH249" s="184">
        <f>IF(N249="sníž. přenesená",J249,0)</f>
        <v>0</v>
      </c>
      <c r="BI249" s="184">
        <f>IF(N249="nulová",J249,0)</f>
        <v>0</v>
      </c>
      <c r="BJ249" s="15" t="s">
        <v>83</v>
      </c>
      <c r="BK249" s="184">
        <f>ROUND(I249*H249,2)</f>
        <v>0</v>
      </c>
      <c r="BL249" s="15" t="s">
        <v>159</v>
      </c>
      <c r="BM249" s="15" t="s">
        <v>1138</v>
      </c>
    </row>
    <row r="250" spans="2:47" s="1" customFormat="1" ht="29.25">
      <c r="B250" s="32"/>
      <c r="C250" s="33"/>
      <c r="D250" s="185" t="s">
        <v>161</v>
      </c>
      <c r="E250" s="33"/>
      <c r="F250" s="186" t="s">
        <v>369</v>
      </c>
      <c r="G250" s="33"/>
      <c r="H250" s="33"/>
      <c r="I250" s="102"/>
      <c r="J250" s="33"/>
      <c r="K250" s="33"/>
      <c r="L250" s="36"/>
      <c r="M250" s="187"/>
      <c r="N250" s="58"/>
      <c r="O250" s="58"/>
      <c r="P250" s="58"/>
      <c r="Q250" s="58"/>
      <c r="R250" s="58"/>
      <c r="S250" s="58"/>
      <c r="T250" s="59"/>
      <c r="AT250" s="15" t="s">
        <v>161</v>
      </c>
      <c r="AU250" s="15" t="s">
        <v>85</v>
      </c>
    </row>
    <row r="251" spans="2:51" s="11" customFormat="1" ht="12">
      <c r="B251" s="188"/>
      <c r="C251" s="189"/>
      <c r="D251" s="185" t="s">
        <v>163</v>
      </c>
      <c r="E251" s="190" t="s">
        <v>1</v>
      </c>
      <c r="F251" s="191" t="s">
        <v>184</v>
      </c>
      <c r="G251" s="189"/>
      <c r="H251" s="190" t="s">
        <v>1</v>
      </c>
      <c r="I251" s="192"/>
      <c r="J251" s="189"/>
      <c r="K251" s="189"/>
      <c r="L251" s="193"/>
      <c r="M251" s="194"/>
      <c r="N251" s="195"/>
      <c r="O251" s="195"/>
      <c r="P251" s="195"/>
      <c r="Q251" s="195"/>
      <c r="R251" s="195"/>
      <c r="S251" s="195"/>
      <c r="T251" s="196"/>
      <c r="AT251" s="197" t="s">
        <v>163</v>
      </c>
      <c r="AU251" s="197" t="s">
        <v>85</v>
      </c>
      <c r="AV251" s="11" t="s">
        <v>83</v>
      </c>
      <c r="AW251" s="11" t="s">
        <v>36</v>
      </c>
      <c r="AX251" s="11" t="s">
        <v>75</v>
      </c>
      <c r="AY251" s="197" t="s">
        <v>151</v>
      </c>
    </row>
    <row r="252" spans="2:51" s="12" customFormat="1" ht="12">
      <c r="B252" s="198"/>
      <c r="C252" s="199"/>
      <c r="D252" s="185" t="s">
        <v>163</v>
      </c>
      <c r="E252" s="200" t="s">
        <v>1</v>
      </c>
      <c r="F252" s="201" t="s">
        <v>1139</v>
      </c>
      <c r="G252" s="199"/>
      <c r="H252" s="202">
        <v>128</v>
      </c>
      <c r="I252" s="203"/>
      <c r="J252" s="199"/>
      <c r="K252" s="199"/>
      <c r="L252" s="204"/>
      <c r="M252" s="205"/>
      <c r="N252" s="206"/>
      <c r="O252" s="206"/>
      <c r="P252" s="206"/>
      <c r="Q252" s="206"/>
      <c r="R252" s="206"/>
      <c r="S252" s="206"/>
      <c r="T252" s="207"/>
      <c r="AT252" s="208" t="s">
        <v>163</v>
      </c>
      <c r="AU252" s="208" t="s">
        <v>85</v>
      </c>
      <c r="AV252" s="12" t="s">
        <v>85</v>
      </c>
      <c r="AW252" s="12" t="s">
        <v>36</v>
      </c>
      <c r="AX252" s="12" t="s">
        <v>75</v>
      </c>
      <c r="AY252" s="208" t="s">
        <v>151</v>
      </c>
    </row>
    <row r="253" spans="2:51" s="12" customFormat="1" ht="12">
      <c r="B253" s="198"/>
      <c r="C253" s="199"/>
      <c r="D253" s="185" t="s">
        <v>163</v>
      </c>
      <c r="E253" s="200" t="s">
        <v>1</v>
      </c>
      <c r="F253" s="201" t="s">
        <v>1140</v>
      </c>
      <c r="G253" s="199"/>
      <c r="H253" s="202">
        <v>200</v>
      </c>
      <c r="I253" s="203"/>
      <c r="J253" s="199"/>
      <c r="K253" s="199"/>
      <c r="L253" s="204"/>
      <c r="M253" s="205"/>
      <c r="N253" s="206"/>
      <c r="O253" s="206"/>
      <c r="P253" s="206"/>
      <c r="Q253" s="206"/>
      <c r="R253" s="206"/>
      <c r="S253" s="206"/>
      <c r="T253" s="207"/>
      <c r="AT253" s="208" t="s">
        <v>163</v>
      </c>
      <c r="AU253" s="208" t="s">
        <v>85</v>
      </c>
      <c r="AV253" s="12" t="s">
        <v>85</v>
      </c>
      <c r="AW253" s="12" t="s">
        <v>36</v>
      </c>
      <c r="AX253" s="12" t="s">
        <v>75</v>
      </c>
      <c r="AY253" s="208" t="s">
        <v>151</v>
      </c>
    </row>
    <row r="254" spans="2:51" s="13" customFormat="1" ht="12">
      <c r="B254" s="209"/>
      <c r="C254" s="210"/>
      <c r="D254" s="185" t="s">
        <v>163</v>
      </c>
      <c r="E254" s="211" t="s">
        <v>1</v>
      </c>
      <c r="F254" s="212" t="s">
        <v>171</v>
      </c>
      <c r="G254" s="210"/>
      <c r="H254" s="213">
        <v>328</v>
      </c>
      <c r="I254" s="214"/>
      <c r="J254" s="210"/>
      <c r="K254" s="210"/>
      <c r="L254" s="215"/>
      <c r="M254" s="216"/>
      <c r="N254" s="217"/>
      <c r="O254" s="217"/>
      <c r="P254" s="217"/>
      <c r="Q254" s="217"/>
      <c r="R254" s="217"/>
      <c r="S254" s="217"/>
      <c r="T254" s="218"/>
      <c r="AT254" s="219" t="s">
        <v>163</v>
      </c>
      <c r="AU254" s="219" t="s">
        <v>85</v>
      </c>
      <c r="AV254" s="13" t="s">
        <v>159</v>
      </c>
      <c r="AW254" s="13" t="s">
        <v>36</v>
      </c>
      <c r="AX254" s="13" t="s">
        <v>83</v>
      </c>
      <c r="AY254" s="219" t="s">
        <v>151</v>
      </c>
    </row>
    <row r="255" spans="2:65" s="1" customFormat="1" ht="16.5" customHeight="1">
      <c r="B255" s="32"/>
      <c r="C255" s="173" t="s">
        <v>359</v>
      </c>
      <c r="D255" s="173" t="s">
        <v>154</v>
      </c>
      <c r="E255" s="174" t="s">
        <v>383</v>
      </c>
      <c r="F255" s="175" t="s">
        <v>384</v>
      </c>
      <c r="G255" s="176" t="s">
        <v>157</v>
      </c>
      <c r="H255" s="177">
        <v>24</v>
      </c>
      <c r="I255" s="178"/>
      <c r="J255" s="179">
        <f>ROUND(I255*H255,2)</f>
        <v>0</v>
      </c>
      <c r="K255" s="175" t="s">
        <v>158</v>
      </c>
      <c r="L255" s="36"/>
      <c r="M255" s="180" t="s">
        <v>1</v>
      </c>
      <c r="N255" s="181" t="s">
        <v>46</v>
      </c>
      <c r="O255" s="58"/>
      <c r="P255" s="182">
        <f>O255*H255</f>
        <v>0</v>
      </c>
      <c r="Q255" s="182">
        <v>0</v>
      </c>
      <c r="R255" s="182">
        <f>Q255*H255</f>
        <v>0</v>
      </c>
      <c r="S255" s="182">
        <v>0.038</v>
      </c>
      <c r="T255" s="183">
        <f>S255*H255</f>
        <v>0.9119999999999999</v>
      </c>
      <c r="AR255" s="15" t="s">
        <v>159</v>
      </c>
      <c r="AT255" s="15" t="s">
        <v>154</v>
      </c>
      <c r="AU255" s="15" t="s">
        <v>85</v>
      </c>
      <c r="AY255" s="15" t="s">
        <v>151</v>
      </c>
      <c r="BE255" s="184">
        <f>IF(N255="základní",J255,0)</f>
        <v>0</v>
      </c>
      <c r="BF255" s="184">
        <f>IF(N255="snížená",J255,0)</f>
        <v>0</v>
      </c>
      <c r="BG255" s="184">
        <f>IF(N255="zákl. přenesená",J255,0)</f>
        <v>0</v>
      </c>
      <c r="BH255" s="184">
        <f>IF(N255="sníž. přenesená",J255,0)</f>
        <v>0</v>
      </c>
      <c r="BI255" s="184">
        <f>IF(N255="nulová",J255,0)</f>
        <v>0</v>
      </c>
      <c r="BJ255" s="15" t="s">
        <v>83</v>
      </c>
      <c r="BK255" s="184">
        <f>ROUND(I255*H255,2)</f>
        <v>0</v>
      </c>
      <c r="BL255" s="15" t="s">
        <v>159</v>
      </c>
      <c r="BM255" s="15" t="s">
        <v>1141</v>
      </c>
    </row>
    <row r="256" spans="2:47" s="1" customFormat="1" ht="19.5">
      <c r="B256" s="32"/>
      <c r="C256" s="33"/>
      <c r="D256" s="185" t="s">
        <v>161</v>
      </c>
      <c r="E256" s="33"/>
      <c r="F256" s="186" t="s">
        <v>386</v>
      </c>
      <c r="G256" s="33"/>
      <c r="H256" s="33"/>
      <c r="I256" s="102"/>
      <c r="J256" s="33"/>
      <c r="K256" s="33"/>
      <c r="L256" s="36"/>
      <c r="M256" s="187"/>
      <c r="N256" s="58"/>
      <c r="O256" s="58"/>
      <c r="P256" s="58"/>
      <c r="Q256" s="58"/>
      <c r="R256" s="58"/>
      <c r="S256" s="58"/>
      <c r="T256" s="59"/>
      <c r="AT256" s="15" t="s">
        <v>161</v>
      </c>
      <c r="AU256" s="15" t="s">
        <v>85</v>
      </c>
    </row>
    <row r="257" spans="2:51" s="11" customFormat="1" ht="12">
      <c r="B257" s="188"/>
      <c r="C257" s="189"/>
      <c r="D257" s="185" t="s">
        <v>163</v>
      </c>
      <c r="E257" s="190" t="s">
        <v>1</v>
      </c>
      <c r="F257" s="191" t="s">
        <v>387</v>
      </c>
      <c r="G257" s="189"/>
      <c r="H257" s="190" t="s">
        <v>1</v>
      </c>
      <c r="I257" s="192"/>
      <c r="J257" s="189"/>
      <c r="K257" s="189"/>
      <c r="L257" s="193"/>
      <c r="M257" s="194"/>
      <c r="N257" s="195"/>
      <c r="O257" s="195"/>
      <c r="P257" s="195"/>
      <c r="Q257" s="195"/>
      <c r="R257" s="195"/>
      <c r="S257" s="195"/>
      <c r="T257" s="196"/>
      <c r="AT257" s="197" t="s">
        <v>163</v>
      </c>
      <c r="AU257" s="197" t="s">
        <v>85</v>
      </c>
      <c r="AV257" s="11" t="s">
        <v>83</v>
      </c>
      <c r="AW257" s="11" t="s">
        <v>36</v>
      </c>
      <c r="AX257" s="11" t="s">
        <v>75</v>
      </c>
      <c r="AY257" s="197" t="s">
        <v>151</v>
      </c>
    </row>
    <row r="258" spans="2:51" s="12" customFormat="1" ht="12">
      <c r="B258" s="198"/>
      <c r="C258" s="199"/>
      <c r="D258" s="185" t="s">
        <v>163</v>
      </c>
      <c r="E258" s="200" t="s">
        <v>1</v>
      </c>
      <c r="F258" s="201" t="s">
        <v>1142</v>
      </c>
      <c r="G258" s="199"/>
      <c r="H258" s="202">
        <v>24</v>
      </c>
      <c r="I258" s="203"/>
      <c r="J258" s="199"/>
      <c r="K258" s="199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163</v>
      </c>
      <c r="AU258" s="208" t="s">
        <v>85</v>
      </c>
      <c r="AV258" s="12" t="s">
        <v>85</v>
      </c>
      <c r="AW258" s="12" t="s">
        <v>36</v>
      </c>
      <c r="AX258" s="12" t="s">
        <v>83</v>
      </c>
      <c r="AY258" s="208" t="s">
        <v>151</v>
      </c>
    </row>
    <row r="259" spans="2:65" s="1" customFormat="1" ht="16.5" customHeight="1">
      <c r="B259" s="32"/>
      <c r="C259" s="173" t="s">
        <v>365</v>
      </c>
      <c r="D259" s="173" t="s">
        <v>154</v>
      </c>
      <c r="E259" s="174" t="s">
        <v>390</v>
      </c>
      <c r="F259" s="175" t="s">
        <v>391</v>
      </c>
      <c r="G259" s="176" t="s">
        <v>157</v>
      </c>
      <c r="H259" s="177">
        <v>7</v>
      </c>
      <c r="I259" s="178"/>
      <c r="J259" s="179">
        <f>ROUND(I259*H259,2)</f>
        <v>0</v>
      </c>
      <c r="K259" s="175" t="s">
        <v>158</v>
      </c>
      <c r="L259" s="36"/>
      <c r="M259" s="180" t="s">
        <v>1</v>
      </c>
      <c r="N259" s="181" t="s">
        <v>46</v>
      </c>
      <c r="O259" s="58"/>
      <c r="P259" s="182">
        <f>O259*H259</f>
        <v>0</v>
      </c>
      <c r="Q259" s="182">
        <v>0</v>
      </c>
      <c r="R259" s="182">
        <f>Q259*H259</f>
        <v>0</v>
      </c>
      <c r="S259" s="182">
        <v>0.034</v>
      </c>
      <c r="T259" s="183">
        <f>S259*H259</f>
        <v>0.23800000000000002</v>
      </c>
      <c r="AR259" s="15" t="s">
        <v>159</v>
      </c>
      <c r="AT259" s="15" t="s">
        <v>154</v>
      </c>
      <c r="AU259" s="15" t="s">
        <v>85</v>
      </c>
      <c r="AY259" s="15" t="s">
        <v>151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15" t="s">
        <v>83</v>
      </c>
      <c r="BK259" s="184">
        <f>ROUND(I259*H259,2)</f>
        <v>0</v>
      </c>
      <c r="BL259" s="15" t="s">
        <v>159</v>
      </c>
      <c r="BM259" s="15" t="s">
        <v>1143</v>
      </c>
    </row>
    <row r="260" spans="2:47" s="1" customFormat="1" ht="19.5">
      <c r="B260" s="32"/>
      <c r="C260" s="33"/>
      <c r="D260" s="185" t="s">
        <v>161</v>
      </c>
      <c r="E260" s="33"/>
      <c r="F260" s="186" t="s">
        <v>393</v>
      </c>
      <c r="G260" s="33"/>
      <c r="H260" s="33"/>
      <c r="I260" s="102"/>
      <c r="J260" s="33"/>
      <c r="K260" s="33"/>
      <c r="L260" s="36"/>
      <c r="M260" s="187"/>
      <c r="N260" s="58"/>
      <c r="O260" s="58"/>
      <c r="P260" s="58"/>
      <c r="Q260" s="58"/>
      <c r="R260" s="58"/>
      <c r="S260" s="58"/>
      <c r="T260" s="59"/>
      <c r="AT260" s="15" t="s">
        <v>161</v>
      </c>
      <c r="AU260" s="15" t="s">
        <v>85</v>
      </c>
    </row>
    <row r="261" spans="2:51" s="11" customFormat="1" ht="12">
      <c r="B261" s="188"/>
      <c r="C261" s="189"/>
      <c r="D261" s="185" t="s">
        <v>163</v>
      </c>
      <c r="E261" s="190" t="s">
        <v>1</v>
      </c>
      <c r="F261" s="191" t="s">
        <v>387</v>
      </c>
      <c r="G261" s="189"/>
      <c r="H261" s="190" t="s">
        <v>1</v>
      </c>
      <c r="I261" s="192"/>
      <c r="J261" s="189"/>
      <c r="K261" s="189"/>
      <c r="L261" s="193"/>
      <c r="M261" s="194"/>
      <c r="N261" s="195"/>
      <c r="O261" s="195"/>
      <c r="P261" s="195"/>
      <c r="Q261" s="195"/>
      <c r="R261" s="195"/>
      <c r="S261" s="195"/>
      <c r="T261" s="196"/>
      <c r="AT261" s="197" t="s">
        <v>163</v>
      </c>
      <c r="AU261" s="197" t="s">
        <v>85</v>
      </c>
      <c r="AV261" s="11" t="s">
        <v>83</v>
      </c>
      <c r="AW261" s="11" t="s">
        <v>36</v>
      </c>
      <c r="AX261" s="11" t="s">
        <v>75</v>
      </c>
      <c r="AY261" s="197" t="s">
        <v>151</v>
      </c>
    </row>
    <row r="262" spans="2:51" s="12" customFormat="1" ht="12">
      <c r="B262" s="198"/>
      <c r="C262" s="199"/>
      <c r="D262" s="185" t="s">
        <v>163</v>
      </c>
      <c r="E262" s="200" t="s">
        <v>1</v>
      </c>
      <c r="F262" s="201" t="s">
        <v>1144</v>
      </c>
      <c r="G262" s="199"/>
      <c r="H262" s="202">
        <v>7</v>
      </c>
      <c r="I262" s="203"/>
      <c r="J262" s="199"/>
      <c r="K262" s="199"/>
      <c r="L262" s="204"/>
      <c r="M262" s="205"/>
      <c r="N262" s="206"/>
      <c r="O262" s="206"/>
      <c r="P262" s="206"/>
      <c r="Q262" s="206"/>
      <c r="R262" s="206"/>
      <c r="S262" s="206"/>
      <c r="T262" s="207"/>
      <c r="AT262" s="208" t="s">
        <v>163</v>
      </c>
      <c r="AU262" s="208" t="s">
        <v>85</v>
      </c>
      <c r="AV262" s="12" t="s">
        <v>85</v>
      </c>
      <c r="AW262" s="12" t="s">
        <v>36</v>
      </c>
      <c r="AX262" s="12" t="s">
        <v>83</v>
      </c>
      <c r="AY262" s="208" t="s">
        <v>151</v>
      </c>
    </row>
    <row r="263" spans="2:65" s="1" customFormat="1" ht="16.5" customHeight="1">
      <c r="B263" s="32"/>
      <c r="C263" s="173" t="s">
        <v>372</v>
      </c>
      <c r="D263" s="173" t="s">
        <v>154</v>
      </c>
      <c r="E263" s="174" t="s">
        <v>403</v>
      </c>
      <c r="F263" s="175" t="s">
        <v>404</v>
      </c>
      <c r="G263" s="176" t="s">
        <v>157</v>
      </c>
      <c r="H263" s="177">
        <v>32.85</v>
      </c>
      <c r="I263" s="178"/>
      <c r="J263" s="179">
        <f>ROUND(I263*H263,2)</f>
        <v>0</v>
      </c>
      <c r="K263" s="175" t="s">
        <v>158</v>
      </c>
      <c r="L263" s="36"/>
      <c r="M263" s="180" t="s">
        <v>1</v>
      </c>
      <c r="N263" s="181" t="s">
        <v>46</v>
      </c>
      <c r="O263" s="58"/>
      <c r="P263" s="182">
        <f>O263*H263</f>
        <v>0</v>
      </c>
      <c r="Q263" s="182">
        <v>0</v>
      </c>
      <c r="R263" s="182">
        <f>Q263*H263</f>
        <v>0</v>
      </c>
      <c r="S263" s="182">
        <v>0.046</v>
      </c>
      <c r="T263" s="183">
        <f>S263*H263</f>
        <v>1.5111</v>
      </c>
      <c r="AR263" s="15" t="s">
        <v>159</v>
      </c>
      <c r="AT263" s="15" t="s">
        <v>154</v>
      </c>
      <c r="AU263" s="15" t="s">
        <v>85</v>
      </c>
      <c r="AY263" s="15" t="s">
        <v>151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15" t="s">
        <v>83</v>
      </c>
      <c r="BK263" s="184">
        <f>ROUND(I263*H263,2)</f>
        <v>0</v>
      </c>
      <c r="BL263" s="15" t="s">
        <v>159</v>
      </c>
      <c r="BM263" s="15" t="s">
        <v>1145</v>
      </c>
    </row>
    <row r="264" spans="2:47" s="1" customFormat="1" ht="19.5">
      <c r="B264" s="32"/>
      <c r="C264" s="33"/>
      <c r="D264" s="185" t="s">
        <v>161</v>
      </c>
      <c r="E264" s="33"/>
      <c r="F264" s="186" t="s">
        <v>406</v>
      </c>
      <c r="G264" s="33"/>
      <c r="H264" s="33"/>
      <c r="I264" s="102"/>
      <c r="J264" s="33"/>
      <c r="K264" s="33"/>
      <c r="L264" s="36"/>
      <c r="M264" s="187"/>
      <c r="N264" s="58"/>
      <c r="O264" s="58"/>
      <c r="P264" s="58"/>
      <c r="Q264" s="58"/>
      <c r="R264" s="58"/>
      <c r="S264" s="58"/>
      <c r="T264" s="59"/>
      <c r="AT264" s="15" t="s">
        <v>161</v>
      </c>
      <c r="AU264" s="15" t="s">
        <v>85</v>
      </c>
    </row>
    <row r="265" spans="2:51" s="11" customFormat="1" ht="12">
      <c r="B265" s="188"/>
      <c r="C265" s="189"/>
      <c r="D265" s="185" t="s">
        <v>163</v>
      </c>
      <c r="E265" s="190" t="s">
        <v>1</v>
      </c>
      <c r="F265" s="191" t="s">
        <v>164</v>
      </c>
      <c r="G265" s="189"/>
      <c r="H265" s="190" t="s">
        <v>1</v>
      </c>
      <c r="I265" s="192"/>
      <c r="J265" s="189"/>
      <c r="K265" s="189"/>
      <c r="L265" s="193"/>
      <c r="M265" s="194"/>
      <c r="N265" s="195"/>
      <c r="O265" s="195"/>
      <c r="P265" s="195"/>
      <c r="Q265" s="195"/>
      <c r="R265" s="195"/>
      <c r="S265" s="195"/>
      <c r="T265" s="196"/>
      <c r="AT265" s="197" t="s">
        <v>163</v>
      </c>
      <c r="AU265" s="197" t="s">
        <v>85</v>
      </c>
      <c r="AV265" s="11" t="s">
        <v>83</v>
      </c>
      <c r="AW265" s="11" t="s">
        <v>36</v>
      </c>
      <c r="AX265" s="11" t="s">
        <v>75</v>
      </c>
      <c r="AY265" s="197" t="s">
        <v>151</v>
      </c>
    </row>
    <row r="266" spans="2:51" s="11" customFormat="1" ht="12">
      <c r="B266" s="188"/>
      <c r="C266" s="189"/>
      <c r="D266" s="185" t="s">
        <v>163</v>
      </c>
      <c r="E266" s="190" t="s">
        <v>1</v>
      </c>
      <c r="F266" s="191" t="s">
        <v>191</v>
      </c>
      <c r="G266" s="189"/>
      <c r="H266" s="190" t="s">
        <v>1</v>
      </c>
      <c r="I266" s="192"/>
      <c r="J266" s="189"/>
      <c r="K266" s="189"/>
      <c r="L266" s="193"/>
      <c r="M266" s="194"/>
      <c r="N266" s="195"/>
      <c r="O266" s="195"/>
      <c r="P266" s="195"/>
      <c r="Q266" s="195"/>
      <c r="R266" s="195"/>
      <c r="S266" s="195"/>
      <c r="T266" s="196"/>
      <c r="AT266" s="197" t="s">
        <v>163</v>
      </c>
      <c r="AU266" s="197" t="s">
        <v>85</v>
      </c>
      <c r="AV266" s="11" t="s">
        <v>83</v>
      </c>
      <c r="AW266" s="11" t="s">
        <v>36</v>
      </c>
      <c r="AX266" s="11" t="s">
        <v>75</v>
      </c>
      <c r="AY266" s="197" t="s">
        <v>151</v>
      </c>
    </row>
    <row r="267" spans="2:51" s="12" customFormat="1" ht="12">
      <c r="B267" s="198"/>
      <c r="C267" s="199"/>
      <c r="D267" s="185" t="s">
        <v>163</v>
      </c>
      <c r="E267" s="200" t="s">
        <v>1</v>
      </c>
      <c r="F267" s="201" t="s">
        <v>1065</v>
      </c>
      <c r="G267" s="199"/>
      <c r="H267" s="202">
        <v>32.85</v>
      </c>
      <c r="I267" s="203"/>
      <c r="J267" s="199"/>
      <c r="K267" s="199"/>
      <c r="L267" s="204"/>
      <c r="M267" s="205"/>
      <c r="N267" s="206"/>
      <c r="O267" s="206"/>
      <c r="P267" s="206"/>
      <c r="Q267" s="206"/>
      <c r="R267" s="206"/>
      <c r="S267" s="206"/>
      <c r="T267" s="207"/>
      <c r="AT267" s="208" t="s">
        <v>163</v>
      </c>
      <c r="AU267" s="208" t="s">
        <v>85</v>
      </c>
      <c r="AV267" s="12" t="s">
        <v>85</v>
      </c>
      <c r="AW267" s="12" t="s">
        <v>36</v>
      </c>
      <c r="AX267" s="12" t="s">
        <v>75</v>
      </c>
      <c r="AY267" s="208" t="s">
        <v>151</v>
      </c>
    </row>
    <row r="268" spans="2:51" s="13" customFormat="1" ht="12">
      <c r="B268" s="209"/>
      <c r="C268" s="210"/>
      <c r="D268" s="185" t="s">
        <v>163</v>
      </c>
      <c r="E268" s="211" t="s">
        <v>1</v>
      </c>
      <c r="F268" s="212" t="s">
        <v>171</v>
      </c>
      <c r="G268" s="210"/>
      <c r="H268" s="213">
        <v>32.85</v>
      </c>
      <c r="I268" s="214"/>
      <c r="J268" s="210"/>
      <c r="K268" s="210"/>
      <c r="L268" s="215"/>
      <c r="M268" s="216"/>
      <c r="N268" s="217"/>
      <c r="O268" s="217"/>
      <c r="P268" s="217"/>
      <c r="Q268" s="217"/>
      <c r="R268" s="217"/>
      <c r="S268" s="217"/>
      <c r="T268" s="218"/>
      <c r="AT268" s="219" t="s">
        <v>163</v>
      </c>
      <c r="AU268" s="219" t="s">
        <v>85</v>
      </c>
      <c r="AV268" s="13" t="s">
        <v>159</v>
      </c>
      <c r="AW268" s="13" t="s">
        <v>36</v>
      </c>
      <c r="AX268" s="13" t="s">
        <v>83</v>
      </c>
      <c r="AY268" s="219" t="s">
        <v>151</v>
      </c>
    </row>
    <row r="269" spans="2:65" s="1" customFormat="1" ht="16.5" customHeight="1">
      <c r="B269" s="32"/>
      <c r="C269" s="173" t="s">
        <v>377</v>
      </c>
      <c r="D269" s="173" t="s">
        <v>154</v>
      </c>
      <c r="E269" s="174" t="s">
        <v>408</v>
      </c>
      <c r="F269" s="175" t="s">
        <v>409</v>
      </c>
      <c r="G269" s="176" t="s">
        <v>157</v>
      </c>
      <c r="H269" s="177">
        <v>32.85</v>
      </c>
      <c r="I269" s="178"/>
      <c r="J269" s="179">
        <f>ROUND(I269*H269,2)</f>
        <v>0</v>
      </c>
      <c r="K269" s="175" t="s">
        <v>158</v>
      </c>
      <c r="L269" s="36"/>
      <c r="M269" s="180" t="s">
        <v>1</v>
      </c>
      <c r="N269" s="181" t="s">
        <v>46</v>
      </c>
      <c r="O269" s="58"/>
      <c r="P269" s="182">
        <f>O269*H269</f>
        <v>0</v>
      </c>
      <c r="Q269" s="182">
        <v>0</v>
      </c>
      <c r="R269" s="182">
        <f>Q269*H269</f>
        <v>0</v>
      </c>
      <c r="S269" s="182">
        <v>0.005</v>
      </c>
      <c r="T269" s="183">
        <f>S269*H269</f>
        <v>0.16425</v>
      </c>
      <c r="AR269" s="15" t="s">
        <v>159</v>
      </c>
      <c r="AT269" s="15" t="s">
        <v>154</v>
      </c>
      <c r="AU269" s="15" t="s">
        <v>85</v>
      </c>
      <c r="AY269" s="15" t="s">
        <v>151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15" t="s">
        <v>83</v>
      </c>
      <c r="BK269" s="184">
        <f>ROUND(I269*H269,2)</f>
        <v>0</v>
      </c>
      <c r="BL269" s="15" t="s">
        <v>159</v>
      </c>
      <c r="BM269" s="15" t="s">
        <v>1146</v>
      </c>
    </row>
    <row r="270" spans="2:47" s="1" customFormat="1" ht="19.5">
      <c r="B270" s="32"/>
      <c r="C270" s="33"/>
      <c r="D270" s="185" t="s">
        <v>161</v>
      </c>
      <c r="E270" s="33"/>
      <c r="F270" s="186" t="s">
        <v>411</v>
      </c>
      <c r="G270" s="33"/>
      <c r="H270" s="33"/>
      <c r="I270" s="102"/>
      <c r="J270" s="33"/>
      <c r="K270" s="33"/>
      <c r="L270" s="36"/>
      <c r="M270" s="187"/>
      <c r="N270" s="58"/>
      <c r="O270" s="58"/>
      <c r="P270" s="58"/>
      <c r="Q270" s="58"/>
      <c r="R270" s="58"/>
      <c r="S270" s="58"/>
      <c r="T270" s="59"/>
      <c r="AT270" s="15" t="s">
        <v>161</v>
      </c>
      <c r="AU270" s="15" t="s">
        <v>85</v>
      </c>
    </row>
    <row r="271" spans="2:51" s="11" customFormat="1" ht="12">
      <c r="B271" s="188"/>
      <c r="C271" s="189"/>
      <c r="D271" s="185" t="s">
        <v>163</v>
      </c>
      <c r="E271" s="190" t="s">
        <v>1</v>
      </c>
      <c r="F271" s="191" t="s">
        <v>164</v>
      </c>
      <c r="G271" s="189"/>
      <c r="H271" s="190" t="s">
        <v>1</v>
      </c>
      <c r="I271" s="192"/>
      <c r="J271" s="189"/>
      <c r="K271" s="189"/>
      <c r="L271" s="193"/>
      <c r="M271" s="194"/>
      <c r="N271" s="195"/>
      <c r="O271" s="195"/>
      <c r="P271" s="195"/>
      <c r="Q271" s="195"/>
      <c r="R271" s="195"/>
      <c r="S271" s="195"/>
      <c r="T271" s="196"/>
      <c r="AT271" s="197" t="s">
        <v>163</v>
      </c>
      <c r="AU271" s="197" t="s">
        <v>85</v>
      </c>
      <c r="AV271" s="11" t="s">
        <v>83</v>
      </c>
      <c r="AW271" s="11" t="s">
        <v>36</v>
      </c>
      <c r="AX271" s="11" t="s">
        <v>75</v>
      </c>
      <c r="AY271" s="197" t="s">
        <v>151</v>
      </c>
    </row>
    <row r="272" spans="2:51" s="11" customFormat="1" ht="12">
      <c r="B272" s="188"/>
      <c r="C272" s="189"/>
      <c r="D272" s="185" t="s">
        <v>163</v>
      </c>
      <c r="E272" s="190" t="s">
        <v>1</v>
      </c>
      <c r="F272" s="191" t="s">
        <v>412</v>
      </c>
      <c r="G272" s="189"/>
      <c r="H272" s="190" t="s">
        <v>1</v>
      </c>
      <c r="I272" s="192"/>
      <c r="J272" s="189"/>
      <c r="K272" s="189"/>
      <c r="L272" s="193"/>
      <c r="M272" s="194"/>
      <c r="N272" s="195"/>
      <c r="O272" s="195"/>
      <c r="P272" s="195"/>
      <c r="Q272" s="195"/>
      <c r="R272" s="195"/>
      <c r="S272" s="195"/>
      <c r="T272" s="196"/>
      <c r="AT272" s="197" t="s">
        <v>163</v>
      </c>
      <c r="AU272" s="197" t="s">
        <v>85</v>
      </c>
      <c r="AV272" s="11" t="s">
        <v>83</v>
      </c>
      <c r="AW272" s="11" t="s">
        <v>36</v>
      </c>
      <c r="AX272" s="11" t="s">
        <v>75</v>
      </c>
      <c r="AY272" s="197" t="s">
        <v>151</v>
      </c>
    </row>
    <row r="273" spans="2:51" s="12" customFormat="1" ht="12">
      <c r="B273" s="198"/>
      <c r="C273" s="199"/>
      <c r="D273" s="185" t="s">
        <v>163</v>
      </c>
      <c r="E273" s="200" t="s">
        <v>1</v>
      </c>
      <c r="F273" s="201" t="s">
        <v>1065</v>
      </c>
      <c r="G273" s="199"/>
      <c r="H273" s="202">
        <v>32.85</v>
      </c>
      <c r="I273" s="203"/>
      <c r="J273" s="199"/>
      <c r="K273" s="199"/>
      <c r="L273" s="204"/>
      <c r="M273" s="205"/>
      <c r="N273" s="206"/>
      <c r="O273" s="206"/>
      <c r="P273" s="206"/>
      <c r="Q273" s="206"/>
      <c r="R273" s="206"/>
      <c r="S273" s="206"/>
      <c r="T273" s="207"/>
      <c r="AT273" s="208" t="s">
        <v>163</v>
      </c>
      <c r="AU273" s="208" t="s">
        <v>85</v>
      </c>
      <c r="AV273" s="12" t="s">
        <v>85</v>
      </c>
      <c r="AW273" s="12" t="s">
        <v>36</v>
      </c>
      <c r="AX273" s="12" t="s">
        <v>75</v>
      </c>
      <c r="AY273" s="208" t="s">
        <v>151</v>
      </c>
    </row>
    <row r="274" spans="2:51" s="13" customFormat="1" ht="12">
      <c r="B274" s="209"/>
      <c r="C274" s="210"/>
      <c r="D274" s="185" t="s">
        <v>163</v>
      </c>
      <c r="E274" s="211" t="s">
        <v>1</v>
      </c>
      <c r="F274" s="212" t="s">
        <v>171</v>
      </c>
      <c r="G274" s="210"/>
      <c r="H274" s="213">
        <v>32.85</v>
      </c>
      <c r="I274" s="214"/>
      <c r="J274" s="210"/>
      <c r="K274" s="210"/>
      <c r="L274" s="215"/>
      <c r="M274" s="216"/>
      <c r="N274" s="217"/>
      <c r="O274" s="217"/>
      <c r="P274" s="217"/>
      <c r="Q274" s="217"/>
      <c r="R274" s="217"/>
      <c r="S274" s="217"/>
      <c r="T274" s="218"/>
      <c r="AT274" s="219" t="s">
        <v>163</v>
      </c>
      <c r="AU274" s="219" t="s">
        <v>85</v>
      </c>
      <c r="AV274" s="13" t="s">
        <v>159</v>
      </c>
      <c r="AW274" s="13" t="s">
        <v>36</v>
      </c>
      <c r="AX274" s="13" t="s">
        <v>83</v>
      </c>
      <c r="AY274" s="219" t="s">
        <v>151</v>
      </c>
    </row>
    <row r="275" spans="2:63" s="10" customFormat="1" ht="22.9" customHeight="1">
      <c r="B275" s="157"/>
      <c r="C275" s="158"/>
      <c r="D275" s="159" t="s">
        <v>74</v>
      </c>
      <c r="E275" s="171" t="s">
        <v>413</v>
      </c>
      <c r="F275" s="171" t="s">
        <v>414</v>
      </c>
      <c r="G275" s="158"/>
      <c r="H275" s="158"/>
      <c r="I275" s="161"/>
      <c r="J275" s="172">
        <f>BK275</f>
        <v>0</v>
      </c>
      <c r="K275" s="158"/>
      <c r="L275" s="163"/>
      <c r="M275" s="164"/>
      <c r="N275" s="165"/>
      <c r="O275" s="165"/>
      <c r="P275" s="166">
        <f>SUM(P276:P284)</f>
        <v>0</v>
      </c>
      <c r="Q275" s="165"/>
      <c r="R275" s="166">
        <f>SUM(R276:R284)</f>
        <v>0</v>
      </c>
      <c r="S275" s="165"/>
      <c r="T275" s="167">
        <f>SUM(T276:T284)</f>
        <v>0</v>
      </c>
      <c r="AR275" s="168" t="s">
        <v>83</v>
      </c>
      <c r="AT275" s="169" t="s">
        <v>74</v>
      </c>
      <c r="AU275" s="169" t="s">
        <v>83</v>
      </c>
      <c r="AY275" s="168" t="s">
        <v>151</v>
      </c>
      <c r="BK275" s="170">
        <f>SUM(BK276:BK284)</f>
        <v>0</v>
      </c>
    </row>
    <row r="276" spans="2:65" s="1" customFormat="1" ht="16.5" customHeight="1">
      <c r="B276" s="32"/>
      <c r="C276" s="173" t="s">
        <v>382</v>
      </c>
      <c r="D276" s="173" t="s">
        <v>154</v>
      </c>
      <c r="E276" s="174" t="s">
        <v>856</v>
      </c>
      <c r="F276" s="175" t="s">
        <v>857</v>
      </c>
      <c r="G276" s="176" t="s">
        <v>418</v>
      </c>
      <c r="H276" s="177">
        <v>3.062</v>
      </c>
      <c r="I276" s="178"/>
      <c r="J276" s="179">
        <f>ROUND(I276*H276,2)</f>
        <v>0</v>
      </c>
      <c r="K276" s="175" t="s">
        <v>158</v>
      </c>
      <c r="L276" s="36"/>
      <c r="M276" s="180" t="s">
        <v>1</v>
      </c>
      <c r="N276" s="181" t="s">
        <v>46</v>
      </c>
      <c r="O276" s="58"/>
      <c r="P276" s="182">
        <f>O276*H276</f>
        <v>0</v>
      </c>
      <c r="Q276" s="182">
        <v>0</v>
      </c>
      <c r="R276" s="182">
        <f>Q276*H276</f>
        <v>0</v>
      </c>
      <c r="S276" s="182">
        <v>0</v>
      </c>
      <c r="T276" s="183">
        <f>S276*H276</f>
        <v>0</v>
      </c>
      <c r="AR276" s="15" t="s">
        <v>159</v>
      </c>
      <c r="AT276" s="15" t="s">
        <v>154</v>
      </c>
      <c r="AU276" s="15" t="s">
        <v>85</v>
      </c>
      <c r="AY276" s="15" t="s">
        <v>151</v>
      </c>
      <c r="BE276" s="184">
        <f>IF(N276="základní",J276,0)</f>
        <v>0</v>
      </c>
      <c r="BF276" s="184">
        <f>IF(N276="snížená",J276,0)</f>
        <v>0</v>
      </c>
      <c r="BG276" s="184">
        <f>IF(N276="zákl. přenesená",J276,0)</f>
        <v>0</v>
      </c>
      <c r="BH276" s="184">
        <f>IF(N276="sníž. přenesená",J276,0)</f>
        <v>0</v>
      </c>
      <c r="BI276" s="184">
        <f>IF(N276="nulová",J276,0)</f>
        <v>0</v>
      </c>
      <c r="BJ276" s="15" t="s">
        <v>83</v>
      </c>
      <c r="BK276" s="184">
        <f>ROUND(I276*H276,2)</f>
        <v>0</v>
      </c>
      <c r="BL276" s="15" t="s">
        <v>159</v>
      </c>
      <c r="BM276" s="15" t="s">
        <v>1147</v>
      </c>
    </row>
    <row r="277" spans="2:47" s="1" customFormat="1" ht="19.5">
      <c r="B277" s="32"/>
      <c r="C277" s="33"/>
      <c r="D277" s="185" t="s">
        <v>161</v>
      </c>
      <c r="E277" s="33"/>
      <c r="F277" s="186" t="s">
        <v>859</v>
      </c>
      <c r="G277" s="33"/>
      <c r="H277" s="33"/>
      <c r="I277" s="102"/>
      <c r="J277" s="33"/>
      <c r="K277" s="33"/>
      <c r="L277" s="36"/>
      <c r="M277" s="187"/>
      <c r="N277" s="58"/>
      <c r="O277" s="58"/>
      <c r="P277" s="58"/>
      <c r="Q277" s="58"/>
      <c r="R277" s="58"/>
      <c r="S277" s="58"/>
      <c r="T277" s="59"/>
      <c r="AT277" s="15" t="s">
        <v>161</v>
      </c>
      <c r="AU277" s="15" t="s">
        <v>85</v>
      </c>
    </row>
    <row r="278" spans="2:65" s="1" customFormat="1" ht="16.5" customHeight="1">
      <c r="B278" s="32"/>
      <c r="C278" s="173" t="s">
        <v>389</v>
      </c>
      <c r="D278" s="173" t="s">
        <v>154</v>
      </c>
      <c r="E278" s="174" t="s">
        <v>422</v>
      </c>
      <c r="F278" s="175" t="s">
        <v>423</v>
      </c>
      <c r="G278" s="176" t="s">
        <v>418</v>
      </c>
      <c r="H278" s="177">
        <v>3.062</v>
      </c>
      <c r="I278" s="178"/>
      <c r="J278" s="179">
        <f>ROUND(I278*H278,2)</f>
        <v>0</v>
      </c>
      <c r="K278" s="175" t="s">
        <v>158</v>
      </c>
      <c r="L278" s="36"/>
      <c r="M278" s="180" t="s">
        <v>1</v>
      </c>
      <c r="N278" s="181" t="s">
        <v>46</v>
      </c>
      <c r="O278" s="58"/>
      <c r="P278" s="182">
        <f>O278*H278</f>
        <v>0</v>
      </c>
      <c r="Q278" s="182">
        <v>0</v>
      </c>
      <c r="R278" s="182">
        <f>Q278*H278</f>
        <v>0</v>
      </c>
      <c r="S278" s="182">
        <v>0</v>
      </c>
      <c r="T278" s="183">
        <f>S278*H278</f>
        <v>0</v>
      </c>
      <c r="AR278" s="15" t="s">
        <v>159</v>
      </c>
      <c r="AT278" s="15" t="s">
        <v>154</v>
      </c>
      <c r="AU278" s="15" t="s">
        <v>85</v>
      </c>
      <c r="AY278" s="15" t="s">
        <v>151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15" t="s">
        <v>83</v>
      </c>
      <c r="BK278" s="184">
        <f>ROUND(I278*H278,2)</f>
        <v>0</v>
      </c>
      <c r="BL278" s="15" t="s">
        <v>159</v>
      </c>
      <c r="BM278" s="15" t="s">
        <v>1148</v>
      </c>
    </row>
    <row r="279" spans="2:47" s="1" customFormat="1" ht="12">
      <c r="B279" s="32"/>
      <c r="C279" s="33"/>
      <c r="D279" s="185" t="s">
        <v>161</v>
      </c>
      <c r="E279" s="33"/>
      <c r="F279" s="186" t="s">
        <v>425</v>
      </c>
      <c r="G279" s="33"/>
      <c r="H279" s="33"/>
      <c r="I279" s="102"/>
      <c r="J279" s="33"/>
      <c r="K279" s="33"/>
      <c r="L279" s="36"/>
      <c r="M279" s="187"/>
      <c r="N279" s="58"/>
      <c r="O279" s="58"/>
      <c r="P279" s="58"/>
      <c r="Q279" s="58"/>
      <c r="R279" s="58"/>
      <c r="S279" s="58"/>
      <c r="T279" s="59"/>
      <c r="AT279" s="15" t="s">
        <v>161</v>
      </c>
      <c r="AU279" s="15" t="s">
        <v>85</v>
      </c>
    </row>
    <row r="280" spans="2:65" s="1" customFormat="1" ht="16.5" customHeight="1">
      <c r="B280" s="32"/>
      <c r="C280" s="173" t="s">
        <v>395</v>
      </c>
      <c r="D280" s="173" t="s">
        <v>154</v>
      </c>
      <c r="E280" s="174" t="s">
        <v>427</v>
      </c>
      <c r="F280" s="175" t="s">
        <v>428</v>
      </c>
      <c r="G280" s="176" t="s">
        <v>418</v>
      </c>
      <c r="H280" s="177">
        <v>58.178</v>
      </c>
      <c r="I280" s="178"/>
      <c r="J280" s="179">
        <f>ROUND(I280*H280,2)</f>
        <v>0</v>
      </c>
      <c r="K280" s="175" t="s">
        <v>158</v>
      </c>
      <c r="L280" s="36"/>
      <c r="M280" s="180" t="s">
        <v>1</v>
      </c>
      <c r="N280" s="181" t="s">
        <v>46</v>
      </c>
      <c r="O280" s="58"/>
      <c r="P280" s="182">
        <f>O280*H280</f>
        <v>0</v>
      </c>
      <c r="Q280" s="182">
        <v>0</v>
      </c>
      <c r="R280" s="182">
        <f>Q280*H280</f>
        <v>0</v>
      </c>
      <c r="S280" s="182">
        <v>0</v>
      </c>
      <c r="T280" s="183">
        <f>S280*H280</f>
        <v>0</v>
      </c>
      <c r="AR280" s="15" t="s">
        <v>159</v>
      </c>
      <c r="AT280" s="15" t="s">
        <v>154</v>
      </c>
      <c r="AU280" s="15" t="s">
        <v>85</v>
      </c>
      <c r="AY280" s="15" t="s">
        <v>151</v>
      </c>
      <c r="BE280" s="184">
        <f>IF(N280="základní",J280,0)</f>
        <v>0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15" t="s">
        <v>83</v>
      </c>
      <c r="BK280" s="184">
        <f>ROUND(I280*H280,2)</f>
        <v>0</v>
      </c>
      <c r="BL280" s="15" t="s">
        <v>159</v>
      </c>
      <c r="BM280" s="15" t="s">
        <v>1149</v>
      </c>
    </row>
    <row r="281" spans="2:47" s="1" customFormat="1" ht="19.5">
      <c r="B281" s="32"/>
      <c r="C281" s="33"/>
      <c r="D281" s="185" t="s">
        <v>161</v>
      </c>
      <c r="E281" s="33"/>
      <c r="F281" s="186" t="s">
        <v>430</v>
      </c>
      <c r="G281" s="33"/>
      <c r="H281" s="33"/>
      <c r="I281" s="102"/>
      <c r="J281" s="33"/>
      <c r="K281" s="33"/>
      <c r="L281" s="36"/>
      <c r="M281" s="187"/>
      <c r="N281" s="58"/>
      <c r="O281" s="58"/>
      <c r="P281" s="58"/>
      <c r="Q281" s="58"/>
      <c r="R281" s="58"/>
      <c r="S281" s="58"/>
      <c r="T281" s="59"/>
      <c r="AT281" s="15" t="s">
        <v>161</v>
      </c>
      <c r="AU281" s="15" t="s">
        <v>85</v>
      </c>
    </row>
    <row r="282" spans="2:51" s="12" customFormat="1" ht="12">
      <c r="B282" s="198"/>
      <c r="C282" s="199"/>
      <c r="D282" s="185" t="s">
        <v>163</v>
      </c>
      <c r="E282" s="199"/>
      <c r="F282" s="201" t="s">
        <v>1150</v>
      </c>
      <c r="G282" s="199"/>
      <c r="H282" s="202">
        <v>58.178</v>
      </c>
      <c r="I282" s="203"/>
      <c r="J282" s="199"/>
      <c r="K282" s="199"/>
      <c r="L282" s="204"/>
      <c r="M282" s="205"/>
      <c r="N282" s="206"/>
      <c r="O282" s="206"/>
      <c r="P282" s="206"/>
      <c r="Q282" s="206"/>
      <c r="R282" s="206"/>
      <c r="S282" s="206"/>
      <c r="T282" s="207"/>
      <c r="AT282" s="208" t="s">
        <v>163</v>
      </c>
      <c r="AU282" s="208" t="s">
        <v>85</v>
      </c>
      <c r="AV282" s="12" t="s">
        <v>85</v>
      </c>
      <c r="AW282" s="12" t="s">
        <v>4</v>
      </c>
      <c r="AX282" s="12" t="s">
        <v>83</v>
      </c>
      <c r="AY282" s="208" t="s">
        <v>151</v>
      </c>
    </row>
    <row r="283" spans="2:65" s="1" customFormat="1" ht="16.5" customHeight="1">
      <c r="B283" s="32"/>
      <c r="C283" s="173" t="s">
        <v>402</v>
      </c>
      <c r="D283" s="173" t="s">
        <v>154</v>
      </c>
      <c r="E283" s="174" t="s">
        <v>438</v>
      </c>
      <c r="F283" s="175" t="s">
        <v>439</v>
      </c>
      <c r="G283" s="176" t="s">
        <v>418</v>
      </c>
      <c r="H283" s="177">
        <v>3.062</v>
      </c>
      <c r="I283" s="178"/>
      <c r="J283" s="179">
        <f>ROUND(I283*H283,2)</f>
        <v>0</v>
      </c>
      <c r="K283" s="175" t="s">
        <v>158</v>
      </c>
      <c r="L283" s="36"/>
      <c r="M283" s="180" t="s">
        <v>1</v>
      </c>
      <c r="N283" s="181" t="s">
        <v>46</v>
      </c>
      <c r="O283" s="58"/>
      <c r="P283" s="182">
        <f>O283*H283</f>
        <v>0</v>
      </c>
      <c r="Q283" s="182">
        <v>0</v>
      </c>
      <c r="R283" s="182">
        <f>Q283*H283</f>
        <v>0</v>
      </c>
      <c r="S283" s="182">
        <v>0</v>
      </c>
      <c r="T283" s="183">
        <f>S283*H283</f>
        <v>0</v>
      </c>
      <c r="AR283" s="15" t="s">
        <v>159</v>
      </c>
      <c r="AT283" s="15" t="s">
        <v>154</v>
      </c>
      <c r="AU283" s="15" t="s">
        <v>85</v>
      </c>
      <c r="AY283" s="15" t="s">
        <v>151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15" t="s">
        <v>83</v>
      </c>
      <c r="BK283" s="184">
        <f>ROUND(I283*H283,2)</f>
        <v>0</v>
      </c>
      <c r="BL283" s="15" t="s">
        <v>159</v>
      </c>
      <c r="BM283" s="15" t="s">
        <v>1151</v>
      </c>
    </row>
    <row r="284" spans="2:47" s="1" customFormat="1" ht="12">
      <c r="B284" s="32"/>
      <c r="C284" s="33"/>
      <c r="D284" s="185" t="s">
        <v>161</v>
      </c>
      <c r="E284" s="33"/>
      <c r="F284" s="186" t="s">
        <v>441</v>
      </c>
      <c r="G284" s="33"/>
      <c r="H284" s="33"/>
      <c r="I284" s="102"/>
      <c r="J284" s="33"/>
      <c r="K284" s="33"/>
      <c r="L284" s="36"/>
      <c r="M284" s="187"/>
      <c r="N284" s="58"/>
      <c r="O284" s="58"/>
      <c r="P284" s="58"/>
      <c r="Q284" s="58"/>
      <c r="R284" s="58"/>
      <c r="S284" s="58"/>
      <c r="T284" s="59"/>
      <c r="AT284" s="15" t="s">
        <v>161</v>
      </c>
      <c r="AU284" s="15" t="s">
        <v>85</v>
      </c>
    </row>
    <row r="285" spans="2:63" s="10" customFormat="1" ht="22.9" customHeight="1">
      <c r="B285" s="157"/>
      <c r="C285" s="158"/>
      <c r="D285" s="159" t="s">
        <v>74</v>
      </c>
      <c r="E285" s="171" t="s">
        <v>442</v>
      </c>
      <c r="F285" s="171" t="s">
        <v>443</v>
      </c>
      <c r="G285" s="158"/>
      <c r="H285" s="158"/>
      <c r="I285" s="161"/>
      <c r="J285" s="172">
        <f>BK285</f>
        <v>0</v>
      </c>
      <c r="K285" s="158"/>
      <c r="L285" s="163"/>
      <c r="M285" s="164"/>
      <c r="N285" s="165"/>
      <c r="O285" s="165"/>
      <c r="P285" s="166">
        <f>SUM(P286:P287)</f>
        <v>0</v>
      </c>
      <c r="Q285" s="165"/>
      <c r="R285" s="166">
        <f>SUM(R286:R287)</f>
        <v>0</v>
      </c>
      <c r="S285" s="165"/>
      <c r="T285" s="167">
        <f>SUM(T286:T287)</f>
        <v>0</v>
      </c>
      <c r="AR285" s="168" t="s">
        <v>83</v>
      </c>
      <c r="AT285" s="169" t="s">
        <v>74</v>
      </c>
      <c r="AU285" s="169" t="s">
        <v>83</v>
      </c>
      <c r="AY285" s="168" t="s">
        <v>151</v>
      </c>
      <c r="BK285" s="170">
        <f>SUM(BK286:BK287)</f>
        <v>0</v>
      </c>
    </row>
    <row r="286" spans="2:65" s="1" customFormat="1" ht="16.5" customHeight="1">
      <c r="B286" s="32"/>
      <c r="C286" s="173" t="s">
        <v>407</v>
      </c>
      <c r="D286" s="173" t="s">
        <v>154</v>
      </c>
      <c r="E286" s="174" t="s">
        <v>865</v>
      </c>
      <c r="F286" s="175" t="s">
        <v>866</v>
      </c>
      <c r="G286" s="176" t="s">
        <v>418</v>
      </c>
      <c r="H286" s="177">
        <v>3.341</v>
      </c>
      <c r="I286" s="178"/>
      <c r="J286" s="179">
        <f>ROUND(I286*H286,2)</f>
        <v>0</v>
      </c>
      <c r="K286" s="175" t="s">
        <v>158</v>
      </c>
      <c r="L286" s="36"/>
      <c r="M286" s="180" t="s">
        <v>1</v>
      </c>
      <c r="N286" s="181" t="s">
        <v>46</v>
      </c>
      <c r="O286" s="58"/>
      <c r="P286" s="182">
        <f>O286*H286</f>
        <v>0</v>
      </c>
      <c r="Q286" s="182">
        <v>0</v>
      </c>
      <c r="R286" s="182">
        <f>Q286*H286</f>
        <v>0</v>
      </c>
      <c r="S286" s="182">
        <v>0</v>
      </c>
      <c r="T286" s="183">
        <f>S286*H286</f>
        <v>0</v>
      </c>
      <c r="AR286" s="15" t="s">
        <v>159</v>
      </c>
      <c r="AT286" s="15" t="s">
        <v>154</v>
      </c>
      <c r="AU286" s="15" t="s">
        <v>85</v>
      </c>
      <c r="AY286" s="15" t="s">
        <v>151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15" t="s">
        <v>83</v>
      </c>
      <c r="BK286" s="184">
        <f>ROUND(I286*H286,2)</f>
        <v>0</v>
      </c>
      <c r="BL286" s="15" t="s">
        <v>159</v>
      </c>
      <c r="BM286" s="15" t="s">
        <v>1152</v>
      </c>
    </row>
    <row r="287" spans="2:47" s="1" customFormat="1" ht="19.5">
      <c r="B287" s="32"/>
      <c r="C287" s="33"/>
      <c r="D287" s="185" t="s">
        <v>161</v>
      </c>
      <c r="E287" s="33"/>
      <c r="F287" s="186" t="s">
        <v>868</v>
      </c>
      <c r="G287" s="33"/>
      <c r="H287" s="33"/>
      <c r="I287" s="102"/>
      <c r="J287" s="33"/>
      <c r="K287" s="33"/>
      <c r="L287" s="36"/>
      <c r="M287" s="187"/>
      <c r="N287" s="58"/>
      <c r="O287" s="58"/>
      <c r="P287" s="58"/>
      <c r="Q287" s="58"/>
      <c r="R287" s="58"/>
      <c r="S287" s="58"/>
      <c r="T287" s="59"/>
      <c r="AT287" s="15" t="s">
        <v>161</v>
      </c>
      <c r="AU287" s="15" t="s">
        <v>85</v>
      </c>
    </row>
    <row r="288" spans="2:63" s="10" customFormat="1" ht="25.9" customHeight="1">
      <c r="B288" s="157"/>
      <c r="C288" s="158"/>
      <c r="D288" s="159" t="s">
        <v>74</v>
      </c>
      <c r="E288" s="160" t="s">
        <v>449</v>
      </c>
      <c r="F288" s="160" t="s">
        <v>450</v>
      </c>
      <c r="G288" s="158"/>
      <c r="H288" s="158"/>
      <c r="I288" s="161"/>
      <c r="J288" s="162">
        <f>BK288</f>
        <v>0</v>
      </c>
      <c r="K288" s="158"/>
      <c r="L288" s="163"/>
      <c r="M288" s="164"/>
      <c r="N288" s="165"/>
      <c r="O288" s="165"/>
      <c r="P288" s="166">
        <f>P289+P311+P335+P386+P398</f>
        <v>0</v>
      </c>
      <c r="Q288" s="165"/>
      <c r="R288" s="166">
        <f>R289+R311+R335+R386+R398</f>
        <v>1.0696752</v>
      </c>
      <c r="S288" s="165"/>
      <c r="T288" s="167">
        <f>T289+T311+T335+T386+T398</f>
        <v>0.23682999999999998</v>
      </c>
      <c r="AR288" s="168" t="s">
        <v>85</v>
      </c>
      <c r="AT288" s="169" t="s">
        <v>74</v>
      </c>
      <c r="AU288" s="169" t="s">
        <v>75</v>
      </c>
      <c r="AY288" s="168" t="s">
        <v>151</v>
      </c>
      <c r="BK288" s="170">
        <f>BK289+BK311+BK335+BK386+BK398</f>
        <v>0</v>
      </c>
    </row>
    <row r="289" spans="2:63" s="10" customFormat="1" ht="22.9" customHeight="1">
      <c r="B289" s="157"/>
      <c r="C289" s="158"/>
      <c r="D289" s="159" t="s">
        <v>74</v>
      </c>
      <c r="E289" s="171" t="s">
        <v>1153</v>
      </c>
      <c r="F289" s="171" t="s">
        <v>1154</v>
      </c>
      <c r="G289" s="158"/>
      <c r="H289" s="158"/>
      <c r="I289" s="161"/>
      <c r="J289" s="172">
        <f>BK289</f>
        <v>0</v>
      </c>
      <c r="K289" s="158"/>
      <c r="L289" s="163"/>
      <c r="M289" s="164"/>
      <c r="N289" s="165"/>
      <c r="O289" s="165"/>
      <c r="P289" s="166">
        <f>SUM(P290:P310)</f>
        <v>0</v>
      </c>
      <c r="Q289" s="165"/>
      <c r="R289" s="166">
        <f>SUM(R290:R310)</f>
        <v>0.6999788</v>
      </c>
      <c r="S289" s="165"/>
      <c r="T289" s="167">
        <f>SUM(T290:T310)</f>
        <v>0</v>
      </c>
      <c r="AR289" s="168" t="s">
        <v>85</v>
      </c>
      <c r="AT289" s="169" t="s">
        <v>74</v>
      </c>
      <c r="AU289" s="169" t="s">
        <v>83</v>
      </c>
      <c r="AY289" s="168" t="s">
        <v>151</v>
      </c>
      <c r="BK289" s="170">
        <f>SUM(BK290:BK310)</f>
        <v>0</v>
      </c>
    </row>
    <row r="290" spans="2:65" s="1" customFormat="1" ht="16.5" customHeight="1">
      <c r="B290" s="32"/>
      <c r="C290" s="173" t="s">
        <v>415</v>
      </c>
      <c r="D290" s="173" t="s">
        <v>154</v>
      </c>
      <c r="E290" s="174" t="s">
        <v>1155</v>
      </c>
      <c r="F290" s="175" t="s">
        <v>1156</v>
      </c>
      <c r="G290" s="176" t="s">
        <v>157</v>
      </c>
      <c r="H290" s="177">
        <v>66.912</v>
      </c>
      <c r="I290" s="178"/>
      <c r="J290" s="179">
        <f>ROUND(I290*H290,2)</f>
        <v>0</v>
      </c>
      <c r="K290" s="175" t="s">
        <v>1</v>
      </c>
      <c r="L290" s="36"/>
      <c r="M290" s="180" t="s">
        <v>1</v>
      </c>
      <c r="N290" s="181" t="s">
        <v>46</v>
      </c>
      <c r="O290" s="58"/>
      <c r="P290" s="182">
        <f>O290*H290</f>
        <v>0</v>
      </c>
      <c r="Q290" s="182">
        <v>0.00304</v>
      </c>
      <c r="R290" s="182">
        <f>Q290*H290</f>
        <v>0.20341248000000003</v>
      </c>
      <c r="S290" s="182">
        <v>0</v>
      </c>
      <c r="T290" s="183">
        <f>S290*H290</f>
        <v>0</v>
      </c>
      <c r="AR290" s="15" t="s">
        <v>292</v>
      </c>
      <c r="AT290" s="15" t="s">
        <v>154</v>
      </c>
      <c r="AU290" s="15" t="s">
        <v>85</v>
      </c>
      <c r="AY290" s="15" t="s">
        <v>151</v>
      </c>
      <c r="BE290" s="184">
        <f>IF(N290="základní",J290,0)</f>
        <v>0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15" t="s">
        <v>83</v>
      </c>
      <c r="BK290" s="184">
        <f>ROUND(I290*H290,2)</f>
        <v>0</v>
      </c>
      <c r="BL290" s="15" t="s">
        <v>292</v>
      </c>
      <c r="BM290" s="15" t="s">
        <v>1157</v>
      </c>
    </row>
    <row r="291" spans="2:47" s="1" customFormat="1" ht="12">
      <c r="B291" s="32"/>
      <c r="C291" s="33"/>
      <c r="D291" s="185" t="s">
        <v>161</v>
      </c>
      <c r="E291" s="33"/>
      <c r="F291" s="186" t="s">
        <v>1156</v>
      </c>
      <c r="G291" s="33"/>
      <c r="H291" s="33"/>
      <c r="I291" s="102"/>
      <c r="J291" s="33"/>
      <c r="K291" s="33"/>
      <c r="L291" s="36"/>
      <c r="M291" s="187"/>
      <c r="N291" s="58"/>
      <c r="O291" s="58"/>
      <c r="P291" s="58"/>
      <c r="Q291" s="58"/>
      <c r="R291" s="58"/>
      <c r="S291" s="58"/>
      <c r="T291" s="59"/>
      <c r="AT291" s="15" t="s">
        <v>161</v>
      </c>
      <c r="AU291" s="15" t="s">
        <v>85</v>
      </c>
    </row>
    <row r="292" spans="2:51" s="11" customFormat="1" ht="12">
      <c r="B292" s="188"/>
      <c r="C292" s="189"/>
      <c r="D292" s="185" t="s">
        <v>163</v>
      </c>
      <c r="E292" s="190" t="s">
        <v>1</v>
      </c>
      <c r="F292" s="191" t="s">
        <v>184</v>
      </c>
      <c r="G292" s="189"/>
      <c r="H292" s="190" t="s">
        <v>1</v>
      </c>
      <c r="I292" s="192"/>
      <c r="J292" s="189"/>
      <c r="K292" s="189"/>
      <c r="L292" s="193"/>
      <c r="M292" s="194"/>
      <c r="N292" s="195"/>
      <c r="O292" s="195"/>
      <c r="P292" s="195"/>
      <c r="Q292" s="195"/>
      <c r="R292" s="195"/>
      <c r="S292" s="195"/>
      <c r="T292" s="196"/>
      <c r="AT292" s="197" t="s">
        <v>163</v>
      </c>
      <c r="AU292" s="197" t="s">
        <v>85</v>
      </c>
      <c r="AV292" s="11" t="s">
        <v>83</v>
      </c>
      <c r="AW292" s="11" t="s">
        <v>36</v>
      </c>
      <c r="AX292" s="11" t="s">
        <v>75</v>
      </c>
      <c r="AY292" s="197" t="s">
        <v>151</v>
      </c>
    </row>
    <row r="293" spans="2:51" s="11" customFormat="1" ht="12">
      <c r="B293" s="188"/>
      <c r="C293" s="189"/>
      <c r="D293" s="185" t="s">
        <v>163</v>
      </c>
      <c r="E293" s="190" t="s">
        <v>1</v>
      </c>
      <c r="F293" s="191" t="s">
        <v>1158</v>
      </c>
      <c r="G293" s="189"/>
      <c r="H293" s="190" t="s">
        <v>1</v>
      </c>
      <c r="I293" s="192"/>
      <c r="J293" s="189"/>
      <c r="K293" s="189"/>
      <c r="L293" s="193"/>
      <c r="M293" s="194"/>
      <c r="N293" s="195"/>
      <c r="O293" s="195"/>
      <c r="P293" s="195"/>
      <c r="Q293" s="195"/>
      <c r="R293" s="195"/>
      <c r="S293" s="195"/>
      <c r="T293" s="196"/>
      <c r="AT293" s="197" t="s">
        <v>163</v>
      </c>
      <c r="AU293" s="197" t="s">
        <v>85</v>
      </c>
      <c r="AV293" s="11" t="s">
        <v>83</v>
      </c>
      <c r="AW293" s="11" t="s">
        <v>36</v>
      </c>
      <c r="AX293" s="11" t="s">
        <v>75</v>
      </c>
      <c r="AY293" s="197" t="s">
        <v>151</v>
      </c>
    </row>
    <row r="294" spans="2:51" s="12" customFormat="1" ht="22.5">
      <c r="B294" s="198"/>
      <c r="C294" s="199"/>
      <c r="D294" s="185" t="s">
        <v>163</v>
      </c>
      <c r="E294" s="200" t="s">
        <v>1</v>
      </c>
      <c r="F294" s="201" t="s">
        <v>1159</v>
      </c>
      <c r="G294" s="199"/>
      <c r="H294" s="202">
        <v>83.64</v>
      </c>
      <c r="I294" s="203"/>
      <c r="J294" s="199"/>
      <c r="K294" s="199"/>
      <c r="L294" s="204"/>
      <c r="M294" s="205"/>
      <c r="N294" s="206"/>
      <c r="O294" s="206"/>
      <c r="P294" s="206"/>
      <c r="Q294" s="206"/>
      <c r="R294" s="206"/>
      <c r="S294" s="206"/>
      <c r="T294" s="207"/>
      <c r="AT294" s="208" t="s">
        <v>163</v>
      </c>
      <c r="AU294" s="208" t="s">
        <v>85</v>
      </c>
      <c r="AV294" s="12" t="s">
        <v>85</v>
      </c>
      <c r="AW294" s="12" t="s">
        <v>36</v>
      </c>
      <c r="AX294" s="12" t="s">
        <v>75</v>
      </c>
      <c r="AY294" s="208" t="s">
        <v>151</v>
      </c>
    </row>
    <row r="295" spans="2:51" s="12" customFormat="1" ht="12">
      <c r="B295" s="198"/>
      <c r="C295" s="199"/>
      <c r="D295" s="185" t="s">
        <v>163</v>
      </c>
      <c r="E295" s="200" t="s">
        <v>1</v>
      </c>
      <c r="F295" s="201" t="s">
        <v>1160</v>
      </c>
      <c r="G295" s="199"/>
      <c r="H295" s="202">
        <v>66.912</v>
      </c>
      <c r="I295" s="203"/>
      <c r="J295" s="199"/>
      <c r="K295" s="199"/>
      <c r="L295" s="204"/>
      <c r="M295" s="205"/>
      <c r="N295" s="206"/>
      <c r="O295" s="206"/>
      <c r="P295" s="206"/>
      <c r="Q295" s="206"/>
      <c r="R295" s="206"/>
      <c r="S295" s="206"/>
      <c r="T295" s="207"/>
      <c r="AT295" s="208" t="s">
        <v>163</v>
      </c>
      <c r="AU295" s="208" t="s">
        <v>85</v>
      </c>
      <c r="AV295" s="12" t="s">
        <v>85</v>
      </c>
      <c r="AW295" s="12" t="s">
        <v>36</v>
      </c>
      <c r="AX295" s="12" t="s">
        <v>83</v>
      </c>
      <c r="AY295" s="208" t="s">
        <v>151</v>
      </c>
    </row>
    <row r="296" spans="2:65" s="1" customFormat="1" ht="16.5" customHeight="1">
      <c r="B296" s="32"/>
      <c r="C296" s="173" t="s">
        <v>421</v>
      </c>
      <c r="D296" s="173" t="s">
        <v>154</v>
      </c>
      <c r="E296" s="174" t="s">
        <v>1161</v>
      </c>
      <c r="F296" s="175" t="s">
        <v>1162</v>
      </c>
      <c r="G296" s="176" t="s">
        <v>157</v>
      </c>
      <c r="H296" s="177">
        <v>16.728</v>
      </c>
      <c r="I296" s="178"/>
      <c r="J296" s="179">
        <f>ROUND(I296*H296,2)</f>
        <v>0</v>
      </c>
      <c r="K296" s="175" t="s">
        <v>1</v>
      </c>
      <c r="L296" s="36"/>
      <c r="M296" s="180" t="s">
        <v>1</v>
      </c>
      <c r="N296" s="181" t="s">
        <v>46</v>
      </c>
      <c r="O296" s="58"/>
      <c r="P296" s="182">
        <f>O296*H296</f>
        <v>0</v>
      </c>
      <c r="Q296" s="182">
        <v>0.00304</v>
      </c>
      <c r="R296" s="182">
        <f>Q296*H296</f>
        <v>0.05085312000000001</v>
      </c>
      <c r="S296" s="182">
        <v>0</v>
      </c>
      <c r="T296" s="183">
        <f>S296*H296</f>
        <v>0</v>
      </c>
      <c r="AR296" s="15" t="s">
        <v>292</v>
      </c>
      <c r="AT296" s="15" t="s">
        <v>154</v>
      </c>
      <c r="AU296" s="15" t="s">
        <v>85</v>
      </c>
      <c r="AY296" s="15" t="s">
        <v>151</v>
      </c>
      <c r="BE296" s="184">
        <f>IF(N296="základní",J296,0)</f>
        <v>0</v>
      </c>
      <c r="BF296" s="184">
        <f>IF(N296="snížená",J296,0)</f>
        <v>0</v>
      </c>
      <c r="BG296" s="184">
        <f>IF(N296="zákl. přenesená",J296,0)</f>
        <v>0</v>
      </c>
      <c r="BH296" s="184">
        <f>IF(N296="sníž. přenesená",J296,0)</f>
        <v>0</v>
      </c>
      <c r="BI296" s="184">
        <f>IF(N296="nulová",J296,0)</f>
        <v>0</v>
      </c>
      <c r="BJ296" s="15" t="s">
        <v>83</v>
      </c>
      <c r="BK296" s="184">
        <f>ROUND(I296*H296,2)</f>
        <v>0</v>
      </c>
      <c r="BL296" s="15" t="s">
        <v>292</v>
      </c>
      <c r="BM296" s="15" t="s">
        <v>1163</v>
      </c>
    </row>
    <row r="297" spans="2:47" s="1" customFormat="1" ht="12">
      <c r="B297" s="32"/>
      <c r="C297" s="33"/>
      <c r="D297" s="185" t="s">
        <v>161</v>
      </c>
      <c r="E297" s="33"/>
      <c r="F297" s="186" t="s">
        <v>1162</v>
      </c>
      <c r="G297" s="33"/>
      <c r="H297" s="33"/>
      <c r="I297" s="102"/>
      <c r="J297" s="33"/>
      <c r="K297" s="33"/>
      <c r="L297" s="36"/>
      <c r="M297" s="187"/>
      <c r="N297" s="58"/>
      <c r="O297" s="58"/>
      <c r="P297" s="58"/>
      <c r="Q297" s="58"/>
      <c r="R297" s="58"/>
      <c r="S297" s="58"/>
      <c r="T297" s="59"/>
      <c r="AT297" s="15" t="s">
        <v>161</v>
      </c>
      <c r="AU297" s="15" t="s">
        <v>85</v>
      </c>
    </row>
    <row r="298" spans="2:51" s="11" customFormat="1" ht="12">
      <c r="B298" s="188"/>
      <c r="C298" s="189"/>
      <c r="D298" s="185" t="s">
        <v>163</v>
      </c>
      <c r="E298" s="190" t="s">
        <v>1</v>
      </c>
      <c r="F298" s="191" t="s">
        <v>184</v>
      </c>
      <c r="G298" s="189"/>
      <c r="H298" s="190" t="s">
        <v>1</v>
      </c>
      <c r="I298" s="192"/>
      <c r="J298" s="189"/>
      <c r="K298" s="189"/>
      <c r="L298" s="193"/>
      <c r="M298" s="194"/>
      <c r="N298" s="195"/>
      <c r="O298" s="195"/>
      <c r="P298" s="195"/>
      <c r="Q298" s="195"/>
      <c r="R298" s="195"/>
      <c r="S298" s="195"/>
      <c r="T298" s="196"/>
      <c r="AT298" s="197" t="s">
        <v>163</v>
      </c>
      <c r="AU298" s="197" t="s">
        <v>85</v>
      </c>
      <c r="AV298" s="11" t="s">
        <v>83</v>
      </c>
      <c r="AW298" s="11" t="s">
        <v>36</v>
      </c>
      <c r="AX298" s="11" t="s">
        <v>75</v>
      </c>
      <c r="AY298" s="197" t="s">
        <v>151</v>
      </c>
    </row>
    <row r="299" spans="2:51" s="11" customFormat="1" ht="12">
      <c r="B299" s="188"/>
      <c r="C299" s="189"/>
      <c r="D299" s="185" t="s">
        <v>163</v>
      </c>
      <c r="E299" s="190" t="s">
        <v>1</v>
      </c>
      <c r="F299" s="191" t="s">
        <v>1164</v>
      </c>
      <c r="G299" s="189"/>
      <c r="H299" s="190" t="s">
        <v>1</v>
      </c>
      <c r="I299" s="192"/>
      <c r="J299" s="189"/>
      <c r="K299" s="189"/>
      <c r="L299" s="193"/>
      <c r="M299" s="194"/>
      <c r="N299" s="195"/>
      <c r="O299" s="195"/>
      <c r="P299" s="195"/>
      <c r="Q299" s="195"/>
      <c r="R299" s="195"/>
      <c r="S299" s="195"/>
      <c r="T299" s="196"/>
      <c r="AT299" s="197" t="s">
        <v>163</v>
      </c>
      <c r="AU299" s="197" t="s">
        <v>85</v>
      </c>
      <c r="AV299" s="11" t="s">
        <v>83</v>
      </c>
      <c r="AW299" s="11" t="s">
        <v>36</v>
      </c>
      <c r="AX299" s="11" t="s">
        <v>75</v>
      </c>
      <c r="AY299" s="197" t="s">
        <v>151</v>
      </c>
    </row>
    <row r="300" spans="2:51" s="12" customFormat="1" ht="22.5">
      <c r="B300" s="198"/>
      <c r="C300" s="199"/>
      <c r="D300" s="185" t="s">
        <v>163</v>
      </c>
      <c r="E300" s="200" t="s">
        <v>1</v>
      </c>
      <c r="F300" s="201" t="s">
        <v>1159</v>
      </c>
      <c r="G300" s="199"/>
      <c r="H300" s="202">
        <v>83.64</v>
      </c>
      <c r="I300" s="203"/>
      <c r="J300" s="199"/>
      <c r="K300" s="199"/>
      <c r="L300" s="204"/>
      <c r="M300" s="205"/>
      <c r="N300" s="206"/>
      <c r="O300" s="206"/>
      <c r="P300" s="206"/>
      <c r="Q300" s="206"/>
      <c r="R300" s="206"/>
      <c r="S300" s="206"/>
      <c r="T300" s="207"/>
      <c r="AT300" s="208" t="s">
        <v>163</v>
      </c>
      <c r="AU300" s="208" t="s">
        <v>85</v>
      </c>
      <c r="AV300" s="12" t="s">
        <v>85</v>
      </c>
      <c r="AW300" s="12" t="s">
        <v>36</v>
      </c>
      <c r="AX300" s="12" t="s">
        <v>75</v>
      </c>
      <c r="AY300" s="208" t="s">
        <v>151</v>
      </c>
    </row>
    <row r="301" spans="2:51" s="12" customFormat="1" ht="12">
      <c r="B301" s="198"/>
      <c r="C301" s="199"/>
      <c r="D301" s="185" t="s">
        <v>163</v>
      </c>
      <c r="E301" s="200" t="s">
        <v>1</v>
      </c>
      <c r="F301" s="201" t="s">
        <v>1165</v>
      </c>
      <c r="G301" s="199"/>
      <c r="H301" s="202">
        <v>16.728</v>
      </c>
      <c r="I301" s="203"/>
      <c r="J301" s="199"/>
      <c r="K301" s="199"/>
      <c r="L301" s="204"/>
      <c r="M301" s="205"/>
      <c r="N301" s="206"/>
      <c r="O301" s="206"/>
      <c r="P301" s="206"/>
      <c r="Q301" s="206"/>
      <c r="R301" s="206"/>
      <c r="S301" s="206"/>
      <c r="T301" s="207"/>
      <c r="AT301" s="208" t="s">
        <v>163</v>
      </c>
      <c r="AU301" s="208" t="s">
        <v>85</v>
      </c>
      <c r="AV301" s="12" t="s">
        <v>85</v>
      </c>
      <c r="AW301" s="12" t="s">
        <v>36</v>
      </c>
      <c r="AX301" s="12" t="s">
        <v>83</v>
      </c>
      <c r="AY301" s="208" t="s">
        <v>151</v>
      </c>
    </row>
    <row r="302" spans="2:65" s="1" customFormat="1" ht="16.5" customHeight="1">
      <c r="B302" s="32"/>
      <c r="C302" s="173" t="s">
        <v>426</v>
      </c>
      <c r="D302" s="173" t="s">
        <v>154</v>
      </c>
      <c r="E302" s="174" t="s">
        <v>1166</v>
      </c>
      <c r="F302" s="175" t="s">
        <v>1167</v>
      </c>
      <c r="G302" s="176" t="s">
        <v>157</v>
      </c>
      <c r="H302" s="177">
        <v>83.64</v>
      </c>
      <c r="I302" s="178"/>
      <c r="J302" s="179">
        <f>ROUND(I302*H302,2)</f>
        <v>0</v>
      </c>
      <c r="K302" s="175" t="s">
        <v>1</v>
      </c>
      <c r="L302" s="36"/>
      <c r="M302" s="180" t="s">
        <v>1</v>
      </c>
      <c r="N302" s="181" t="s">
        <v>46</v>
      </c>
      <c r="O302" s="58"/>
      <c r="P302" s="182">
        <f>O302*H302</f>
        <v>0</v>
      </c>
      <c r="Q302" s="182">
        <v>0.00304</v>
      </c>
      <c r="R302" s="182">
        <f>Q302*H302</f>
        <v>0.25426560000000004</v>
      </c>
      <c r="S302" s="182">
        <v>0</v>
      </c>
      <c r="T302" s="183">
        <f>S302*H302</f>
        <v>0</v>
      </c>
      <c r="AR302" s="15" t="s">
        <v>292</v>
      </c>
      <c r="AT302" s="15" t="s">
        <v>154</v>
      </c>
      <c r="AU302" s="15" t="s">
        <v>85</v>
      </c>
      <c r="AY302" s="15" t="s">
        <v>151</v>
      </c>
      <c r="BE302" s="184">
        <f>IF(N302="základní",J302,0)</f>
        <v>0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15" t="s">
        <v>83</v>
      </c>
      <c r="BK302" s="184">
        <f>ROUND(I302*H302,2)</f>
        <v>0</v>
      </c>
      <c r="BL302" s="15" t="s">
        <v>292</v>
      </c>
      <c r="BM302" s="15" t="s">
        <v>1168</v>
      </c>
    </row>
    <row r="303" spans="2:47" s="1" customFormat="1" ht="12">
      <c r="B303" s="32"/>
      <c r="C303" s="33"/>
      <c r="D303" s="185" t="s">
        <v>161</v>
      </c>
      <c r="E303" s="33"/>
      <c r="F303" s="186" t="s">
        <v>1167</v>
      </c>
      <c r="G303" s="33"/>
      <c r="H303" s="33"/>
      <c r="I303" s="102"/>
      <c r="J303" s="33"/>
      <c r="K303" s="33"/>
      <c r="L303" s="36"/>
      <c r="M303" s="187"/>
      <c r="N303" s="58"/>
      <c r="O303" s="58"/>
      <c r="P303" s="58"/>
      <c r="Q303" s="58"/>
      <c r="R303" s="58"/>
      <c r="S303" s="58"/>
      <c r="T303" s="59"/>
      <c r="AT303" s="15" t="s">
        <v>161</v>
      </c>
      <c r="AU303" s="15" t="s">
        <v>85</v>
      </c>
    </row>
    <row r="304" spans="2:51" s="11" customFormat="1" ht="12">
      <c r="B304" s="188"/>
      <c r="C304" s="189"/>
      <c r="D304" s="185" t="s">
        <v>163</v>
      </c>
      <c r="E304" s="190" t="s">
        <v>1</v>
      </c>
      <c r="F304" s="191" t="s">
        <v>184</v>
      </c>
      <c r="G304" s="189"/>
      <c r="H304" s="190" t="s">
        <v>1</v>
      </c>
      <c r="I304" s="192"/>
      <c r="J304" s="189"/>
      <c r="K304" s="189"/>
      <c r="L304" s="193"/>
      <c r="M304" s="194"/>
      <c r="N304" s="195"/>
      <c r="O304" s="195"/>
      <c r="P304" s="195"/>
      <c r="Q304" s="195"/>
      <c r="R304" s="195"/>
      <c r="S304" s="195"/>
      <c r="T304" s="196"/>
      <c r="AT304" s="197" t="s">
        <v>163</v>
      </c>
      <c r="AU304" s="197" t="s">
        <v>85</v>
      </c>
      <c r="AV304" s="11" t="s">
        <v>83</v>
      </c>
      <c r="AW304" s="11" t="s">
        <v>36</v>
      </c>
      <c r="AX304" s="11" t="s">
        <v>75</v>
      </c>
      <c r="AY304" s="197" t="s">
        <v>151</v>
      </c>
    </row>
    <row r="305" spans="2:51" s="12" customFormat="1" ht="22.5">
      <c r="B305" s="198"/>
      <c r="C305" s="199"/>
      <c r="D305" s="185" t="s">
        <v>163</v>
      </c>
      <c r="E305" s="200" t="s">
        <v>1055</v>
      </c>
      <c r="F305" s="201" t="s">
        <v>1159</v>
      </c>
      <c r="G305" s="199"/>
      <c r="H305" s="202">
        <v>83.64</v>
      </c>
      <c r="I305" s="203"/>
      <c r="J305" s="199"/>
      <c r="K305" s="199"/>
      <c r="L305" s="204"/>
      <c r="M305" s="205"/>
      <c r="N305" s="206"/>
      <c r="O305" s="206"/>
      <c r="P305" s="206"/>
      <c r="Q305" s="206"/>
      <c r="R305" s="206"/>
      <c r="S305" s="206"/>
      <c r="T305" s="207"/>
      <c r="AT305" s="208" t="s">
        <v>163</v>
      </c>
      <c r="AU305" s="208" t="s">
        <v>85</v>
      </c>
      <c r="AV305" s="12" t="s">
        <v>85</v>
      </c>
      <c r="AW305" s="12" t="s">
        <v>36</v>
      </c>
      <c r="AX305" s="12" t="s">
        <v>83</v>
      </c>
      <c r="AY305" s="208" t="s">
        <v>151</v>
      </c>
    </row>
    <row r="306" spans="2:65" s="1" customFormat="1" ht="16.5" customHeight="1">
      <c r="B306" s="32"/>
      <c r="C306" s="220" t="s">
        <v>432</v>
      </c>
      <c r="D306" s="220" t="s">
        <v>275</v>
      </c>
      <c r="E306" s="221" t="s">
        <v>1169</v>
      </c>
      <c r="F306" s="222" t="s">
        <v>1170</v>
      </c>
      <c r="G306" s="223" t="s">
        <v>157</v>
      </c>
      <c r="H306" s="224">
        <v>17.564</v>
      </c>
      <c r="I306" s="225"/>
      <c r="J306" s="226">
        <f>ROUND(I306*H306,2)</f>
        <v>0</v>
      </c>
      <c r="K306" s="222" t="s">
        <v>158</v>
      </c>
      <c r="L306" s="227"/>
      <c r="M306" s="228" t="s">
        <v>1</v>
      </c>
      <c r="N306" s="229" t="s">
        <v>46</v>
      </c>
      <c r="O306" s="58"/>
      <c r="P306" s="182">
        <f>O306*H306</f>
        <v>0</v>
      </c>
      <c r="Q306" s="182">
        <v>0.0109</v>
      </c>
      <c r="R306" s="182">
        <f>Q306*H306</f>
        <v>0.1914476</v>
      </c>
      <c r="S306" s="182">
        <v>0</v>
      </c>
      <c r="T306" s="183">
        <f>S306*H306</f>
        <v>0</v>
      </c>
      <c r="AR306" s="15" t="s">
        <v>389</v>
      </c>
      <c r="AT306" s="15" t="s">
        <v>275</v>
      </c>
      <c r="AU306" s="15" t="s">
        <v>85</v>
      </c>
      <c r="AY306" s="15" t="s">
        <v>151</v>
      </c>
      <c r="BE306" s="184">
        <f>IF(N306="základní",J306,0)</f>
        <v>0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15" t="s">
        <v>83</v>
      </c>
      <c r="BK306" s="184">
        <f>ROUND(I306*H306,2)</f>
        <v>0</v>
      </c>
      <c r="BL306" s="15" t="s">
        <v>292</v>
      </c>
      <c r="BM306" s="15" t="s">
        <v>1171</v>
      </c>
    </row>
    <row r="307" spans="2:47" s="1" customFormat="1" ht="12">
      <c r="B307" s="32"/>
      <c r="C307" s="33"/>
      <c r="D307" s="185" t="s">
        <v>161</v>
      </c>
      <c r="E307" s="33"/>
      <c r="F307" s="186" t="s">
        <v>1170</v>
      </c>
      <c r="G307" s="33"/>
      <c r="H307" s="33"/>
      <c r="I307" s="102"/>
      <c r="J307" s="33"/>
      <c r="K307" s="33"/>
      <c r="L307" s="36"/>
      <c r="M307" s="187"/>
      <c r="N307" s="58"/>
      <c r="O307" s="58"/>
      <c r="P307" s="58"/>
      <c r="Q307" s="58"/>
      <c r="R307" s="58"/>
      <c r="S307" s="58"/>
      <c r="T307" s="59"/>
      <c r="AT307" s="15" t="s">
        <v>161</v>
      </c>
      <c r="AU307" s="15" t="s">
        <v>85</v>
      </c>
    </row>
    <row r="308" spans="2:51" s="12" customFormat="1" ht="12">
      <c r="B308" s="198"/>
      <c r="C308" s="199"/>
      <c r="D308" s="185" t="s">
        <v>163</v>
      </c>
      <c r="E308" s="200" t="s">
        <v>1</v>
      </c>
      <c r="F308" s="201" t="s">
        <v>1172</v>
      </c>
      <c r="G308" s="199"/>
      <c r="H308" s="202">
        <v>17.564</v>
      </c>
      <c r="I308" s="203"/>
      <c r="J308" s="199"/>
      <c r="K308" s="199"/>
      <c r="L308" s="204"/>
      <c r="M308" s="205"/>
      <c r="N308" s="206"/>
      <c r="O308" s="206"/>
      <c r="P308" s="206"/>
      <c r="Q308" s="206"/>
      <c r="R308" s="206"/>
      <c r="S308" s="206"/>
      <c r="T308" s="207"/>
      <c r="AT308" s="208" t="s">
        <v>163</v>
      </c>
      <c r="AU308" s="208" t="s">
        <v>85</v>
      </c>
      <c r="AV308" s="12" t="s">
        <v>85</v>
      </c>
      <c r="AW308" s="12" t="s">
        <v>36</v>
      </c>
      <c r="AX308" s="12" t="s">
        <v>83</v>
      </c>
      <c r="AY308" s="208" t="s">
        <v>151</v>
      </c>
    </row>
    <row r="309" spans="2:65" s="1" customFormat="1" ht="16.5" customHeight="1">
      <c r="B309" s="32"/>
      <c r="C309" s="173" t="s">
        <v>437</v>
      </c>
      <c r="D309" s="173" t="s">
        <v>154</v>
      </c>
      <c r="E309" s="174" t="s">
        <v>1173</v>
      </c>
      <c r="F309" s="175" t="s">
        <v>1174</v>
      </c>
      <c r="G309" s="176" t="s">
        <v>470</v>
      </c>
      <c r="H309" s="230"/>
      <c r="I309" s="178"/>
      <c r="J309" s="179">
        <f>ROUND(I309*H309,2)</f>
        <v>0</v>
      </c>
      <c r="K309" s="175" t="s">
        <v>158</v>
      </c>
      <c r="L309" s="36"/>
      <c r="M309" s="180" t="s">
        <v>1</v>
      </c>
      <c r="N309" s="181" t="s">
        <v>46</v>
      </c>
      <c r="O309" s="58"/>
      <c r="P309" s="182">
        <f>O309*H309</f>
        <v>0</v>
      </c>
      <c r="Q309" s="182">
        <v>0</v>
      </c>
      <c r="R309" s="182">
        <f>Q309*H309</f>
        <v>0</v>
      </c>
      <c r="S309" s="182">
        <v>0</v>
      </c>
      <c r="T309" s="183">
        <f>S309*H309</f>
        <v>0</v>
      </c>
      <c r="AR309" s="15" t="s">
        <v>292</v>
      </c>
      <c r="AT309" s="15" t="s">
        <v>154</v>
      </c>
      <c r="AU309" s="15" t="s">
        <v>85</v>
      </c>
      <c r="AY309" s="15" t="s">
        <v>151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15" t="s">
        <v>83</v>
      </c>
      <c r="BK309" s="184">
        <f>ROUND(I309*H309,2)</f>
        <v>0</v>
      </c>
      <c r="BL309" s="15" t="s">
        <v>292</v>
      </c>
      <c r="BM309" s="15" t="s">
        <v>1175</v>
      </c>
    </row>
    <row r="310" spans="2:47" s="1" customFormat="1" ht="19.5">
      <c r="B310" s="32"/>
      <c r="C310" s="33"/>
      <c r="D310" s="185" t="s">
        <v>161</v>
      </c>
      <c r="E310" s="33"/>
      <c r="F310" s="186" t="s">
        <v>1176</v>
      </c>
      <c r="G310" s="33"/>
      <c r="H310" s="33"/>
      <c r="I310" s="102"/>
      <c r="J310" s="33"/>
      <c r="K310" s="33"/>
      <c r="L310" s="36"/>
      <c r="M310" s="187"/>
      <c r="N310" s="58"/>
      <c r="O310" s="58"/>
      <c r="P310" s="58"/>
      <c r="Q310" s="58"/>
      <c r="R310" s="58"/>
      <c r="S310" s="58"/>
      <c r="T310" s="59"/>
      <c r="AT310" s="15" t="s">
        <v>161</v>
      </c>
      <c r="AU310" s="15" t="s">
        <v>85</v>
      </c>
    </row>
    <row r="311" spans="2:63" s="10" customFormat="1" ht="22.9" customHeight="1">
      <c r="B311" s="157"/>
      <c r="C311" s="158"/>
      <c r="D311" s="159" t="s">
        <v>74</v>
      </c>
      <c r="E311" s="171" t="s">
        <v>473</v>
      </c>
      <c r="F311" s="171" t="s">
        <v>474</v>
      </c>
      <c r="G311" s="158"/>
      <c r="H311" s="158"/>
      <c r="I311" s="161"/>
      <c r="J311" s="172">
        <f>BK311</f>
        <v>0</v>
      </c>
      <c r="K311" s="158"/>
      <c r="L311" s="163"/>
      <c r="M311" s="164"/>
      <c r="N311" s="165"/>
      <c r="O311" s="165"/>
      <c r="P311" s="166">
        <f>SUM(P312:P334)</f>
        <v>0</v>
      </c>
      <c r="Q311" s="165"/>
      <c r="R311" s="166">
        <f>SUM(R312:R334)</f>
        <v>0.15513</v>
      </c>
      <c r="S311" s="165"/>
      <c r="T311" s="167">
        <f>SUM(T312:T334)</f>
        <v>0.08183</v>
      </c>
      <c r="AR311" s="168" t="s">
        <v>85</v>
      </c>
      <c r="AT311" s="169" t="s">
        <v>74</v>
      </c>
      <c r="AU311" s="169" t="s">
        <v>83</v>
      </c>
      <c r="AY311" s="168" t="s">
        <v>151</v>
      </c>
      <c r="BK311" s="170">
        <f>SUM(BK312:BK334)</f>
        <v>0</v>
      </c>
    </row>
    <row r="312" spans="2:65" s="1" customFormat="1" ht="16.5" customHeight="1">
      <c r="B312" s="32"/>
      <c r="C312" s="173" t="s">
        <v>444</v>
      </c>
      <c r="D312" s="173" t="s">
        <v>154</v>
      </c>
      <c r="E312" s="174" t="s">
        <v>476</v>
      </c>
      <c r="F312" s="175" t="s">
        <v>477</v>
      </c>
      <c r="G312" s="176" t="s">
        <v>231</v>
      </c>
      <c r="H312" s="177">
        <v>49</v>
      </c>
      <c r="I312" s="178"/>
      <c r="J312" s="179">
        <f>ROUND(I312*H312,2)</f>
        <v>0</v>
      </c>
      <c r="K312" s="175" t="s">
        <v>158</v>
      </c>
      <c r="L312" s="36"/>
      <c r="M312" s="180" t="s">
        <v>1</v>
      </c>
      <c r="N312" s="181" t="s">
        <v>46</v>
      </c>
      <c r="O312" s="58"/>
      <c r="P312" s="182">
        <f>O312*H312</f>
        <v>0</v>
      </c>
      <c r="Q312" s="182">
        <v>0</v>
      </c>
      <c r="R312" s="182">
        <f>Q312*H312</f>
        <v>0</v>
      </c>
      <c r="S312" s="182">
        <v>0.00167</v>
      </c>
      <c r="T312" s="183">
        <f>S312*H312</f>
        <v>0.08183</v>
      </c>
      <c r="AR312" s="15" t="s">
        <v>292</v>
      </c>
      <c r="AT312" s="15" t="s">
        <v>154</v>
      </c>
      <c r="AU312" s="15" t="s">
        <v>85</v>
      </c>
      <c r="AY312" s="15" t="s">
        <v>151</v>
      </c>
      <c r="BE312" s="184">
        <f>IF(N312="základní",J312,0)</f>
        <v>0</v>
      </c>
      <c r="BF312" s="184">
        <f>IF(N312="snížená",J312,0)</f>
        <v>0</v>
      </c>
      <c r="BG312" s="184">
        <f>IF(N312="zákl. přenesená",J312,0)</f>
        <v>0</v>
      </c>
      <c r="BH312" s="184">
        <f>IF(N312="sníž. přenesená",J312,0)</f>
        <v>0</v>
      </c>
      <c r="BI312" s="184">
        <f>IF(N312="nulová",J312,0)</f>
        <v>0</v>
      </c>
      <c r="BJ312" s="15" t="s">
        <v>83</v>
      </c>
      <c r="BK312" s="184">
        <f>ROUND(I312*H312,2)</f>
        <v>0</v>
      </c>
      <c r="BL312" s="15" t="s">
        <v>292</v>
      </c>
      <c r="BM312" s="15" t="s">
        <v>1177</v>
      </c>
    </row>
    <row r="313" spans="2:47" s="1" customFormat="1" ht="12">
      <c r="B313" s="32"/>
      <c r="C313" s="33"/>
      <c r="D313" s="185" t="s">
        <v>161</v>
      </c>
      <c r="E313" s="33"/>
      <c r="F313" s="186" t="s">
        <v>479</v>
      </c>
      <c r="G313" s="33"/>
      <c r="H313" s="33"/>
      <c r="I313" s="102"/>
      <c r="J313" s="33"/>
      <c r="K313" s="33"/>
      <c r="L313" s="36"/>
      <c r="M313" s="187"/>
      <c r="N313" s="58"/>
      <c r="O313" s="58"/>
      <c r="P313" s="58"/>
      <c r="Q313" s="58"/>
      <c r="R313" s="58"/>
      <c r="S313" s="58"/>
      <c r="T313" s="59"/>
      <c r="AT313" s="15" t="s">
        <v>161</v>
      </c>
      <c r="AU313" s="15" t="s">
        <v>85</v>
      </c>
    </row>
    <row r="314" spans="2:51" s="11" customFormat="1" ht="12">
      <c r="B314" s="188"/>
      <c r="C314" s="189"/>
      <c r="D314" s="185" t="s">
        <v>163</v>
      </c>
      <c r="E314" s="190" t="s">
        <v>1</v>
      </c>
      <c r="F314" s="191" t="s">
        <v>284</v>
      </c>
      <c r="G314" s="189"/>
      <c r="H314" s="190" t="s">
        <v>1</v>
      </c>
      <c r="I314" s="192"/>
      <c r="J314" s="189"/>
      <c r="K314" s="189"/>
      <c r="L314" s="193"/>
      <c r="M314" s="194"/>
      <c r="N314" s="195"/>
      <c r="O314" s="195"/>
      <c r="P314" s="195"/>
      <c r="Q314" s="195"/>
      <c r="R314" s="195"/>
      <c r="S314" s="195"/>
      <c r="T314" s="196"/>
      <c r="AT314" s="197" t="s">
        <v>163</v>
      </c>
      <c r="AU314" s="197" t="s">
        <v>85</v>
      </c>
      <c r="AV314" s="11" t="s">
        <v>83</v>
      </c>
      <c r="AW314" s="11" t="s">
        <v>36</v>
      </c>
      <c r="AX314" s="11" t="s">
        <v>75</v>
      </c>
      <c r="AY314" s="197" t="s">
        <v>151</v>
      </c>
    </row>
    <row r="315" spans="2:51" s="12" customFormat="1" ht="12">
      <c r="B315" s="198"/>
      <c r="C315" s="199"/>
      <c r="D315" s="185" t="s">
        <v>163</v>
      </c>
      <c r="E315" s="200" t="s">
        <v>1</v>
      </c>
      <c r="F315" s="201" t="s">
        <v>287</v>
      </c>
      <c r="G315" s="199"/>
      <c r="H315" s="202">
        <v>7.6</v>
      </c>
      <c r="I315" s="203"/>
      <c r="J315" s="199"/>
      <c r="K315" s="199"/>
      <c r="L315" s="204"/>
      <c r="M315" s="205"/>
      <c r="N315" s="206"/>
      <c r="O315" s="206"/>
      <c r="P315" s="206"/>
      <c r="Q315" s="206"/>
      <c r="R315" s="206"/>
      <c r="S315" s="206"/>
      <c r="T315" s="207"/>
      <c r="AT315" s="208" t="s">
        <v>163</v>
      </c>
      <c r="AU315" s="208" t="s">
        <v>85</v>
      </c>
      <c r="AV315" s="12" t="s">
        <v>85</v>
      </c>
      <c r="AW315" s="12" t="s">
        <v>36</v>
      </c>
      <c r="AX315" s="12" t="s">
        <v>75</v>
      </c>
      <c r="AY315" s="208" t="s">
        <v>151</v>
      </c>
    </row>
    <row r="316" spans="2:51" s="12" customFormat="1" ht="12">
      <c r="B316" s="198"/>
      <c r="C316" s="199"/>
      <c r="D316" s="185" t="s">
        <v>163</v>
      </c>
      <c r="E316" s="200" t="s">
        <v>1</v>
      </c>
      <c r="F316" s="201" t="s">
        <v>1178</v>
      </c>
      <c r="G316" s="199"/>
      <c r="H316" s="202">
        <v>11.2</v>
      </c>
      <c r="I316" s="203"/>
      <c r="J316" s="199"/>
      <c r="K316" s="199"/>
      <c r="L316" s="204"/>
      <c r="M316" s="205"/>
      <c r="N316" s="206"/>
      <c r="O316" s="206"/>
      <c r="P316" s="206"/>
      <c r="Q316" s="206"/>
      <c r="R316" s="206"/>
      <c r="S316" s="206"/>
      <c r="T316" s="207"/>
      <c r="AT316" s="208" t="s">
        <v>163</v>
      </c>
      <c r="AU316" s="208" t="s">
        <v>85</v>
      </c>
      <c r="AV316" s="12" t="s">
        <v>85</v>
      </c>
      <c r="AW316" s="12" t="s">
        <v>36</v>
      </c>
      <c r="AX316" s="12" t="s">
        <v>75</v>
      </c>
      <c r="AY316" s="208" t="s">
        <v>151</v>
      </c>
    </row>
    <row r="317" spans="2:51" s="12" customFormat="1" ht="12">
      <c r="B317" s="198"/>
      <c r="C317" s="199"/>
      <c r="D317" s="185" t="s">
        <v>163</v>
      </c>
      <c r="E317" s="200" t="s">
        <v>1</v>
      </c>
      <c r="F317" s="201" t="s">
        <v>1102</v>
      </c>
      <c r="G317" s="199"/>
      <c r="H317" s="202">
        <v>22.1</v>
      </c>
      <c r="I317" s="203"/>
      <c r="J317" s="199"/>
      <c r="K317" s="199"/>
      <c r="L317" s="204"/>
      <c r="M317" s="205"/>
      <c r="N317" s="206"/>
      <c r="O317" s="206"/>
      <c r="P317" s="206"/>
      <c r="Q317" s="206"/>
      <c r="R317" s="206"/>
      <c r="S317" s="206"/>
      <c r="T317" s="207"/>
      <c r="AT317" s="208" t="s">
        <v>163</v>
      </c>
      <c r="AU317" s="208" t="s">
        <v>85</v>
      </c>
      <c r="AV317" s="12" t="s">
        <v>85</v>
      </c>
      <c r="AW317" s="12" t="s">
        <v>36</v>
      </c>
      <c r="AX317" s="12" t="s">
        <v>75</v>
      </c>
      <c r="AY317" s="208" t="s">
        <v>151</v>
      </c>
    </row>
    <row r="318" spans="2:51" s="12" customFormat="1" ht="12">
      <c r="B318" s="198"/>
      <c r="C318" s="199"/>
      <c r="D318" s="185" t="s">
        <v>163</v>
      </c>
      <c r="E318" s="200" t="s">
        <v>1</v>
      </c>
      <c r="F318" s="201" t="s">
        <v>1103</v>
      </c>
      <c r="G318" s="199"/>
      <c r="H318" s="202">
        <v>6.2</v>
      </c>
      <c r="I318" s="203"/>
      <c r="J318" s="199"/>
      <c r="K318" s="199"/>
      <c r="L318" s="204"/>
      <c r="M318" s="205"/>
      <c r="N318" s="206"/>
      <c r="O318" s="206"/>
      <c r="P318" s="206"/>
      <c r="Q318" s="206"/>
      <c r="R318" s="206"/>
      <c r="S318" s="206"/>
      <c r="T318" s="207"/>
      <c r="AT318" s="208" t="s">
        <v>163</v>
      </c>
      <c r="AU318" s="208" t="s">
        <v>85</v>
      </c>
      <c r="AV318" s="12" t="s">
        <v>85</v>
      </c>
      <c r="AW318" s="12" t="s">
        <v>36</v>
      </c>
      <c r="AX318" s="12" t="s">
        <v>75</v>
      </c>
      <c r="AY318" s="208" t="s">
        <v>151</v>
      </c>
    </row>
    <row r="319" spans="2:51" s="12" customFormat="1" ht="12">
      <c r="B319" s="198"/>
      <c r="C319" s="199"/>
      <c r="D319" s="185" t="s">
        <v>163</v>
      </c>
      <c r="E319" s="200" t="s">
        <v>1</v>
      </c>
      <c r="F319" s="201" t="s">
        <v>1104</v>
      </c>
      <c r="G319" s="199"/>
      <c r="H319" s="202">
        <v>1.9</v>
      </c>
      <c r="I319" s="203"/>
      <c r="J319" s="199"/>
      <c r="K319" s="199"/>
      <c r="L319" s="204"/>
      <c r="M319" s="205"/>
      <c r="N319" s="206"/>
      <c r="O319" s="206"/>
      <c r="P319" s="206"/>
      <c r="Q319" s="206"/>
      <c r="R319" s="206"/>
      <c r="S319" s="206"/>
      <c r="T319" s="207"/>
      <c r="AT319" s="208" t="s">
        <v>163</v>
      </c>
      <c r="AU319" s="208" t="s">
        <v>85</v>
      </c>
      <c r="AV319" s="12" t="s">
        <v>85</v>
      </c>
      <c r="AW319" s="12" t="s">
        <v>36</v>
      </c>
      <c r="AX319" s="12" t="s">
        <v>75</v>
      </c>
      <c r="AY319" s="208" t="s">
        <v>151</v>
      </c>
    </row>
    <row r="320" spans="2:51" s="13" customFormat="1" ht="12">
      <c r="B320" s="209"/>
      <c r="C320" s="210"/>
      <c r="D320" s="185" t="s">
        <v>163</v>
      </c>
      <c r="E320" s="211" t="s">
        <v>1</v>
      </c>
      <c r="F320" s="212" t="s">
        <v>171</v>
      </c>
      <c r="G320" s="210"/>
      <c r="H320" s="213">
        <v>49</v>
      </c>
      <c r="I320" s="214"/>
      <c r="J320" s="210"/>
      <c r="K320" s="210"/>
      <c r="L320" s="215"/>
      <c r="M320" s="216"/>
      <c r="N320" s="217"/>
      <c r="O320" s="217"/>
      <c r="P320" s="217"/>
      <c r="Q320" s="217"/>
      <c r="R320" s="217"/>
      <c r="S320" s="217"/>
      <c r="T320" s="218"/>
      <c r="AT320" s="219" t="s">
        <v>163</v>
      </c>
      <c r="AU320" s="219" t="s">
        <v>85</v>
      </c>
      <c r="AV320" s="13" t="s">
        <v>159</v>
      </c>
      <c r="AW320" s="13" t="s">
        <v>36</v>
      </c>
      <c r="AX320" s="13" t="s">
        <v>83</v>
      </c>
      <c r="AY320" s="219" t="s">
        <v>151</v>
      </c>
    </row>
    <row r="321" spans="2:65" s="1" customFormat="1" ht="16.5" customHeight="1">
      <c r="B321" s="32"/>
      <c r="C321" s="173" t="s">
        <v>453</v>
      </c>
      <c r="D321" s="173" t="s">
        <v>154</v>
      </c>
      <c r="E321" s="174" t="s">
        <v>481</v>
      </c>
      <c r="F321" s="175" t="s">
        <v>482</v>
      </c>
      <c r="G321" s="176" t="s">
        <v>231</v>
      </c>
      <c r="H321" s="177">
        <v>49</v>
      </c>
      <c r="I321" s="178"/>
      <c r="J321" s="179">
        <f>ROUND(I321*H321,2)</f>
        <v>0</v>
      </c>
      <c r="K321" s="175" t="s">
        <v>158</v>
      </c>
      <c r="L321" s="36"/>
      <c r="M321" s="180" t="s">
        <v>1</v>
      </c>
      <c r="N321" s="181" t="s">
        <v>46</v>
      </c>
      <c r="O321" s="58"/>
      <c r="P321" s="182">
        <f>O321*H321</f>
        <v>0</v>
      </c>
      <c r="Q321" s="182">
        <v>0.00309</v>
      </c>
      <c r="R321" s="182">
        <f>Q321*H321</f>
        <v>0.15141</v>
      </c>
      <c r="S321" s="182">
        <v>0</v>
      </c>
      <c r="T321" s="183">
        <f>S321*H321</f>
        <v>0</v>
      </c>
      <c r="AR321" s="15" t="s">
        <v>292</v>
      </c>
      <c r="AT321" s="15" t="s">
        <v>154</v>
      </c>
      <c r="AU321" s="15" t="s">
        <v>85</v>
      </c>
      <c r="AY321" s="15" t="s">
        <v>151</v>
      </c>
      <c r="BE321" s="184">
        <f>IF(N321="základní",J321,0)</f>
        <v>0</v>
      </c>
      <c r="BF321" s="184">
        <f>IF(N321="snížená",J321,0)</f>
        <v>0</v>
      </c>
      <c r="BG321" s="184">
        <f>IF(N321="zákl. přenesená",J321,0)</f>
        <v>0</v>
      </c>
      <c r="BH321" s="184">
        <f>IF(N321="sníž. přenesená",J321,0)</f>
        <v>0</v>
      </c>
      <c r="BI321" s="184">
        <f>IF(N321="nulová",J321,0)</f>
        <v>0</v>
      </c>
      <c r="BJ321" s="15" t="s">
        <v>83</v>
      </c>
      <c r="BK321" s="184">
        <f>ROUND(I321*H321,2)</f>
        <v>0</v>
      </c>
      <c r="BL321" s="15" t="s">
        <v>292</v>
      </c>
      <c r="BM321" s="15" t="s">
        <v>1179</v>
      </c>
    </row>
    <row r="322" spans="2:47" s="1" customFormat="1" ht="12">
      <c r="B322" s="32"/>
      <c r="C322" s="33"/>
      <c r="D322" s="185" t="s">
        <v>161</v>
      </c>
      <c r="E322" s="33"/>
      <c r="F322" s="186" t="s">
        <v>484</v>
      </c>
      <c r="G322" s="33"/>
      <c r="H322" s="33"/>
      <c r="I322" s="102"/>
      <c r="J322" s="33"/>
      <c r="K322" s="33"/>
      <c r="L322" s="36"/>
      <c r="M322" s="187"/>
      <c r="N322" s="58"/>
      <c r="O322" s="58"/>
      <c r="P322" s="58"/>
      <c r="Q322" s="58"/>
      <c r="R322" s="58"/>
      <c r="S322" s="58"/>
      <c r="T322" s="59"/>
      <c r="AT322" s="15" t="s">
        <v>161</v>
      </c>
      <c r="AU322" s="15" t="s">
        <v>85</v>
      </c>
    </row>
    <row r="323" spans="2:51" s="11" customFormat="1" ht="12">
      <c r="B323" s="188"/>
      <c r="C323" s="189"/>
      <c r="D323" s="185" t="s">
        <v>163</v>
      </c>
      <c r="E323" s="190" t="s">
        <v>1</v>
      </c>
      <c r="F323" s="191" t="s">
        <v>284</v>
      </c>
      <c r="G323" s="189"/>
      <c r="H323" s="190" t="s">
        <v>1</v>
      </c>
      <c r="I323" s="192"/>
      <c r="J323" s="189"/>
      <c r="K323" s="189"/>
      <c r="L323" s="193"/>
      <c r="M323" s="194"/>
      <c r="N323" s="195"/>
      <c r="O323" s="195"/>
      <c r="P323" s="195"/>
      <c r="Q323" s="195"/>
      <c r="R323" s="195"/>
      <c r="S323" s="195"/>
      <c r="T323" s="196"/>
      <c r="AT323" s="197" t="s">
        <v>163</v>
      </c>
      <c r="AU323" s="197" t="s">
        <v>85</v>
      </c>
      <c r="AV323" s="11" t="s">
        <v>83</v>
      </c>
      <c r="AW323" s="11" t="s">
        <v>36</v>
      </c>
      <c r="AX323" s="11" t="s">
        <v>75</v>
      </c>
      <c r="AY323" s="197" t="s">
        <v>151</v>
      </c>
    </row>
    <row r="324" spans="2:51" s="12" customFormat="1" ht="12">
      <c r="B324" s="198"/>
      <c r="C324" s="199"/>
      <c r="D324" s="185" t="s">
        <v>163</v>
      </c>
      <c r="E324" s="200" t="s">
        <v>1</v>
      </c>
      <c r="F324" s="201" t="s">
        <v>287</v>
      </c>
      <c r="G324" s="199"/>
      <c r="H324" s="202">
        <v>7.6</v>
      </c>
      <c r="I324" s="203"/>
      <c r="J324" s="199"/>
      <c r="K324" s="199"/>
      <c r="L324" s="204"/>
      <c r="M324" s="205"/>
      <c r="N324" s="206"/>
      <c r="O324" s="206"/>
      <c r="P324" s="206"/>
      <c r="Q324" s="206"/>
      <c r="R324" s="206"/>
      <c r="S324" s="206"/>
      <c r="T324" s="207"/>
      <c r="AT324" s="208" t="s">
        <v>163</v>
      </c>
      <c r="AU324" s="208" t="s">
        <v>85</v>
      </c>
      <c r="AV324" s="12" t="s">
        <v>85</v>
      </c>
      <c r="AW324" s="12" t="s">
        <v>36</v>
      </c>
      <c r="AX324" s="12" t="s">
        <v>75</v>
      </c>
      <c r="AY324" s="208" t="s">
        <v>151</v>
      </c>
    </row>
    <row r="325" spans="2:51" s="12" customFormat="1" ht="12">
      <c r="B325" s="198"/>
      <c r="C325" s="199"/>
      <c r="D325" s="185" t="s">
        <v>163</v>
      </c>
      <c r="E325" s="200" t="s">
        <v>1</v>
      </c>
      <c r="F325" s="201" t="s">
        <v>1178</v>
      </c>
      <c r="G325" s="199"/>
      <c r="H325" s="202">
        <v>11.2</v>
      </c>
      <c r="I325" s="203"/>
      <c r="J325" s="199"/>
      <c r="K325" s="199"/>
      <c r="L325" s="204"/>
      <c r="M325" s="205"/>
      <c r="N325" s="206"/>
      <c r="O325" s="206"/>
      <c r="P325" s="206"/>
      <c r="Q325" s="206"/>
      <c r="R325" s="206"/>
      <c r="S325" s="206"/>
      <c r="T325" s="207"/>
      <c r="AT325" s="208" t="s">
        <v>163</v>
      </c>
      <c r="AU325" s="208" t="s">
        <v>85</v>
      </c>
      <c r="AV325" s="12" t="s">
        <v>85</v>
      </c>
      <c r="AW325" s="12" t="s">
        <v>36</v>
      </c>
      <c r="AX325" s="12" t="s">
        <v>75</v>
      </c>
      <c r="AY325" s="208" t="s">
        <v>151</v>
      </c>
    </row>
    <row r="326" spans="2:51" s="12" customFormat="1" ht="12">
      <c r="B326" s="198"/>
      <c r="C326" s="199"/>
      <c r="D326" s="185" t="s">
        <v>163</v>
      </c>
      <c r="E326" s="200" t="s">
        <v>1</v>
      </c>
      <c r="F326" s="201" t="s">
        <v>1102</v>
      </c>
      <c r="G326" s="199"/>
      <c r="H326" s="202">
        <v>22.1</v>
      </c>
      <c r="I326" s="203"/>
      <c r="J326" s="199"/>
      <c r="K326" s="199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163</v>
      </c>
      <c r="AU326" s="208" t="s">
        <v>85</v>
      </c>
      <c r="AV326" s="12" t="s">
        <v>85</v>
      </c>
      <c r="AW326" s="12" t="s">
        <v>36</v>
      </c>
      <c r="AX326" s="12" t="s">
        <v>75</v>
      </c>
      <c r="AY326" s="208" t="s">
        <v>151</v>
      </c>
    </row>
    <row r="327" spans="2:51" s="12" customFormat="1" ht="12">
      <c r="B327" s="198"/>
      <c r="C327" s="199"/>
      <c r="D327" s="185" t="s">
        <v>163</v>
      </c>
      <c r="E327" s="200" t="s">
        <v>1</v>
      </c>
      <c r="F327" s="201" t="s">
        <v>1103</v>
      </c>
      <c r="G327" s="199"/>
      <c r="H327" s="202">
        <v>6.2</v>
      </c>
      <c r="I327" s="203"/>
      <c r="J327" s="199"/>
      <c r="K327" s="199"/>
      <c r="L327" s="204"/>
      <c r="M327" s="205"/>
      <c r="N327" s="206"/>
      <c r="O327" s="206"/>
      <c r="P327" s="206"/>
      <c r="Q327" s="206"/>
      <c r="R327" s="206"/>
      <c r="S327" s="206"/>
      <c r="T327" s="207"/>
      <c r="AT327" s="208" t="s">
        <v>163</v>
      </c>
      <c r="AU327" s="208" t="s">
        <v>85</v>
      </c>
      <c r="AV327" s="12" t="s">
        <v>85</v>
      </c>
      <c r="AW327" s="12" t="s">
        <v>36</v>
      </c>
      <c r="AX327" s="12" t="s">
        <v>75</v>
      </c>
      <c r="AY327" s="208" t="s">
        <v>151</v>
      </c>
    </row>
    <row r="328" spans="2:51" s="12" customFormat="1" ht="12">
      <c r="B328" s="198"/>
      <c r="C328" s="199"/>
      <c r="D328" s="185" t="s">
        <v>163</v>
      </c>
      <c r="E328" s="200" t="s">
        <v>1</v>
      </c>
      <c r="F328" s="201" t="s">
        <v>1104</v>
      </c>
      <c r="G328" s="199"/>
      <c r="H328" s="202">
        <v>1.9</v>
      </c>
      <c r="I328" s="203"/>
      <c r="J328" s="199"/>
      <c r="K328" s="199"/>
      <c r="L328" s="204"/>
      <c r="M328" s="205"/>
      <c r="N328" s="206"/>
      <c r="O328" s="206"/>
      <c r="P328" s="206"/>
      <c r="Q328" s="206"/>
      <c r="R328" s="206"/>
      <c r="S328" s="206"/>
      <c r="T328" s="207"/>
      <c r="AT328" s="208" t="s">
        <v>163</v>
      </c>
      <c r="AU328" s="208" t="s">
        <v>85</v>
      </c>
      <c r="AV328" s="12" t="s">
        <v>85</v>
      </c>
      <c r="AW328" s="12" t="s">
        <v>36</v>
      </c>
      <c r="AX328" s="12" t="s">
        <v>75</v>
      </c>
      <c r="AY328" s="208" t="s">
        <v>151</v>
      </c>
    </row>
    <row r="329" spans="2:51" s="13" customFormat="1" ht="12">
      <c r="B329" s="209"/>
      <c r="C329" s="210"/>
      <c r="D329" s="185" t="s">
        <v>163</v>
      </c>
      <c r="E329" s="211" t="s">
        <v>1</v>
      </c>
      <c r="F329" s="212" t="s">
        <v>171</v>
      </c>
      <c r="G329" s="210"/>
      <c r="H329" s="213">
        <v>49</v>
      </c>
      <c r="I329" s="214"/>
      <c r="J329" s="210"/>
      <c r="K329" s="210"/>
      <c r="L329" s="215"/>
      <c r="M329" s="216"/>
      <c r="N329" s="217"/>
      <c r="O329" s="217"/>
      <c r="P329" s="217"/>
      <c r="Q329" s="217"/>
      <c r="R329" s="217"/>
      <c r="S329" s="217"/>
      <c r="T329" s="218"/>
      <c r="AT329" s="219" t="s">
        <v>163</v>
      </c>
      <c r="AU329" s="219" t="s">
        <v>85</v>
      </c>
      <c r="AV329" s="13" t="s">
        <v>159</v>
      </c>
      <c r="AW329" s="13" t="s">
        <v>36</v>
      </c>
      <c r="AX329" s="13" t="s">
        <v>83</v>
      </c>
      <c r="AY329" s="219" t="s">
        <v>151</v>
      </c>
    </row>
    <row r="330" spans="2:65" s="1" customFormat="1" ht="16.5" customHeight="1">
      <c r="B330" s="32"/>
      <c r="C330" s="220" t="s">
        <v>458</v>
      </c>
      <c r="D330" s="220" t="s">
        <v>275</v>
      </c>
      <c r="E330" s="221" t="s">
        <v>486</v>
      </c>
      <c r="F330" s="222" t="s">
        <v>487</v>
      </c>
      <c r="G330" s="223" t="s">
        <v>488</v>
      </c>
      <c r="H330" s="224">
        <v>62</v>
      </c>
      <c r="I330" s="225"/>
      <c r="J330" s="226">
        <f>ROUND(I330*H330,2)</f>
        <v>0</v>
      </c>
      <c r="K330" s="222" t="s">
        <v>158</v>
      </c>
      <c r="L330" s="227"/>
      <c r="M330" s="228" t="s">
        <v>1</v>
      </c>
      <c r="N330" s="229" t="s">
        <v>46</v>
      </c>
      <c r="O330" s="58"/>
      <c r="P330" s="182">
        <f>O330*H330</f>
        <v>0</v>
      </c>
      <c r="Q330" s="182">
        <v>6E-05</v>
      </c>
      <c r="R330" s="182">
        <f>Q330*H330</f>
        <v>0.00372</v>
      </c>
      <c r="S330" s="182">
        <v>0</v>
      </c>
      <c r="T330" s="183">
        <f>S330*H330</f>
        <v>0</v>
      </c>
      <c r="AR330" s="15" t="s">
        <v>389</v>
      </c>
      <c r="AT330" s="15" t="s">
        <v>275</v>
      </c>
      <c r="AU330" s="15" t="s">
        <v>85</v>
      </c>
      <c r="AY330" s="15" t="s">
        <v>151</v>
      </c>
      <c r="BE330" s="184">
        <f>IF(N330="základní",J330,0)</f>
        <v>0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15" t="s">
        <v>83</v>
      </c>
      <c r="BK330" s="184">
        <f>ROUND(I330*H330,2)</f>
        <v>0</v>
      </c>
      <c r="BL330" s="15" t="s">
        <v>292</v>
      </c>
      <c r="BM330" s="15" t="s">
        <v>1180</v>
      </c>
    </row>
    <row r="331" spans="2:47" s="1" customFormat="1" ht="12">
      <c r="B331" s="32"/>
      <c r="C331" s="33"/>
      <c r="D331" s="185" t="s">
        <v>161</v>
      </c>
      <c r="E331" s="33"/>
      <c r="F331" s="186" t="s">
        <v>490</v>
      </c>
      <c r="G331" s="33"/>
      <c r="H331" s="33"/>
      <c r="I331" s="102"/>
      <c r="J331" s="33"/>
      <c r="K331" s="33"/>
      <c r="L331" s="36"/>
      <c r="M331" s="187"/>
      <c r="N331" s="58"/>
      <c r="O331" s="58"/>
      <c r="P331" s="58"/>
      <c r="Q331" s="58"/>
      <c r="R331" s="58"/>
      <c r="S331" s="58"/>
      <c r="T331" s="59"/>
      <c r="AT331" s="15" t="s">
        <v>161</v>
      </c>
      <c r="AU331" s="15" t="s">
        <v>85</v>
      </c>
    </row>
    <row r="332" spans="2:51" s="12" customFormat="1" ht="12">
      <c r="B332" s="198"/>
      <c r="C332" s="199"/>
      <c r="D332" s="185" t="s">
        <v>163</v>
      </c>
      <c r="E332" s="200" t="s">
        <v>1</v>
      </c>
      <c r="F332" s="201" t="s">
        <v>880</v>
      </c>
      <c r="G332" s="199"/>
      <c r="H332" s="202">
        <v>62</v>
      </c>
      <c r="I332" s="203"/>
      <c r="J332" s="199"/>
      <c r="K332" s="199"/>
      <c r="L332" s="204"/>
      <c r="M332" s="205"/>
      <c r="N332" s="206"/>
      <c r="O332" s="206"/>
      <c r="P332" s="206"/>
      <c r="Q332" s="206"/>
      <c r="R332" s="206"/>
      <c r="S332" s="206"/>
      <c r="T332" s="207"/>
      <c r="AT332" s="208" t="s">
        <v>163</v>
      </c>
      <c r="AU332" s="208" t="s">
        <v>85</v>
      </c>
      <c r="AV332" s="12" t="s">
        <v>85</v>
      </c>
      <c r="AW332" s="12" t="s">
        <v>36</v>
      </c>
      <c r="AX332" s="12" t="s">
        <v>83</v>
      </c>
      <c r="AY332" s="208" t="s">
        <v>151</v>
      </c>
    </row>
    <row r="333" spans="2:65" s="1" customFormat="1" ht="16.5" customHeight="1">
      <c r="B333" s="32"/>
      <c r="C333" s="173" t="s">
        <v>463</v>
      </c>
      <c r="D333" s="173" t="s">
        <v>154</v>
      </c>
      <c r="E333" s="174" t="s">
        <v>881</v>
      </c>
      <c r="F333" s="175" t="s">
        <v>882</v>
      </c>
      <c r="G333" s="176" t="s">
        <v>470</v>
      </c>
      <c r="H333" s="230"/>
      <c r="I333" s="178"/>
      <c r="J333" s="179">
        <f>ROUND(I333*H333,2)</f>
        <v>0</v>
      </c>
      <c r="K333" s="175" t="s">
        <v>158</v>
      </c>
      <c r="L333" s="36"/>
      <c r="M333" s="180" t="s">
        <v>1</v>
      </c>
      <c r="N333" s="181" t="s">
        <v>46</v>
      </c>
      <c r="O333" s="58"/>
      <c r="P333" s="182">
        <f>O333*H333</f>
        <v>0</v>
      </c>
      <c r="Q333" s="182">
        <v>0</v>
      </c>
      <c r="R333" s="182">
        <f>Q333*H333</f>
        <v>0</v>
      </c>
      <c r="S333" s="182">
        <v>0</v>
      </c>
      <c r="T333" s="183">
        <f>S333*H333</f>
        <v>0</v>
      </c>
      <c r="AR333" s="15" t="s">
        <v>292</v>
      </c>
      <c r="AT333" s="15" t="s">
        <v>154</v>
      </c>
      <c r="AU333" s="15" t="s">
        <v>85</v>
      </c>
      <c r="AY333" s="15" t="s">
        <v>151</v>
      </c>
      <c r="BE333" s="184">
        <f>IF(N333="základní",J333,0)</f>
        <v>0</v>
      </c>
      <c r="BF333" s="184">
        <f>IF(N333="snížená",J333,0)</f>
        <v>0</v>
      </c>
      <c r="BG333" s="184">
        <f>IF(N333="zákl. přenesená",J333,0)</f>
        <v>0</v>
      </c>
      <c r="BH333" s="184">
        <f>IF(N333="sníž. přenesená",J333,0)</f>
        <v>0</v>
      </c>
      <c r="BI333" s="184">
        <f>IF(N333="nulová",J333,0)</f>
        <v>0</v>
      </c>
      <c r="BJ333" s="15" t="s">
        <v>83</v>
      </c>
      <c r="BK333" s="184">
        <f>ROUND(I333*H333,2)</f>
        <v>0</v>
      </c>
      <c r="BL333" s="15" t="s">
        <v>292</v>
      </c>
      <c r="BM333" s="15" t="s">
        <v>1181</v>
      </c>
    </row>
    <row r="334" spans="2:47" s="1" customFormat="1" ht="19.5">
      <c r="B334" s="32"/>
      <c r="C334" s="33"/>
      <c r="D334" s="185" t="s">
        <v>161</v>
      </c>
      <c r="E334" s="33"/>
      <c r="F334" s="186" t="s">
        <v>884</v>
      </c>
      <c r="G334" s="33"/>
      <c r="H334" s="33"/>
      <c r="I334" s="102"/>
      <c r="J334" s="33"/>
      <c r="K334" s="33"/>
      <c r="L334" s="36"/>
      <c r="M334" s="187"/>
      <c r="N334" s="58"/>
      <c r="O334" s="58"/>
      <c r="P334" s="58"/>
      <c r="Q334" s="58"/>
      <c r="R334" s="58"/>
      <c r="S334" s="58"/>
      <c r="T334" s="59"/>
      <c r="AT334" s="15" t="s">
        <v>161</v>
      </c>
      <c r="AU334" s="15" t="s">
        <v>85</v>
      </c>
    </row>
    <row r="335" spans="2:63" s="10" customFormat="1" ht="22.9" customHeight="1">
      <c r="B335" s="157"/>
      <c r="C335" s="158"/>
      <c r="D335" s="159" t="s">
        <v>74</v>
      </c>
      <c r="E335" s="171" t="s">
        <v>497</v>
      </c>
      <c r="F335" s="171" t="s">
        <v>498</v>
      </c>
      <c r="G335" s="158"/>
      <c r="H335" s="158"/>
      <c r="I335" s="161"/>
      <c r="J335" s="172">
        <f>BK335</f>
        <v>0</v>
      </c>
      <c r="K335" s="158"/>
      <c r="L335" s="163"/>
      <c r="M335" s="164"/>
      <c r="N335" s="165"/>
      <c r="O335" s="165"/>
      <c r="P335" s="166">
        <f>SUM(P336:P385)</f>
        <v>0</v>
      </c>
      <c r="Q335" s="165"/>
      <c r="R335" s="166">
        <f>SUM(R336:R385)</f>
        <v>0.07257</v>
      </c>
      <c r="S335" s="165"/>
      <c r="T335" s="167">
        <f>SUM(T336:T385)</f>
        <v>0.155</v>
      </c>
      <c r="AR335" s="168" t="s">
        <v>85</v>
      </c>
      <c r="AT335" s="169" t="s">
        <v>74</v>
      </c>
      <c r="AU335" s="169" t="s">
        <v>83</v>
      </c>
      <c r="AY335" s="168" t="s">
        <v>151</v>
      </c>
      <c r="BK335" s="170">
        <f>SUM(BK336:BK385)</f>
        <v>0</v>
      </c>
    </row>
    <row r="336" spans="2:65" s="1" customFormat="1" ht="16.5" customHeight="1">
      <c r="B336" s="32"/>
      <c r="C336" s="173" t="s">
        <v>467</v>
      </c>
      <c r="D336" s="173" t="s">
        <v>154</v>
      </c>
      <c r="E336" s="174" t="s">
        <v>506</v>
      </c>
      <c r="F336" s="175" t="s">
        <v>507</v>
      </c>
      <c r="G336" s="176" t="s">
        <v>488</v>
      </c>
      <c r="H336" s="177">
        <v>31</v>
      </c>
      <c r="I336" s="178"/>
      <c r="J336" s="179">
        <f>ROUND(I336*H336,2)</f>
        <v>0</v>
      </c>
      <c r="K336" s="175" t="s">
        <v>158</v>
      </c>
      <c r="L336" s="36"/>
      <c r="M336" s="180" t="s">
        <v>1</v>
      </c>
      <c r="N336" s="181" t="s">
        <v>46</v>
      </c>
      <c r="O336" s="58"/>
      <c r="P336" s="182">
        <f>O336*H336</f>
        <v>0</v>
      </c>
      <c r="Q336" s="182">
        <v>0</v>
      </c>
      <c r="R336" s="182">
        <f>Q336*H336</f>
        <v>0</v>
      </c>
      <c r="S336" s="182">
        <v>0.005</v>
      </c>
      <c r="T336" s="183">
        <f>S336*H336</f>
        <v>0.155</v>
      </c>
      <c r="AR336" s="15" t="s">
        <v>292</v>
      </c>
      <c r="AT336" s="15" t="s">
        <v>154</v>
      </c>
      <c r="AU336" s="15" t="s">
        <v>85</v>
      </c>
      <c r="AY336" s="15" t="s">
        <v>151</v>
      </c>
      <c r="BE336" s="184">
        <f>IF(N336="základní",J336,0)</f>
        <v>0</v>
      </c>
      <c r="BF336" s="184">
        <f>IF(N336="snížená",J336,0)</f>
        <v>0</v>
      </c>
      <c r="BG336" s="184">
        <f>IF(N336="zákl. přenesená",J336,0)</f>
        <v>0</v>
      </c>
      <c r="BH336" s="184">
        <f>IF(N336="sníž. přenesená",J336,0)</f>
        <v>0</v>
      </c>
      <c r="BI336" s="184">
        <f>IF(N336="nulová",J336,0)</f>
        <v>0</v>
      </c>
      <c r="BJ336" s="15" t="s">
        <v>83</v>
      </c>
      <c r="BK336" s="184">
        <f>ROUND(I336*H336,2)</f>
        <v>0</v>
      </c>
      <c r="BL336" s="15" t="s">
        <v>292</v>
      </c>
      <c r="BM336" s="15" t="s">
        <v>1182</v>
      </c>
    </row>
    <row r="337" spans="2:47" s="1" customFormat="1" ht="12">
      <c r="B337" s="32"/>
      <c r="C337" s="33"/>
      <c r="D337" s="185" t="s">
        <v>161</v>
      </c>
      <c r="E337" s="33"/>
      <c r="F337" s="186" t="s">
        <v>509</v>
      </c>
      <c r="G337" s="33"/>
      <c r="H337" s="33"/>
      <c r="I337" s="102"/>
      <c r="J337" s="33"/>
      <c r="K337" s="33"/>
      <c r="L337" s="36"/>
      <c r="M337" s="187"/>
      <c r="N337" s="58"/>
      <c r="O337" s="58"/>
      <c r="P337" s="58"/>
      <c r="Q337" s="58"/>
      <c r="R337" s="58"/>
      <c r="S337" s="58"/>
      <c r="T337" s="59"/>
      <c r="AT337" s="15" t="s">
        <v>161</v>
      </c>
      <c r="AU337" s="15" t="s">
        <v>85</v>
      </c>
    </row>
    <row r="338" spans="2:51" s="11" customFormat="1" ht="12">
      <c r="B338" s="188"/>
      <c r="C338" s="189"/>
      <c r="D338" s="185" t="s">
        <v>163</v>
      </c>
      <c r="E338" s="190" t="s">
        <v>1</v>
      </c>
      <c r="F338" s="191" t="s">
        <v>387</v>
      </c>
      <c r="G338" s="189"/>
      <c r="H338" s="190" t="s">
        <v>1</v>
      </c>
      <c r="I338" s="192"/>
      <c r="J338" s="189"/>
      <c r="K338" s="189"/>
      <c r="L338" s="193"/>
      <c r="M338" s="194"/>
      <c r="N338" s="195"/>
      <c r="O338" s="195"/>
      <c r="P338" s="195"/>
      <c r="Q338" s="195"/>
      <c r="R338" s="195"/>
      <c r="S338" s="195"/>
      <c r="T338" s="196"/>
      <c r="AT338" s="197" t="s">
        <v>163</v>
      </c>
      <c r="AU338" s="197" t="s">
        <v>85</v>
      </c>
      <c r="AV338" s="11" t="s">
        <v>83</v>
      </c>
      <c r="AW338" s="11" t="s">
        <v>36</v>
      </c>
      <c r="AX338" s="11" t="s">
        <v>75</v>
      </c>
      <c r="AY338" s="197" t="s">
        <v>151</v>
      </c>
    </row>
    <row r="339" spans="2:51" s="12" customFormat="1" ht="12">
      <c r="B339" s="198"/>
      <c r="C339" s="199"/>
      <c r="D339" s="185" t="s">
        <v>163</v>
      </c>
      <c r="E339" s="200" t="s">
        <v>1</v>
      </c>
      <c r="F339" s="201" t="s">
        <v>1183</v>
      </c>
      <c r="G339" s="199"/>
      <c r="H339" s="202">
        <v>31</v>
      </c>
      <c r="I339" s="203"/>
      <c r="J339" s="199"/>
      <c r="K339" s="199"/>
      <c r="L339" s="204"/>
      <c r="M339" s="205"/>
      <c r="N339" s="206"/>
      <c r="O339" s="206"/>
      <c r="P339" s="206"/>
      <c r="Q339" s="206"/>
      <c r="R339" s="206"/>
      <c r="S339" s="206"/>
      <c r="T339" s="207"/>
      <c r="AT339" s="208" t="s">
        <v>163</v>
      </c>
      <c r="AU339" s="208" t="s">
        <v>85</v>
      </c>
      <c r="AV339" s="12" t="s">
        <v>85</v>
      </c>
      <c r="AW339" s="12" t="s">
        <v>36</v>
      </c>
      <c r="AX339" s="12" t="s">
        <v>83</v>
      </c>
      <c r="AY339" s="208" t="s">
        <v>151</v>
      </c>
    </row>
    <row r="340" spans="2:65" s="1" customFormat="1" ht="16.5" customHeight="1">
      <c r="B340" s="32"/>
      <c r="C340" s="173" t="s">
        <v>475</v>
      </c>
      <c r="D340" s="173" t="s">
        <v>154</v>
      </c>
      <c r="E340" s="174" t="s">
        <v>518</v>
      </c>
      <c r="F340" s="175" t="s">
        <v>519</v>
      </c>
      <c r="G340" s="176" t="s">
        <v>488</v>
      </c>
      <c r="H340" s="177">
        <v>24</v>
      </c>
      <c r="I340" s="178"/>
      <c r="J340" s="179">
        <f>ROUND(I340*H340,2)</f>
        <v>0</v>
      </c>
      <c r="K340" s="175" t="s">
        <v>158</v>
      </c>
      <c r="L340" s="36"/>
      <c r="M340" s="180" t="s">
        <v>1</v>
      </c>
      <c r="N340" s="181" t="s">
        <v>46</v>
      </c>
      <c r="O340" s="58"/>
      <c r="P340" s="182">
        <f>O340*H340</f>
        <v>0</v>
      </c>
      <c r="Q340" s="182">
        <v>0</v>
      </c>
      <c r="R340" s="182">
        <f>Q340*H340</f>
        <v>0</v>
      </c>
      <c r="S340" s="182">
        <v>0</v>
      </c>
      <c r="T340" s="183">
        <f>S340*H340</f>
        <v>0</v>
      </c>
      <c r="AR340" s="15" t="s">
        <v>292</v>
      </c>
      <c r="AT340" s="15" t="s">
        <v>154</v>
      </c>
      <c r="AU340" s="15" t="s">
        <v>85</v>
      </c>
      <c r="AY340" s="15" t="s">
        <v>151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15" t="s">
        <v>83</v>
      </c>
      <c r="BK340" s="184">
        <f>ROUND(I340*H340,2)</f>
        <v>0</v>
      </c>
      <c r="BL340" s="15" t="s">
        <v>292</v>
      </c>
      <c r="BM340" s="15" t="s">
        <v>1184</v>
      </c>
    </row>
    <row r="341" spans="2:47" s="1" customFormat="1" ht="12">
      <c r="B341" s="32"/>
      <c r="C341" s="33"/>
      <c r="D341" s="185" t="s">
        <v>161</v>
      </c>
      <c r="E341" s="33"/>
      <c r="F341" s="186" t="s">
        <v>521</v>
      </c>
      <c r="G341" s="33"/>
      <c r="H341" s="33"/>
      <c r="I341" s="102"/>
      <c r="J341" s="33"/>
      <c r="K341" s="33"/>
      <c r="L341" s="36"/>
      <c r="M341" s="187"/>
      <c r="N341" s="58"/>
      <c r="O341" s="58"/>
      <c r="P341" s="58"/>
      <c r="Q341" s="58"/>
      <c r="R341" s="58"/>
      <c r="S341" s="58"/>
      <c r="T341" s="59"/>
      <c r="AT341" s="15" t="s">
        <v>161</v>
      </c>
      <c r="AU341" s="15" t="s">
        <v>85</v>
      </c>
    </row>
    <row r="342" spans="2:51" s="12" customFormat="1" ht="12">
      <c r="B342" s="198"/>
      <c r="C342" s="199"/>
      <c r="D342" s="185" t="s">
        <v>163</v>
      </c>
      <c r="E342" s="200" t="s">
        <v>1</v>
      </c>
      <c r="F342" s="201" t="s">
        <v>1185</v>
      </c>
      <c r="G342" s="199"/>
      <c r="H342" s="202">
        <v>24</v>
      </c>
      <c r="I342" s="203"/>
      <c r="J342" s="199"/>
      <c r="K342" s="199"/>
      <c r="L342" s="204"/>
      <c r="M342" s="205"/>
      <c r="N342" s="206"/>
      <c r="O342" s="206"/>
      <c r="P342" s="206"/>
      <c r="Q342" s="206"/>
      <c r="R342" s="206"/>
      <c r="S342" s="206"/>
      <c r="T342" s="207"/>
      <c r="AT342" s="208" t="s">
        <v>163</v>
      </c>
      <c r="AU342" s="208" t="s">
        <v>85</v>
      </c>
      <c r="AV342" s="12" t="s">
        <v>85</v>
      </c>
      <c r="AW342" s="12" t="s">
        <v>36</v>
      </c>
      <c r="AX342" s="12" t="s">
        <v>83</v>
      </c>
      <c r="AY342" s="208" t="s">
        <v>151</v>
      </c>
    </row>
    <row r="343" spans="2:65" s="1" customFormat="1" ht="16.5" customHeight="1">
      <c r="B343" s="32"/>
      <c r="C343" s="173" t="s">
        <v>480</v>
      </c>
      <c r="D343" s="173" t="s">
        <v>154</v>
      </c>
      <c r="E343" s="174" t="s">
        <v>524</v>
      </c>
      <c r="F343" s="175" t="s">
        <v>525</v>
      </c>
      <c r="G343" s="176" t="s">
        <v>488</v>
      </c>
      <c r="H343" s="177">
        <v>5</v>
      </c>
      <c r="I343" s="178"/>
      <c r="J343" s="179">
        <f>ROUND(I343*H343,2)</f>
        <v>0</v>
      </c>
      <c r="K343" s="175" t="s">
        <v>158</v>
      </c>
      <c r="L343" s="36"/>
      <c r="M343" s="180" t="s">
        <v>1</v>
      </c>
      <c r="N343" s="181" t="s">
        <v>46</v>
      </c>
      <c r="O343" s="58"/>
      <c r="P343" s="182">
        <f>O343*H343</f>
        <v>0</v>
      </c>
      <c r="Q343" s="182">
        <v>0</v>
      </c>
      <c r="R343" s="182">
        <f>Q343*H343</f>
        <v>0</v>
      </c>
      <c r="S343" s="182">
        <v>0</v>
      </c>
      <c r="T343" s="183">
        <f>S343*H343</f>
        <v>0</v>
      </c>
      <c r="AR343" s="15" t="s">
        <v>292</v>
      </c>
      <c r="AT343" s="15" t="s">
        <v>154</v>
      </c>
      <c r="AU343" s="15" t="s">
        <v>85</v>
      </c>
      <c r="AY343" s="15" t="s">
        <v>151</v>
      </c>
      <c r="BE343" s="184">
        <f>IF(N343="základní",J343,0)</f>
        <v>0</v>
      </c>
      <c r="BF343" s="184">
        <f>IF(N343="snížená",J343,0)</f>
        <v>0</v>
      </c>
      <c r="BG343" s="184">
        <f>IF(N343="zákl. přenesená",J343,0)</f>
        <v>0</v>
      </c>
      <c r="BH343" s="184">
        <f>IF(N343="sníž. přenesená",J343,0)</f>
        <v>0</v>
      </c>
      <c r="BI343" s="184">
        <f>IF(N343="nulová",J343,0)</f>
        <v>0</v>
      </c>
      <c r="BJ343" s="15" t="s">
        <v>83</v>
      </c>
      <c r="BK343" s="184">
        <f>ROUND(I343*H343,2)</f>
        <v>0</v>
      </c>
      <c r="BL343" s="15" t="s">
        <v>292</v>
      </c>
      <c r="BM343" s="15" t="s">
        <v>1186</v>
      </c>
    </row>
    <row r="344" spans="2:47" s="1" customFormat="1" ht="12">
      <c r="B344" s="32"/>
      <c r="C344" s="33"/>
      <c r="D344" s="185" t="s">
        <v>161</v>
      </c>
      <c r="E344" s="33"/>
      <c r="F344" s="186" t="s">
        <v>527</v>
      </c>
      <c r="G344" s="33"/>
      <c r="H344" s="33"/>
      <c r="I344" s="102"/>
      <c r="J344" s="33"/>
      <c r="K344" s="33"/>
      <c r="L344" s="36"/>
      <c r="M344" s="187"/>
      <c r="N344" s="58"/>
      <c r="O344" s="58"/>
      <c r="P344" s="58"/>
      <c r="Q344" s="58"/>
      <c r="R344" s="58"/>
      <c r="S344" s="58"/>
      <c r="T344" s="59"/>
      <c r="AT344" s="15" t="s">
        <v>161</v>
      </c>
      <c r="AU344" s="15" t="s">
        <v>85</v>
      </c>
    </row>
    <row r="345" spans="2:51" s="12" customFormat="1" ht="12">
      <c r="B345" s="198"/>
      <c r="C345" s="199"/>
      <c r="D345" s="185" t="s">
        <v>163</v>
      </c>
      <c r="E345" s="200" t="s">
        <v>1</v>
      </c>
      <c r="F345" s="201" t="s">
        <v>1187</v>
      </c>
      <c r="G345" s="199"/>
      <c r="H345" s="202">
        <v>5</v>
      </c>
      <c r="I345" s="203"/>
      <c r="J345" s="199"/>
      <c r="K345" s="199"/>
      <c r="L345" s="204"/>
      <c r="M345" s="205"/>
      <c r="N345" s="206"/>
      <c r="O345" s="206"/>
      <c r="P345" s="206"/>
      <c r="Q345" s="206"/>
      <c r="R345" s="206"/>
      <c r="S345" s="206"/>
      <c r="T345" s="207"/>
      <c r="AT345" s="208" t="s">
        <v>163</v>
      </c>
      <c r="AU345" s="208" t="s">
        <v>85</v>
      </c>
      <c r="AV345" s="12" t="s">
        <v>85</v>
      </c>
      <c r="AW345" s="12" t="s">
        <v>36</v>
      </c>
      <c r="AX345" s="12" t="s">
        <v>83</v>
      </c>
      <c r="AY345" s="208" t="s">
        <v>151</v>
      </c>
    </row>
    <row r="346" spans="2:65" s="1" customFormat="1" ht="16.5" customHeight="1">
      <c r="B346" s="32"/>
      <c r="C346" s="173" t="s">
        <v>485</v>
      </c>
      <c r="D346" s="173" t="s">
        <v>154</v>
      </c>
      <c r="E346" s="174" t="s">
        <v>1188</v>
      </c>
      <c r="F346" s="175" t="s">
        <v>1189</v>
      </c>
      <c r="G346" s="176" t="s">
        <v>488</v>
      </c>
      <c r="H346" s="177">
        <v>2</v>
      </c>
      <c r="I346" s="178"/>
      <c r="J346" s="179">
        <f>ROUND(I346*H346,2)</f>
        <v>0</v>
      </c>
      <c r="K346" s="175" t="s">
        <v>158</v>
      </c>
      <c r="L346" s="36"/>
      <c r="M346" s="180" t="s">
        <v>1</v>
      </c>
      <c r="N346" s="181" t="s">
        <v>46</v>
      </c>
      <c r="O346" s="58"/>
      <c r="P346" s="182">
        <f>O346*H346</f>
        <v>0</v>
      </c>
      <c r="Q346" s="182">
        <v>0</v>
      </c>
      <c r="R346" s="182">
        <f>Q346*H346</f>
        <v>0</v>
      </c>
      <c r="S346" s="182">
        <v>0</v>
      </c>
      <c r="T346" s="183">
        <f>S346*H346</f>
        <v>0</v>
      </c>
      <c r="AR346" s="15" t="s">
        <v>292</v>
      </c>
      <c r="AT346" s="15" t="s">
        <v>154</v>
      </c>
      <c r="AU346" s="15" t="s">
        <v>85</v>
      </c>
      <c r="AY346" s="15" t="s">
        <v>151</v>
      </c>
      <c r="BE346" s="184">
        <f>IF(N346="základní",J346,0)</f>
        <v>0</v>
      </c>
      <c r="BF346" s="184">
        <f>IF(N346="snížená",J346,0)</f>
        <v>0</v>
      </c>
      <c r="BG346" s="184">
        <f>IF(N346="zákl. přenesená",J346,0)</f>
        <v>0</v>
      </c>
      <c r="BH346" s="184">
        <f>IF(N346="sníž. přenesená",J346,0)</f>
        <v>0</v>
      </c>
      <c r="BI346" s="184">
        <f>IF(N346="nulová",J346,0)</f>
        <v>0</v>
      </c>
      <c r="BJ346" s="15" t="s">
        <v>83</v>
      </c>
      <c r="BK346" s="184">
        <f>ROUND(I346*H346,2)</f>
        <v>0</v>
      </c>
      <c r="BL346" s="15" t="s">
        <v>292</v>
      </c>
      <c r="BM346" s="15" t="s">
        <v>1190</v>
      </c>
    </row>
    <row r="347" spans="2:47" s="1" customFormat="1" ht="12">
      <c r="B347" s="32"/>
      <c r="C347" s="33"/>
      <c r="D347" s="185" t="s">
        <v>161</v>
      </c>
      <c r="E347" s="33"/>
      <c r="F347" s="186" t="s">
        <v>1191</v>
      </c>
      <c r="G347" s="33"/>
      <c r="H347" s="33"/>
      <c r="I347" s="102"/>
      <c r="J347" s="33"/>
      <c r="K347" s="33"/>
      <c r="L347" s="36"/>
      <c r="M347" s="187"/>
      <c r="N347" s="58"/>
      <c r="O347" s="58"/>
      <c r="P347" s="58"/>
      <c r="Q347" s="58"/>
      <c r="R347" s="58"/>
      <c r="S347" s="58"/>
      <c r="T347" s="59"/>
      <c r="AT347" s="15" t="s">
        <v>161</v>
      </c>
      <c r="AU347" s="15" t="s">
        <v>85</v>
      </c>
    </row>
    <row r="348" spans="2:51" s="12" customFormat="1" ht="12">
      <c r="B348" s="198"/>
      <c r="C348" s="199"/>
      <c r="D348" s="185" t="s">
        <v>163</v>
      </c>
      <c r="E348" s="200" t="s">
        <v>1</v>
      </c>
      <c r="F348" s="201" t="s">
        <v>1192</v>
      </c>
      <c r="G348" s="199"/>
      <c r="H348" s="202">
        <v>2</v>
      </c>
      <c r="I348" s="203"/>
      <c r="J348" s="199"/>
      <c r="K348" s="199"/>
      <c r="L348" s="204"/>
      <c r="M348" s="205"/>
      <c r="N348" s="206"/>
      <c r="O348" s="206"/>
      <c r="P348" s="206"/>
      <c r="Q348" s="206"/>
      <c r="R348" s="206"/>
      <c r="S348" s="206"/>
      <c r="T348" s="207"/>
      <c r="AT348" s="208" t="s">
        <v>163</v>
      </c>
      <c r="AU348" s="208" t="s">
        <v>85</v>
      </c>
      <c r="AV348" s="12" t="s">
        <v>85</v>
      </c>
      <c r="AW348" s="12" t="s">
        <v>36</v>
      </c>
      <c r="AX348" s="12" t="s">
        <v>83</v>
      </c>
      <c r="AY348" s="208" t="s">
        <v>151</v>
      </c>
    </row>
    <row r="349" spans="2:65" s="1" customFormat="1" ht="16.5" customHeight="1">
      <c r="B349" s="32"/>
      <c r="C349" s="220" t="s">
        <v>492</v>
      </c>
      <c r="D349" s="220" t="s">
        <v>275</v>
      </c>
      <c r="E349" s="221" t="s">
        <v>486</v>
      </c>
      <c r="F349" s="222" t="s">
        <v>487</v>
      </c>
      <c r="G349" s="223" t="s">
        <v>488</v>
      </c>
      <c r="H349" s="224">
        <v>62</v>
      </c>
      <c r="I349" s="225"/>
      <c r="J349" s="226">
        <f>ROUND(I349*H349,2)</f>
        <v>0</v>
      </c>
      <c r="K349" s="222" t="s">
        <v>158</v>
      </c>
      <c r="L349" s="227"/>
      <c r="M349" s="228" t="s">
        <v>1</v>
      </c>
      <c r="N349" s="229" t="s">
        <v>46</v>
      </c>
      <c r="O349" s="58"/>
      <c r="P349" s="182">
        <f>O349*H349</f>
        <v>0</v>
      </c>
      <c r="Q349" s="182">
        <v>6E-05</v>
      </c>
      <c r="R349" s="182">
        <f>Q349*H349</f>
        <v>0.00372</v>
      </c>
      <c r="S349" s="182">
        <v>0</v>
      </c>
      <c r="T349" s="183">
        <f>S349*H349</f>
        <v>0</v>
      </c>
      <c r="AR349" s="15" t="s">
        <v>389</v>
      </c>
      <c r="AT349" s="15" t="s">
        <v>275</v>
      </c>
      <c r="AU349" s="15" t="s">
        <v>85</v>
      </c>
      <c r="AY349" s="15" t="s">
        <v>151</v>
      </c>
      <c r="BE349" s="184">
        <f>IF(N349="základní",J349,0)</f>
        <v>0</v>
      </c>
      <c r="BF349" s="184">
        <f>IF(N349="snížená",J349,0)</f>
        <v>0</v>
      </c>
      <c r="BG349" s="184">
        <f>IF(N349="zákl. přenesená",J349,0)</f>
        <v>0</v>
      </c>
      <c r="BH349" s="184">
        <f>IF(N349="sníž. přenesená",J349,0)</f>
        <v>0</v>
      </c>
      <c r="BI349" s="184">
        <f>IF(N349="nulová",J349,0)</f>
        <v>0</v>
      </c>
      <c r="BJ349" s="15" t="s">
        <v>83</v>
      </c>
      <c r="BK349" s="184">
        <f>ROUND(I349*H349,2)</f>
        <v>0</v>
      </c>
      <c r="BL349" s="15" t="s">
        <v>292</v>
      </c>
      <c r="BM349" s="15" t="s">
        <v>1193</v>
      </c>
    </row>
    <row r="350" spans="2:47" s="1" customFormat="1" ht="12">
      <c r="B350" s="32"/>
      <c r="C350" s="33"/>
      <c r="D350" s="185" t="s">
        <v>161</v>
      </c>
      <c r="E350" s="33"/>
      <c r="F350" s="186" t="s">
        <v>490</v>
      </c>
      <c r="G350" s="33"/>
      <c r="H350" s="33"/>
      <c r="I350" s="102"/>
      <c r="J350" s="33"/>
      <c r="K350" s="33"/>
      <c r="L350" s="36"/>
      <c r="M350" s="187"/>
      <c r="N350" s="58"/>
      <c r="O350" s="58"/>
      <c r="P350" s="58"/>
      <c r="Q350" s="58"/>
      <c r="R350" s="58"/>
      <c r="S350" s="58"/>
      <c r="T350" s="59"/>
      <c r="AT350" s="15" t="s">
        <v>161</v>
      </c>
      <c r="AU350" s="15" t="s">
        <v>85</v>
      </c>
    </row>
    <row r="351" spans="2:51" s="12" customFormat="1" ht="12">
      <c r="B351" s="198"/>
      <c r="C351" s="199"/>
      <c r="D351" s="185" t="s">
        <v>163</v>
      </c>
      <c r="E351" s="200" t="s">
        <v>1</v>
      </c>
      <c r="F351" s="201" t="s">
        <v>880</v>
      </c>
      <c r="G351" s="199"/>
      <c r="H351" s="202">
        <v>62</v>
      </c>
      <c r="I351" s="203"/>
      <c r="J351" s="199"/>
      <c r="K351" s="199"/>
      <c r="L351" s="204"/>
      <c r="M351" s="205"/>
      <c r="N351" s="206"/>
      <c r="O351" s="206"/>
      <c r="P351" s="206"/>
      <c r="Q351" s="206"/>
      <c r="R351" s="206"/>
      <c r="S351" s="206"/>
      <c r="T351" s="207"/>
      <c r="AT351" s="208" t="s">
        <v>163</v>
      </c>
      <c r="AU351" s="208" t="s">
        <v>85</v>
      </c>
      <c r="AV351" s="12" t="s">
        <v>85</v>
      </c>
      <c r="AW351" s="12" t="s">
        <v>36</v>
      </c>
      <c r="AX351" s="12" t="s">
        <v>83</v>
      </c>
      <c r="AY351" s="208" t="s">
        <v>151</v>
      </c>
    </row>
    <row r="352" spans="2:65" s="1" customFormat="1" ht="16.5" customHeight="1">
      <c r="B352" s="32"/>
      <c r="C352" s="220" t="s">
        <v>499</v>
      </c>
      <c r="D352" s="220" t="s">
        <v>275</v>
      </c>
      <c r="E352" s="221" t="s">
        <v>530</v>
      </c>
      <c r="F352" s="222" t="s">
        <v>531</v>
      </c>
      <c r="G352" s="223" t="s">
        <v>231</v>
      </c>
      <c r="H352" s="224">
        <v>45.9</v>
      </c>
      <c r="I352" s="225"/>
      <c r="J352" s="226">
        <f>ROUND(I352*H352,2)</f>
        <v>0</v>
      </c>
      <c r="K352" s="222" t="s">
        <v>158</v>
      </c>
      <c r="L352" s="227"/>
      <c r="M352" s="228" t="s">
        <v>1</v>
      </c>
      <c r="N352" s="229" t="s">
        <v>46</v>
      </c>
      <c r="O352" s="58"/>
      <c r="P352" s="182">
        <f>O352*H352</f>
        <v>0</v>
      </c>
      <c r="Q352" s="182">
        <v>0.0015</v>
      </c>
      <c r="R352" s="182">
        <f>Q352*H352</f>
        <v>0.06885</v>
      </c>
      <c r="S352" s="182">
        <v>0</v>
      </c>
      <c r="T352" s="183">
        <f>S352*H352</f>
        <v>0</v>
      </c>
      <c r="AR352" s="15" t="s">
        <v>389</v>
      </c>
      <c r="AT352" s="15" t="s">
        <v>275</v>
      </c>
      <c r="AU352" s="15" t="s">
        <v>85</v>
      </c>
      <c r="AY352" s="15" t="s">
        <v>151</v>
      </c>
      <c r="BE352" s="184">
        <f>IF(N352="základní",J352,0)</f>
        <v>0</v>
      </c>
      <c r="BF352" s="184">
        <f>IF(N352="snížená",J352,0)</f>
        <v>0</v>
      </c>
      <c r="BG352" s="184">
        <f>IF(N352="zákl. přenesená",J352,0)</f>
        <v>0</v>
      </c>
      <c r="BH352" s="184">
        <f>IF(N352="sníž. přenesená",J352,0)</f>
        <v>0</v>
      </c>
      <c r="BI352" s="184">
        <f>IF(N352="nulová",J352,0)</f>
        <v>0</v>
      </c>
      <c r="BJ352" s="15" t="s">
        <v>83</v>
      </c>
      <c r="BK352" s="184">
        <f>ROUND(I352*H352,2)</f>
        <v>0</v>
      </c>
      <c r="BL352" s="15" t="s">
        <v>292</v>
      </c>
      <c r="BM352" s="15" t="s">
        <v>1194</v>
      </c>
    </row>
    <row r="353" spans="2:47" s="1" customFormat="1" ht="12">
      <c r="B353" s="32"/>
      <c r="C353" s="33"/>
      <c r="D353" s="185" t="s">
        <v>161</v>
      </c>
      <c r="E353" s="33"/>
      <c r="F353" s="186" t="s">
        <v>531</v>
      </c>
      <c r="G353" s="33"/>
      <c r="H353" s="33"/>
      <c r="I353" s="102"/>
      <c r="J353" s="33"/>
      <c r="K353" s="33"/>
      <c r="L353" s="36"/>
      <c r="M353" s="187"/>
      <c r="N353" s="58"/>
      <c r="O353" s="58"/>
      <c r="P353" s="58"/>
      <c r="Q353" s="58"/>
      <c r="R353" s="58"/>
      <c r="S353" s="58"/>
      <c r="T353" s="59"/>
      <c r="AT353" s="15" t="s">
        <v>161</v>
      </c>
      <c r="AU353" s="15" t="s">
        <v>85</v>
      </c>
    </row>
    <row r="354" spans="2:51" s="12" customFormat="1" ht="12">
      <c r="B354" s="198"/>
      <c r="C354" s="199"/>
      <c r="D354" s="185" t="s">
        <v>163</v>
      </c>
      <c r="E354" s="200" t="s">
        <v>1</v>
      </c>
      <c r="F354" s="201" t="s">
        <v>535</v>
      </c>
      <c r="G354" s="199"/>
      <c r="H354" s="202">
        <v>7.2</v>
      </c>
      <c r="I354" s="203"/>
      <c r="J354" s="199"/>
      <c r="K354" s="199"/>
      <c r="L354" s="204"/>
      <c r="M354" s="205"/>
      <c r="N354" s="206"/>
      <c r="O354" s="206"/>
      <c r="P354" s="206"/>
      <c r="Q354" s="206"/>
      <c r="R354" s="206"/>
      <c r="S354" s="206"/>
      <c r="T354" s="207"/>
      <c r="AT354" s="208" t="s">
        <v>163</v>
      </c>
      <c r="AU354" s="208" t="s">
        <v>85</v>
      </c>
      <c r="AV354" s="12" t="s">
        <v>85</v>
      </c>
      <c r="AW354" s="12" t="s">
        <v>36</v>
      </c>
      <c r="AX354" s="12" t="s">
        <v>75</v>
      </c>
      <c r="AY354" s="208" t="s">
        <v>151</v>
      </c>
    </row>
    <row r="355" spans="2:51" s="12" customFormat="1" ht="12">
      <c r="B355" s="198"/>
      <c r="C355" s="199"/>
      <c r="D355" s="185" t="s">
        <v>163</v>
      </c>
      <c r="E355" s="200" t="s">
        <v>1</v>
      </c>
      <c r="F355" s="201" t="s">
        <v>1195</v>
      </c>
      <c r="G355" s="199"/>
      <c r="H355" s="202">
        <v>10.5</v>
      </c>
      <c r="I355" s="203"/>
      <c r="J355" s="199"/>
      <c r="K355" s="199"/>
      <c r="L355" s="204"/>
      <c r="M355" s="205"/>
      <c r="N355" s="206"/>
      <c r="O355" s="206"/>
      <c r="P355" s="206"/>
      <c r="Q355" s="206"/>
      <c r="R355" s="206"/>
      <c r="S355" s="206"/>
      <c r="T355" s="207"/>
      <c r="AT355" s="208" t="s">
        <v>163</v>
      </c>
      <c r="AU355" s="208" t="s">
        <v>85</v>
      </c>
      <c r="AV355" s="12" t="s">
        <v>85</v>
      </c>
      <c r="AW355" s="12" t="s">
        <v>36</v>
      </c>
      <c r="AX355" s="12" t="s">
        <v>75</v>
      </c>
      <c r="AY355" s="208" t="s">
        <v>151</v>
      </c>
    </row>
    <row r="356" spans="2:51" s="12" customFormat="1" ht="12">
      <c r="B356" s="198"/>
      <c r="C356" s="199"/>
      <c r="D356" s="185" t="s">
        <v>163</v>
      </c>
      <c r="E356" s="200" t="s">
        <v>1</v>
      </c>
      <c r="F356" s="201" t="s">
        <v>1196</v>
      </c>
      <c r="G356" s="199"/>
      <c r="H356" s="202">
        <v>20.4</v>
      </c>
      <c r="I356" s="203"/>
      <c r="J356" s="199"/>
      <c r="K356" s="199"/>
      <c r="L356" s="204"/>
      <c r="M356" s="205"/>
      <c r="N356" s="206"/>
      <c r="O356" s="206"/>
      <c r="P356" s="206"/>
      <c r="Q356" s="206"/>
      <c r="R356" s="206"/>
      <c r="S356" s="206"/>
      <c r="T356" s="207"/>
      <c r="AT356" s="208" t="s">
        <v>163</v>
      </c>
      <c r="AU356" s="208" t="s">
        <v>85</v>
      </c>
      <c r="AV356" s="12" t="s">
        <v>85</v>
      </c>
      <c r="AW356" s="12" t="s">
        <v>36</v>
      </c>
      <c r="AX356" s="12" t="s">
        <v>75</v>
      </c>
      <c r="AY356" s="208" t="s">
        <v>151</v>
      </c>
    </row>
    <row r="357" spans="2:51" s="12" customFormat="1" ht="12">
      <c r="B357" s="198"/>
      <c r="C357" s="199"/>
      <c r="D357" s="185" t="s">
        <v>163</v>
      </c>
      <c r="E357" s="200" t="s">
        <v>1</v>
      </c>
      <c r="F357" s="201" t="s">
        <v>1197</v>
      </c>
      <c r="G357" s="199"/>
      <c r="H357" s="202">
        <v>6</v>
      </c>
      <c r="I357" s="203"/>
      <c r="J357" s="199"/>
      <c r="K357" s="199"/>
      <c r="L357" s="204"/>
      <c r="M357" s="205"/>
      <c r="N357" s="206"/>
      <c r="O357" s="206"/>
      <c r="P357" s="206"/>
      <c r="Q357" s="206"/>
      <c r="R357" s="206"/>
      <c r="S357" s="206"/>
      <c r="T357" s="207"/>
      <c r="AT357" s="208" t="s">
        <v>163</v>
      </c>
      <c r="AU357" s="208" t="s">
        <v>85</v>
      </c>
      <c r="AV357" s="12" t="s">
        <v>85</v>
      </c>
      <c r="AW357" s="12" t="s">
        <v>36</v>
      </c>
      <c r="AX357" s="12" t="s">
        <v>75</v>
      </c>
      <c r="AY357" s="208" t="s">
        <v>151</v>
      </c>
    </row>
    <row r="358" spans="2:51" s="12" customFormat="1" ht="12">
      <c r="B358" s="198"/>
      <c r="C358" s="199"/>
      <c r="D358" s="185" t="s">
        <v>163</v>
      </c>
      <c r="E358" s="200" t="s">
        <v>1</v>
      </c>
      <c r="F358" s="201" t="s">
        <v>1198</v>
      </c>
      <c r="G358" s="199"/>
      <c r="H358" s="202">
        <v>1.8</v>
      </c>
      <c r="I358" s="203"/>
      <c r="J358" s="199"/>
      <c r="K358" s="199"/>
      <c r="L358" s="204"/>
      <c r="M358" s="205"/>
      <c r="N358" s="206"/>
      <c r="O358" s="206"/>
      <c r="P358" s="206"/>
      <c r="Q358" s="206"/>
      <c r="R358" s="206"/>
      <c r="S358" s="206"/>
      <c r="T358" s="207"/>
      <c r="AT358" s="208" t="s">
        <v>163</v>
      </c>
      <c r="AU358" s="208" t="s">
        <v>85</v>
      </c>
      <c r="AV358" s="12" t="s">
        <v>85</v>
      </c>
      <c r="AW358" s="12" t="s">
        <v>36</v>
      </c>
      <c r="AX358" s="12" t="s">
        <v>75</v>
      </c>
      <c r="AY358" s="208" t="s">
        <v>151</v>
      </c>
    </row>
    <row r="359" spans="2:51" s="13" customFormat="1" ht="12">
      <c r="B359" s="209"/>
      <c r="C359" s="210"/>
      <c r="D359" s="185" t="s">
        <v>163</v>
      </c>
      <c r="E359" s="211" t="s">
        <v>1</v>
      </c>
      <c r="F359" s="212" t="s">
        <v>171</v>
      </c>
      <c r="G359" s="210"/>
      <c r="H359" s="213">
        <v>45.9</v>
      </c>
      <c r="I359" s="214"/>
      <c r="J359" s="210"/>
      <c r="K359" s="210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163</v>
      </c>
      <c r="AU359" s="219" t="s">
        <v>85</v>
      </c>
      <c r="AV359" s="13" t="s">
        <v>159</v>
      </c>
      <c r="AW359" s="13" t="s">
        <v>36</v>
      </c>
      <c r="AX359" s="13" t="s">
        <v>83</v>
      </c>
      <c r="AY359" s="219" t="s">
        <v>151</v>
      </c>
    </row>
    <row r="360" spans="2:65" s="1" customFormat="1" ht="22.5" customHeight="1">
      <c r="B360" s="32"/>
      <c r="C360" s="173" t="s">
        <v>505</v>
      </c>
      <c r="D360" s="173" t="s">
        <v>154</v>
      </c>
      <c r="E360" s="174" t="s">
        <v>579</v>
      </c>
      <c r="F360" s="175" t="s">
        <v>1199</v>
      </c>
      <c r="G360" s="176" t="s">
        <v>488</v>
      </c>
      <c r="H360" s="177">
        <v>4</v>
      </c>
      <c r="I360" s="178"/>
      <c r="J360" s="179">
        <f>ROUND(I360*H360,2)</f>
        <v>0</v>
      </c>
      <c r="K360" s="175" t="s">
        <v>1</v>
      </c>
      <c r="L360" s="36"/>
      <c r="M360" s="180" t="s">
        <v>1</v>
      </c>
      <c r="N360" s="181" t="s">
        <v>46</v>
      </c>
      <c r="O360" s="58"/>
      <c r="P360" s="182">
        <f>O360*H360</f>
        <v>0</v>
      </c>
      <c r="Q360" s="182">
        <v>0</v>
      </c>
      <c r="R360" s="182">
        <f>Q360*H360</f>
        <v>0</v>
      </c>
      <c r="S360" s="182">
        <v>0</v>
      </c>
      <c r="T360" s="183">
        <f>S360*H360</f>
        <v>0</v>
      </c>
      <c r="AR360" s="15" t="s">
        <v>292</v>
      </c>
      <c r="AT360" s="15" t="s">
        <v>154</v>
      </c>
      <c r="AU360" s="15" t="s">
        <v>85</v>
      </c>
      <c r="AY360" s="15" t="s">
        <v>151</v>
      </c>
      <c r="BE360" s="184">
        <f>IF(N360="základní",J360,0)</f>
        <v>0</v>
      </c>
      <c r="BF360" s="184">
        <f>IF(N360="snížená",J360,0)</f>
        <v>0</v>
      </c>
      <c r="BG360" s="184">
        <f>IF(N360="zákl. přenesená",J360,0)</f>
        <v>0</v>
      </c>
      <c r="BH360" s="184">
        <f>IF(N360="sníž. přenesená",J360,0)</f>
        <v>0</v>
      </c>
      <c r="BI360" s="184">
        <f>IF(N360="nulová",J360,0)</f>
        <v>0</v>
      </c>
      <c r="BJ360" s="15" t="s">
        <v>83</v>
      </c>
      <c r="BK360" s="184">
        <f>ROUND(I360*H360,2)</f>
        <v>0</v>
      </c>
      <c r="BL360" s="15" t="s">
        <v>292</v>
      </c>
      <c r="BM360" s="15" t="s">
        <v>1200</v>
      </c>
    </row>
    <row r="361" spans="2:47" s="1" customFormat="1" ht="19.5">
      <c r="B361" s="32"/>
      <c r="C361" s="33"/>
      <c r="D361" s="185" t="s">
        <v>161</v>
      </c>
      <c r="E361" s="33"/>
      <c r="F361" s="186" t="s">
        <v>1199</v>
      </c>
      <c r="G361" s="33"/>
      <c r="H361" s="33"/>
      <c r="I361" s="102"/>
      <c r="J361" s="33"/>
      <c r="K361" s="33"/>
      <c r="L361" s="36"/>
      <c r="M361" s="187"/>
      <c r="N361" s="58"/>
      <c r="O361" s="58"/>
      <c r="P361" s="58"/>
      <c r="Q361" s="58"/>
      <c r="R361" s="58"/>
      <c r="S361" s="58"/>
      <c r="T361" s="59"/>
      <c r="AT361" s="15" t="s">
        <v>161</v>
      </c>
      <c r="AU361" s="15" t="s">
        <v>85</v>
      </c>
    </row>
    <row r="362" spans="2:51" s="11" customFormat="1" ht="12">
      <c r="B362" s="188"/>
      <c r="C362" s="189"/>
      <c r="D362" s="185" t="s">
        <v>163</v>
      </c>
      <c r="E362" s="190" t="s">
        <v>1</v>
      </c>
      <c r="F362" s="191" t="s">
        <v>571</v>
      </c>
      <c r="G362" s="189"/>
      <c r="H362" s="190" t="s">
        <v>1</v>
      </c>
      <c r="I362" s="192"/>
      <c r="J362" s="189"/>
      <c r="K362" s="189"/>
      <c r="L362" s="193"/>
      <c r="M362" s="194"/>
      <c r="N362" s="195"/>
      <c r="O362" s="195"/>
      <c r="P362" s="195"/>
      <c r="Q362" s="195"/>
      <c r="R362" s="195"/>
      <c r="S362" s="195"/>
      <c r="T362" s="196"/>
      <c r="AT362" s="197" t="s">
        <v>163</v>
      </c>
      <c r="AU362" s="197" t="s">
        <v>85</v>
      </c>
      <c r="AV362" s="11" t="s">
        <v>83</v>
      </c>
      <c r="AW362" s="11" t="s">
        <v>36</v>
      </c>
      <c r="AX362" s="11" t="s">
        <v>75</v>
      </c>
      <c r="AY362" s="197" t="s">
        <v>151</v>
      </c>
    </row>
    <row r="363" spans="2:51" s="12" customFormat="1" ht="12">
      <c r="B363" s="198"/>
      <c r="C363" s="199"/>
      <c r="D363" s="185" t="s">
        <v>163</v>
      </c>
      <c r="E363" s="200" t="s">
        <v>1</v>
      </c>
      <c r="F363" s="201" t="s">
        <v>582</v>
      </c>
      <c r="G363" s="199"/>
      <c r="H363" s="202">
        <v>4</v>
      </c>
      <c r="I363" s="203"/>
      <c r="J363" s="199"/>
      <c r="K363" s="199"/>
      <c r="L363" s="204"/>
      <c r="M363" s="205"/>
      <c r="N363" s="206"/>
      <c r="O363" s="206"/>
      <c r="P363" s="206"/>
      <c r="Q363" s="206"/>
      <c r="R363" s="206"/>
      <c r="S363" s="206"/>
      <c r="T363" s="207"/>
      <c r="AT363" s="208" t="s">
        <v>163</v>
      </c>
      <c r="AU363" s="208" t="s">
        <v>85</v>
      </c>
      <c r="AV363" s="12" t="s">
        <v>85</v>
      </c>
      <c r="AW363" s="12" t="s">
        <v>36</v>
      </c>
      <c r="AX363" s="12" t="s">
        <v>83</v>
      </c>
      <c r="AY363" s="208" t="s">
        <v>151</v>
      </c>
    </row>
    <row r="364" spans="2:65" s="1" customFormat="1" ht="22.5" customHeight="1">
      <c r="B364" s="32"/>
      <c r="C364" s="173" t="s">
        <v>511</v>
      </c>
      <c r="D364" s="173" t="s">
        <v>154</v>
      </c>
      <c r="E364" s="174" t="s">
        <v>1201</v>
      </c>
      <c r="F364" s="175" t="s">
        <v>1202</v>
      </c>
      <c r="G364" s="176" t="s">
        <v>488</v>
      </c>
      <c r="H364" s="177">
        <v>7</v>
      </c>
      <c r="I364" s="178"/>
      <c r="J364" s="179">
        <f>ROUND(I364*H364,2)</f>
        <v>0</v>
      </c>
      <c r="K364" s="175" t="s">
        <v>1</v>
      </c>
      <c r="L364" s="36"/>
      <c r="M364" s="180" t="s">
        <v>1</v>
      </c>
      <c r="N364" s="181" t="s">
        <v>46</v>
      </c>
      <c r="O364" s="58"/>
      <c r="P364" s="182">
        <f>O364*H364</f>
        <v>0</v>
      </c>
      <c r="Q364" s="182">
        <v>0</v>
      </c>
      <c r="R364" s="182">
        <f>Q364*H364</f>
        <v>0</v>
      </c>
      <c r="S364" s="182">
        <v>0</v>
      </c>
      <c r="T364" s="183">
        <f>S364*H364</f>
        <v>0</v>
      </c>
      <c r="AR364" s="15" t="s">
        <v>292</v>
      </c>
      <c r="AT364" s="15" t="s">
        <v>154</v>
      </c>
      <c r="AU364" s="15" t="s">
        <v>85</v>
      </c>
      <c r="AY364" s="15" t="s">
        <v>151</v>
      </c>
      <c r="BE364" s="184">
        <f>IF(N364="základní",J364,0)</f>
        <v>0</v>
      </c>
      <c r="BF364" s="184">
        <f>IF(N364="snížená",J364,0)</f>
        <v>0</v>
      </c>
      <c r="BG364" s="184">
        <f>IF(N364="zákl. přenesená",J364,0)</f>
        <v>0</v>
      </c>
      <c r="BH364" s="184">
        <f>IF(N364="sníž. přenesená",J364,0)</f>
        <v>0</v>
      </c>
      <c r="BI364" s="184">
        <f>IF(N364="nulová",J364,0)</f>
        <v>0</v>
      </c>
      <c r="BJ364" s="15" t="s">
        <v>83</v>
      </c>
      <c r="BK364" s="184">
        <f>ROUND(I364*H364,2)</f>
        <v>0</v>
      </c>
      <c r="BL364" s="15" t="s">
        <v>292</v>
      </c>
      <c r="BM364" s="15" t="s">
        <v>1203</v>
      </c>
    </row>
    <row r="365" spans="2:47" s="1" customFormat="1" ht="19.5">
      <c r="B365" s="32"/>
      <c r="C365" s="33"/>
      <c r="D365" s="185" t="s">
        <v>161</v>
      </c>
      <c r="E365" s="33"/>
      <c r="F365" s="186" t="s">
        <v>1202</v>
      </c>
      <c r="G365" s="33"/>
      <c r="H365" s="33"/>
      <c r="I365" s="102"/>
      <c r="J365" s="33"/>
      <c r="K365" s="33"/>
      <c r="L365" s="36"/>
      <c r="M365" s="187"/>
      <c r="N365" s="58"/>
      <c r="O365" s="58"/>
      <c r="P365" s="58"/>
      <c r="Q365" s="58"/>
      <c r="R365" s="58"/>
      <c r="S365" s="58"/>
      <c r="T365" s="59"/>
      <c r="AT365" s="15" t="s">
        <v>161</v>
      </c>
      <c r="AU365" s="15" t="s">
        <v>85</v>
      </c>
    </row>
    <row r="366" spans="2:51" s="11" customFormat="1" ht="12">
      <c r="B366" s="188"/>
      <c r="C366" s="189"/>
      <c r="D366" s="185" t="s">
        <v>163</v>
      </c>
      <c r="E366" s="190" t="s">
        <v>1</v>
      </c>
      <c r="F366" s="191" t="s">
        <v>571</v>
      </c>
      <c r="G366" s="189"/>
      <c r="H366" s="190" t="s">
        <v>1</v>
      </c>
      <c r="I366" s="192"/>
      <c r="J366" s="189"/>
      <c r="K366" s="189"/>
      <c r="L366" s="193"/>
      <c r="M366" s="194"/>
      <c r="N366" s="195"/>
      <c r="O366" s="195"/>
      <c r="P366" s="195"/>
      <c r="Q366" s="195"/>
      <c r="R366" s="195"/>
      <c r="S366" s="195"/>
      <c r="T366" s="196"/>
      <c r="AT366" s="197" t="s">
        <v>163</v>
      </c>
      <c r="AU366" s="197" t="s">
        <v>85</v>
      </c>
      <c r="AV366" s="11" t="s">
        <v>83</v>
      </c>
      <c r="AW366" s="11" t="s">
        <v>36</v>
      </c>
      <c r="AX366" s="11" t="s">
        <v>75</v>
      </c>
      <c r="AY366" s="197" t="s">
        <v>151</v>
      </c>
    </row>
    <row r="367" spans="2:51" s="12" customFormat="1" ht="12">
      <c r="B367" s="198"/>
      <c r="C367" s="199"/>
      <c r="D367" s="185" t="s">
        <v>163</v>
      </c>
      <c r="E367" s="200" t="s">
        <v>1</v>
      </c>
      <c r="F367" s="201" t="s">
        <v>1204</v>
      </c>
      <c r="G367" s="199"/>
      <c r="H367" s="202">
        <v>7</v>
      </c>
      <c r="I367" s="203"/>
      <c r="J367" s="199"/>
      <c r="K367" s="199"/>
      <c r="L367" s="204"/>
      <c r="M367" s="205"/>
      <c r="N367" s="206"/>
      <c r="O367" s="206"/>
      <c r="P367" s="206"/>
      <c r="Q367" s="206"/>
      <c r="R367" s="206"/>
      <c r="S367" s="206"/>
      <c r="T367" s="207"/>
      <c r="AT367" s="208" t="s">
        <v>163</v>
      </c>
      <c r="AU367" s="208" t="s">
        <v>85</v>
      </c>
      <c r="AV367" s="12" t="s">
        <v>85</v>
      </c>
      <c r="AW367" s="12" t="s">
        <v>36</v>
      </c>
      <c r="AX367" s="12" t="s">
        <v>83</v>
      </c>
      <c r="AY367" s="208" t="s">
        <v>151</v>
      </c>
    </row>
    <row r="368" spans="2:65" s="1" customFormat="1" ht="22.5" customHeight="1">
      <c r="B368" s="32"/>
      <c r="C368" s="173" t="s">
        <v>517</v>
      </c>
      <c r="D368" s="173" t="s">
        <v>154</v>
      </c>
      <c r="E368" s="174" t="s">
        <v>584</v>
      </c>
      <c r="F368" s="175" t="s">
        <v>1205</v>
      </c>
      <c r="G368" s="176" t="s">
        <v>488</v>
      </c>
      <c r="H368" s="177">
        <v>17</v>
      </c>
      <c r="I368" s="178"/>
      <c r="J368" s="179">
        <f>ROUND(I368*H368,2)</f>
        <v>0</v>
      </c>
      <c r="K368" s="175" t="s">
        <v>1</v>
      </c>
      <c r="L368" s="36"/>
      <c r="M368" s="180" t="s">
        <v>1</v>
      </c>
      <c r="N368" s="181" t="s">
        <v>46</v>
      </c>
      <c r="O368" s="58"/>
      <c r="P368" s="182">
        <f>O368*H368</f>
        <v>0</v>
      </c>
      <c r="Q368" s="182">
        <v>0</v>
      </c>
      <c r="R368" s="182">
        <f>Q368*H368</f>
        <v>0</v>
      </c>
      <c r="S368" s="182">
        <v>0</v>
      </c>
      <c r="T368" s="183">
        <f>S368*H368</f>
        <v>0</v>
      </c>
      <c r="AR368" s="15" t="s">
        <v>292</v>
      </c>
      <c r="AT368" s="15" t="s">
        <v>154</v>
      </c>
      <c r="AU368" s="15" t="s">
        <v>85</v>
      </c>
      <c r="AY368" s="15" t="s">
        <v>151</v>
      </c>
      <c r="BE368" s="184">
        <f>IF(N368="základní",J368,0)</f>
        <v>0</v>
      </c>
      <c r="BF368" s="184">
        <f>IF(N368="snížená",J368,0)</f>
        <v>0</v>
      </c>
      <c r="BG368" s="184">
        <f>IF(N368="zákl. přenesená",J368,0)</f>
        <v>0</v>
      </c>
      <c r="BH368" s="184">
        <f>IF(N368="sníž. přenesená",J368,0)</f>
        <v>0</v>
      </c>
      <c r="BI368" s="184">
        <f>IF(N368="nulová",J368,0)</f>
        <v>0</v>
      </c>
      <c r="BJ368" s="15" t="s">
        <v>83</v>
      </c>
      <c r="BK368" s="184">
        <f>ROUND(I368*H368,2)</f>
        <v>0</v>
      </c>
      <c r="BL368" s="15" t="s">
        <v>292</v>
      </c>
      <c r="BM368" s="15" t="s">
        <v>1206</v>
      </c>
    </row>
    <row r="369" spans="2:47" s="1" customFormat="1" ht="19.5">
      <c r="B369" s="32"/>
      <c r="C369" s="33"/>
      <c r="D369" s="185" t="s">
        <v>161</v>
      </c>
      <c r="E369" s="33"/>
      <c r="F369" s="186" t="s">
        <v>1207</v>
      </c>
      <c r="G369" s="33"/>
      <c r="H369" s="33"/>
      <c r="I369" s="102"/>
      <c r="J369" s="33"/>
      <c r="K369" s="33"/>
      <c r="L369" s="36"/>
      <c r="M369" s="187"/>
      <c r="N369" s="58"/>
      <c r="O369" s="58"/>
      <c r="P369" s="58"/>
      <c r="Q369" s="58"/>
      <c r="R369" s="58"/>
      <c r="S369" s="58"/>
      <c r="T369" s="59"/>
      <c r="AT369" s="15" t="s">
        <v>161</v>
      </c>
      <c r="AU369" s="15" t="s">
        <v>85</v>
      </c>
    </row>
    <row r="370" spans="2:51" s="11" customFormat="1" ht="12">
      <c r="B370" s="188"/>
      <c r="C370" s="189"/>
      <c r="D370" s="185" t="s">
        <v>163</v>
      </c>
      <c r="E370" s="190" t="s">
        <v>1</v>
      </c>
      <c r="F370" s="191" t="s">
        <v>571</v>
      </c>
      <c r="G370" s="189"/>
      <c r="H370" s="190" t="s">
        <v>1</v>
      </c>
      <c r="I370" s="192"/>
      <c r="J370" s="189"/>
      <c r="K370" s="189"/>
      <c r="L370" s="193"/>
      <c r="M370" s="194"/>
      <c r="N370" s="195"/>
      <c r="O370" s="195"/>
      <c r="P370" s="195"/>
      <c r="Q370" s="195"/>
      <c r="R370" s="195"/>
      <c r="S370" s="195"/>
      <c r="T370" s="196"/>
      <c r="AT370" s="197" t="s">
        <v>163</v>
      </c>
      <c r="AU370" s="197" t="s">
        <v>85</v>
      </c>
      <c r="AV370" s="11" t="s">
        <v>83</v>
      </c>
      <c r="AW370" s="11" t="s">
        <v>36</v>
      </c>
      <c r="AX370" s="11" t="s">
        <v>75</v>
      </c>
      <c r="AY370" s="197" t="s">
        <v>151</v>
      </c>
    </row>
    <row r="371" spans="2:51" s="12" customFormat="1" ht="12">
      <c r="B371" s="198"/>
      <c r="C371" s="199"/>
      <c r="D371" s="185" t="s">
        <v>163</v>
      </c>
      <c r="E371" s="200" t="s">
        <v>1</v>
      </c>
      <c r="F371" s="201" t="s">
        <v>1208</v>
      </c>
      <c r="G371" s="199"/>
      <c r="H371" s="202">
        <v>17</v>
      </c>
      <c r="I371" s="203"/>
      <c r="J371" s="199"/>
      <c r="K371" s="199"/>
      <c r="L371" s="204"/>
      <c r="M371" s="205"/>
      <c r="N371" s="206"/>
      <c r="O371" s="206"/>
      <c r="P371" s="206"/>
      <c r="Q371" s="206"/>
      <c r="R371" s="206"/>
      <c r="S371" s="206"/>
      <c r="T371" s="207"/>
      <c r="AT371" s="208" t="s">
        <v>163</v>
      </c>
      <c r="AU371" s="208" t="s">
        <v>85</v>
      </c>
      <c r="AV371" s="12" t="s">
        <v>85</v>
      </c>
      <c r="AW371" s="12" t="s">
        <v>36</v>
      </c>
      <c r="AX371" s="12" t="s">
        <v>83</v>
      </c>
      <c r="AY371" s="208" t="s">
        <v>151</v>
      </c>
    </row>
    <row r="372" spans="2:65" s="1" customFormat="1" ht="22.5" customHeight="1">
      <c r="B372" s="32"/>
      <c r="C372" s="173" t="s">
        <v>523</v>
      </c>
      <c r="D372" s="173" t="s">
        <v>154</v>
      </c>
      <c r="E372" s="174" t="s">
        <v>1209</v>
      </c>
      <c r="F372" s="175" t="s">
        <v>1210</v>
      </c>
      <c r="G372" s="176" t="s">
        <v>488</v>
      </c>
      <c r="H372" s="177">
        <v>1</v>
      </c>
      <c r="I372" s="178"/>
      <c r="J372" s="179">
        <f>ROUND(I372*H372,2)</f>
        <v>0</v>
      </c>
      <c r="K372" s="175" t="s">
        <v>1</v>
      </c>
      <c r="L372" s="36"/>
      <c r="M372" s="180" t="s">
        <v>1</v>
      </c>
      <c r="N372" s="181" t="s">
        <v>46</v>
      </c>
      <c r="O372" s="58"/>
      <c r="P372" s="182">
        <f>O372*H372</f>
        <v>0</v>
      </c>
      <c r="Q372" s="182">
        <v>0</v>
      </c>
      <c r="R372" s="182">
        <f>Q372*H372</f>
        <v>0</v>
      </c>
      <c r="S372" s="182">
        <v>0</v>
      </c>
      <c r="T372" s="183">
        <f>S372*H372</f>
        <v>0</v>
      </c>
      <c r="AR372" s="15" t="s">
        <v>292</v>
      </c>
      <c r="AT372" s="15" t="s">
        <v>154</v>
      </c>
      <c r="AU372" s="15" t="s">
        <v>85</v>
      </c>
      <c r="AY372" s="15" t="s">
        <v>151</v>
      </c>
      <c r="BE372" s="184">
        <f>IF(N372="základní",J372,0)</f>
        <v>0</v>
      </c>
      <c r="BF372" s="184">
        <f>IF(N372="snížená",J372,0)</f>
        <v>0</v>
      </c>
      <c r="BG372" s="184">
        <f>IF(N372="zákl. přenesená",J372,0)</f>
        <v>0</v>
      </c>
      <c r="BH372" s="184">
        <f>IF(N372="sníž. přenesená",J372,0)</f>
        <v>0</v>
      </c>
      <c r="BI372" s="184">
        <f>IF(N372="nulová",J372,0)</f>
        <v>0</v>
      </c>
      <c r="BJ372" s="15" t="s">
        <v>83</v>
      </c>
      <c r="BK372" s="184">
        <f>ROUND(I372*H372,2)</f>
        <v>0</v>
      </c>
      <c r="BL372" s="15" t="s">
        <v>292</v>
      </c>
      <c r="BM372" s="15" t="s">
        <v>1211</v>
      </c>
    </row>
    <row r="373" spans="2:47" s="1" customFormat="1" ht="19.5">
      <c r="B373" s="32"/>
      <c r="C373" s="33"/>
      <c r="D373" s="185" t="s">
        <v>161</v>
      </c>
      <c r="E373" s="33"/>
      <c r="F373" s="186" t="s">
        <v>1210</v>
      </c>
      <c r="G373" s="33"/>
      <c r="H373" s="33"/>
      <c r="I373" s="102"/>
      <c r="J373" s="33"/>
      <c r="K373" s="33"/>
      <c r="L373" s="36"/>
      <c r="M373" s="187"/>
      <c r="N373" s="58"/>
      <c r="O373" s="58"/>
      <c r="P373" s="58"/>
      <c r="Q373" s="58"/>
      <c r="R373" s="58"/>
      <c r="S373" s="58"/>
      <c r="T373" s="59"/>
      <c r="AT373" s="15" t="s">
        <v>161</v>
      </c>
      <c r="AU373" s="15" t="s">
        <v>85</v>
      </c>
    </row>
    <row r="374" spans="2:51" s="11" customFormat="1" ht="12">
      <c r="B374" s="188"/>
      <c r="C374" s="189"/>
      <c r="D374" s="185" t="s">
        <v>163</v>
      </c>
      <c r="E374" s="190" t="s">
        <v>1</v>
      </c>
      <c r="F374" s="191" t="s">
        <v>571</v>
      </c>
      <c r="G374" s="189"/>
      <c r="H374" s="190" t="s">
        <v>1</v>
      </c>
      <c r="I374" s="192"/>
      <c r="J374" s="189"/>
      <c r="K374" s="189"/>
      <c r="L374" s="193"/>
      <c r="M374" s="194"/>
      <c r="N374" s="195"/>
      <c r="O374" s="195"/>
      <c r="P374" s="195"/>
      <c r="Q374" s="195"/>
      <c r="R374" s="195"/>
      <c r="S374" s="195"/>
      <c r="T374" s="196"/>
      <c r="AT374" s="197" t="s">
        <v>163</v>
      </c>
      <c r="AU374" s="197" t="s">
        <v>85</v>
      </c>
      <c r="AV374" s="11" t="s">
        <v>83</v>
      </c>
      <c r="AW374" s="11" t="s">
        <v>36</v>
      </c>
      <c r="AX374" s="11" t="s">
        <v>75</v>
      </c>
      <c r="AY374" s="197" t="s">
        <v>151</v>
      </c>
    </row>
    <row r="375" spans="2:51" s="12" customFormat="1" ht="12">
      <c r="B375" s="198"/>
      <c r="C375" s="199"/>
      <c r="D375" s="185" t="s">
        <v>163</v>
      </c>
      <c r="E375" s="200" t="s">
        <v>1</v>
      </c>
      <c r="F375" s="201" t="s">
        <v>1212</v>
      </c>
      <c r="G375" s="199"/>
      <c r="H375" s="202">
        <v>1</v>
      </c>
      <c r="I375" s="203"/>
      <c r="J375" s="199"/>
      <c r="K375" s="199"/>
      <c r="L375" s="204"/>
      <c r="M375" s="205"/>
      <c r="N375" s="206"/>
      <c r="O375" s="206"/>
      <c r="P375" s="206"/>
      <c r="Q375" s="206"/>
      <c r="R375" s="206"/>
      <c r="S375" s="206"/>
      <c r="T375" s="207"/>
      <c r="AT375" s="208" t="s">
        <v>163</v>
      </c>
      <c r="AU375" s="208" t="s">
        <v>85</v>
      </c>
      <c r="AV375" s="12" t="s">
        <v>85</v>
      </c>
      <c r="AW375" s="12" t="s">
        <v>36</v>
      </c>
      <c r="AX375" s="12" t="s">
        <v>83</v>
      </c>
      <c r="AY375" s="208" t="s">
        <v>151</v>
      </c>
    </row>
    <row r="376" spans="2:65" s="1" customFormat="1" ht="22.5" customHeight="1">
      <c r="B376" s="32"/>
      <c r="C376" s="173" t="s">
        <v>529</v>
      </c>
      <c r="D376" s="173" t="s">
        <v>154</v>
      </c>
      <c r="E376" s="174" t="s">
        <v>1213</v>
      </c>
      <c r="F376" s="175" t="s">
        <v>1214</v>
      </c>
      <c r="G376" s="176" t="s">
        <v>488</v>
      </c>
      <c r="H376" s="177">
        <v>2</v>
      </c>
      <c r="I376" s="178"/>
      <c r="J376" s="179">
        <f>ROUND(I376*H376,2)</f>
        <v>0</v>
      </c>
      <c r="K376" s="175" t="s">
        <v>1</v>
      </c>
      <c r="L376" s="36"/>
      <c r="M376" s="180" t="s">
        <v>1</v>
      </c>
      <c r="N376" s="181" t="s">
        <v>46</v>
      </c>
      <c r="O376" s="58"/>
      <c r="P376" s="182">
        <f>O376*H376</f>
        <v>0</v>
      </c>
      <c r="Q376" s="182">
        <v>0</v>
      </c>
      <c r="R376" s="182">
        <f>Q376*H376</f>
        <v>0</v>
      </c>
      <c r="S376" s="182">
        <v>0</v>
      </c>
      <c r="T376" s="183">
        <f>S376*H376</f>
        <v>0</v>
      </c>
      <c r="AR376" s="15" t="s">
        <v>292</v>
      </c>
      <c r="AT376" s="15" t="s">
        <v>154</v>
      </c>
      <c r="AU376" s="15" t="s">
        <v>85</v>
      </c>
      <c r="AY376" s="15" t="s">
        <v>151</v>
      </c>
      <c r="BE376" s="184">
        <f>IF(N376="základní",J376,0)</f>
        <v>0</v>
      </c>
      <c r="BF376" s="184">
        <f>IF(N376="snížená",J376,0)</f>
        <v>0</v>
      </c>
      <c r="BG376" s="184">
        <f>IF(N376="zákl. přenesená",J376,0)</f>
        <v>0</v>
      </c>
      <c r="BH376" s="184">
        <f>IF(N376="sníž. přenesená",J376,0)</f>
        <v>0</v>
      </c>
      <c r="BI376" s="184">
        <f>IF(N376="nulová",J376,0)</f>
        <v>0</v>
      </c>
      <c r="BJ376" s="15" t="s">
        <v>83</v>
      </c>
      <c r="BK376" s="184">
        <f>ROUND(I376*H376,2)</f>
        <v>0</v>
      </c>
      <c r="BL376" s="15" t="s">
        <v>292</v>
      </c>
      <c r="BM376" s="15" t="s">
        <v>1215</v>
      </c>
    </row>
    <row r="377" spans="2:47" s="1" customFormat="1" ht="19.5">
      <c r="B377" s="32"/>
      <c r="C377" s="33"/>
      <c r="D377" s="185" t="s">
        <v>161</v>
      </c>
      <c r="E377" s="33"/>
      <c r="F377" s="186" t="s">
        <v>1214</v>
      </c>
      <c r="G377" s="33"/>
      <c r="H377" s="33"/>
      <c r="I377" s="102"/>
      <c r="J377" s="33"/>
      <c r="K377" s="33"/>
      <c r="L377" s="36"/>
      <c r="M377" s="187"/>
      <c r="N377" s="58"/>
      <c r="O377" s="58"/>
      <c r="P377" s="58"/>
      <c r="Q377" s="58"/>
      <c r="R377" s="58"/>
      <c r="S377" s="58"/>
      <c r="T377" s="59"/>
      <c r="AT377" s="15" t="s">
        <v>161</v>
      </c>
      <c r="AU377" s="15" t="s">
        <v>85</v>
      </c>
    </row>
    <row r="378" spans="2:51" s="11" customFormat="1" ht="12">
      <c r="B378" s="188"/>
      <c r="C378" s="189"/>
      <c r="D378" s="185" t="s">
        <v>163</v>
      </c>
      <c r="E378" s="190" t="s">
        <v>1</v>
      </c>
      <c r="F378" s="191" t="s">
        <v>571</v>
      </c>
      <c r="G378" s="189"/>
      <c r="H378" s="190" t="s">
        <v>1</v>
      </c>
      <c r="I378" s="192"/>
      <c r="J378" s="189"/>
      <c r="K378" s="189"/>
      <c r="L378" s="193"/>
      <c r="M378" s="194"/>
      <c r="N378" s="195"/>
      <c r="O378" s="195"/>
      <c r="P378" s="195"/>
      <c r="Q378" s="195"/>
      <c r="R378" s="195"/>
      <c r="S378" s="195"/>
      <c r="T378" s="196"/>
      <c r="AT378" s="197" t="s">
        <v>163</v>
      </c>
      <c r="AU378" s="197" t="s">
        <v>85</v>
      </c>
      <c r="AV378" s="11" t="s">
        <v>83</v>
      </c>
      <c r="AW378" s="11" t="s">
        <v>36</v>
      </c>
      <c r="AX378" s="11" t="s">
        <v>75</v>
      </c>
      <c r="AY378" s="197" t="s">
        <v>151</v>
      </c>
    </row>
    <row r="379" spans="2:51" s="12" customFormat="1" ht="12">
      <c r="B379" s="198"/>
      <c r="C379" s="199"/>
      <c r="D379" s="185" t="s">
        <v>163</v>
      </c>
      <c r="E379" s="200" t="s">
        <v>1</v>
      </c>
      <c r="F379" s="201" t="s">
        <v>1192</v>
      </c>
      <c r="G379" s="199"/>
      <c r="H379" s="202">
        <v>2</v>
      </c>
      <c r="I379" s="203"/>
      <c r="J379" s="199"/>
      <c r="K379" s="199"/>
      <c r="L379" s="204"/>
      <c r="M379" s="205"/>
      <c r="N379" s="206"/>
      <c r="O379" s="206"/>
      <c r="P379" s="206"/>
      <c r="Q379" s="206"/>
      <c r="R379" s="206"/>
      <c r="S379" s="206"/>
      <c r="T379" s="207"/>
      <c r="AT379" s="208" t="s">
        <v>163</v>
      </c>
      <c r="AU379" s="208" t="s">
        <v>85</v>
      </c>
      <c r="AV379" s="12" t="s">
        <v>85</v>
      </c>
      <c r="AW379" s="12" t="s">
        <v>36</v>
      </c>
      <c r="AX379" s="12" t="s">
        <v>83</v>
      </c>
      <c r="AY379" s="208" t="s">
        <v>151</v>
      </c>
    </row>
    <row r="380" spans="2:65" s="1" customFormat="1" ht="22.5" customHeight="1">
      <c r="B380" s="32"/>
      <c r="C380" s="173" t="s">
        <v>540</v>
      </c>
      <c r="D380" s="173" t="s">
        <v>154</v>
      </c>
      <c r="E380" s="174" t="s">
        <v>1216</v>
      </c>
      <c r="F380" s="175" t="s">
        <v>1217</v>
      </c>
      <c r="G380" s="176" t="s">
        <v>488</v>
      </c>
      <c r="H380" s="177">
        <v>1</v>
      </c>
      <c r="I380" s="178"/>
      <c r="J380" s="179">
        <f>ROUND(I380*H380,2)</f>
        <v>0</v>
      </c>
      <c r="K380" s="175" t="s">
        <v>1</v>
      </c>
      <c r="L380" s="36"/>
      <c r="M380" s="180" t="s">
        <v>1</v>
      </c>
      <c r="N380" s="181" t="s">
        <v>46</v>
      </c>
      <c r="O380" s="58"/>
      <c r="P380" s="182">
        <f>O380*H380</f>
        <v>0</v>
      </c>
      <c r="Q380" s="182">
        <v>0</v>
      </c>
      <c r="R380" s="182">
        <f>Q380*H380</f>
        <v>0</v>
      </c>
      <c r="S380" s="182">
        <v>0</v>
      </c>
      <c r="T380" s="183">
        <f>S380*H380</f>
        <v>0</v>
      </c>
      <c r="AR380" s="15" t="s">
        <v>292</v>
      </c>
      <c r="AT380" s="15" t="s">
        <v>154</v>
      </c>
      <c r="AU380" s="15" t="s">
        <v>85</v>
      </c>
      <c r="AY380" s="15" t="s">
        <v>151</v>
      </c>
      <c r="BE380" s="184">
        <f>IF(N380="základní",J380,0)</f>
        <v>0</v>
      </c>
      <c r="BF380" s="184">
        <f>IF(N380="snížená",J380,0)</f>
        <v>0</v>
      </c>
      <c r="BG380" s="184">
        <f>IF(N380="zákl. přenesená",J380,0)</f>
        <v>0</v>
      </c>
      <c r="BH380" s="184">
        <f>IF(N380="sníž. přenesená",J380,0)</f>
        <v>0</v>
      </c>
      <c r="BI380" s="184">
        <f>IF(N380="nulová",J380,0)</f>
        <v>0</v>
      </c>
      <c r="BJ380" s="15" t="s">
        <v>83</v>
      </c>
      <c r="BK380" s="184">
        <f>ROUND(I380*H380,2)</f>
        <v>0</v>
      </c>
      <c r="BL380" s="15" t="s">
        <v>292</v>
      </c>
      <c r="BM380" s="15" t="s">
        <v>1218</v>
      </c>
    </row>
    <row r="381" spans="2:47" s="1" customFormat="1" ht="19.5">
      <c r="B381" s="32"/>
      <c r="C381" s="33"/>
      <c r="D381" s="185" t="s">
        <v>161</v>
      </c>
      <c r="E381" s="33"/>
      <c r="F381" s="186" t="s">
        <v>1217</v>
      </c>
      <c r="G381" s="33"/>
      <c r="H381" s="33"/>
      <c r="I381" s="102"/>
      <c r="J381" s="33"/>
      <c r="K381" s="33"/>
      <c r="L381" s="36"/>
      <c r="M381" s="187"/>
      <c r="N381" s="58"/>
      <c r="O381" s="58"/>
      <c r="P381" s="58"/>
      <c r="Q381" s="58"/>
      <c r="R381" s="58"/>
      <c r="S381" s="58"/>
      <c r="T381" s="59"/>
      <c r="AT381" s="15" t="s">
        <v>161</v>
      </c>
      <c r="AU381" s="15" t="s">
        <v>85</v>
      </c>
    </row>
    <row r="382" spans="2:51" s="11" customFormat="1" ht="12">
      <c r="B382" s="188"/>
      <c r="C382" s="189"/>
      <c r="D382" s="185" t="s">
        <v>163</v>
      </c>
      <c r="E382" s="190" t="s">
        <v>1</v>
      </c>
      <c r="F382" s="191" t="s">
        <v>571</v>
      </c>
      <c r="G382" s="189"/>
      <c r="H382" s="190" t="s">
        <v>1</v>
      </c>
      <c r="I382" s="192"/>
      <c r="J382" s="189"/>
      <c r="K382" s="189"/>
      <c r="L382" s="193"/>
      <c r="M382" s="194"/>
      <c r="N382" s="195"/>
      <c r="O382" s="195"/>
      <c r="P382" s="195"/>
      <c r="Q382" s="195"/>
      <c r="R382" s="195"/>
      <c r="S382" s="195"/>
      <c r="T382" s="196"/>
      <c r="AT382" s="197" t="s">
        <v>163</v>
      </c>
      <c r="AU382" s="197" t="s">
        <v>85</v>
      </c>
      <c r="AV382" s="11" t="s">
        <v>83</v>
      </c>
      <c r="AW382" s="11" t="s">
        <v>36</v>
      </c>
      <c r="AX382" s="11" t="s">
        <v>75</v>
      </c>
      <c r="AY382" s="197" t="s">
        <v>151</v>
      </c>
    </row>
    <row r="383" spans="2:51" s="12" customFormat="1" ht="12">
      <c r="B383" s="198"/>
      <c r="C383" s="199"/>
      <c r="D383" s="185" t="s">
        <v>163</v>
      </c>
      <c r="E383" s="200" t="s">
        <v>1</v>
      </c>
      <c r="F383" s="201" t="s">
        <v>1219</v>
      </c>
      <c r="G383" s="199"/>
      <c r="H383" s="202">
        <v>1</v>
      </c>
      <c r="I383" s="203"/>
      <c r="J383" s="199"/>
      <c r="K383" s="199"/>
      <c r="L383" s="204"/>
      <c r="M383" s="205"/>
      <c r="N383" s="206"/>
      <c r="O383" s="206"/>
      <c r="P383" s="206"/>
      <c r="Q383" s="206"/>
      <c r="R383" s="206"/>
      <c r="S383" s="206"/>
      <c r="T383" s="207"/>
      <c r="AT383" s="208" t="s">
        <v>163</v>
      </c>
      <c r="AU383" s="208" t="s">
        <v>85</v>
      </c>
      <c r="AV383" s="12" t="s">
        <v>85</v>
      </c>
      <c r="AW383" s="12" t="s">
        <v>36</v>
      </c>
      <c r="AX383" s="12" t="s">
        <v>83</v>
      </c>
      <c r="AY383" s="208" t="s">
        <v>151</v>
      </c>
    </row>
    <row r="384" spans="2:65" s="1" customFormat="1" ht="16.5" customHeight="1">
      <c r="B384" s="32"/>
      <c r="C384" s="173" t="s">
        <v>542</v>
      </c>
      <c r="D384" s="173" t="s">
        <v>154</v>
      </c>
      <c r="E384" s="174" t="s">
        <v>917</v>
      </c>
      <c r="F384" s="175" t="s">
        <v>918</v>
      </c>
      <c r="G384" s="176" t="s">
        <v>470</v>
      </c>
      <c r="H384" s="230"/>
      <c r="I384" s="178"/>
      <c r="J384" s="179">
        <f>ROUND(I384*H384,2)</f>
        <v>0</v>
      </c>
      <c r="K384" s="175" t="s">
        <v>158</v>
      </c>
      <c r="L384" s="36"/>
      <c r="M384" s="180" t="s">
        <v>1</v>
      </c>
      <c r="N384" s="181" t="s">
        <v>46</v>
      </c>
      <c r="O384" s="58"/>
      <c r="P384" s="182">
        <f>O384*H384</f>
        <v>0</v>
      </c>
      <c r="Q384" s="182">
        <v>0</v>
      </c>
      <c r="R384" s="182">
        <f>Q384*H384</f>
        <v>0</v>
      </c>
      <c r="S384" s="182">
        <v>0</v>
      </c>
      <c r="T384" s="183">
        <f>S384*H384</f>
        <v>0</v>
      </c>
      <c r="AR384" s="15" t="s">
        <v>292</v>
      </c>
      <c r="AT384" s="15" t="s">
        <v>154</v>
      </c>
      <c r="AU384" s="15" t="s">
        <v>85</v>
      </c>
      <c r="AY384" s="15" t="s">
        <v>151</v>
      </c>
      <c r="BE384" s="184">
        <f>IF(N384="základní",J384,0)</f>
        <v>0</v>
      </c>
      <c r="BF384" s="184">
        <f>IF(N384="snížená",J384,0)</f>
        <v>0</v>
      </c>
      <c r="BG384" s="184">
        <f>IF(N384="zákl. přenesená",J384,0)</f>
        <v>0</v>
      </c>
      <c r="BH384" s="184">
        <f>IF(N384="sníž. přenesená",J384,0)</f>
        <v>0</v>
      </c>
      <c r="BI384" s="184">
        <f>IF(N384="nulová",J384,0)</f>
        <v>0</v>
      </c>
      <c r="BJ384" s="15" t="s">
        <v>83</v>
      </c>
      <c r="BK384" s="184">
        <f>ROUND(I384*H384,2)</f>
        <v>0</v>
      </c>
      <c r="BL384" s="15" t="s">
        <v>292</v>
      </c>
      <c r="BM384" s="15" t="s">
        <v>1220</v>
      </c>
    </row>
    <row r="385" spans="2:47" s="1" customFormat="1" ht="19.5">
      <c r="B385" s="32"/>
      <c r="C385" s="33"/>
      <c r="D385" s="185" t="s">
        <v>161</v>
      </c>
      <c r="E385" s="33"/>
      <c r="F385" s="186" t="s">
        <v>920</v>
      </c>
      <c r="G385" s="33"/>
      <c r="H385" s="33"/>
      <c r="I385" s="102"/>
      <c r="J385" s="33"/>
      <c r="K385" s="33"/>
      <c r="L385" s="36"/>
      <c r="M385" s="187"/>
      <c r="N385" s="58"/>
      <c r="O385" s="58"/>
      <c r="P385" s="58"/>
      <c r="Q385" s="58"/>
      <c r="R385" s="58"/>
      <c r="S385" s="58"/>
      <c r="T385" s="59"/>
      <c r="AT385" s="15" t="s">
        <v>161</v>
      </c>
      <c r="AU385" s="15" t="s">
        <v>85</v>
      </c>
    </row>
    <row r="386" spans="2:63" s="10" customFormat="1" ht="22.9" customHeight="1">
      <c r="B386" s="157"/>
      <c r="C386" s="158"/>
      <c r="D386" s="159" t="s">
        <v>74</v>
      </c>
      <c r="E386" s="171" t="s">
        <v>1221</v>
      </c>
      <c r="F386" s="171" t="s">
        <v>1222</v>
      </c>
      <c r="G386" s="158"/>
      <c r="H386" s="158"/>
      <c r="I386" s="161"/>
      <c r="J386" s="172">
        <f>BK386</f>
        <v>0</v>
      </c>
      <c r="K386" s="158"/>
      <c r="L386" s="163"/>
      <c r="M386" s="164"/>
      <c r="N386" s="165"/>
      <c r="O386" s="165"/>
      <c r="P386" s="166">
        <f>SUM(P387:P397)</f>
        <v>0</v>
      </c>
      <c r="Q386" s="165"/>
      <c r="R386" s="166">
        <f>SUM(R387:R397)</f>
        <v>0.0468384</v>
      </c>
      <c r="S386" s="165"/>
      <c r="T386" s="167">
        <f>SUM(T387:T397)</f>
        <v>0</v>
      </c>
      <c r="AR386" s="168" t="s">
        <v>85</v>
      </c>
      <c r="AT386" s="169" t="s">
        <v>74</v>
      </c>
      <c r="AU386" s="169" t="s">
        <v>83</v>
      </c>
      <c r="AY386" s="168" t="s">
        <v>151</v>
      </c>
      <c r="BK386" s="170">
        <f>SUM(BK387:BK397)</f>
        <v>0</v>
      </c>
    </row>
    <row r="387" spans="2:65" s="1" customFormat="1" ht="16.5" customHeight="1">
      <c r="B387" s="32"/>
      <c r="C387" s="173" t="s">
        <v>547</v>
      </c>
      <c r="D387" s="173" t="s">
        <v>154</v>
      </c>
      <c r="E387" s="174" t="s">
        <v>1223</v>
      </c>
      <c r="F387" s="175" t="s">
        <v>1224</v>
      </c>
      <c r="G387" s="176" t="s">
        <v>157</v>
      </c>
      <c r="H387" s="177">
        <v>83.64</v>
      </c>
      <c r="I387" s="178"/>
      <c r="J387" s="179">
        <f>ROUND(I387*H387,2)</f>
        <v>0</v>
      </c>
      <c r="K387" s="175" t="s">
        <v>158</v>
      </c>
      <c r="L387" s="36"/>
      <c r="M387" s="180" t="s">
        <v>1</v>
      </c>
      <c r="N387" s="181" t="s">
        <v>46</v>
      </c>
      <c r="O387" s="58"/>
      <c r="P387" s="182">
        <f>O387*H387</f>
        <v>0</v>
      </c>
      <c r="Q387" s="182">
        <v>0</v>
      </c>
      <c r="R387" s="182">
        <f>Q387*H387</f>
        <v>0</v>
      </c>
      <c r="S387" s="182">
        <v>0</v>
      </c>
      <c r="T387" s="183">
        <f>S387*H387</f>
        <v>0</v>
      </c>
      <c r="AR387" s="15" t="s">
        <v>292</v>
      </c>
      <c r="AT387" s="15" t="s">
        <v>154</v>
      </c>
      <c r="AU387" s="15" t="s">
        <v>85</v>
      </c>
      <c r="AY387" s="15" t="s">
        <v>151</v>
      </c>
      <c r="BE387" s="184">
        <f>IF(N387="základní",J387,0)</f>
        <v>0</v>
      </c>
      <c r="BF387" s="184">
        <f>IF(N387="snížená",J387,0)</f>
        <v>0</v>
      </c>
      <c r="BG387" s="184">
        <f>IF(N387="zákl. přenesená",J387,0)</f>
        <v>0</v>
      </c>
      <c r="BH387" s="184">
        <f>IF(N387="sníž. přenesená",J387,0)</f>
        <v>0</v>
      </c>
      <c r="BI387" s="184">
        <f>IF(N387="nulová",J387,0)</f>
        <v>0</v>
      </c>
      <c r="BJ387" s="15" t="s">
        <v>83</v>
      </c>
      <c r="BK387" s="184">
        <f>ROUND(I387*H387,2)</f>
        <v>0</v>
      </c>
      <c r="BL387" s="15" t="s">
        <v>292</v>
      </c>
      <c r="BM387" s="15" t="s">
        <v>1225</v>
      </c>
    </row>
    <row r="388" spans="2:47" s="1" customFormat="1" ht="12">
      <c r="B388" s="32"/>
      <c r="C388" s="33"/>
      <c r="D388" s="185" t="s">
        <v>161</v>
      </c>
      <c r="E388" s="33"/>
      <c r="F388" s="186" t="s">
        <v>1226</v>
      </c>
      <c r="G388" s="33"/>
      <c r="H388" s="33"/>
      <c r="I388" s="102"/>
      <c r="J388" s="33"/>
      <c r="K388" s="33"/>
      <c r="L388" s="36"/>
      <c r="M388" s="187"/>
      <c r="N388" s="58"/>
      <c r="O388" s="58"/>
      <c r="P388" s="58"/>
      <c r="Q388" s="58"/>
      <c r="R388" s="58"/>
      <c r="S388" s="58"/>
      <c r="T388" s="59"/>
      <c r="AT388" s="15" t="s">
        <v>161</v>
      </c>
      <c r="AU388" s="15" t="s">
        <v>85</v>
      </c>
    </row>
    <row r="389" spans="2:51" s="12" customFormat="1" ht="12">
      <c r="B389" s="198"/>
      <c r="C389" s="199"/>
      <c r="D389" s="185" t="s">
        <v>163</v>
      </c>
      <c r="E389" s="200" t="s">
        <v>1</v>
      </c>
      <c r="F389" s="201" t="s">
        <v>1055</v>
      </c>
      <c r="G389" s="199"/>
      <c r="H389" s="202">
        <v>83.64</v>
      </c>
      <c r="I389" s="203"/>
      <c r="J389" s="199"/>
      <c r="K389" s="199"/>
      <c r="L389" s="204"/>
      <c r="M389" s="205"/>
      <c r="N389" s="206"/>
      <c r="O389" s="206"/>
      <c r="P389" s="206"/>
      <c r="Q389" s="206"/>
      <c r="R389" s="206"/>
      <c r="S389" s="206"/>
      <c r="T389" s="207"/>
      <c r="AT389" s="208" t="s">
        <v>163</v>
      </c>
      <c r="AU389" s="208" t="s">
        <v>85</v>
      </c>
      <c r="AV389" s="12" t="s">
        <v>85</v>
      </c>
      <c r="AW389" s="12" t="s">
        <v>36</v>
      </c>
      <c r="AX389" s="12" t="s">
        <v>83</v>
      </c>
      <c r="AY389" s="208" t="s">
        <v>151</v>
      </c>
    </row>
    <row r="390" spans="2:65" s="1" customFormat="1" ht="16.5" customHeight="1">
      <c r="B390" s="32"/>
      <c r="C390" s="173" t="s">
        <v>552</v>
      </c>
      <c r="D390" s="173" t="s">
        <v>154</v>
      </c>
      <c r="E390" s="174" t="s">
        <v>1227</v>
      </c>
      <c r="F390" s="175" t="s">
        <v>1228</v>
      </c>
      <c r="G390" s="176" t="s">
        <v>157</v>
      </c>
      <c r="H390" s="177">
        <v>83.64</v>
      </c>
      <c r="I390" s="178"/>
      <c r="J390" s="179">
        <f>ROUND(I390*H390,2)</f>
        <v>0</v>
      </c>
      <c r="K390" s="175" t="s">
        <v>158</v>
      </c>
      <c r="L390" s="36"/>
      <c r="M390" s="180" t="s">
        <v>1</v>
      </c>
      <c r="N390" s="181" t="s">
        <v>46</v>
      </c>
      <c r="O390" s="58"/>
      <c r="P390" s="182">
        <f>O390*H390</f>
        <v>0</v>
      </c>
      <c r="Q390" s="182">
        <v>0.00023</v>
      </c>
      <c r="R390" s="182">
        <f>Q390*H390</f>
        <v>0.0192372</v>
      </c>
      <c r="S390" s="182">
        <v>0</v>
      </c>
      <c r="T390" s="183">
        <f>S390*H390</f>
        <v>0</v>
      </c>
      <c r="AR390" s="15" t="s">
        <v>292</v>
      </c>
      <c r="AT390" s="15" t="s">
        <v>154</v>
      </c>
      <c r="AU390" s="15" t="s">
        <v>85</v>
      </c>
      <c r="AY390" s="15" t="s">
        <v>151</v>
      </c>
      <c r="BE390" s="184">
        <f>IF(N390="základní",J390,0)</f>
        <v>0</v>
      </c>
      <c r="BF390" s="184">
        <f>IF(N390="snížená",J390,0)</f>
        <v>0</v>
      </c>
      <c r="BG390" s="184">
        <f>IF(N390="zákl. přenesená",J390,0)</f>
        <v>0</v>
      </c>
      <c r="BH390" s="184">
        <f>IF(N390="sníž. přenesená",J390,0)</f>
        <v>0</v>
      </c>
      <c r="BI390" s="184">
        <f>IF(N390="nulová",J390,0)</f>
        <v>0</v>
      </c>
      <c r="BJ390" s="15" t="s">
        <v>83</v>
      </c>
      <c r="BK390" s="184">
        <f>ROUND(I390*H390,2)</f>
        <v>0</v>
      </c>
      <c r="BL390" s="15" t="s">
        <v>292</v>
      </c>
      <c r="BM390" s="15" t="s">
        <v>1229</v>
      </c>
    </row>
    <row r="391" spans="2:47" s="1" customFormat="1" ht="19.5">
      <c r="B391" s="32"/>
      <c r="C391" s="33"/>
      <c r="D391" s="185" t="s">
        <v>161</v>
      </c>
      <c r="E391" s="33"/>
      <c r="F391" s="186" t="s">
        <v>1230</v>
      </c>
      <c r="G391" s="33"/>
      <c r="H391" s="33"/>
      <c r="I391" s="102"/>
      <c r="J391" s="33"/>
      <c r="K391" s="33"/>
      <c r="L391" s="36"/>
      <c r="M391" s="187"/>
      <c r="N391" s="58"/>
      <c r="O391" s="58"/>
      <c r="P391" s="58"/>
      <c r="Q391" s="58"/>
      <c r="R391" s="58"/>
      <c r="S391" s="58"/>
      <c r="T391" s="59"/>
      <c r="AT391" s="15" t="s">
        <v>161</v>
      </c>
      <c r="AU391" s="15" t="s">
        <v>85</v>
      </c>
    </row>
    <row r="392" spans="2:51" s="11" customFormat="1" ht="12">
      <c r="B392" s="188"/>
      <c r="C392" s="189"/>
      <c r="D392" s="185" t="s">
        <v>163</v>
      </c>
      <c r="E392" s="190" t="s">
        <v>1</v>
      </c>
      <c r="F392" s="191" t="s">
        <v>1231</v>
      </c>
      <c r="G392" s="189"/>
      <c r="H392" s="190" t="s">
        <v>1</v>
      </c>
      <c r="I392" s="192"/>
      <c r="J392" s="189"/>
      <c r="K392" s="189"/>
      <c r="L392" s="193"/>
      <c r="M392" s="194"/>
      <c r="N392" s="195"/>
      <c r="O392" s="195"/>
      <c r="P392" s="195"/>
      <c r="Q392" s="195"/>
      <c r="R392" s="195"/>
      <c r="S392" s="195"/>
      <c r="T392" s="196"/>
      <c r="AT392" s="197" t="s">
        <v>163</v>
      </c>
      <c r="AU392" s="197" t="s">
        <v>85</v>
      </c>
      <c r="AV392" s="11" t="s">
        <v>83</v>
      </c>
      <c r="AW392" s="11" t="s">
        <v>36</v>
      </c>
      <c r="AX392" s="11" t="s">
        <v>75</v>
      </c>
      <c r="AY392" s="197" t="s">
        <v>151</v>
      </c>
    </row>
    <row r="393" spans="2:51" s="12" customFormat="1" ht="12">
      <c r="B393" s="198"/>
      <c r="C393" s="199"/>
      <c r="D393" s="185" t="s">
        <v>163</v>
      </c>
      <c r="E393" s="200" t="s">
        <v>1</v>
      </c>
      <c r="F393" s="201" t="s">
        <v>1055</v>
      </c>
      <c r="G393" s="199"/>
      <c r="H393" s="202">
        <v>83.64</v>
      </c>
      <c r="I393" s="203"/>
      <c r="J393" s="199"/>
      <c r="K393" s="199"/>
      <c r="L393" s="204"/>
      <c r="M393" s="205"/>
      <c r="N393" s="206"/>
      <c r="O393" s="206"/>
      <c r="P393" s="206"/>
      <c r="Q393" s="206"/>
      <c r="R393" s="206"/>
      <c r="S393" s="206"/>
      <c r="T393" s="207"/>
      <c r="AT393" s="208" t="s">
        <v>163</v>
      </c>
      <c r="AU393" s="208" t="s">
        <v>85</v>
      </c>
      <c r="AV393" s="12" t="s">
        <v>85</v>
      </c>
      <c r="AW393" s="12" t="s">
        <v>36</v>
      </c>
      <c r="AX393" s="12" t="s">
        <v>83</v>
      </c>
      <c r="AY393" s="208" t="s">
        <v>151</v>
      </c>
    </row>
    <row r="394" spans="2:65" s="1" customFormat="1" ht="16.5" customHeight="1">
      <c r="B394" s="32"/>
      <c r="C394" s="173" t="s">
        <v>557</v>
      </c>
      <c r="D394" s="173" t="s">
        <v>154</v>
      </c>
      <c r="E394" s="174" t="s">
        <v>1232</v>
      </c>
      <c r="F394" s="175" t="s">
        <v>1233</v>
      </c>
      <c r="G394" s="176" t="s">
        <v>157</v>
      </c>
      <c r="H394" s="177">
        <v>83.64</v>
      </c>
      <c r="I394" s="178"/>
      <c r="J394" s="179">
        <f>ROUND(I394*H394,2)</f>
        <v>0</v>
      </c>
      <c r="K394" s="175" t="s">
        <v>158</v>
      </c>
      <c r="L394" s="36"/>
      <c r="M394" s="180" t="s">
        <v>1</v>
      </c>
      <c r="N394" s="181" t="s">
        <v>46</v>
      </c>
      <c r="O394" s="58"/>
      <c r="P394" s="182">
        <f>O394*H394</f>
        <v>0</v>
      </c>
      <c r="Q394" s="182">
        <v>0.00033</v>
      </c>
      <c r="R394" s="182">
        <f>Q394*H394</f>
        <v>0.0276012</v>
      </c>
      <c r="S394" s="182">
        <v>0</v>
      </c>
      <c r="T394" s="183">
        <f>S394*H394</f>
        <v>0</v>
      </c>
      <c r="AR394" s="15" t="s">
        <v>292</v>
      </c>
      <c r="AT394" s="15" t="s">
        <v>154</v>
      </c>
      <c r="AU394" s="15" t="s">
        <v>85</v>
      </c>
      <c r="AY394" s="15" t="s">
        <v>151</v>
      </c>
      <c r="BE394" s="184">
        <f>IF(N394="základní",J394,0)</f>
        <v>0</v>
      </c>
      <c r="BF394" s="184">
        <f>IF(N394="snížená",J394,0)</f>
        <v>0</v>
      </c>
      <c r="BG394" s="184">
        <f>IF(N394="zákl. přenesená",J394,0)</f>
        <v>0</v>
      </c>
      <c r="BH394" s="184">
        <f>IF(N394="sníž. přenesená",J394,0)</f>
        <v>0</v>
      </c>
      <c r="BI394" s="184">
        <f>IF(N394="nulová",J394,0)</f>
        <v>0</v>
      </c>
      <c r="BJ394" s="15" t="s">
        <v>83</v>
      </c>
      <c r="BK394" s="184">
        <f>ROUND(I394*H394,2)</f>
        <v>0</v>
      </c>
      <c r="BL394" s="15" t="s">
        <v>292</v>
      </c>
      <c r="BM394" s="15" t="s">
        <v>1234</v>
      </c>
    </row>
    <row r="395" spans="2:47" s="1" customFormat="1" ht="19.5">
      <c r="B395" s="32"/>
      <c r="C395" s="33"/>
      <c r="D395" s="185" t="s">
        <v>161</v>
      </c>
      <c r="E395" s="33"/>
      <c r="F395" s="186" t="s">
        <v>1235</v>
      </c>
      <c r="G395" s="33"/>
      <c r="H395" s="33"/>
      <c r="I395" s="102"/>
      <c r="J395" s="33"/>
      <c r="K395" s="33"/>
      <c r="L395" s="36"/>
      <c r="M395" s="187"/>
      <c r="N395" s="58"/>
      <c r="O395" s="58"/>
      <c r="P395" s="58"/>
      <c r="Q395" s="58"/>
      <c r="R395" s="58"/>
      <c r="S395" s="58"/>
      <c r="T395" s="59"/>
      <c r="AT395" s="15" t="s">
        <v>161</v>
      </c>
      <c r="AU395" s="15" t="s">
        <v>85</v>
      </c>
    </row>
    <row r="396" spans="2:51" s="11" customFormat="1" ht="12">
      <c r="B396" s="188"/>
      <c r="C396" s="189"/>
      <c r="D396" s="185" t="s">
        <v>163</v>
      </c>
      <c r="E396" s="190" t="s">
        <v>1</v>
      </c>
      <c r="F396" s="191" t="s">
        <v>1231</v>
      </c>
      <c r="G396" s="189"/>
      <c r="H396" s="190" t="s">
        <v>1</v>
      </c>
      <c r="I396" s="192"/>
      <c r="J396" s="189"/>
      <c r="K396" s="189"/>
      <c r="L396" s="193"/>
      <c r="M396" s="194"/>
      <c r="N396" s="195"/>
      <c r="O396" s="195"/>
      <c r="P396" s="195"/>
      <c r="Q396" s="195"/>
      <c r="R396" s="195"/>
      <c r="S396" s="195"/>
      <c r="T396" s="196"/>
      <c r="AT396" s="197" t="s">
        <v>163</v>
      </c>
      <c r="AU396" s="197" t="s">
        <v>85</v>
      </c>
      <c r="AV396" s="11" t="s">
        <v>83</v>
      </c>
      <c r="AW396" s="11" t="s">
        <v>36</v>
      </c>
      <c r="AX396" s="11" t="s">
        <v>75</v>
      </c>
      <c r="AY396" s="197" t="s">
        <v>151</v>
      </c>
    </row>
    <row r="397" spans="2:51" s="12" customFormat="1" ht="12">
      <c r="B397" s="198"/>
      <c r="C397" s="199"/>
      <c r="D397" s="185" t="s">
        <v>163</v>
      </c>
      <c r="E397" s="200" t="s">
        <v>1</v>
      </c>
      <c r="F397" s="201" t="s">
        <v>1055</v>
      </c>
      <c r="G397" s="199"/>
      <c r="H397" s="202">
        <v>83.64</v>
      </c>
      <c r="I397" s="203"/>
      <c r="J397" s="199"/>
      <c r="K397" s="199"/>
      <c r="L397" s="204"/>
      <c r="M397" s="205"/>
      <c r="N397" s="206"/>
      <c r="O397" s="206"/>
      <c r="P397" s="206"/>
      <c r="Q397" s="206"/>
      <c r="R397" s="206"/>
      <c r="S397" s="206"/>
      <c r="T397" s="207"/>
      <c r="AT397" s="208" t="s">
        <v>163</v>
      </c>
      <c r="AU397" s="208" t="s">
        <v>85</v>
      </c>
      <c r="AV397" s="12" t="s">
        <v>85</v>
      </c>
      <c r="AW397" s="12" t="s">
        <v>36</v>
      </c>
      <c r="AX397" s="12" t="s">
        <v>83</v>
      </c>
      <c r="AY397" s="208" t="s">
        <v>151</v>
      </c>
    </row>
    <row r="398" spans="2:63" s="10" customFormat="1" ht="22.9" customHeight="1">
      <c r="B398" s="157"/>
      <c r="C398" s="158"/>
      <c r="D398" s="159" t="s">
        <v>74</v>
      </c>
      <c r="E398" s="171" t="s">
        <v>760</v>
      </c>
      <c r="F398" s="171" t="s">
        <v>761</v>
      </c>
      <c r="G398" s="158"/>
      <c r="H398" s="158"/>
      <c r="I398" s="161"/>
      <c r="J398" s="172">
        <f>BK398</f>
        <v>0</v>
      </c>
      <c r="K398" s="158"/>
      <c r="L398" s="163"/>
      <c r="M398" s="164"/>
      <c r="N398" s="165"/>
      <c r="O398" s="165"/>
      <c r="P398" s="166">
        <f>SUM(P399:P421)</f>
        <v>0</v>
      </c>
      <c r="Q398" s="165"/>
      <c r="R398" s="166">
        <f>SUM(R399:R421)</f>
        <v>0.09515799999999999</v>
      </c>
      <c r="S398" s="165"/>
      <c r="T398" s="167">
        <f>SUM(T399:T421)</f>
        <v>0</v>
      </c>
      <c r="AR398" s="168" t="s">
        <v>85</v>
      </c>
      <c r="AT398" s="169" t="s">
        <v>74</v>
      </c>
      <c r="AU398" s="169" t="s">
        <v>83</v>
      </c>
      <c r="AY398" s="168" t="s">
        <v>151</v>
      </c>
      <c r="BK398" s="170">
        <f>SUM(BK399:BK421)</f>
        <v>0</v>
      </c>
    </row>
    <row r="399" spans="2:65" s="1" customFormat="1" ht="16.5" customHeight="1">
      <c r="B399" s="32"/>
      <c r="C399" s="173" t="s">
        <v>562</v>
      </c>
      <c r="D399" s="173" t="s">
        <v>154</v>
      </c>
      <c r="E399" s="174" t="s">
        <v>763</v>
      </c>
      <c r="F399" s="175" t="s">
        <v>764</v>
      </c>
      <c r="G399" s="176" t="s">
        <v>157</v>
      </c>
      <c r="H399" s="177">
        <v>104</v>
      </c>
      <c r="I399" s="178"/>
      <c r="J399" s="179">
        <f>ROUND(I399*H399,2)</f>
        <v>0</v>
      </c>
      <c r="K399" s="175" t="s">
        <v>158</v>
      </c>
      <c r="L399" s="36"/>
      <c r="M399" s="180" t="s">
        <v>1</v>
      </c>
      <c r="N399" s="181" t="s">
        <v>46</v>
      </c>
      <c r="O399" s="58"/>
      <c r="P399" s="182">
        <f>O399*H399</f>
        <v>0</v>
      </c>
      <c r="Q399" s="182">
        <v>0</v>
      </c>
      <c r="R399" s="182">
        <f>Q399*H399</f>
        <v>0</v>
      </c>
      <c r="S399" s="182">
        <v>0</v>
      </c>
      <c r="T399" s="183">
        <f>S399*H399</f>
        <v>0</v>
      </c>
      <c r="AR399" s="15" t="s">
        <v>292</v>
      </c>
      <c r="AT399" s="15" t="s">
        <v>154</v>
      </c>
      <c r="AU399" s="15" t="s">
        <v>85</v>
      </c>
      <c r="AY399" s="15" t="s">
        <v>151</v>
      </c>
      <c r="BE399" s="184">
        <f>IF(N399="základní",J399,0)</f>
        <v>0</v>
      </c>
      <c r="BF399" s="184">
        <f>IF(N399="snížená",J399,0)</f>
        <v>0</v>
      </c>
      <c r="BG399" s="184">
        <f>IF(N399="zákl. přenesená",J399,0)</f>
        <v>0</v>
      </c>
      <c r="BH399" s="184">
        <f>IF(N399="sníž. přenesená",J399,0)</f>
        <v>0</v>
      </c>
      <c r="BI399" s="184">
        <f>IF(N399="nulová",J399,0)</f>
        <v>0</v>
      </c>
      <c r="BJ399" s="15" t="s">
        <v>83</v>
      </c>
      <c r="BK399" s="184">
        <f>ROUND(I399*H399,2)</f>
        <v>0</v>
      </c>
      <c r="BL399" s="15" t="s">
        <v>292</v>
      </c>
      <c r="BM399" s="15" t="s">
        <v>1236</v>
      </c>
    </row>
    <row r="400" spans="2:47" s="1" customFormat="1" ht="12">
      <c r="B400" s="32"/>
      <c r="C400" s="33"/>
      <c r="D400" s="185" t="s">
        <v>161</v>
      </c>
      <c r="E400" s="33"/>
      <c r="F400" s="186" t="s">
        <v>766</v>
      </c>
      <c r="G400" s="33"/>
      <c r="H400" s="33"/>
      <c r="I400" s="102"/>
      <c r="J400" s="33"/>
      <c r="K400" s="33"/>
      <c r="L400" s="36"/>
      <c r="M400" s="187"/>
      <c r="N400" s="58"/>
      <c r="O400" s="58"/>
      <c r="P400" s="58"/>
      <c r="Q400" s="58"/>
      <c r="R400" s="58"/>
      <c r="S400" s="58"/>
      <c r="T400" s="59"/>
      <c r="AT400" s="15" t="s">
        <v>161</v>
      </c>
      <c r="AU400" s="15" t="s">
        <v>85</v>
      </c>
    </row>
    <row r="401" spans="2:51" s="11" customFormat="1" ht="12">
      <c r="B401" s="188"/>
      <c r="C401" s="189"/>
      <c r="D401" s="185" t="s">
        <v>163</v>
      </c>
      <c r="E401" s="190" t="s">
        <v>1</v>
      </c>
      <c r="F401" s="191" t="s">
        <v>184</v>
      </c>
      <c r="G401" s="189"/>
      <c r="H401" s="190" t="s">
        <v>1</v>
      </c>
      <c r="I401" s="192"/>
      <c r="J401" s="189"/>
      <c r="K401" s="189"/>
      <c r="L401" s="193"/>
      <c r="M401" s="194"/>
      <c r="N401" s="195"/>
      <c r="O401" s="195"/>
      <c r="P401" s="195"/>
      <c r="Q401" s="195"/>
      <c r="R401" s="195"/>
      <c r="S401" s="195"/>
      <c r="T401" s="196"/>
      <c r="AT401" s="197" t="s">
        <v>163</v>
      </c>
      <c r="AU401" s="197" t="s">
        <v>85</v>
      </c>
      <c r="AV401" s="11" t="s">
        <v>83</v>
      </c>
      <c r="AW401" s="11" t="s">
        <v>36</v>
      </c>
      <c r="AX401" s="11" t="s">
        <v>75</v>
      </c>
      <c r="AY401" s="197" t="s">
        <v>151</v>
      </c>
    </row>
    <row r="402" spans="2:51" s="13" customFormat="1" ht="12">
      <c r="B402" s="209"/>
      <c r="C402" s="210"/>
      <c r="D402" s="185" t="s">
        <v>163</v>
      </c>
      <c r="E402" s="211" t="s">
        <v>1</v>
      </c>
      <c r="F402" s="212" t="s">
        <v>171</v>
      </c>
      <c r="G402" s="210"/>
      <c r="H402" s="213">
        <v>0</v>
      </c>
      <c r="I402" s="214"/>
      <c r="J402" s="210"/>
      <c r="K402" s="210"/>
      <c r="L402" s="215"/>
      <c r="M402" s="216"/>
      <c r="N402" s="217"/>
      <c r="O402" s="217"/>
      <c r="P402" s="217"/>
      <c r="Q402" s="217"/>
      <c r="R402" s="217"/>
      <c r="S402" s="217"/>
      <c r="T402" s="218"/>
      <c r="AT402" s="219" t="s">
        <v>163</v>
      </c>
      <c r="AU402" s="219" t="s">
        <v>85</v>
      </c>
      <c r="AV402" s="13" t="s">
        <v>159</v>
      </c>
      <c r="AW402" s="13" t="s">
        <v>36</v>
      </c>
      <c r="AX402" s="13" t="s">
        <v>75</v>
      </c>
      <c r="AY402" s="219" t="s">
        <v>151</v>
      </c>
    </row>
    <row r="403" spans="2:51" s="11" customFormat="1" ht="12">
      <c r="B403" s="188"/>
      <c r="C403" s="189"/>
      <c r="D403" s="185" t="s">
        <v>163</v>
      </c>
      <c r="E403" s="190" t="s">
        <v>1</v>
      </c>
      <c r="F403" s="191" t="s">
        <v>200</v>
      </c>
      <c r="G403" s="189"/>
      <c r="H403" s="190" t="s">
        <v>1</v>
      </c>
      <c r="I403" s="192"/>
      <c r="J403" s="189"/>
      <c r="K403" s="189"/>
      <c r="L403" s="193"/>
      <c r="M403" s="194"/>
      <c r="N403" s="195"/>
      <c r="O403" s="195"/>
      <c r="P403" s="195"/>
      <c r="Q403" s="195"/>
      <c r="R403" s="195"/>
      <c r="S403" s="195"/>
      <c r="T403" s="196"/>
      <c r="AT403" s="197" t="s">
        <v>163</v>
      </c>
      <c r="AU403" s="197" t="s">
        <v>85</v>
      </c>
      <c r="AV403" s="11" t="s">
        <v>83</v>
      </c>
      <c r="AW403" s="11" t="s">
        <v>36</v>
      </c>
      <c r="AX403" s="11" t="s">
        <v>75</v>
      </c>
      <c r="AY403" s="197" t="s">
        <v>151</v>
      </c>
    </row>
    <row r="404" spans="2:51" s="11" customFormat="1" ht="12">
      <c r="B404" s="188"/>
      <c r="C404" s="189"/>
      <c r="D404" s="185" t="s">
        <v>163</v>
      </c>
      <c r="E404" s="190" t="s">
        <v>1</v>
      </c>
      <c r="F404" s="191" t="s">
        <v>201</v>
      </c>
      <c r="G404" s="189"/>
      <c r="H404" s="190" t="s">
        <v>1</v>
      </c>
      <c r="I404" s="192"/>
      <c r="J404" s="189"/>
      <c r="K404" s="189"/>
      <c r="L404" s="193"/>
      <c r="M404" s="194"/>
      <c r="N404" s="195"/>
      <c r="O404" s="195"/>
      <c r="P404" s="195"/>
      <c r="Q404" s="195"/>
      <c r="R404" s="195"/>
      <c r="S404" s="195"/>
      <c r="T404" s="196"/>
      <c r="AT404" s="197" t="s">
        <v>163</v>
      </c>
      <c r="AU404" s="197" t="s">
        <v>85</v>
      </c>
      <c r="AV404" s="11" t="s">
        <v>83</v>
      </c>
      <c r="AW404" s="11" t="s">
        <v>36</v>
      </c>
      <c r="AX404" s="11" t="s">
        <v>75</v>
      </c>
      <c r="AY404" s="197" t="s">
        <v>151</v>
      </c>
    </row>
    <row r="405" spans="2:51" s="12" customFormat="1" ht="12">
      <c r="B405" s="198"/>
      <c r="C405" s="199"/>
      <c r="D405" s="185" t="s">
        <v>163</v>
      </c>
      <c r="E405" s="200" t="s">
        <v>1</v>
      </c>
      <c r="F405" s="201" t="s">
        <v>204</v>
      </c>
      <c r="G405" s="199"/>
      <c r="H405" s="202">
        <v>16</v>
      </c>
      <c r="I405" s="203"/>
      <c r="J405" s="199"/>
      <c r="K405" s="199"/>
      <c r="L405" s="204"/>
      <c r="M405" s="205"/>
      <c r="N405" s="206"/>
      <c r="O405" s="206"/>
      <c r="P405" s="206"/>
      <c r="Q405" s="206"/>
      <c r="R405" s="206"/>
      <c r="S405" s="206"/>
      <c r="T405" s="207"/>
      <c r="AT405" s="208" t="s">
        <v>163</v>
      </c>
      <c r="AU405" s="208" t="s">
        <v>85</v>
      </c>
      <c r="AV405" s="12" t="s">
        <v>85</v>
      </c>
      <c r="AW405" s="12" t="s">
        <v>36</v>
      </c>
      <c r="AX405" s="12" t="s">
        <v>75</v>
      </c>
      <c r="AY405" s="208" t="s">
        <v>151</v>
      </c>
    </row>
    <row r="406" spans="2:51" s="12" customFormat="1" ht="12">
      <c r="B406" s="198"/>
      <c r="C406" s="199"/>
      <c r="D406" s="185" t="s">
        <v>163</v>
      </c>
      <c r="E406" s="200" t="s">
        <v>1</v>
      </c>
      <c r="F406" s="201" t="s">
        <v>1079</v>
      </c>
      <c r="G406" s="199"/>
      <c r="H406" s="202">
        <v>21</v>
      </c>
      <c r="I406" s="203"/>
      <c r="J406" s="199"/>
      <c r="K406" s="199"/>
      <c r="L406" s="204"/>
      <c r="M406" s="205"/>
      <c r="N406" s="206"/>
      <c r="O406" s="206"/>
      <c r="P406" s="206"/>
      <c r="Q406" s="206"/>
      <c r="R406" s="206"/>
      <c r="S406" s="206"/>
      <c r="T406" s="207"/>
      <c r="AT406" s="208" t="s">
        <v>163</v>
      </c>
      <c r="AU406" s="208" t="s">
        <v>85</v>
      </c>
      <c r="AV406" s="12" t="s">
        <v>85</v>
      </c>
      <c r="AW406" s="12" t="s">
        <v>36</v>
      </c>
      <c r="AX406" s="12" t="s">
        <v>75</v>
      </c>
      <c r="AY406" s="208" t="s">
        <v>151</v>
      </c>
    </row>
    <row r="407" spans="2:51" s="12" customFormat="1" ht="12">
      <c r="B407" s="198"/>
      <c r="C407" s="199"/>
      <c r="D407" s="185" t="s">
        <v>163</v>
      </c>
      <c r="E407" s="200" t="s">
        <v>1</v>
      </c>
      <c r="F407" s="201" t="s">
        <v>1080</v>
      </c>
      <c r="G407" s="199"/>
      <c r="H407" s="202">
        <v>51</v>
      </c>
      <c r="I407" s="203"/>
      <c r="J407" s="199"/>
      <c r="K407" s="199"/>
      <c r="L407" s="204"/>
      <c r="M407" s="205"/>
      <c r="N407" s="206"/>
      <c r="O407" s="206"/>
      <c r="P407" s="206"/>
      <c r="Q407" s="206"/>
      <c r="R407" s="206"/>
      <c r="S407" s="206"/>
      <c r="T407" s="207"/>
      <c r="AT407" s="208" t="s">
        <v>163</v>
      </c>
      <c r="AU407" s="208" t="s">
        <v>85</v>
      </c>
      <c r="AV407" s="12" t="s">
        <v>85</v>
      </c>
      <c r="AW407" s="12" t="s">
        <v>36</v>
      </c>
      <c r="AX407" s="12" t="s">
        <v>75</v>
      </c>
      <c r="AY407" s="208" t="s">
        <v>151</v>
      </c>
    </row>
    <row r="408" spans="2:51" s="12" customFormat="1" ht="12">
      <c r="B408" s="198"/>
      <c r="C408" s="199"/>
      <c r="D408" s="185" t="s">
        <v>163</v>
      </c>
      <c r="E408" s="200" t="s">
        <v>1</v>
      </c>
      <c r="F408" s="201" t="s">
        <v>1081</v>
      </c>
      <c r="G408" s="199"/>
      <c r="H408" s="202">
        <v>12</v>
      </c>
      <c r="I408" s="203"/>
      <c r="J408" s="199"/>
      <c r="K408" s="199"/>
      <c r="L408" s="204"/>
      <c r="M408" s="205"/>
      <c r="N408" s="206"/>
      <c r="O408" s="206"/>
      <c r="P408" s="206"/>
      <c r="Q408" s="206"/>
      <c r="R408" s="206"/>
      <c r="S408" s="206"/>
      <c r="T408" s="207"/>
      <c r="AT408" s="208" t="s">
        <v>163</v>
      </c>
      <c r="AU408" s="208" t="s">
        <v>85</v>
      </c>
      <c r="AV408" s="12" t="s">
        <v>85</v>
      </c>
      <c r="AW408" s="12" t="s">
        <v>36</v>
      </c>
      <c r="AX408" s="12" t="s">
        <v>75</v>
      </c>
      <c r="AY408" s="208" t="s">
        <v>151</v>
      </c>
    </row>
    <row r="409" spans="2:51" s="12" customFormat="1" ht="12">
      <c r="B409" s="198"/>
      <c r="C409" s="199"/>
      <c r="D409" s="185" t="s">
        <v>163</v>
      </c>
      <c r="E409" s="200" t="s">
        <v>1</v>
      </c>
      <c r="F409" s="201" t="s">
        <v>1082</v>
      </c>
      <c r="G409" s="199"/>
      <c r="H409" s="202">
        <v>4</v>
      </c>
      <c r="I409" s="203"/>
      <c r="J409" s="199"/>
      <c r="K409" s="199"/>
      <c r="L409" s="204"/>
      <c r="M409" s="205"/>
      <c r="N409" s="206"/>
      <c r="O409" s="206"/>
      <c r="P409" s="206"/>
      <c r="Q409" s="206"/>
      <c r="R409" s="206"/>
      <c r="S409" s="206"/>
      <c r="T409" s="207"/>
      <c r="AT409" s="208" t="s">
        <v>163</v>
      </c>
      <c r="AU409" s="208" t="s">
        <v>85</v>
      </c>
      <c r="AV409" s="12" t="s">
        <v>85</v>
      </c>
      <c r="AW409" s="12" t="s">
        <v>36</v>
      </c>
      <c r="AX409" s="12" t="s">
        <v>75</v>
      </c>
      <c r="AY409" s="208" t="s">
        <v>151</v>
      </c>
    </row>
    <row r="410" spans="2:51" s="13" customFormat="1" ht="12">
      <c r="B410" s="209"/>
      <c r="C410" s="210"/>
      <c r="D410" s="185" t="s">
        <v>163</v>
      </c>
      <c r="E410" s="211" t="s">
        <v>1060</v>
      </c>
      <c r="F410" s="212" t="s">
        <v>171</v>
      </c>
      <c r="G410" s="210"/>
      <c r="H410" s="213">
        <v>104</v>
      </c>
      <c r="I410" s="214"/>
      <c r="J410" s="210"/>
      <c r="K410" s="210"/>
      <c r="L410" s="215"/>
      <c r="M410" s="216"/>
      <c r="N410" s="217"/>
      <c r="O410" s="217"/>
      <c r="P410" s="217"/>
      <c r="Q410" s="217"/>
      <c r="R410" s="217"/>
      <c r="S410" s="217"/>
      <c r="T410" s="218"/>
      <c r="AT410" s="219" t="s">
        <v>163</v>
      </c>
      <c r="AU410" s="219" t="s">
        <v>85</v>
      </c>
      <c r="AV410" s="13" t="s">
        <v>159</v>
      </c>
      <c r="AW410" s="13" t="s">
        <v>36</v>
      </c>
      <c r="AX410" s="13" t="s">
        <v>83</v>
      </c>
      <c r="AY410" s="219" t="s">
        <v>151</v>
      </c>
    </row>
    <row r="411" spans="2:65" s="1" customFormat="1" ht="16.5" customHeight="1">
      <c r="B411" s="32"/>
      <c r="C411" s="220" t="s">
        <v>567</v>
      </c>
      <c r="D411" s="220" t="s">
        <v>275</v>
      </c>
      <c r="E411" s="221" t="s">
        <v>768</v>
      </c>
      <c r="F411" s="222" t="s">
        <v>1237</v>
      </c>
      <c r="G411" s="223" t="s">
        <v>157</v>
      </c>
      <c r="H411" s="224">
        <v>109.2</v>
      </c>
      <c r="I411" s="225"/>
      <c r="J411" s="226">
        <f>ROUND(I411*H411,2)</f>
        <v>0</v>
      </c>
      <c r="K411" s="222" t="s">
        <v>158</v>
      </c>
      <c r="L411" s="227"/>
      <c r="M411" s="228" t="s">
        <v>1</v>
      </c>
      <c r="N411" s="229" t="s">
        <v>46</v>
      </c>
      <c r="O411" s="58"/>
      <c r="P411" s="182">
        <f>O411*H411</f>
        <v>0</v>
      </c>
      <c r="Q411" s="182">
        <v>0</v>
      </c>
      <c r="R411" s="182">
        <f>Q411*H411</f>
        <v>0</v>
      </c>
      <c r="S411" s="182">
        <v>0</v>
      </c>
      <c r="T411" s="183">
        <f>S411*H411</f>
        <v>0</v>
      </c>
      <c r="AR411" s="15" t="s">
        <v>389</v>
      </c>
      <c r="AT411" s="15" t="s">
        <v>275</v>
      </c>
      <c r="AU411" s="15" t="s">
        <v>85</v>
      </c>
      <c r="AY411" s="15" t="s">
        <v>151</v>
      </c>
      <c r="BE411" s="184">
        <f>IF(N411="základní",J411,0)</f>
        <v>0</v>
      </c>
      <c r="BF411" s="184">
        <f>IF(N411="snížená",J411,0)</f>
        <v>0</v>
      </c>
      <c r="BG411" s="184">
        <f>IF(N411="zákl. přenesená",J411,0)</f>
        <v>0</v>
      </c>
      <c r="BH411" s="184">
        <f>IF(N411="sníž. přenesená",J411,0)</f>
        <v>0</v>
      </c>
      <c r="BI411" s="184">
        <f>IF(N411="nulová",J411,0)</f>
        <v>0</v>
      </c>
      <c r="BJ411" s="15" t="s">
        <v>83</v>
      </c>
      <c r="BK411" s="184">
        <f>ROUND(I411*H411,2)</f>
        <v>0</v>
      </c>
      <c r="BL411" s="15" t="s">
        <v>292</v>
      </c>
      <c r="BM411" s="15" t="s">
        <v>1238</v>
      </c>
    </row>
    <row r="412" spans="2:47" s="1" customFormat="1" ht="12">
      <c r="B412" s="32"/>
      <c r="C412" s="33"/>
      <c r="D412" s="185" t="s">
        <v>161</v>
      </c>
      <c r="E412" s="33"/>
      <c r="F412" s="186" t="s">
        <v>769</v>
      </c>
      <c r="G412" s="33"/>
      <c r="H412" s="33"/>
      <c r="I412" s="102"/>
      <c r="J412" s="33"/>
      <c r="K412" s="33"/>
      <c r="L412" s="36"/>
      <c r="M412" s="187"/>
      <c r="N412" s="58"/>
      <c r="O412" s="58"/>
      <c r="P412" s="58"/>
      <c r="Q412" s="58"/>
      <c r="R412" s="58"/>
      <c r="S412" s="58"/>
      <c r="T412" s="59"/>
      <c r="AT412" s="15" t="s">
        <v>161</v>
      </c>
      <c r="AU412" s="15" t="s">
        <v>85</v>
      </c>
    </row>
    <row r="413" spans="2:51" s="12" customFormat="1" ht="12">
      <c r="B413" s="198"/>
      <c r="C413" s="199"/>
      <c r="D413" s="185" t="s">
        <v>163</v>
      </c>
      <c r="E413" s="200" t="s">
        <v>1</v>
      </c>
      <c r="F413" s="201" t="s">
        <v>1239</v>
      </c>
      <c r="G413" s="199"/>
      <c r="H413" s="202">
        <v>109.2</v>
      </c>
      <c r="I413" s="203"/>
      <c r="J413" s="199"/>
      <c r="K413" s="199"/>
      <c r="L413" s="204"/>
      <c r="M413" s="205"/>
      <c r="N413" s="206"/>
      <c r="O413" s="206"/>
      <c r="P413" s="206"/>
      <c r="Q413" s="206"/>
      <c r="R413" s="206"/>
      <c r="S413" s="206"/>
      <c r="T413" s="207"/>
      <c r="AT413" s="208" t="s">
        <v>163</v>
      </c>
      <c r="AU413" s="208" t="s">
        <v>85</v>
      </c>
      <c r="AV413" s="12" t="s">
        <v>85</v>
      </c>
      <c r="AW413" s="12" t="s">
        <v>36</v>
      </c>
      <c r="AX413" s="12" t="s">
        <v>83</v>
      </c>
      <c r="AY413" s="208" t="s">
        <v>151</v>
      </c>
    </row>
    <row r="414" spans="2:65" s="1" customFormat="1" ht="16.5" customHeight="1">
      <c r="B414" s="32"/>
      <c r="C414" s="173" t="s">
        <v>573</v>
      </c>
      <c r="D414" s="173" t="s">
        <v>154</v>
      </c>
      <c r="E414" s="174" t="s">
        <v>773</v>
      </c>
      <c r="F414" s="175" t="s">
        <v>774</v>
      </c>
      <c r="G414" s="176" t="s">
        <v>157</v>
      </c>
      <c r="H414" s="177">
        <v>194.2</v>
      </c>
      <c r="I414" s="178"/>
      <c r="J414" s="179">
        <f>ROUND(I414*H414,2)</f>
        <v>0</v>
      </c>
      <c r="K414" s="175" t="s">
        <v>158</v>
      </c>
      <c r="L414" s="36"/>
      <c r="M414" s="180" t="s">
        <v>1</v>
      </c>
      <c r="N414" s="181" t="s">
        <v>46</v>
      </c>
      <c r="O414" s="58"/>
      <c r="P414" s="182">
        <f>O414*H414</f>
        <v>0</v>
      </c>
      <c r="Q414" s="182">
        <v>0.0002</v>
      </c>
      <c r="R414" s="182">
        <f>Q414*H414</f>
        <v>0.03884</v>
      </c>
      <c r="S414" s="182">
        <v>0</v>
      </c>
      <c r="T414" s="183">
        <f>S414*H414</f>
        <v>0</v>
      </c>
      <c r="AR414" s="15" t="s">
        <v>292</v>
      </c>
      <c r="AT414" s="15" t="s">
        <v>154</v>
      </c>
      <c r="AU414" s="15" t="s">
        <v>85</v>
      </c>
      <c r="AY414" s="15" t="s">
        <v>151</v>
      </c>
      <c r="BE414" s="184">
        <f>IF(N414="základní",J414,0)</f>
        <v>0</v>
      </c>
      <c r="BF414" s="184">
        <f>IF(N414="snížená",J414,0)</f>
        <v>0</v>
      </c>
      <c r="BG414" s="184">
        <f>IF(N414="zákl. přenesená",J414,0)</f>
        <v>0</v>
      </c>
      <c r="BH414" s="184">
        <f>IF(N414="sníž. přenesená",J414,0)</f>
        <v>0</v>
      </c>
      <c r="BI414" s="184">
        <f>IF(N414="nulová",J414,0)</f>
        <v>0</v>
      </c>
      <c r="BJ414" s="15" t="s">
        <v>83</v>
      </c>
      <c r="BK414" s="184">
        <f>ROUND(I414*H414,2)</f>
        <v>0</v>
      </c>
      <c r="BL414" s="15" t="s">
        <v>292</v>
      </c>
      <c r="BM414" s="15" t="s">
        <v>1240</v>
      </c>
    </row>
    <row r="415" spans="2:47" s="1" customFormat="1" ht="12">
      <c r="B415" s="32"/>
      <c r="C415" s="33"/>
      <c r="D415" s="185" t="s">
        <v>161</v>
      </c>
      <c r="E415" s="33"/>
      <c r="F415" s="186" t="s">
        <v>776</v>
      </c>
      <c r="G415" s="33"/>
      <c r="H415" s="33"/>
      <c r="I415" s="102"/>
      <c r="J415" s="33"/>
      <c r="K415" s="33"/>
      <c r="L415" s="36"/>
      <c r="M415" s="187"/>
      <c r="N415" s="58"/>
      <c r="O415" s="58"/>
      <c r="P415" s="58"/>
      <c r="Q415" s="58"/>
      <c r="R415" s="58"/>
      <c r="S415" s="58"/>
      <c r="T415" s="59"/>
      <c r="AT415" s="15" t="s">
        <v>161</v>
      </c>
      <c r="AU415" s="15" t="s">
        <v>85</v>
      </c>
    </row>
    <row r="416" spans="2:51" s="11" customFormat="1" ht="12">
      <c r="B416" s="188"/>
      <c r="C416" s="189"/>
      <c r="D416" s="185" t="s">
        <v>163</v>
      </c>
      <c r="E416" s="190" t="s">
        <v>1</v>
      </c>
      <c r="F416" s="191" t="s">
        <v>164</v>
      </c>
      <c r="G416" s="189"/>
      <c r="H416" s="190" t="s">
        <v>1</v>
      </c>
      <c r="I416" s="192"/>
      <c r="J416" s="189"/>
      <c r="K416" s="189"/>
      <c r="L416" s="193"/>
      <c r="M416" s="194"/>
      <c r="N416" s="195"/>
      <c r="O416" s="195"/>
      <c r="P416" s="195"/>
      <c r="Q416" s="195"/>
      <c r="R416" s="195"/>
      <c r="S416" s="195"/>
      <c r="T416" s="196"/>
      <c r="AT416" s="197" t="s">
        <v>163</v>
      </c>
      <c r="AU416" s="197" t="s">
        <v>85</v>
      </c>
      <c r="AV416" s="11" t="s">
        <v>83</v>
      </c>
      <c r="AW416" s="11" t="s">
        <v>36</v>
      </c>
      <c r="AX416" s="11" t="s">
        <v>75</v>
      </c>
      <c r="AY416" s="197" t="s">
        <v>151</v>
      </c>
    </row>
    <row r="417" spans="2:51" s="12" customFormat="1" ht="12">
      <c r="B417" s="198"/>
      <c r="C417" s="199"/>
      <c r="D417" s="185" t="s">
        <v>163</v>
      </c>
      <c r="E417" s="200" t="s">
        <v>1</v>
      </c>
      <c r="F417" s="201" t="s">
        <v>113</v>
      </c>
      <c r="G417" s="199"/>
      <c r="H417" s="202">
        <v>194.2</v>
      </c>
      <c r="I417" s="203"/>
      <c r="J417" s="199"/>
      <c r="K417" s="199"/>
      <c r="L417" s="204"/>
      <c r="M417" s="205"/>
      <c r="N417" s="206"/>
      <c r="O417" s="206"/>
      <c r="P417" s="206"/>
      <c r="Q417" s="206"/>
      <c r="R417" s="206"/>
      <c r="S417" s="206"/>
      <c r="T417" s="207"/>
      <c r="AT417" s="208" t="s">
        <v>163</v>
      </c>
      <c r="AU417" s="208" t="s">
        <v>85</v>
      </c>
      <c r="AV417" s="12" t="s">
        <v>85</v>
      </c>
      <c r="AW417" s="12" t="s">
        <v>36</v>
      </c>
      <c r="AX417" s="12" t="s">
        <v>75</v>
      </c>
      <c r="AY417" s="208" t="s">
        <v>151</v>
      </c>
    </row>
    <row r="418" spans="2:51" s="13" customFormat="1" ht="12">
      <c r="B418" s="209"/>
      <c r="C418" s="210"/>
      <c r="D418" s="185" t="s">
        <v>163</v>
      </c>
      <c r="E418" s="211" t="s">
        <v>1</v>
      </c>
      <c r="F418" s="212" t="s">
        <v>171</v>
      </c>
      <c r="G418" s="210"/>
      <c r="H418" s="213">
        <v>194.2</v>
      </c>
      <c r="I418" s="214"/>
      <c r="J418" s="210"/>
      <c r="K418" s="210"/>
      <c r="L418" s="215"/>
      <c r="M418" s="216"/>
      <c r="N418" s="217"/>
      <c r="O418" s="217"/>
      <c r="P418" s="217"/>
      <c r="Q418" s="217"/>
      <c r="R418" s="217"/>
      <c r="S418" s="217"/>
      <c r="T418" s="218"/>
      <c r="AT418" s="219" t="s">
        <v>163</v>
      </c>
      <c r="AU418" s="219" t="s">
        <v>85</v>
      </c>
      <c r="AV418" s="13" t="s">
        <v>159</v>
      </c>
      <c r="AW418" s="13" t="s">
        <v>36</v>
      </c>
      <c r="AX418" s="13" t="s">
        <v>83</v>
      </c>
      <c r="AY418" s="219" t="s">
        <v>151</v>
      </c>
    </row>
    <row r="419" spans="2:65" s="1" customFormat="1" ht="16.5" customHeight="1">
      <c r="B419" s="32"/>
      <c r="C419" s="173" t="s">
        <v>578</v>
      </c>
      <c r="D419" s="173" t="s">
        <v>154</v>
      </c>
      <c r="E419" s="174" t="s">
        <v>778</v>
      </c>
      <c r="F419" s="175" t="s">
        <v>779</v>
      </c>
      <c r="G419" s="176" t="s">
        <v>157</v>
      </c>
      <c r="H419" s="177">
        <v>194.2</v>
      </c>
      <c r="I419" s="178"/>
      <c r="J419" s="179">
        <f>ROUND(I419*H419,2)</f>
        <v>0</v>
      </c>
      <c r="K419" s="175" t="s">
        <v>158</v>
      </c>
      <c r="L419" s="36"/>
      <c r="M419" s="180" t="s">
        <v>1</v>
      </c>
      <c r="N419" s="181" t="s">
        <v>46</v>
      </c>
      <c r="O419" s="58"/>
      <c r="P419" s="182">
        <f>O419*H419</f>
        <v>0</v>
      </c>
      <c r="Q419" s="182">
        <v>0.00029</v>
      </c>
      <c r="R419" s="182">
        <f>Q419*H419</f>
        <v>0.056318</v>
      </c>
      <c r="S419" s="182">
        <v>0</v>
      </c>
      <c r="T419" s="183">
        <f>S419*H419</f>
        <v>0</v>
      </c>
      <c r="AR419" s="15" t="s">
        <v>292</v>
      </c>
      <c r="AT419" s="15" t="s">
        <v>154</v>
      </c>
      <c r="AU419" s="15" t="s">
        <v>85</v>
      </c>
      <c r="AY419" s="15" t="s">
        <v>151</v>
      </c>
      <c r="BE419" s="184">
        <f>IF(N419="základní",J419,0)</f>
        <v>0</v>
      </c>
      <c r="BF419" s="184">
        <f>IF(N419="snížená",J419,0)</f>
        <v>0</v>
      </c>
      <c r="BG419" s="184">
        <f>IF(N419="zákl. přenesená",J419,0)</f>
        <v>0</v>
      </c>
      <c r="BH419" s="184">
        <f>IF(N419="sníž. přenesená",J419,0)</f>
        <v>0</v>
      </c>
      <c r="BI419" s="184">
        <f>IF(N419="nulová",J419,0)</f>
        <v>0</v>
      </c>
      <c r="BJ419" s="15" t="s">
        <v>83</v>
      </c>
      <c r="BK419" s="184">
        <f>ROUND(I419*H419,2)</f>
        <v>0</v>
      </c>
      <c r="BL419" s="15" t="s">
        <v>292</v>
      </c>
      <c r="BM419" s="15" t="s">
        <v>1241</v>
      </c>
    </row>
    <row r="420" spans="2:47" s="1" customFormat="1" ht="12">
      <c r="B420" s="32"/>
      <c r="C420" s="33"/>
      <c r="D420" s="185" t="s">
        <v>161</v>
      </c>
      <c r="E420" s="33"/>
      <c r="F420" s="186" t="s">
        <v>781</v>
      </c>
      <c r="G420" s="33"/>
      <c r="H420" s="33"/>
      <c r="I420" s="102"/>
      <c r="J420" s="33"/>
      <c r="K420" s="33"/>
      <c r="L420" s="36"/>
      <c r="M420" s="187"/>
      <c r="N420" s="58"/>
      <c r="O420" s="58"/>
      <c r="P420" s="58"/>
      <c r="Q420" s="58"/>
      <c r="R420" s="58"/>
      <c r="S420" s="58"/>
      <c r="T420" s="59"/>
      <c r="AT420" s="15" t="s">
        <v>161</v>
      </c>
      <c r="AU420" s="15" t="s">
        <v>85</v>
      </c>
    </row>
    <row r="421" spans="2:51" s="12" customFormat="1" ht="12">
      <c r="B421" s="198"/>
      <c r="C421" s="199"/>
      <c r="D421" s="185" t="s">
        <v>163</v>
      </c>
      <c r="E421" s="200" t="s">
        <v>1</v>
      </c>
      <c r="F421" s="201" t="s">
        <v>113</v>
      </c>
      <c r="G421" s="199"/>
      <c r="H421" s="202">
        <v>194.2</v>
      </c>
      <c r="I421" s="203"/>
      <c r="J421" s="199"/>
      <c r="K421" s="199"/>
      <c r="L421" s="204"/>
      <c r="M421" s="231"/>
      <c r="N421" s="232"/>
      <c r="O421" s="232"/>
      <c r="P421" s="232"/>
      <c r="Q421" s="232"/>
      <c r="R421" s="232"/>
      <c r="S421" s="232"/>
      <c r="T421" s="233"/>
      <c r="AT421" s="208" t="s">
        <v>163</v>
      </c>
      <c r="AU421" s="208" t="s">
        <v>85</v>
      </c>
      <c r="AV421" s="12" t="s">
        <v>85</v>
      </c>
      <c r="AW421" s="12" t="s">
        <v>36</v>
      </c>
      <c r="AX421" s="12" t="s">
        <v>83</v>
      </c>
      <c r="AY421" s="208" t="s">
        <v>151</v>
      </c>
    </row>
    <row r="422" spans="2:12" s="1" customFormat="1" ht="6.95" customHeight="1">
      <c r="B422" s="44"/>
      <c r="C422" s="45"/>
      <c r="D422" s="45"/>
      <c r="E422" s="45"/>
      <c r="F422" s="45"/>
      <c r="G422" s="45"/>
      <c r="H422" s="45"/>
      <c r="I422" s="124"/>
      <c r="J422" s="45"/>
      <c r="K422" s="45"/>
      <c r="L422" s="36"/>
    </row>
  </sheetData>
  <sheetProtection password="C462" sheet="1" objects="1" scenarios="1" formatColumns="0" formatRows="0" autoFilter="0"/>
  <autoFilter ref="C89:K421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86"/>
  <sheetViews>
    <sheetView showGridLines="0" workbookViewId="0" topLeftCell="A74">
      <selection activeCell="J94" sqref="J9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5" t="s">
        <v>97</v>
      </c>
    </row>
    <row r="3" spans="2:46" ht="6.95" customHeight="1">
      <c r="B3" s="97"/>
      <c r="C3" s="98"/>
      <c r="D3" s="98"/>
      <c r="E3" s="98"/>
      <c r="F3" s="98"/>
      <c r="G3" s="98"/>
      <c r="H3" s="98"/>
      <c r="I3" s="99"/>
      <c r="J3" s="98"/>
      <c r="K3" s="98"/>
      <c r="L3" s="18"/>
      <c r="AT3" s="15" t="s">
        <v>85</v>
      </c>
    </row>
    <row r="4" spans="2:46" ht="24.95" customHeight="1">
      <c r="B4" s="18"/>
      <c r="D4" s="100" t="s">
        <v>102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1" t="s">
        <v>16</v>
      </c>
      <c r="L6" s="18"/>
    </row>
    <row r="7" spans="2:12" ht="16.5" customHeight="1">
      <c r="B7" s="18"/>
      <c r="E7" s="279" t="str">
        <f>'Rekapitulace stavby'!K6</f>
        <v>Domov v Podzámčí – Chlumec nad Cidlinou</v>
      </c>
      <c r="F7" s="280"/>
      <c r="G7" s="280"/>
      <c r="H7" s="280"/>
      <c r="L7" s="18"/>
    </row>
    <row r="8" spans="2:12" s="1" customFormat="1" ht="12" customHeight="1">
      <c r="B8" s="36"/>
      <c r="D8" s="101" t="s">
        <v>112</v>
      </c>
      <c r="I8" s="102"/>
      <c r="L8" s="36"/>
    </row>
    <row r="9" spans="2:12" s="1" customFormat="1" ht="36.95" customHeight="1">
      <c r="B9" s="36"/>
      <c r="E9" s="281" t="s">
        <v>1242</v>
      </c>
      <c r="F9" s="282"/>
      <c r="G9" s="282"/>
      <c r="H9" s="282"/>
      <c r="I9" s="102"/>
      <c r="L9" s="36"/>
    </row>
    <row r="10" spans="2:12" s="1" customFormat="1" ht="12">
      <c r="B10" s="36"/>
      <c r="I10" s="102"/>
      <c r="L10" s="36"/>
    </row>
    <row r="11" spans="2:12" s="1" customFormat="1" ht="12" customHeight="1">
      <c r="B11" s="36"/>
      <c r="D11" s="101" t="s">
        <v>18</v>
      </c>
      <c r="F11" s="15" t="s">
        <v>1</v>
      </c>
      <c r="I11" s="103" t="s">
        <v>19</v>
      </c>
      <c r="J11" s="15" t="s">
        <v>1</v>
      </c>
      <c r="L11" s="36"/>
    </row>
    <row r="12" spans="2:12" s="1" customFormat="1" ht="12" customHeight="1">
      <c r="B12" s="36"/>
      <c r="D12" s="101" t="s">
        <v>20</v>
      </c>
      <c r="F12" s="15" t="s">
        <v>21</v>
      </c>
      <c r="I12" s="103" t="s">
        <v>22</v>
      </c>
      <c r="J12" s="104" t="str">
        <f>'Rekapitulace stavby'!AN8</f>
        <v>19. 8. 2018</v>
      </c>
      <c r="L12" s="36"/>
    </row>
    <row r="13" spans="2:12" s="1" customFormat="1" ht="10.9" customHeight="1">
      <c r="B13" s="36"/>
      <c r="I13" s="102"/>
      <c r="L13" s="36"/>
    </row>
    <row r="14" spans="2:12" s="1" customFormat="1" ht="12" customHeight="1">
      <c r="B14" s="36"/>
      <c r="D14" s="101" t="s">
        <v>24</v>
      </c>
      <c r="I14" s="103" t="s">
        <v>25</v>
      </c>
      <c r="J14" s="15" t="s">
        <v>26</v>
      </c>
      <c r="L14" s="36"/>
    </row>
    <row r="15" spans="2:12" s="1" customFormat="1" ht="18" customHeight="1">
      <c r="B15" s="36"/>
      <c r="E15" s="15" t="s">
        <v>27</v>
      </c>
      <c r="I15" s="103" t="s">
        <v>28</v>
      </c>
      <c r="J15" s="15" t="s">
        <v>29</v>
      </c>
      <c r="L15" s="36"/>
    </row>
    <row r="16" spans="2:12" s="1" customFormat="1" ht="6.95" customHeight="1">
      <c r="B16" s="36"/>
      <c r="I16" s="102"/>
      <c r="L16" s="36"/>
    </row>
    <row r="17" spans="2:12" s="1" customFormat="1" ht="12" customHeight="1">
      <c r="B17" s="36"/>
      <c r="D17" s="101" t="s">
        <v>30</v>
      </c>
      <c r="I17" s="103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3" t="str">
        <f>'Rekapitulace stavby'!E14</f>
        <v>Vyplň údaj</v>
      </c>
      <c r="F18" s="284"/>
      <c r="G18" s="284"/>
      <c r="H18" s="284"/>
      <c r="I18" s="103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2"/>
      <c r="L19" s="36"/>
    </row>
    <row r="20" spans="2:12" s="1" customFormat="1" ht="12" customHeight="1">
      <c r="B20" s="36"/>
      <c r="D20" s="101" t="s">
        <v>32</v>
      </c>
      <c r="I20" s="103" t="s">
        <v>25</v>
      </c>
      <c r="J20" s="15" t="s">
        <v>33</v>
      </c>
      <c r="L20" s="36"/>
    </row>
    <row r="21" spans="2:12" s="1" customFormat="1" ht="18" customHeight="1">
      <c r="B21" s="36"/>
      <c r="E21" s="15" t="s">
        <v>34</v>
      </c>
      <c r="I21" s="103" t="s">
        <v>28</v>
      </c>
      <c r="J21" s="15" t="s">
        <v>35</v>
      </c>
      <c r="L21" s="36"/>
    </row>
    <row r="22" spans="2:12" s="1" customFormat="1" ht="6.95" customHeight="1">
      <c r="B22" s="36"/>
      <c r="I22" s="102"/>
      <c r="L22" s="36"/>
    </row>
    <row r="23" spans="2:12" s="1" customFormat="1" ht="12" customHeight="1">
      <c r="B23" s="36"/>
      <c r="D23" s="101" t="s">
        <v>37</v>
      </c>
      <c r="I23" s="103" t="s">
        <v>25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3" t="s">
        <v>28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2"/>
      <c r="L25" s="36"/>
    </row>
    <row r="26" spans="2:12" s="1" customFormat="1" ht="12" customHeight="1">
      <c r="B26" s="36"/>
      <c r="D26" s="101" t="s">
        <v>39</v>
      </c>
      <c r="I26" s="102"/>
      <c r="L26" s="36"/>
    </row>
    <row r="27" spans="2:12" s="6" customFormat="1" ht="16.5" customHeight="1">
      <c r="B27" s="105"/>
      <c r="E27" s="285" t="s">
        <v>1</v>
      </c>
      <c r="F27" s="285"/>
      <c r="G27" s="285"/>
      <c r="H27" s="285"/>
      <c r="I27" s="106"/>
      <c r="L27" s="105"/>
    </row>
    <row r="28" spans="2:12" s="1" customFormat="1" ht="6.95" customHeight="1">
      <c r="B28" s="36"/>
      <c r="I28" s="102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7"/>
      <c r="J29" s="54"/>
      <c r="K29" s="54"/>
      <c r="L29" s="36"/>
    </row>
    <row r="30" spans="2:12" s="1" customFormat="1" ht="25.35" customHeight="1">
      <c r="B30" s="36"/>
      <c r="D30" s="108" t="s">
        <v>41</v>
      </c>
      <c r="I30" s="102"/>
      <c r="J30" s="109">
        <f>ROUND(J81,2)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7"/>
      <c r="J31" s="54"/>
      <c r="K31" s="54"/>
      <c r="L31" s="36"/>
    </row>
    <row r="32" spans="2:12" s="1" customFormat="1" ht="14.45" customHeight="1">
      <c r="B32" s="36"/>
      <c r="F32" s="110" t="s">
        <v>43</v>
      </c>
      <c r="I32" s="111" t="s">
        <v>42</v>
      </c>
      <c r="J32" s="110" t="s">
        <v>44</v>
      </c>
      <c r="L32" s="36"/>
    </row>
    <row r="33" spans="2:12" s="1" customFormat="1" ht="14.45" customHeight="1">
      <c r="B33" s="36"/>
      <c r="D33" s="101" t="s">
        <v>45</v>
      </c>
      <c r="E33" s="101" t="s">
        <v>46</v>
      </c>
      <c r="F33" s="112">
        <f>ROUND((SUM(BE81:BE85)),2)</f>
        <v>0</v>
      </c>
      <c r="I33" s="113">
        <v>0.21</v>
      </c>
      <c r="J33" s="112">
        <f>ROUND(((SUM(BE81:BE85))*I33),2)</f>
        <v>0</v>
      </c>
      <c r="L33" s="36"/>
    </row>
    <row r="34" spans="2:12" s="1" customFormat="1" ht="14.45" customHeight="1">
      <c r="B34" s="36"/>
      <c r="E34" s="101" t="s">
        <v>47</v>
      </c>
      <c r="F34" s="112">
        <f>ROUND((SUM(BF81:BF85)),2)</f>
        <v>0</v>
      </c>
      <c r="I34" s="113">
        <v>0.15</v>
      </c>
      <c r="J34" s="112">
        <f>ROUND(((SUM(BF81:BF85))*I34),2)</f>
        <v>0</v>
      </c>
      <c r="L34" s="36"/>
    </row>
    <row r="35" spans="2:12" s="1" customFormat="1" ht="14.45" customHeight="1" hidden="1">
      <c r="B35" s="36"/>
      <c r="E35" s="101" t="s">
        <v>48</v>
      </c>
      <c r="F35" s="112">
        <f>ROUND((SUM(BG81:BG85)),2)</f>
        <v>0</v>
      </c>
      <c r="I35" s="113">
        <v>0.21</v>
      </c>
      <c r="J35" s="112">
        <f>0</f>
        <v>0</v>
      </c>
      <c r="L35" s="36"/>
    </row>
    <row r="36" spans="2:12" s="1" customFormat="1" ht="14.45" customHeight="1" hidden="1">
      <c r="B36" s="36"/>
      <c r="E36" s="101" t="s">
        <v>49</v>
      </c>
      <c r="F36" s="112">
        <f>ROUND((SUM(BH81:BH85)),2)</f>
        <v>0</v>
      </c>
      <c r="I36" s="113">
        <v>0.15</v>
      </c>
      <c r="J36" s="112">
        <f>0</f>
        <v>0</v>
      </c>
      <c r="L36" s="36"/>
    </row>
    <row r="37" spans="2:12" s="1" customFormat="1" ht="14.45" customHeight="1" hidden="1">
      <c r="B37" s="36"/>
      <c r="E37" s="101" t="s">
        <v>50</v>
      </c>
      <c r="F37" s="112">
        <f>ROUND((SUM(BI81:BI85)),2)</f>
        <v>0</v>
      </c>
      <c r="I37" s="113">
        <v>0</v>
      </c>
      <c r="J37" s="112">
        <f>0</f>
        <v>0</v>
      </c>
      <c r="L37" s="36"/>
    </row>
    <row r="38" spans="2:12" s="1" customFormat="1" ht="6.95" customHeight="1">
      <c r="B38" s="36"/>
      <c r="I38" s="102"/>
      <c r="L38" s="36"/>
    </row>
    <row r="39" spans="2:12" s="1" customFormat="1" ht="25.35" customHeight="1">
      <c r="B39" s="36"/>
      <c r="C39" s="114"/>
      <c r="D39" s="115" t="s">
        <v>51</v>
      </c>
      <c r="E39" s="116"/>
      <c r="F39" s="116"/>
      <c r="G39" s="117" t="s">
        <v>52</v>
      </c>
      <c r="H39" s="118" t="s">
        <v>53</v>
      </c>
      <c r="I39" s="119"/>
      <c r="J39" s="120">
        <f>SUM(J30:J37)</f>
        <v>0</v>
      </c>
      <c r="K39" s="121"/>
      <c r="L39" s="36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6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6"/>
    </row>
    <row r="45" spans="2:12" s="1" customFormat="1" ht="24.95" customHeight="1">
      <c r="B45" s="32"/>
      <c r="C45" s="21" t="s">
        <v>118</v>
      </c>
      <c r="D45" s="33"/>
      <c r="E45" s="33"/>
      <c r="F45" s="33"/>
      <c r="G45" s="33"/>
      <c r="H45" s="33"/>
      <c r="I45" s="102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2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2"/>
      <c r="J47" s="33"/>
      <c r="K47" s="33"/>
      <c r="L47" s="36"/>
    </row>
    <row r="48" spans="2:12" s="1" customFormat="1" ht="16.5" customHeight="1">
      <c r="B48" s="32"/>
      <c r="C48" s="33"/>
      <c r="D48" s="33"/>
      <c r="E48" s="277" t="str">
        <f>E7</f>
        <v>Domov v Podzámčí – Chlumec nad Cidlinou</v>
      </c>
      <c r="F48" s="278"/>
      <c r="G48" s="278"/>
      <c r="H48" s="278"/>
      <c r="I48" s="102"/>
      <c r="J48" s="33"/>
      <c r="K48" s="33"/>
      <c r="L48" s="36"/>
    </row>
    <row r="49" spans="2:12" s="1" customFormat="1" ht="12" customHeight="1">
      <c r="B49" s="32"/>
      <c r="C49" s="27" t="s">
        <v>112</v>
      </c>
      <c r="D49" s="33"/>
      <c r="E49" s="33"/>
      <c r="F49" s="33"/>
      <c r="G49" s="33"/>
      <c r="H49" s="33"/>
      <c r="I49" s="102"/>
      <c r="J49" s="33"/>
      <c r="K49" s="33"/>
      <c r="L49" s="36"/>
    </row>
    <row r="50" spans="2:12" s="1" customFormat="1" ht="16.5" customHeight="1">
      <c r="B50" s="32"/>
      <c r="C50" s="33"/>
      <c r="D50" s="33"/>
      <c r="E50" s="262" t="str">
        <f>E9</f>
        <v>05 - VRN</v>
      </c>
      <c r="F50" s="261"/>
      <c r="G50" s="261"/>
      <c r="H50" s="261"/>
      <c r="I50" s="102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2"/>
      <c r="J51" s="33"/>
      <c r="K51" s="33"/>
      <c r="L51" s="36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>Palackého 165, 503 51, Chlumec nad Cidlinou</v>
      </c>
      <c r="G52" s="33"/>
      <c r="H52" s="33"/>
      <c r="I52" s="103" t="s">
        <v>22</v>
      </c>
      <c r="J52" s="53" t="str">
        <f>IF(J12="","",J12)</f>
        <v>19. 8. 2018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2"/>
      <c r="J53" s="33"/>
      <c r="K53" s="33"/>
      <c r="L53" s="36"/>
    </row>
    <row r="54" spans="2:12" s="1" customFormat="1" ht="13.7" customHeight="1">
      <c r="B54" s="32"/>
      <c r="C54" s="27" t="s">
        <v>24</v>
      </c>
      <c r="D54" s="33"/>
      <c r="E54" s="33"/>
      <c r="F54" s="25" t="str">
        <f>E15</f>
        <v>Královehradecký kraj</v>
      </c>
      <c r="G54" s="33"/>
      <c r="H54" s="33"/>
      <c r="I54" s="103" t="s">
        <v>32</v>
      </c>
      <c r="J54" s="30" t="str">
        <f>E21</f>
        <v>ARCHITEP HK s.r.o.</v>
      </c>
      <c r="K54" s="33"/>
      <c r="L54" s="36"/>
    </row>
    <row r="55" spans="2:12" s="1" customFormat="1" ht="13.7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3" t="s">
        <v>37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2"/>
      <c r="J56" s="33"/>
      <c r="K56" s="33"/>
      <c r="L56" s="36"/>
    </row>
    <row r="57" spans="2:12" s="1" customFormat="1" ht="29.25" customHeight="1">
      <c r="B57" s="32"/>
      <c r="C57" s="128" t="s">
        <v>119</v>
      </c>
      <c r="D57" s="129"/>
      <c r="E57" s="129"/>
      <c r="F57" s="129"/>
      <c r="G57" s="129"/>
      <c r="H57" s="129"/>
      <c r="I57" s="130"/>
      <c r="J57" s="131" t="s">
        <v>120</v>
      </c>
      <c r="K57" s="129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2"/>
      <c r="J58" s="33"/>
      <c r="K58" s="33"/>
      <c r="L58" s="36"/>
    </row>
    <row r="59" spans="2:47" s="1" customFormat="1" ht="22.9" customHeight="1">
      <c r="B59" s="32"/>
      <c r="C59" s="132" t="s">
        <v>121</v>
      </c>
      <c r="D59" s="33"/>
      <c r="E59" s="33"/>
      <c r="F59" s="33"/>
      <c r="G59" s="33"/>
      <c r="H59" s="33"/>
      <c r="I59" s="102"/>
      <c r="J59" s="71">
        <f>J81</f>
        <v>0</v>
      </c>
      <c r="K59" s="33"/>
      <c r="L59" s="36"/>
      <c r="AU59" s="15" t="s">
        <v>122</v>
      </c>
    </row>
    <row r="60" spans="2:12" s="7" customFormat="1" ht="24.95" customHeight="1">
      <c r="B60" s="133"/>
      <c r="C60" s="134"/>
      <c r="D60" s="135" t="s">
        <v>1243</v>
      </c>
      <c r="E60" s="136"/>
      <c r="F60" s="136"/>
      <c r="G60" s="136"/>
      <c r="H60" s="136"/>
      <c r="I60" s="137"/>
      <c r="J60" s="138">
        <f>J82</f>
        <v>0</v>
      </c>
      <c r="K60" s="134"/>
      <c r="L60" s="139"/>
    </row>
    <row r="61" spans="2:12" s="8" customFormat="1" ht="19.9" customHeight="1">
      <c r="B61" s="140"/>
      <c r="C61" s="141"/>
      <c r="D61" s="142" t="s">
        <v>1244</v>
      </c>
      <c r="E61" s="143"/>
      <c r="F61" s="143"/>
      <c r="G61" s="143"/>
      <c r="H61" s="143"/>
      <c r="I61" s="144"/>
      <c r="J61" s="145">
        <f>J83</f>
        <v>0</v>
      </c>
      <c r="K61" s="141"/>
      <c r="L61" s="146"/>
    </row>
    <row r="62" spans="2:12" s="1" customFormat="1" ht="21.75" customHeight="1">
      <c r="B62" s="32"/>
      <c r="C62" s="33"/>
      <c r="D62" s="33"/>
      <c r="E62" s="33"/>
      <c r="F62" s="33"/>
      <c r="G62" s="33"/>
      <c r="H62" s="33"/>
      <c r="I62" s="102"/>
      <c r="J62" s="33"/>
      <c r="K62" s="33"/>
      <c r="L62" s="36"/>
    </row>
    <row r="63" spans="2:12" s="1" customFormat="1" ht="6.95" customHeight="1">
      <c r="B63" s="44"/>
      <c r="C63" s="45"/>
      <c r="D63" s="45"/>
      <c r="E63" s="45"/>
      <c r="F63" s="45"/>
      <c r="G63" s="45"/>
      <c r="H63" s="45"/>
      <c r="I63" s="124"/>
      <c r="J63" s="45"/>
      <c r="K63" s="45"/>
      <c r="L63" s="36"/>
    </row>
    <row r="67" spans="2:12" s="1" customFormat="1" ht="6.95" customHeight="1">
      <c r="B67" s="46"/>
      <c r="C67" s="47"/>
      <c r="D67" s="47"/>
      <c r="E67" s="47"/>
      <c r="F67" s="47"/>
      <c r="G67" s="47"/>
      <c r="H67" s="47"/>
      <c r="I67" s="127"/>
      <c r="J67" s="47"/>
      <c r="K67" s="47"/>
      <c r="L67" s="36"/>
    </row>
    <row r="68" spans="2:12" s="1" customFormat="1" ht="24.95" customHeight="1">
      <c r="B68" s="32"/>
      <c r="C68" s="21" t="s">
        <v>136</v>
      </c>
      <c r="D68" s="33"/>
      <c r="E68" s="33"/>
      <c r="F68" s="33"/>
      <c r="G68" s="33"/>
      <c r="H68" s="33"/>
      <c r="I68" s="102"/>
      <c r="J68" s="33"/>
      <c r="K68" s="33"/>
      <c r="L68" s="36"/>
    </row>
    <row r="69" spans="2:12" s="1" customFormat="1" ht="6.95" customHeight="1">
      <c r="B69" s="32"/>
      <c r="C69" s="33"/>
      <c r="D69" s="33"/>
      <c r="E69" s="33"/>
      <c r="F69" s="33"/>
      <c r="G69" s="33"/>
      <c r="H69" s="33"/>
      <c r="I69" s="102"/>
      <c r="J69" s="33"/>
      <c r="K69" s="33"/>
      <c r="L69" s="36"/>
    </row>
    <row r="70" spans="2:12" s="1" customFormat="1" ht="12" customHeight="1">
      <c r="B70" s="32"/>
      <c r="C70" s="27" t="s">
        <v>16</v>
      </c>
      <c r="D70" s="33"/>
      <c r="E70" s="33"/>
      <c r="F70" s="33"/>
      <c r="G70" s="33"/>
      <c r="H70" s="33"/>
      <c r="I70" s="102"/>
      <c r="J70" s="33"/>
      <c r="K70" s="33"/>
      <c r="L70" s="36"/>
    </row>
    <row r="71" spans="2:12" s="1" customFormat="1" ht="16.5" customHeight="1">
      <c r="B71" s="32"/>
      <c r="C71" s="33"/>
      <c r="D71" s="33"/>
      <c r="E71" s="277" t="str">
        <f>E7</f>
        <v>Domov v Podzámčí – Chlumec nad Cidlinou</v>
      </c>
      <c r="F71" s="278"/>
      <c r="G71" s="278"/>
      <c r="H71" s="278"/>
      <c r="I71" s="102"/>
      <c r="J71" s="33"/>
      <c r="K71" s="33"/>
      <c r="L71" s="36"/>
    </row>
    <row r="72" spans="2:12" s="1" customFormat="1" ht="12" customHeight="1">
      <c r="B72" s="32"/>
      <c r="C72" s="27" t="s">
        <v>112</v>
      </c>
      <c r="D72" s="33"/>
      <c r="E72" s="33"/>
      <c r="F72" s="33"/>
      <c r="G72" s="33"/>
      <c r="H72" s="33"/>
      <c r="I72" s="102"/>
      <c r="J72" s="33"/>
      <c r="K72" s="33"/>
      <c r="L72" s="36"/>
    </row>
    <row r="73" spans="2:12" s="1" customFormat="1" ht="16.5" customHeight="1">
      <c r="B73" s="32"/>
      <c r="C73" s="33"/>
      <c r="D73" s="33"/>
      <c r="E73" s="262" t="str">
        <f>E9</f>
        <v>05 - VRN</v>
      </c>
      <c r="F73" s="261"/>
      <c r="G73" s="261"/>
      <c r="H73" s="261"/>
      <c r="I73" s="102"/>
      <c r="J73" s="33"/>
      <c r="K73" s="33"/>
      <c r="L73" s="36"/>
    </row>
    <row r="74" spans="2:12" s="1" customFormat="1" ht="6.95" customHeight="1">
      <c r="B74" s="32"/>
      <c r="C74" s="33"/>
      <c r="D74" s="33"/>
      <c r="E74" s="33"/>
      <c r="F74" s="33"/>
      <c r="G74" s="33"/>
      <c r="H74" s="33"/>
      <c r="I74" s="102"/>
      <c r="J74" s="33"/>
      <c r="K74" s="33"/>
      <c r="L74" s="36"/>
    </row>
    <row r="75" spans="2:12" s="1" customFormat="1" ht="12" customHeight="1">
      <c r="B75" s="32"/>
      <c r="C75" s="27" t="s">
        <v>20</v>
      </c>
      <c r="D75" s="33"/>
      <c r="E75" s="33"/>
      <c r="F75" s="25" t="str">
        <f>F12</f>
        <v>Palackého 165, 503 51, Chlumec nad Cidlinou</v>
      </c>
      <c r="G75" s="33"/>
      <c r="H75" s="33"/>
      <c r="I75" s="103" t="s">
        <v>22</v>
      </c>
      <c r="J75" s="53" t="str">
        <f>IF(J12="","",J12)</f>
        <v>19. 8. 2018</v>
      </c>
      <c r="K75" s="33"/>
      <c r="L75" s="36"/>
    </row>
    <row r="76" spans="2:12" s="1" customFormat="1" ht="6.95" customHeight="1">
      <c r="B76" s="32"/>
      <c r="C76" s="33"/>
      <c r="D76" s="33"/>
      <c r="E76" s="33"/>
      <c r="F76" s="33"/>
      <c r="G76" s="33"/>
      <c r="H76" s="33"/>
      <c r="I76" s="102"/>
      <c r="J76" s="33"/>
      <c r="K76" s="33"/>
      <c r="L76" s="36"/>
    </row>
    <row r="77" spans="2:12" s="1" customFormat="1" ht="13.7" customHeight="1">
      <c r="B77" s="32"/>
      <c r="C77" s="27" t="s">
        <v>24</v>
      </c>
      <c r="D77" s="33"/>
      <c r="E77" s="33"/>
      <c r="F77" s="25" t="str">
        <f>E15</f>
        <v>Královehradecký kraj</v>
      </c>
      <c r="G77" s="33"/>
      <c r="H77" s="33"/>
      <c r="I77" s="103" t="s">
        <v>32</v>
      </c>
      <c r="J77" s="30" t="str">
        <f>E21</f>
        <v>ARCHITEP HK s.r.o.</v>
      </c>
      <c r="K77" s="33"/>
      <c r="L77" s="36"/>
    </row>
    <row r="78" spans="2:12" s="1" customFormat="1" ht="13.7" customHeight="1">
      <c r="B78" s="32"/>
      <c r="C78" s="27" t="s">
        <v>30</v>
      </c>
      <c r="D78" s="33"/>
      <c r="E78" s="33"/>
      <c r="F78" s="25" t="str">
        <f>IF(E18="","",E18)</f>
        <v>Vyplň údaj</v>
      </c>
      <c r="G78" s="33"/>
      <c r="H78" s="33"/>
      <c r="I78" s="103" t="s">
        <v>37</v>
      </c>
      <c r="J78" s="30" t="str">
        <f>E24</f>
        <v xml:space="preserve"> </v>
      </c>
      <c r="K78" s="33"/>
      <c r="L78" s="36"/>
    </row>
    <row r="79" spans="2:12" s="1" customFormat="1" ht="10.35" customHeight="1">
      <c r="B79" s="32"/>
      <c r="C79" s="33"/>
      <c r="D79" s="33"/>
      <c r="E79" s="33"/>
      <c r="F79" s="33"/>
      <c r="G79" s="33"/>
      <c r="H79" s="33"/>
      <c r="I79" s="102"/>
      <c r="J79" s="33"/>
      <c r="K79" s="33"/>
      <c r="L79" s="36"/>
    </row>
    <row r="80" spans="2:20" s="9" customFormat="1" ht="29.25" customHeight="1">
      <c r="B80" s="147"/>
      <c r="C80" s="148" t="s">
        <v>137</v>
      </c>
      <c r="D80" s="149" t="s">
        <v>60</v>
      </c>
      <c r="E80" s="149" t="s">
        <v>56</v>
      </c>
      <c r="F80" s="149" t="s">
        <v>57</v>
      </c>
      <c r="G80" s="149" t="s">
        <v>138</v>
      </c>
      <c r="H80" s="149" t="s">
        <v>139</v>
      </c>
      <c r="I80" s="150" t="s">
        <v>140</v>
      </c>
      <c r="J80" s="149" t="s">
        <v>120</v>
      </c>
      <c r="K80" s="151" t="s">
        <v>141</v>
      </c>
      <c r="L80" s="152"/>
      <c r="M80" s="62" t="s">
        <v>1</v>
      </c>
      <c r="N80" s="63" t="s">
        <v>45</v>
      </c>
      <c r="O80" s="63" t="s">
        <v>142</v>
      </c>
      <c r="P80" s="63" t="s">
        <v>143</v>
      </c>
      <c r="Q80" s="63" t="s">
        <v>144</v>
      </c>
      <c r="R80" s="63" t="s">
        <v>145</v>
      </c>
      <c r="S80" s="63" t="s">
        <v>146</v>
      </c>
      <c r="T80" s="64" t="s">
        <v>147</v>
      </c>
    </row>
    <row r="81" spans="2:63" s="1" customFormat="1" ht="22.9" customHeight="1">
      <c r="B81" s="32"/>
      <c r="C81" s="69" t="s">
        <v>148</v>
      </c>
      <c r="D81" s="33"/>
      <c r="E81" s="33"/>
      <c r="F81" s="33"/>
      <c r="G81" s="33"/>
      <c r="H81" s="33"/>
      <c r="I81" s="102"/>
      <c r="J81" s="153">
        <f>BK81</f>
        <v>0</v>
      </c>
      <c r="K81" s="33"/>
      <c r="L81" s="36"/>
      <c r="M81" s="65"/>
      <c r="N81" s="66"/>
      <c r="O81" s="66"/>
      <c r="P81" s="154">
        <f>P82</f>
        <v>0</v>
      </c>
      <c r="Q81" s="66"/>
      <c r="R81" s="154">
        <f>R82</f>
        <v>0</v>
      </c>
      <c r="S81" s="66"/>
      <c r="T81" s="155">
        <f>T82</f>
        <v>0</v>
      </c>
      <c r="AT81" s="15" t="s">
        <v>74</v>
      </c>
      <c r="AU81" s="15" t="s">
        <v>122</v>
      </c>
      <c r="BK81" s="156">
        <f>BK82</f>
        <v>0</v>
      </c>
    </row>
    <row r="82" spans="2:63" s="10" customFormat="1" ht="25.9" customHeight="1">
      <c r="B82" s="157"/>
      <c r="C82" s="158"/>
      <c r="D82" s="159" t="s">
        <v>74</v>
      </c>
      <c r="E82" s="160" t="s">
        <v>96</v>
      </c>
      <c r="F82" s="160" t="s">
        <v>1245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195</v>
      </c>
      <c r="AT82" s="169" t="s">
        <v>74</v>
      </c>
      <c r="AU82" s="169" t="s">
        <v>75</v>
      </c>
      <c r="AY82" s="168" t="s">
        <v>151</v>
      </c>
      <c r="BK82" s="170">
        <f>BK83</f>
        <v>0</v>
      </c>
    </row>
    <row r="83" spans="2:63" s="10" customFormat="1" ht="22.9" customHeight="1">
      <c r="B83" s="157"/>
      <c r="C83" s="158"/>
      <c r="D83" s="159" t="s">
        <v>74</v>
      </c>
      <c r="E83" s="171" t="s">
        <v>1246</v>
      </c>
      <c r="F83" s="171" t="s">
        <v>1247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SUM(P84:P85)</f>
        <v>0</v>
      </c>
      <c r="Q83" s="165"/>
      <c r="R83" s="166">
        <f>SUM(R84:R85)</f>
        <v>0</v>
      </c>
      <c r="S83" s="165"/>
      <c r="T83" s="167">
        <f>SUM(T84:T85)</f>
        <v>0</v>
      </c>
      <c r="AR83" s="168" t="s">
        <v>195</v>
      </c>
      <c r="AT83" s="169" t="s">
        <v>74</v>
      </c>
      <c r="AU83" s="169" t="s">
        <v>83</v>
      </c>
      <c r="AY83" s="168" t="s">
        <v>151</v>
      </c>
      <c r="BK83" s="170">
        <f>SUM(BK84:BK85)</f>
        <v>0</v>
      </c>
    </row>
    <row r="84" spans="2:65" s="1" customFormat="1" ht="16.5" customHeight="1">
      <c r="B84" s="32"/>
      <c r="C84" s="173" t="s">
        <v>83</v>
      </c>
      <c r="D84" s="173" t="s">
        <v>154</v>
      </c>
      <c r="E84" s="174" t="s">
        <v>1248</v>
      </c>
      <c r="F84" s="175" t="s">
        <v>1247</v>
      </c>
      <c r="G84" s="176" t="s">
        <v>1249</v>
      </c>
      <c r="H84" s="177">
        <v>1</v>
      </c>
      <c r="I84" s="178"/>
      <c r="J84" s="179">
        <f>ROUND(I84*H84,2)</f>
        <v>0</v>
      </c>
      <c r="K84" s="175" t="s">
        <v>1</v>
      </c>
      <c r="L84" s="36"/>
      <c r="M84" s="180" t="s">
        <v>1</v>
      </c>
      <c r="N84" s="181" t="s">
        <v>46</v>
      </c>
      <c r="O84" s="58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AR84" s="15" t="s">
        <v>1250</v>
      </c>
      <c r="AT84" s="15" t="s">
        <v>154</v>
      </c>
      <c r="AU84" s="15" t="s">
        <v>85</v>
      </c>
      <c r="AY84" s="15" t="s">
        <v>151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5" t="s">
        <v>83</v>
      </c>
      <c r="BK84" s="184">
        <f>ROUND(I84*H84,2)</f>
        <v>0</v>
      </c>
      <c r="BL84" s="15" t="s">
        <v>1250</v>
      </c>
      <c r="BM84" s="15" t="s">
        <v>1251</v>
      </c>
    </row>
    <row r="85" spans="2:47" s="1" customFormat="1" ht="12">
      <c r="B85" s="32"/>
      <c r="C85" s="33"/>
      <c r="D85" s="185" t="s">
        <v>161</v>
      </c>
      <c r="E85" s="33"/>
      <c r="F85" s="186" t="s">
        <v>1252</v>
      </c>
      <c r="G85" s="33"/>
      <c r="H85" s="33"/>
      <c r="I85" s="102"/>
      <c r="J85" s="33"/>
      <c r="K85" s="33"/>
      <c r="L85" s="36"/>
      <c r="M85" s="234"/>
      <c r="N85" s="235"/>
      <c r="O85" s="235"/>
      <c r="P85" s="235"/>
      <c r="Q85" s="235"/>
      <c r="R85" s="235"/>
      <c r="S85" s="235"/>
      <c r="T85" s="236"/>
      <c r="AT85" s="15" t="s">
        <v>161</v>
      </c>
      <c r="AU85" s="15" t="s">
        <v>85</v>
      </c>
    </row>
    <row r="86" spans="2:12" s="1" customFormat="1" ht="6.95" customHeight="1">
      <c r="B86" s="44"/>
      <c r="C86" s="45"/>
      <c r="D86" s="45"/>
      <c r="E86" s="45"/>
      <c r="F86" s="45"/>
      <c r="G86" s="45"/>
      <c r="H86" s="45"/>
      <c r="I86" s="124"/>
      <c r="J86" s="45"/>
      <c r="K86" s="45"/>
      <c r="L86" s="36"/>
    </row>
  </sheetData>
  <sheetProtection password="C462" sheet="1" objects="1" scenarios="1" formatColumns="0" formatRows="0" autoFilter="0"/>
  <autoFilter ref="C80:K8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2019-04-09T06:56:50Z</dcterms:created>
  <dcterms:modified xsi:type="dcterms:W3CDTF">2019-04-09T06:58:11Z</dcterms:modified>
  <cp:category/>
  <cp:version/>
  <cp:contentType/>
  <cp:contentStatus/>
</cp:coreProperties>
</file>