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21735" windowHeight="18330" activeTab="1"/>
  </bookViews>
  <sheets>
    <sheet name="Rekapitulace stavby" sheetId="1" r:id="rId1"/>
    <sheet name="01 - Snížení energetické ..." sheetId="2" r:id="rId2"/>
    <sheet name="Pokyny pro vyplnění" sheetId="3" r:id="rId3"/>
  </sheets>
  <definedNames>
    <definedName name="_xlnm._FilterDatabase" localSheetId="1" hidden="1">'01 - Snížení energetické ...'!$C$113:$K$1194</definedName>
    <definedName name="_xlnm.Print_Area" localSheetId="1">'01 - Snížení energetické ...'!$C$4:$J$36,'01 - Snížení energetické ...'!$C$42:$J$95,'01 - Snížení energetické ...'!$C$101:$K$1194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Snížení energetické ...'!$113:$113</definedName>
  </definedNames>
  <calcPr calcId="145621"/>
</workbook>
</file>

<file path=xl/sharedStrings.xml><?xml version="1.0" encoding="utf-8"?>
<sst xmlns="http://schemas.openxmlformats.org/spreadsheetml/2006/main" count="10794" uniqueCount="1741">
  <si>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</si>
  <si>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</si>
  <si>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</si>
  <si>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</si>
  <si>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</si>
  <si>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</si>
  <si>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</si>
  <si>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{a9f96f87-8c03-4d18-b849-866031788194}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</si>
  <si>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</si>
  <si>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</si>
  <si>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</si>
  <si>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</si>
  <si>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</si>
  <si>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</si>
  <si>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</si>
  <si>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</si>
  <si>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</si>
  <si>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20181107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</si>
  <si>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</si>
  <si>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</si>
  <si>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Městská nemocnice Dvůr Králové n-L, a.s., Multifunkční objekt</t>
  </si>
  <si>
    <t>0,1</t>
  </si>
  <si>
    <t>KSO:</t>
  </si>
  <si>
    <t>801 19</t>
  </si>
  <si>
    <t>CC-CZ:</t>
  </si>
  <si>
    <t>12647</t>
  </si>
  <si>
    <t>1</t>
  </si>
  <si>
    <t>Místo:</t>
  </si>
  <si>
    <t>poz.st.1642 a p.p.č.3519/8 a 3519/24</t>
  </si>
  <si>
    <t>Datum:</t>
  </si>
  <si>
    <t>7. 11. 2018</t>
  </si>
  <si>
    <t>10</t>
  </si>
  <si>
    <t>CZ-CPV:</t>
  </si>
  <si>
    <t>45215000-7</t>
  </si>
  <si>
    <t>CZ-CPA:</t>
  </si>
  <si>
    <t>41.00.40</t>
  </si>
  <si>
    <t>100</t>
  </si>
  <si>
    <t>Zadavatel:</t>
  </si>
  <si>
    <t>IČ:</t>
  </si>
  <si>
    <t>Městská nemocnice, a.s.</t>
  </si>
  <si>
    <t>DIČ:</t>
  </si>
  <si>
    <t>Uchazeč:</t>
  </si>
  <si>
    <t>Vyplň údaj</t>
  </si>
  <si>
    <t>Projektant:</t>
  </si>
  <si>
    <t>HMP top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</si>
  <si>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</si>
  <si>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</si>
  <si>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</si>
  <si>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</si>
  <si>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</si>
  <si>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</si>
  <si>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</si>
  <si>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</si>
  <si>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</si>
  <si>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</si>
  <si>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</si>
  <si>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</si>
  <si>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</si>
  <si>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</si>
  <si>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</si>
  <si>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</si>
  <si>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</si>
  <si>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</si>
  <si>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</si>
  <si>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</si>
  <si>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</si>
  <si>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</si>
  <si>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</si>
  <si>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</si>
  <si>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</si>
  <si>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</si>
  <si>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</si>
  <si>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</si>
  <si>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</si>
  <si>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</si>
  <si>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</si>
  <si>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</si>
  <si>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</si>
  <si>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</si>
  <si>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</si>
  <si>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</si>
  <si>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</si>
  <si>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</si>
  <si>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</si>
  <si>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</si>
  <si>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</si>
  <si>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</si>
  <si>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</si>
  <si>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Snížení energetické náročnosti</t>
  </si>
  <si>
    <t>STA</t>
  </si>
  <si>
    <t>{f9e9abff-76a4-44bf-95f4-833cbe09a68b}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</si>
  <si>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</si>
  <si>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</si>
  <si>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</si>
  <si>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</si>
  <si>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</si>
  <si>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</si>
  <si>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</si>
  <si>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</si>
  <si>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Snížení energetické náročnosti</t>
  </si>
  <si>
    <t>Výkaz výměr a rozpočet jsou v rozsahu zadávací projektové dokumentace a její kompletní textové a výkresové části ve stupni-druh PD PROVEDENÍ STAVBY z 10/2016 a její revize z 7.11.2018, název:"SNÍŽENÍ ENERGETICKÉ NÁROČNOSTI MĚSTSKÉ NEMOCNICE, A.S., DVŮR KRÁLOVÉ NAD LABEM-MULTIFUNKČNÍ OBJEKT", č.zak. HMP2016-12-300 od zpracovatele firmy HMP top s.r.o.. Rozpočet a výkazy a jejich databáze a struktura jsou pouze pro daný stupeň projektové dokumentace a související stupeň výběrového řízení. CS ÚRS Praha 1.pol.2018. Zadávací výkaz výměr je zpracován v souladu s vyhl.230/2012Sb.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</si>
  <si>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</si>
  <si>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</si>
  <si>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</si>
  <si>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</si>
  <si>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</si>
  <si>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</si>
  <si>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</si>
  <si>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</si>
  <si>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</si>
  <si>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61.1 - Vnitřní zateplení stěn</t>
  </si>
  <si>
    <t xml:space="preserve">    61.2 - Omítka vnitřní ostění a nadpraží u nových dveří</t>
  </si>
  <si>
    <t xml:space="preserve">    62.1 - Sanace a reprofilace soklu nad kamennou částí</t>
  </si>
  <si>
    <t xml:space="preserve">    62.2 - Vnější sanační omítky</t>
  </si>
  <si>
    <t xml:space="preserve">    62.3 - Příprava podkladu</t>
  </si>
  <si>
    <t xml:space="preserve">    62.4 - Zateplená fasády ETICS, nezateplená fasáda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</si>
  <si>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</si>
  <si>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</si>
  <si>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</si>
  <si>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</si>
  <si>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</si>
  <si>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</si>
  <si>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</si>
  <si>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</si>
  <si>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</si>
  <si>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</si>
  <si>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</si>
  <si>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</si>
  <si>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</si>
  <si>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</si>
  <si>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</si>
  <si>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</si>
  <si>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</si>
  <si>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</si>
  <si>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</si>
  <si>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 xml:space="preserve">    36-M - Montáž prov.,měř. a regul. zařízení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</si>
  <si>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</si>
  <si>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</si>
  <si>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</si>
  <si>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</si>
  <si>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</si>
  <si>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</si>
  <si>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</si>
  <si>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</si>
  <si>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</si>
  <si>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</si>
  <si>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</si>
  <si>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</si>
  <si>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</si>
  <si>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</si>
  <si>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</si>
  <si>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</si>
  <si>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</si>
  <si>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</si>
  <si>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</si>
  <si>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</si>
  <si>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</si>
  <si>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</si>
  <si>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</si>
  <si>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</si>
  <si>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</si>
  <si>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</si>
  <si>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</si>
  <si>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919735123</t>
  </si>
  <si>
    <t>Řezání stávajícího betonového krytu hl do 150 mm</t>
  </si>
  <si>
    <t>m</t>
  </si>
  <si>
    <t>CS ÚRS 2018 01</t>
  </si>
  <si>
    <t>4</t>
  </si>
  <si>
    <t>2113353608</t>
  </si>
  <si>
    <t>PP</t>
  </si>
  <si>
    <t>Řezání stávajícího betonového krytu nebo podkladu hloubky přes 100 do 150 mm</t>
  </si>
  <si>
    <t>VV</t>
  </si>
  <si>
    <t>" pro lapače střešních splavenin, odhad</t>
  </si>
  <si>
    <t>0,7*4*3</t>
  </si>
  <si>
    <t>113107036</t>
  </si>
  <si>
    <t>Odstranění podkladu z betonu vyztuženého sítěmi tl 150 mm při překopech ručně</t>
  </si>
  <si>
    <t>m2</t>
  </si>
  <si>
    <t>-1012862824</t>
  </si>
  <si>
    <t>Odstranění podkladů nebo krytů při překopech inženýrských sítí s přemístěním hmot na skládku ve vzdálenosti do 3 m nebo s naložením na dopravní prostředek ručně z betonu vyztuženého sítěmi, o tl. vrstvy přes 100 do 150 mm</t>
  </si>
  <si>
    <t>0,7*0,7*3</t>
  </si>
  <si>
    <t>3</t>
  </si>
  <si>
    <t>133301101</t>
  </si>
  <si>
    <t>Hloubení šachet v hornině tř. 4 objemu do 100 m3</t>
  </si>
  <si>
    <t>m3</t>
  </si>
  <si>
    <t>2124042263</t>
  </si>
  <si>
    <t>Hloubení zapažených i nezapažených šachet s případným nutným přemístěním výkopku ve výkopišti v hornině tř. 4 do 100 m3</t>
  </si>
  <si>
    <t>" pro lapače střešních splavenin a nové napojovací potrubí</t>
  </si>
  <si>
    <t>0,7*0,7*0,7*3</t>
  </si>
  <si>
    <t>175101201</t>
  </si>
  <si>
    <t>Obsypání objektu nad přilehlým původním terénem sypaninou bez prohození sítem, uloženou do 3 m</t>
  </si>
  <si>
    <t>-1444942499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</si>
  <si>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</si>
  <si>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1,029 " částečně výkopkem a částečně podyspy a obsyp pískem</t>
  </si>
  <si>
    <t>5</t>
  </si>
  <si>
    <t>M</t>
  </si>
  <si>
    <t>58331340</t>
  </si>
  <si>
    <t>kamenivo těžené drobné prané frakce 0-4</t>
  </si>
  <si>
    <t>t</t>
  </si>
  <si>
    <t>8</t>
  </si>
  <si>
    <t>1810306708</t>
  </si>
  <si>
    <t>0,7*0,7*0,3*3*1,97</t>
  </si>
  <si>
    <t>6</t>
  </si>
  <si>
    <t>167101101</t>
  </si>
  <si>
    <t>Nakládání výkopku z hornin tř. 1 až 4 do 100 m3</t>
  </si>
  <si>
    <t>1634929767</t>
  </si>
  <si>
    <t>Nakládání, skládání a překládání neulehlého výkopku nebo sypaniny nakládání, množství do 100 m3, z hornin tř. 1 až 4</t>
  </si>
  <si>
    <t>" vytlačená zemina pro lapače střešních splavenin a nové napojovací potrubí</t>
  </si>
  <si>
    <t>0,7*0,7*0,3*3</t>
  </si>
  <si>
    <t>7</t>
  </si>
  <si>
    <t>162201102</t>
  </si>
  <si>
    <t>Vodorovné přemístění do 50 m výkopku/sypaniny z horniny tř. 1 až 4</t>
  </si>
  <si>
    <t>-2055644619</t>
  </si>
  <si>
    <t>Vodorovné přemístění výkopku nebo sypaniny po suchu na obvyklém dopravním prostředku, bez naložení výkopku, avšak se složením bez rozhrnutí z horniny tř. 1 až 4 na vzdálenost přes 20 do 50 m</t>
  </si>
  <si>
    <t>162701102</t>
  </si>
  <si>
    <t>Vodorovné přemístění do 7000 m výkopku/sypaniny z horniny tř. 1 až 4</t>
  </si>
  <si>
    <t>-1919775729</t>
  </si>
  <si>
    <t>Vodorovné přemístění výkopku nebo sypaniny po suchu na obvyklém dopravním prostředku, bez naložení výkopku, avšak se složením bez rozhrnutí z horniny tř. 1 až 4 na vzdálenost přes 6 000 do 7000 m</t>
  </si>
  <si>
    <t>9</t>
  </si>
  <si>
    <t>171201201</t>
  </si>
  <si>
    <t>Uložení sypaniny na skládky</t>
  </si>
  <si>
    <t>1447690895</t>
  </si>
  <si>
    <t>171201211</t>
  </si>
  <si>
    <t>Poplatek za uložení stavebního odpadu - zeminy a kameniva na skládce</t>
  </si>
  <si>
    <t>-1025658303</t>
  </si>
  <si>
    <t>Poplatek za uložení stavebního odpadu na skládce (skládkovné) zeminy a kameniva zatříděného do Katalogu odpadů pod kódem 170 504</t>
  </si>
  <si>
    <t>0,441*1,97</t>
  </si>
  <si>
    <t>Svislé a kompletní konstrukce</t>
  </si>
  <si>
    <t>11</t>
  </si>
  <si>
    <t>319202124</t>
  </si>
  <si>
    <t>Dodatečná izolace zdiva tl do 600 mm nízkotlakou injektáží křemičitým roztokem</t>
  </si>
  <si>
    <t>-1833131721</t>
  </si>
  <si>
    <t>Dodatečná izolace zdiva injektáží nízkotlakou metodou křemičitým roztokem, tloušťka zdiva přes 300 do 600 mm</t>
  </si>
  <si>
    <t>" dle TZ a půdorysu 1NP SS</t>
  </si>
  <si>
    <t>(16,22+14,69)*2</t>
  </si>
  <si>
    <t>Komunikace pozemní</t>
  </si>
  <si>
    <t>12</t>
  </si>
  <si>
    <t>566901172</t>
  </si>
  <si>
    <t>Vyspravení podkladu po překopech ing sítí plochy do 15 m2 směsí stmelenou cementem SC 20/25 tl 150mm</t>
  </si>
  <si>
    <t>-782070372</t>
  </si>
  <si>
    <t>Vyspravení podkladu po překopech inženýrských sítí plochy do 15 m2 s rozprostřením a zhutněním směsí zpevněnou cementem SC C 20/25 (PB I) tl. 150 mm</t>
  </si>
  <si>
    <t>" pro lapače střešních splavenin, odhad plochy</t>
  </si>
  <si>
    <t>61.1</t>
  </si>
  <si>
    <t>Vnitřní zateplení stěn</t>
  </si>
  <si>
    <t>13</t>
  </si>
  <si>
    <t>985131311</t>
  </si>
  <si>
    <t>Ruční dočištění ploch stěn, rubu kleneb a podlah ocelových kartáči</t>
  </si>
  <si>
    <t>-1602270557</t>
  </si>
  <si>
    <t>Očištění ploch stěn, rubu kleneb a podlah ruční dočištění ocelovými kartáči</t>
  </si>
  <si>
    <t>" bez armovací vrstvy s perlinkou</t>
  </si>
  <si>
    <t>" kotvení hmoždinkami s průměrem talíře min.90mm (optimum 140mm) v počtu 5ks/m2</t>
  </si>
  <si>
    <t>(7,05-(3,78-0,04-0,07))*(7,1+0,16+4,9+0,16+7,1)</t>
  </si>
  <si>
    <t>-1,1*2,1+0,4*(1,1+2,1*2)</t>
  </si>
  <si>
    <t>Součet</t>
  </si>
  <si>
    <t>14</t>
  </si>
  <si>
    <t>612131111</t>
  </si>
  <si>
    <t>Polymercementový spojovací můstek vnitřních stěn nanášený ručně</t>
  </si>
  <si>
    <t>-14461933</t>
  </si>
  <si>
    <t>Podkladní a spojovací vrstva vnitřních omítaných ploch polymercementový spojovací můstek nanášený ručně stěn</t>
  </si>
  <si>
    <t>612135011</t>
  </si>
  <si>
    <t>Vyrovnání podkladu vnitřních stěn tmelem tl do 2 mm</t>
  </si>
  <si>
    <t>1663144195</t>
  </si>
  <si>
    <t>Vyrovnání nerovností podkladu vnitřních omítaných ploch tmelem, tloušťky do 2 mm stěn</t>
  </si>
  <si>
    <t>16</t>
  </si>
  <si>
    <t>622221021</t>
  </si>
  <si>
    <t>Montáž kontaktního zateplení stěn z minerální vláken tl do 120 mm</t>
  </si>
  <si>
    <t>-2094621821</t>
  </si>
  <si>
    <t>Montáž kontaktního zateplení z desek z minerální vlny na stěny, tloušťky desek přes 80 do 120 mm</t>
  </si>
  <si>
    <t>-1,1*2,1</t>
  </si>
  <si>
    <t>17</t>
  </si>
  <si>
    <t>63141416</t>
  </si>
  <si>
    <t>deska izolační minerální pro fasády podélné vlákno tl 120mm</t>
  </si>
  <si>
    <t>-377361410</t>
  </si>
  <si>
    <t>63,33*1,1</t>
  </si>
  <si>
    <t>18</t>
  </si>
  <si>
    <t>622221201</t>
  </si>
  <si>
    <t>Montáž kontaktního zateplení  z desek z minerální vlny ve 2 vrstvách celkové tloušťky do 200 mm</t>
  </si>
  <si>
    <t>-873516940</t>
  </si>
  <si>
    <t>Montáž druhé vrstvy kontaktního zateplení na stěny, z desek z minerální vlny, celkové tloušťky izolace přes 160 do 200 mm</t>
  </si>
  <si>
    <t>19</t>
  </si>
  <si>
    <t>63166870</t>
  </si>
  <si>
    <t>deska tepelně izolační fasádní tl 50mm s nakašírovanou textílií</t>
  </si>
  <si>
    <t>2065865645</t>
  </si>
  <si>
    <t>20</t>
  </si>
  <si>
    <t>622222051</t>
  </si>
  <si>
    <t>Montáž kontaktního zateplení ostění hl. špalety do 400 mm z minerální vlny tl do 40 mm</t>
  </si>
  <si>
    <t>499805391</t>
  </si>
  <si>
    <t>Montáž kontaktního zateplení ostění, nadpraží nebo parapetu z desek z minerální vlny s podélnou nebo kolmou orientací vláken hloubky špalet přes 200 do 400 mm, tloušťky desek do 40 mm</t>
  </si>
  <si>
    <t>" 2NP okolo dverniho otvoru</t>
  </si>
  <si>
    <t>(1,1+2,1*2)</t>
  </si>
  <si>
    <t>631515050</t>
  </si>
  <si>
    <t>deska izolační minerální kontaktních fasád kolmé vlákno λ=0,041 tl 20mm</t>
  </si>
  <si>
    <t>-1554430644</t>
  </si>
  <si>
    <t>5,300*0,4*1,1</t>
  </si>
  <si>
    <t>22</t>
  </si>
  <si>
    <t>622252002</t>
  </si>
  <si>
    <t>Montáž ostatních lišt kontaktního zateplení</t>
  </si>
  <si>
    <t>250272011</t>
  </si>
  <si>
    <t>Montáž lišt kontaktního zateplení ostatních stěnových, dilatačních apod. lepených do tmelu</t>
  </si>
  <si>
    <t>(1,1+2,1*2)*2 " okolo dveřního otvoru</t>
  </si>
  <si>
    <t>23</t>
  </si>
  <si>
    <t>59051478</t>
  </si>
  <si>
    <t>lišta profil ochranný rohový PVC</t>
  </si>
  <si>
    <t>-1518330683</t>
  </si>
  <si>
    <t>(1,1+2,1*2)*1,1</t>
  </si>
  <si>
    <t>24</t>
  </si>
  <si>
    <t>59051476</t>
  </si>
  <si>
    <t>profil okenní začišťovací se sklovláknitou armovací tkaninou 9 mm/2,4 m</t>
  </si>
  <si>
    <t>1379827203</t>
  </si>
  <si>
    <t>25</t>
  </si>
  <si>
    <t>613521021</t>
  </si>
  <si>
    <t>Tenkovrstvá silikátová zrnitá omítka tl. 2,0 mm včetně penetrace vnitřních pilířů nebo sloupů</t>
  </si>
  <si>
    <t>289244636</t>
  </si>
  <si>
    <t>Omítka tenkovrstvá silikátová vnitřních ploch probarvená, včetně penetrace podkladu zrnitá, tloušťky 2,0 mm svislých konstrukcí pilířů nebo sloupů</t>
  </si>
  <si>
    <t>(1,1+2,1*2)*0,4 " u dveří 2NP</t>
  </si>
  <si>
    <t>61.2</t>
  </si>
  <si>
    <t>Omítka vnitřní ostění a nadpraží u nových dveří</t>
  </si>
  <si>
    <t>26</t>
  </si>
  <si>
    <t>612325302</t>
  </si>
  <si>
    <t>Vápenocementová štuková omítka ostění nebo nadpraží</t>
  </si>
  <si>
    <t>971780050</t>
  </si>
  <si>
    <t>Vápenocementová omítka ostění nebo nadpraží štuková</t>
  </si>
  <si>
    <t>" vč. plastových začišťovacích lišt vnitřních</t>
  </si>
  <si>
    <t>0,5*(1,47+2,1*2)</t>
  </si>
  <si>
    <t>0,5*(1,5+2,2*2)</t>
  </si>
  <si>
    <t>0,5*(1,4+3,0*2)</t>
  </si>
  <si>
    <t>0,5*(1,1+2,1*2)</t>
  </si>
  <si>
    <t>62.1</t>
  </si>
  <si>
    <t>Sanace a reprofilace soklu nad kamennou částí</t>
  </si>
  <si>
    <t>27</t>
  </si>
  <si>
    <t>985131411</t>
  </si>
  <si>
    <t>Vysušení ploch stěn, rubu kleneb a podlah stlačeným vzduchem</t>
  </si>
  <si>
    <t>-817634805</t>
  </si>
  <si>
    <t>Očištění ploch stěn, rubu kleneb a podlah vysušení stlačeným vzduchem</t>
  </si>
  <si>
    <t>" soklová část dle TZ a půdorysu 1NP SS</t>
  </si>
  <si>
    <t>(16,22+14,69)*2*0,3</t>
  </si>
  <si>
    <t>28</t>
  </si>
  <si>
    <t>644896892</t>
  </si>
  <si>
    <t>29</t>
  </si>
  <si>
    <t>985311112</t>
  </si>
  <si>
    <t>Reprofilace stěn cementovými sanačními maltami tl 20 mm</t>
  </si>
  <si>
    <t>416612653</t>
  </si>
  <si>
    <t>Reprofilace betonu sanačními maltami na cementové bázi ručně stěn, tloušťky přes 10 do 20 mm</t>
  </si>
  <si>
    <t>18,546/100*40 " 40% plochy včetně vyrovnávací stěrky a spojovacích můstků</t>
  </si>
  <si>
    <t>62.2</t>
  </si>
  <si>
    <t>Vnější sanační omítky</t>
  </si>
  <si>
    <t>30</t>
  </si>
  <si>
    <t>622821012</t>
  </si>
  <si>
    <t>Vnější sanační štuková omítka pro vlhké a zasolené zdivo prováděná ručně</t>
  </si>
  <si>
    <t>-1201758342</t>
  </si>
  <si>
    <t>Sanační omítka vnějších ploch stěn pro vlhké a zasolené zdivo, prováděná ve dvou vrstvách, tl. jádrové omítky do 30 mm ručně štuková</t>
  </si>
  <si>
    <t>" dle půdorysu a pohledů SS</t>
  </si>
  <si>
    <t>" výšky cca dle projektu</t>
  </si>
  <si>
    <t>16,22*1,0-1,48*1,0 " pohled JIH</t>
  </si>
  <si>
    <t>(0,4+12,4)*1,0+2,25*2,0 " pohled VYCHOD</t>
  </si>
  <si>
    <t>5,52*2,0+(5,2+5,5)*1,5-1,47*1,5 " pohled SEVER</t>
  </si>
  <si>
    <t>2,25*1,5+12,44*1,0-1,4*1,5-1,5*1,0 " podhled ZAPAD</t>
  </si>
  <si>
    <t>62.3</t>
  </si>
  <si>
    <t>Příprava podkladu</t>
  </si>
  <si>
    <t>31</t>
  </si>
  <si>
    <t>629995101</t>
  </si>
  <si>
    <t>Očištění vnějších ploch tlakovou vodou</t>
  </si>
  <si>
    <t>152074443</t>
  </si>
  <si>
    <t>Očištění vnějších ploch tlakovou vodou omytím</t>
  </si>
  <si>
    <t>" soklová část + fasády dle TZ a půdorysu 1NP SS a řezy</t>
  </si>
  <si>
    <t>(16,22+14,69)*2*(1,0/2+0,2+0,5+3,31) " svislá část fasády vč.soklu</t>
  </si>
  <si>
    <t>-1,85*2,05*2+0,15*(1,85+2,05)*2*2</t>
  </si>
  <si>
    <t>-1,2*2,0+0,15*(1,2+2,0*2)</t>
  </si>
  <si>
    <t>-1,1*1,97</t>
  </si>
  <si>
    <t>-0,85*2,05*3+0,15*(0,85+2,05)*2*3</t>
  </si>
  <si>
    <t>-0,55*2,05*1+0,15*(0,55+2,05)*2*1</t>
  </si>
  <si>
    <t>-1,2*1,97+0,25*(1,2+1,97*2)</t>
  </si>
  <si>
    <t>-1,05*2,05*4+0,15*(1,05+2,05)*2*4</t>
  </si>
  <si>
    <t>-1,09*2,05+0,15*(1,09+2,05)*2</t>
  </si>
  <si>
    <t>-1,1*2,15+0,15*(1,1+2,15*2)</t>
  </si>
  <si>
    <t>(16,22+14,69)*2*0,6" vodorovná část, podhledová část střešní římsy</t>
  </si>
  <si>
    <t>(16,22+14,69)*2*0,2 " svislá pohledová část střešní římsy</t>
  </si>
  <si>
    <t>Mezisoučet</t>
  </si>
  <si>
    <t>" nadstřešní část 2.NP půdorys a řezy</t>
  </si>
  <si>
    <t>4,9*3,65</t>
  </si>
  <si>
    <t>-1,05*1,85*2+0,15*(1,05+1,85)*2*2</t>
  </si>
  <si>
    <t>-1,2*0,95/2*2</t>
  </si>
  <si>
    <t>(4,85*2,85)/2*2</t>
  </si>
  <si>
    <t>32</t>
  </si>
  <si>
    <t>978015351</t>
  </si>
  <si>
    <t>Otlučení (osekání) vnější vápenné nebo vápenocementové omítky stupně členitosti 1 a 2 rozsahu do 40%</t>
  </si>
  <si>
    <t>1765335376</t>
  </si>
  <si>
    <t>Otlučení vápenných nebo vápenocementových omítek vnějších ploch s vyškrabáním spar a s očištěním zdiva stupně členitosti 1 a 2, v rozsahu přes 30 do 40 %</t>
  </si>
  <si>
    <t>292,598 " plocha stáv.omítek, odkazy a výpočty MJ m2 viz následující položky</t>
  </si>
  <si>
    <t>-69,14 " otlučení 100% ploch pod sanační omítky, viz oddíl Vnější sanační omítky</t>
  </si>
  <si>
    <t>33</t>
  </si>
  <si>
    <t>622131111</t>
  </si>
  <si>
    <t>Polymercementový spojovací můstek vnějších stěn nanášený ručně</t>
  </si>
  <si>
    <t>1894665776</t>
  </si>
  <si>
    <t>Podkladní a spojovací vrstva vnějších omítaných ploch polymercementový spojovací můstek nanášený ručně stěn</t>
  </si>
  <si>
    <t>274,052/100*40 " 40% plochy celkové fasády ze 40% opravované dle TZ</t>
  </si>
  <si>
    <t>" viz výpočet počtu MJ plochy (274,052m2) v další, níže uvedené položce</t>
  </si>
  <si>
    <t>34</t>
  </si>
  <si>
    <t>622325103</t>
  </si>
  <si>
    <t>Oprava vnější vápenocementové hladké omítky složitosti 1 stěn v rozsahu do 50%</t>
  </si>
  <si>
    <t>1724708235</t>
  </si>
  <si>
    <t>Oprava vápenocementové omítky vnějších ploch stupně členitosti 1 hladké stěn, v rozsahu opravované plochy přes 30 do 50%</t>
  </si>
  <si>
    <t>(16,22+14,69)*2*(-0,3+0,5+3,31) " svislá část fasády s odpočtem soklu na v.0,30m</t>
  </si>
  <si>
    <t>(16,22+14,69)*2*0,6" vodorovná-podhledová část střešní římsy</t>
  </si>
  <si>
    <t>35</t>
  </si>
  <si>
    <t>1866973144</t>
  </si>
  <si>
    <t>36</t>
  </si>
  <si>
    <t>622135011</t>
  </si>
  <si>
    <t>Vyrovnání podkladu vnějších stěn tmelem tl do 2 mm</t>
  </si>
  <si>
    <t>1130891007</t>
  </si>
  <si>
    <t>Vyrovnání nerovností podkladu vnějších omítaných ploch tmelem, tloušťky do 2 mm stěn</t>
  </si>
  <si>
    <t>62.4</t>
  </si>
  <si>
    <t>Zateplená fasády ETICS, nezateplená fasáda</t>
  </si>
  <si>
    <t>37</t>
  </si>
  <si>
    <t>622211031</t>
  </si>
  <si>
    <t>Montáž kontaktního zateplení vnějších stěn z polystyrénových desek tl do 160 mm</t>
  </si>
  <si>
    <t>1221060243</t>
  </si>
  <si>
    <t>Montáž kontaktního zateplení z polystyrenových desek nebo z kombinovaných desek na vnější stěny, tloušťky desek přes 120 do 160 mm</t>
  </si>
  <si>
    <t>" POZOR vč.dodávky a montáže zesílené armovací vrstvy se zvýšenou mechanickou odolností</t>
  </si>
  <si>
    <t>(0,16+16,22+0,16+14,69+0,16*2)*2*(0,5+3,31) " svislá část fasády vč.soklu</t>
  </si>
  <si>
    <t>-(1,85-0,02*2)*(2,05-0,02*2)*2</t>
  </si>
  <si>
    <t>-(1,2-0,02*2)*(2,0-0,2)*1</t>
  </si>
  <si>
    <t>-(1,1-0,02*2)*(1,97-0,2)*1</t>
  </si>
  <si>
    <t>-(0,85-0,02*2)*(2,05-0,02*2)*3</t>
  </si>
  <si>
    <t>-(0,55-0,02*2)*(2,05-0,02*2)*1</t>
  </si>
  <si>
    <t>-(1,2-0,02*2)*(1,97-0,02)*1</t>
  </si>
  <si>
    <t>-(1,05-0,02*2)*(2,05-0,02*2)*4</t>
  </si>
  <si>
    <t>-(1,09-0,02*2)*(2,05-0,02*2)*1</t>
  </si>
  <si>
    <t>-(1,1-0,02*2)*(2,15-0,02)*1</t>
  </si>
  <si>
    <t>(0,16+4,9+0,16)*3,65</t>
  </si>
  <si>
    <t>-(1,05-0,02*2)*(1,85-0,02*2)*2</t>
  </si>
  <si>
    <t>38</t>
  </si>
  <si>
    <t>28376044</t>
  </si>
  <si>
    <t>deska EPS grafitová fasadní  λ=0,032  tl 160mm</t>
  </si>
  <si>
    <t>363737607</t>
  </si>
  <si>
    <t>286,047*1,1</t>
  </si>
  <si>
    <t>-(0,16+16,22+0,16+14,69+0,16*2)*2*0,5*1,1 "sokl</t>
  </si>
  <si>
    <t>39</t>
  </si>
  <si>
    <t>28376425</t>
  </si>
  <si>
    <t>deska z polystyrénu XPS, hrana polodrážková a hladký povrch tl 160mm</t>
  </si>
  <si>
    <t>-1907870038</t>
  </si>
  <si>
    <t>(0,16+16,22+0,16+14,69+0,16*2)*2*(0,5-0,1)*1,1 "sokl</t>
  </si>
  <si>
    <t>40</t>
  </si>
  <si>
    <t>28376422</t>
  </si>
  <si>
    <t>deska z polystyrénu XPS, hrana polodrážková a hladký povrch tl 100mm</t>
  </si>
  <si>
    <t>-1538463143</t>
  </si>
  <si>
    <t>(0,16+16,22+0,16+14,69+0,16*2)*2*0,1*1,1 "sokl</t>
  </si>
  <si>
    <t>41</t>
  </si>
  <si>
    <t>622211201</t>
  </si>
  <si>
    <t>Montáž kontaktního zateplení  z polystyrenových desek ve 2 vrstvách celkové tloušťky do 200 mm</t>
  </si>
  <si>
    <t>1114442523</t>
  </si>
  <si>
    <t>Montáž druhé vrstvy kontaktního zateplení na vnější stěny, z desek polystyrenových, celkové tloušťky izolace přes 160 do 200 mm</t>
  </si>
  <si>
    <t>" u oken a dveří viz pohledy N - A19</t>
  </si>
  <si>
    <t>(0,25+1,85+0,25)*(2,05+0,25)*2-1,85*2,05*2</t>
  </si>
  <si>
    <t>(0,125+1,2+0,25)*(2,0+0,25)-1,2*2,0</t>
  </si>
  <si>
    <t>(0,25+1,47+0,25)*(2,0+0,25)-1,47*2,0</t>
  </si>
  <si>
    <t>(0,25+0,85+0,25)*(2,05+0,25)*3-0,85*2,05*3</t>
  </si>
  <si>
    <t>(0,25+0,55+0,25)*(2,05+0,25)-0,55*2,05</t>
  </si>
  <si>
    <t>(0,25+1,28+0,25)*(1,97+0,25)-1,28*1,97</t>
  </si>
  <si>
    <t>(0,25+1,05+0,25)*(2,05+0,25)*4-1,05*2,05*4</t>
  </si>
  <si>
    <t>(0,25+1,09+0,25)*(2,05+0,25)-1,09*2,05</t>
  </si>
  <si>
    <t>(0,25+1,1+0,25)*(2,1+0,25)-1,1*2,1</t>
  </si>
  <si>
    <t>42</t>
  </si>
  <si>
    <t>283759330</t>
  </si>
  <si>
    <t>deska EPS 70 fasádní λ=0,039 tl 50mm</t>
  </si>
  <si>
    <t>87498683</t>
  </si>
  <si>
    <t>21,191*1,1</t>
  </si>
  <si>
    <t>43</t>
  </si>
  <si>
    <t>622211231</t>
  </si>
  <si>
    <t>Montáž kontaktního zateplení  z polystyrenových desek ve 2 vrstvách celkové tloušťky do 320 mm</t>
  </si>
  <si>
    <t>-1953601804</t>
  </si>
  <si>
    <t>Montáž druhé vrstvy kontaktního zateplení na vnější stěny, z desek polystyrenových, celkové tloušťky izolace přes 280 do 320 mm</t>
  </si>
  <si>
    <t>" viz půdorys 1NP od zapadu</t>
  </si>
  <si>
    <t>1,5*3,15</t>
  </si>
  <si>
    <t>44</t>
  </si>
  <si>
    <t>283759350</t>
  </si>
  <si>
    <t>deska EPS 70 fasádní λ=0,039 tl 150mm</t>
  </si>
  <si>
    <t>-1179378968</t>
  </si>
  <si>
    <t>4,725*1,1</t>
  </si>
  <si>
    <t>45</t>
  </si>
  <si>
    <t>622212001</t>
  </si>
  <si>
    <t>Montáž kontaktního zateplení vnějšího ostění hl. špalety do 200 mm z polystyrenu tl do 40 mm</t>
  </si>
  <si>
    <t>-1885249597</t>
  </si>
  <si>
    <t>Montáž kontaktního zateplení vnějšího ostění, nadpraží nebo parapetu z polystyrenových desek hloubky špalet do 200 mm, tloušťky desek do 40 mm</t>
  </si>
  <si>
    <t>" viz pudorysy a rezy, pohledy</t>
  </si>
  <si>
    <t>(1,85+2,05)*2*2</t>
  </si>
  <si>
    <t>(1,4+3,0*2)</t>
  </si>
  <si>
    <t>(1,47+1,97*2)</t>
  </si>
  <si>
    <t>(0,85+2,05)*2*3</t>
  </si>
  <si>
    <t>(0,55+2,05)*2*1</t>
  </si>
  <si>
    <t>(1,48+2,5*2)</t>
  </si>
  <si>
    <t>(1,05+2,05)*2*4</t>
  </si>
  <si>
    <t>(1,09+2,05)*2</t>
  </si>
  <si>
    <t>(1,5+2,25*2)</t>
  </si>
  <si>
    <t>(1,05+1,85)*2*2</t>
  </si>
  <si>
    <t>46</t>
  </si>
  <si>
    <t>283763610</t>
  </si>
  <si>
    <t>deska XPS hladký povrch λ=0,034 tl 30mm</t>
  </si>
  <si>
    <t>-650373450</t>
  </si>
  <si>
    <t>0,15*(1,85+2,05)*2*2</t>
  </si>
  <si>
    <t>0,15*(1,4+3,0*2)</t>
  </si>
  <si>
    <t>0,15*(1,47+1,97*2)</t>
  </si>
  <si>
    <t>0,15*(0,85+2,05)*2*3</t>
  </si>
  <si>
    <t>0,15*(0,55+2,05)*2*1</t>
  </si>
  <si>
    <t>0,25*(1,48+2,5*2)</t>
  </si>
  <si>
    <t>0,15*(1,05+2,05)*2*4</t>
  </si>
  <si>
    <t>0,15*(1,09+2,05)*2</t>
  </si>
  <si>
    <t>0,15*(1,5+2,25*2)</t>
  </si>
  <si>
    <t>0,15*(1,05+1,85)*2*2</t>
  </si>
  <si>
    <t xml:space="preserve">16,574*0,1 </t>
  </si>
  <si>
    <t>47</t>
  </si>
  <si>
    <t>622251101</t>
  </si>
  <si>
    <t>Příplatek k cenám kontaktního zateplení stěn za použití tepelněizolačních zátek z polystyrenu</t>
  </si>
  <si>
    <t>1210505681</t>
  </si>
  <si>
    <t>Montáž kontaktního zateplení Příplatek k cenám za zápustnou montáž kotev s použitím tepelněizolačních zátek na vnější stěny z polystyrenu</t>
  </si>
  <si>
    <t>286,047</t>
  </si>
  <si>
    <t>18,231/1,1</t>
  </si>
  <si>
    <t>48</t>
  </si>
  <si>
    <t>622252001</t>
  </si>
  <si>
    <t>Montáž zakládacích soklových lišt kontaktního zateplení</t>
  </si>
  <si>
    <t>-190498473</t>
  </si>
  <si>
    <t>Montáž lišt kontaktního zateplení zakládacích soklových připevněných hmoždinkami</t>
  </si>
  <si>
    <t>" viz TZ a pudorysy a pohledy</t>
  </si>
  <si>
    <t>(0,16+16,22+0,16+0,16+14,69+0,16+0,16*2)*2</t>
  </si>
  <si>
    <t>4,55+0,16+4,9+0,16+4,55</t>
  </si>
  <si>
    <t>49</t>
  </si>
  <si>
    <t>590516530</t>
  </si>
  <si>
    <t>lišta soklová Al s okapničkou zakládací U 16cm 0,95/200cm</t>
  </si>
  <si>
    <t>-421106422</t>
  </si>
  <si>
    <t>" dodávka musí být včetně potřebných hmoždinek, spojek a podložek</t>
  </si>
  <si>
    <t>78,06*1,1</t>
  </si>
  <si>
    <t>50</t>
  </si>
  <si>
    <t>1734925790</t>
  </si>
  <si>
    <t>" výpočty níže uvedených počtů MJ bm viz následující položky dodávek</t>
  </si>
  <si>
    <t>" montáž bez prořezu u dodávek</t>
  </si>
  <si>
    <t>219,428/1,1</t>
  </si>
  <si>
    <t>299,552/1,1</t>
  </si>
  <si>
    <t>101,486/1,1</t>
  </si>
  <si>
    <t>51</t>
  </si>
  <si>
    <t>-1504698180</t>
  </si>
  <si>
    <t>(0,5+3,31)*10 " svislé rohy fasády 1NP</t>
  </si>
  <si>
    <t>3,45*2 " dtto 2NP</t>
  </si>
  <si>
    <t>" ostění a parapet</t>
  </si>
  <si>
    <t>(1,85+2,05*2)*2</t>
  </si>
  <si>
    <t>(1,4+3,0*2)*1</t>
  </si>
  <si>
    <t>(1,47+2,11*2)</t>
  </si>
  <si>
    <t>(0,85+2,05*2)*3</t>
  </si>
  <si>
    <t>(0,55+2,05*2)*1</t>
  </si>
  <si>
    <t>(1,48+2,5*2)*1</t>
  </si>
  <si>
    <t>(1,05+2,05*2)*4</t>
  </si>
  <si>
    <t>(1,09+2,05*2)*1</t>
  </si>
  <si>
    <t>(1,5+2,25*2)*1</t>
  </si>
  <si>
    <t>(1,05+1,85*2)*2</t>
  </si>
  <si>
    <t>" tupý roh pod střešní řmsou</t>
  </si>
  <si>
    <t xml:space="preserve">(16,32+14,79)*2 </t>
  </si>
  <si>
    <t>(45,0+92,26+62,22)/100*10 " prořez</t>
  </si>
  <si>
    <t>52</t>
  </si>
  <si>
    <t>59051516</t>
  </si>
  <si>
    <t>profil ukončovací 14mm PVC hrana</t>
  </si>
  <si>
    <t>-1770263496</t>
  </si>
  <si>
    <t>(16,12+14,59)*2 " obvod sokl</t>
  </si>
  <si>
    <t>(16,22+14,69)*2 " obvod sokl</t>
  </si>
  <si>
    <t>(16,32+14,79)*2 " obvod hrana přechod mezi A16 a A21</t>
  </si>
  <si>
    <t>(17,42+15,99)*2 " obvod spodní hrana nosu střešní římsy</t>
  </si>
  <si>
    <t>" nadpraží výplní otvorů</t>
  </si>
  <si>
    <t>1,85*2</t>
  </si>
  <si>
    <t>1,4+1,47</t>
  </si>
  <si>
    <t>0,85*3+0,55</t>
  </si>
  <si>
    <t>1,48</t>
  </si>
  <si>
    <t>1,05*4</t>
  </si>
  <si>
    <t>1,09</t>
  </si>
  <si>
    <t>1,5</t>
  </si>
  <si>
    <t>1,05*2</t>
  </si>
  <si>
    <t>(252,28+20,04)/100*10 " prořez</t>
  </si>
  <si>
    <t>53</t>
  </si>
  <si>
    <t>-1061722276</t>
  </si>
  <si>
    <t>" mezi KZS ostěním a okenním nebo dveřním rámem</t>
  </si>
  <si>
    <t>92,26/100*10 " prořez</t>
  </si>
  <si>
    <t>54</t>
  </si>
  <si>
    <t>622142001</t>
  </si>
  <si>
    <t>Potažení vnějších stěn sklovláknitým pletivem vtlačeným do tenkovrstvé hmoty</t>
  </si>
  <si>
    <t>1706638521</t>
  </si>
  <si>
    <t>Potažení vnějších ploch pletivem v ploše nebo pruzích, na plném podkladu sklovláknitým vtlačením do tmelu stěn</t>
  </si>
  <si>
    <t>55</t>
  </si>
  <si>
    <t>622532031</t>
  </si>
  <si>
    <t>Tenkovrstvá silikonová hydrofilní (silikonpryskyřičná) zrnitá omítka tl. do 3,0 mm včetně penetrace vnějších stěn a podhledů</t>
  </si>
  <si>
    <t>-349517033</t>
  </si>
  <si>
    <t>Omítka tenkovrstvá silikonová vnějších ploch probarvená, včetně penetrace podkladu hydrofilní (silikonpryskyřičná), s regulací vlhkosti na povrchu a se zvýšenou ochranou proti mikroorganismům zrnitá, tloušťky do 3,0 mm stěn</t>
  </si>
  <si>
    <t>" počty MJ m2 ploch fasády dle výpočtu MJ předchozích položek v tomto oddílu</t>
  </si>
  <si>
    <t>286,047 " fasáda zateplená</t>
  </si>
  <si>
    <t>18,231/1,1/0,15*(0,15+0,16+0,03) " ostění a nadpraží</t>
  </si>
  <si>
    <t>49,456 " nezateplená fasáda</t>
  </si>
  <si>
    <t>352,077/100*10 " ostatní přesahy plochy fasády</t>
  </si>
  <si>
    <t>Ostatní konstrukce a práce, bourání</t>
  </si>
  <si>
    <t>56</t>
  </si>
  <si>
    <t>985622313</t>
  </si>
  <si>
    <t>Spínání objektů - vložení a dodání táhla ze závitových tyčí D do 32 mm</t>
  </si>
  <si>
    <t>1802044180</t>
  </si>
  <si>
    <t>Spínání objektů táhly vložení a dodání táhla ze závitových tyčí spojovaných spojníky, průměru přes 28 do 32 mm</t>
  </si>
  <si>
    <t>" komplet kce dle TZ a půdorysu</t>
  </si>
  <si>
    <t>14,69*2+12,44*2+16,22*2+5,2</t>
  </si>
  <si>
    <t>57</t>
  </si>
  <si>
    <t>985622411</t>
  </si>
  <si>
    <t>Spínání objektů -  kotevní oblast pro táhlo s vysekáním a zapravením s deskou do 300x300x25 mm</t>
  </si>
  <si>
    <t>kus</t>
  </si>
  <si>
    <t>1078084594</t>
  </si>
  <si>
    <t>Spínání objektů táhly kotevní oblast včetně jejího vysekání, vyčištění a zapravení po vložení táhla s kotevní deskou rozměru do 300x300x25 mm</t>
  </si>
  <si>
    <t>94</t>
  </si>
  <si>
    <t>Lešení a stavební výtahy</t>
  </si>
  <si>
    <t>58</t>
  </si>
  <si>
    <t>941211111</t>
  </si>
  <si>
    <t>Montáž lešení řadového rámového lehkého zatížení do 200 kg/m2 š do 0,9 m v do 10 m</t>
  </si>
  <si>
    <t>-1353232762</t>
  </si>
  <si>
    <t>Montáž lešení řadového rámového lehkého pracovního s podlahami s provozním zatížením tř. 3 do 200 kg/m2 šířky tř. SW06 přes 0,6 do 0,9 m, výšky do 10 m</t>
  </si>
  <si>
    <t>" obvodové lešení š. 1,25m</t>
  </si>
  <si>
    <t>(1,25+16,22+1,25+14,69)*(1,0+4,0-1,6)*2</t>
  </si>
  <si>
    <t>(1,25+4,9+1,25+5,5*2)*3,75</t>
  </si>
  <si>
    <t>59</t>
  </si>
  <si>
    <t>941211211</t>
  </si>
  <si>
    <t>Příplatek k lešení řadovému rámovému lehkému š 0,9 m v do 25 m za první a ZKD den použití</t>
  </si>
  <si>
    <t>-1165064285</t>
  </si>
  <si>
    <t>Montáž lešení řadového rámového lehkého pracovního s podlahami s provozním zatížením tř. 3 do 200 kg/m2 Příplatek za první a každý další den použití lešení k ceně -1111 nebo -1112</t>
  </si>
  <si>
    <t>296,188*55 'Přepočtené koeficientem množství</t>
  </si>
  <si>
    <t>60</t>
  </si>
  <si>
    <t>941211811</t>
  </si>
  <si>
    <t>Demontáž lešení řadového rámového lehkého zatížení do 200 kg/m2 š do 0,9 m v do 10 m</t>
  </si>
  <si>
    <t>-1152961699</t>
  </si>
  <si>
    <t>Demontáž lešení řadového rámového lehkého pracovního s provozním zatížením tř. 3 do 200 kg/m2 šířky tř. SW06 přes 0,6 do 0,9 m, výšky do 10 m</t>
  </si>
  <si>
    <t>61</t>
  </si>
  <si>
    <t>944611111</t>
  </si>
  <si>
    <t>Montáž ochranné plachty z textilie z umělých vláken</t>
  </si>
  <si>
    <t>-27397149</t>
  </si>
  <si>
    <t>Montáž ochranné plachty zavěšené na konstrukci lešení z textilie z umělých vláken</t>
  </si>
  <si>
    <t>(1,25+16,22+1,25+1,25+14,69+1,25)*(1,0+4,0-1,6+1,25)*2</t>
  </si>
  <si>
    <t>(1,25+4,9+1,25+1,25+5,5*2+1,25)*(3,75+1,25)</t>
  </si>
  <si>
    <t>62</t>
  </si>
  <si>
    <t>944611211</t>
  </si>
  <si>
    <t>Příplatek k ochranné plachtě za první a ZKD den použití</t>
  </si>
  <si>
    <t>-374073487</t>
  </si>
  <si>
    <t>Montáž ochranné plachty Příplatek za první a každý další den použití plachty k ceně -1111</t>
  </si>
  <si>
    <t>438,463*50 'Přepočtené koeficientem množství</t>
  </si>
  <si>
    <t>63</t>
  </si>
  <si>
    <t>944511811</t>
  </si>
  <si>
    <t>Demontáž ochranné sítě z textilie z umělých vláken</t>
  </si>
  <si>
    <t>716649151</t>
  </si>
  <si>
    <t>Demontáž ochranné sítě zavěšené na konstrukci lešení z textilie z umělých vláken</t>
  </si>
  <si>
    <t>64</t>
  </si>
  <si>
    <t>949101112</t>
  </si>
  <si>
    <t>Lešení pomocné pro objekty pozemních staveb s lešeňovou podlahou v do 3,5 m zatížení do 150 kg/m2</t>
  </si>
  <si>
    <t>1811384165</t>
  </si>
  <si>
    <t>Lešení pomocné pracovní pro objekty pozemních staveb pro zatížení do 150 kg/m2, o výšce lešeňové podlahy přes 1,9 do 3,5 m</t>
  </si>
  <si>
    <t>" pro KZS stěn v podkroví</t>
  </si>
  <si>
    <t>1,2*(5,94/2+1,2+4,9+1,2+5,94/2)</t>
  </si>
  <si>
    <t>65</t>
  </si>
  <si>
    <t>949411111</t>
  </si>
  <si>
    <t>Montáž schodišťových věží trubkových o půdorysné ploše do 10 m2 v do 10 m</t>
  </si>
  <si>
    <t>-1024586400</t>
  </si>
  <si>
    <t>Montáž schodišťových a výstupových věží z trubkového lešení o půdorysné ploše do 10 m2, výšky do 10 m</t>
  </si>
  <si>
    <t>" dle TZ a řezu, pro práci na proskleném vnitřní světlíku</t>
  </si>
  <si>
    <t>4,035</t>
  </si>
  <si>
    <t>66</t>
  </si>
  <si>
    <t>949411211</t>
  </si>
  <si>
    <t>Příplatek k schodišťovým věžím trubkovým do 10 m2 v do 20 m za první a ZKD den použití</t>
  </si>
  <si>
    <t>421532994</t>
  </si>
  <si>
    <t>Montáž schodišťových a výstupových věží z trubkového lešení Příplatek za první a každý další den použití lešení k ceně -1111 nebo -1112</t>
  </si>
  <si>
    <t>" dle řezu</t>
  </si>
  <si>
    <t>4,035*31</t>
  </si>
  <si>
    <t>67</t>
  </si>
  <si>
    <t>949411811</t>
  </si>
  <si>
    <t>Demontáž schodišťových věží trubkových o půdorysné ploše do 10 m2 v do 10 m</t>
  </si>
  <si>
    <t>1110675119</t>
  </si>
  <si>
    <t>Demontáž schodišťových a výstupových věží z trubkového lešení o půdorysné ploše do 10 m2, výšky do 10 m</t>
  </si>
  <si>
    <t>95</t>
  </si>
  <si>
    <t>Různé dokončovací konstrukce a práce pozemních staveb</t>
  </si>
  <si>
    <t>68</t>
  </si>
  <si>
    <t>629991001</t>
  </si>
  <si>
    <t>Zakrytí podélných ploch fólií volně položenou</t>
  </si>
  <si>
    <t>-221748096</t>
  </si>
  <si>
    <t>Zakrytí vnějších ploch před znečištěním včetně pozdějšího odkrytí ploch podélných rovných (např. chodníků) fólií položenou volně</t>
  </si>
  <si>
    <t>" po obvodu objektu na šíři 2,0m pro ochranu stávajícího pozemku</t>
  </si>
  <si>
    <t>2,0*(2,0+16,22+2,0+14,69)*2</t>
  </si>
  <si>
    <t>69</t>
  </si>
  <si>
    <t>629991011</t>
  </si>
  <si>
    <t>Zakrytí výplní otvorů a svislých ploch fólií přilepenou lepící páskou</t>
  </si>
  <si>
    <t>-1626708997</t>
  </si>
  <si>
    <t>Zakrytí vnějších ploch před znečištěním včetně pozdějšího odkrytí výplní otvorů a svislých ploch fólií přilepenou lepící páskou</t>
  </si>
  <si>
    <t>" zakrytí svislých výplní otvorů v obv.plášti</t>
  </si>
  <si>
    <t>" rozměry dle výkresů půdorysů NS</t>
  </si>
  <si>
    <t>" 1.NP</t>
  </si>
  <si>
    <t>1,85*2,05</t>
  </si>
  <si>
    <t>1,4*3,0</t>
  </si>
  <si>
    <t>1,47*2,1</t>
  </si>
  <si>
    <t>0,85*2,05*2</t>
  </si>
  <si>
    <t>0,55*2,05</t>
  </si>
  <si>
    <t>0,85*2,05</t>
  </si>
  <si>
    <t>1,48*2,5</t>
  </si>
  <si>
    <t>1,05*2,05*4</t>
  </si>
  <si>
    <t>1,09*2,05</t>
  </si>
  <si>
    <t>1,5*2,2</t>
  </si>
  <si>
    <t>" 2.NP</t>
  </si>
  <si>
    <t>1,1*2,1</t>
  </si>
  <si>
    <t>1,05*1,85*2</t>
  </si>
  <si>
    <t>" vodorovný světlík</t>
  </si>
  <si>
    <t>1,0*2,0*2*2</t>
  </si>
  <si>
    <t>70</t>
  </si>
  <si>
    <t>952901102</t>
  </si>
  <si>
    <t>Čištění budov omytí jednoduchých oken nebo balkonových dveří plochy do 1,5m2</t>
  </si>
  <si>
    <t>972162150</t>
  </si>
  <si>
    <t>Čištění budov při provádění oprav a udržovacích prací oken nebo balkonových dveří jednoduchých omytím, plochy do přes 0,6 do 1,5 m2</t>
  </si>
  <si>
    <t>" viz půdorysy</t>
  </si>
  <si>
    <t>0,85*2,05*3</t>
  </si>
  <si>
    <t>71</t>
  </si>
  <si>
    <t>952901103</t>
  </si>
  <si>
    <t>Čištění budov omytí jednoduchých oken nebo balkonových dveří plochy do 2,5m2</t>
  </si>
  <si>
    <t>-1620982932</t>
  </si>
  <si>
    <t>Čištění budov při provádění oprav a udržovacích prací oken nebo balkonových dveří jednoduchých omytím, plochy do přes 1,5 do 2,5 m2</t>
  </si>
  <si>
    <t>1,05*2,05</t>
  </si>
  <si>
    <t>72</t>
  </si>
  <si>
    <t>952901104</t>
  </si>
  <si>
    <t>Čištění budov omytí jednoduchých oken nebo balkonových dveří plochy přes 2,5m2</t>
  </si>
  <si>
    <t>-1464761548</t>
  </si>
  <si>
    <t>Čištění budov při provádění oprav a udržovacích prací oken nebo balkonových dveří jednoduchých omytím, plochy do přes 2,5 m2</t>
  </si>
  <si>
    <t>1,85*2,05*2</t>
  </si>
  <si>
    <t>73</t>
  </si>
  <si>
    <t>952901111</t>
  </si>
  <si>
    <t>Vyčištění budov bytové a občanské výstavby při výšce podlaží do 4 m</t>
  </si>
  <si>
    <t>1400995700</t>
  </si>
  <si>
    <t>Vyčištění budov nebo objektů před předáním do užívání budov bytové nebo občanské výstavby, světlé výšky podlaží do 4 m</t>
  </si>
  <si>
    <t>" schodiště</t>
  </si>
  <si>
    <t>4,0*2,58*3</t>
  </si>
  <si>
    <t>" podkroví v místě zateplení stropu-podlahy a stěn v podkroví</t>
  </si>
  <si>
    <t>6,3*12,44</t>
  </si>
  <si>
    <t>9,92*12,04-4,9*(0,3+8,62+0,15)+4,6*2,25</t>
  </si>
  <si>
    <t>74</t>
  </si>
  <si>
    <t>952901123</t>
  </si>
  <si>
    <t>Čištění budov omytí dveří nebo vrat plochy do 5,0m2</t>
  </si>
  <si>
    <t>-363849979</t>
  </si>
  <si>
    <t>Čištění budov při provádění oprav a udržovacích prací dveří nebo vrat omytím, plochy do přes 3,0 do 5,0 m2</t>
  </si>
  <si>
    <t>75</t>
  </si>
  <si>
    <t>952901131</t>
  </si>
  <si>
    <t>Čištění budov omytí konstrukcí nebo prvků</t>
  </si>
  <si>
    <t>425265529</t>
  </si>
  <si>
    <t>Čištění budov při provádění oprav a udržovacích prací konstrukcí nebo prvků omytím</t>
  </si>
  <si>
    <t>" viz tabulka výrobků</t>
  </si>
  <si>
    <t>" klempířské prvky nové</t>
  </si>
  <si>
    <t>(0,37+0,03)*(0,99*4+0,79*3+0,49*1)</t>
  </si>
  <si>
    <t>(0,37+0,03)*(1,79*2+1,03*1+0,99*2)</t>
  </si>
  <si>
    <t>(2*PI*0,055)*(5,0+4,5*2)</t>
  </si>
  <si>
    <t>(2*PI*0,08)*69</t>
  </si>
  <si>
    <t>(2*PI*0,055)*4*1</t>
  </si>
  <si>
    <t>8,0*0,8*1</t>
  </si>
  <si>
    <t>8*0,33*1</t>
  </si>
  <si>
    <t>2,0*1,0*2 " výrobek Z/01</t>
  </si>
  <si>
    <t>0,74*1,4+1,55*0,74*2 " výrobek Z/02</t>
  </si>
  <si>
    <t>0,3*75 " výrobek Z/03</t>
  </si>
  <si>
    <t>" stávající střecha na římsou na obv.výšku cca 1,5m</t>
  </si>
  <si>
    <t>(16,22+14,69)*2*1,5</t>
  </si>
  <si>
    <t>" stávající střecha u střešní nástavby</t>
  </si>
  <si>
    <t>4,9*0,5+5,5*1,5*2</t>
  </si>
  <si>
    <t>76</t>
  </si>
  <si>
    <t>R9529024A</t>
  </si>
  <si>
    <t>Čištění budov vyhrabání nezpevněných ploch</t>
  </si>
  <si>
    <t>342648394</t>
  </si>
  <si>
    <t>Čištění budov při provádění oprav a udržovacích prací nezpevněných venkovních ploch vyhrabáním</t>
  </si>
  <si>
    <t xml:space="preserve">" po obvodu objektu na šíři 2,0m </t>
  </si>
  <si>
    <t>77</t>
  </si>
  <si>
    <t>R955990A1</t>
  </si>
  <si>
    <t>Výroba+dodávka+montáž sestavy odvětrání předsíně dle TZ str.11 komplet oddíl 3.9.4 "Odvětrání průduchy a odvětrání" a další...</t>
  </si>
  <si>
    <t>sada</t>
  </si>
  <si>
    <t>-654693544</t>
  </si>
  <si>
    <t>78</t>
  </si>
  <si>
    <t>R955990A2</t>
  </si>
  <si>
    <t>Zhovení prov.otvoru ve střeše 1 m2 (1x1m v místě nad pozednicí, v místě vedle pokoje 2.NP (nad hlavním vstupem) pro stavební shoz, kterým se bude manipulovat s odstraňovaným materiálem,poté zhotovení zpětného bednění a plechové krytina do původního stavu</t>
  </si>
  <si>
    <t>1000399479</t>
  </si>
  <si>
    <t>79</t>
  </si>
  <si>
    <t>R95394151</t>
  </si>
  <si>
    <t>Osazování ručních hasících přístrojů</t>
  </si>
  <si>
    <t>2132151519</t>
  </si>
  <si>
    <t>80</t>
  </si>
  <si>
    <t>44932112</t>
  </si>
  <si>
    <t>přístroj hasicí ruční práškový PG 4 LE</t>
  </si>
  <si>
    <t>-948067367</t>
  </si>
  <si>
    <t>96</t>
  </si>
  <si>
    <t>Bourání konstrukcí</t>
  </si>
  <si>
    <t>81</t>
  </si>
  <si>
    <t>965081113</t>
  </si>
  <si>
    <t>Bourání dlažby z dlaždic půdních plochy přes 1 m2</t>
  </si>
  <si>
    <t>-609527082</t>
  </si>
  <si>
    <t>Bourání podlah z dlaždic bez podkladního lože nebo mazaniny, s jakoukoliv výplní spár půdních, plochy přes 1 m2</t>
  </si>
  <si>
    <t>" dle TZ a půdorysu podkroví a řezu SS</t>
  </si>
  <si>
    <t>5,4*11,84</t>
  </si>
  <si>
    <t>(4,3*8,62-2,3*1,3)</t>
  </si>
  <si>
    <t>4,6*5,07</t>
  </si>
  <si>
    <t>5,32*11,44</t>
  </si>
  <si>
    <t>82</t>
  </si>
  <si>
    <t>965041331</t>
  </si>
  <si>
    <t>Bourání mazanin škvárobetonových tl do 100 mm pl do 4 m2</t>
  </si>
  <si>
    <t>-1035567362</t>
  </si>
  <si>
    <t>Bourání mazanin škvárobetonových tl. do 100 mm, plochy do 4 m2</t>
  </si>
  <si>
    <t>182,195*0,07</t>
  </si>
  <si>
    <t>83</t>
  </si>
  <si>
    <t>R9620814A</t>
  </si>
  <si>
    <t>Bourání příček ze skleněných tvárnic tl do 150 mm</t>
  </si>
  <si>
    <t>-1927826472</t>
  </si>
  <si>
    <t>Bourání zdiva příček nebo vybourání otvorů ze skleněných tvárnic, tl. do 150 mm</t>
  </si>
  <si>
    <t>" dle půdorysu a pohledu SS</t>
  </si>
  <si>
    <t>1,4*0,2 " ozn.B07</t>
  </si>
  <si>
    <t>84</t>
  </si>
  <si>
    <t>967031734</t>
  </si>
  <si>
    <t>Přisekání plošné zdiva z cihel pálených na MV nebo MVC tl do 300 mm</t>
  </si>
  <si>
    <t>125773711</t>
  </si>
  <si>
    <t>Přisekání (špicování) plošné nebo rovných ostění zdiva z cihel pálených plošné, na maltu vápennou nebo vápenocementovou, tl. na maltu vápennou nebo vápenocementovou, tl. do 300 mm</t>
  </si>
  <si>
    <t>" TZ a pohled SS, ozn.B10</t>
  </si>
  <si>
    <t>" nad okny nástavby 2NP</t>
  </si>
  <si>
    <t>0,2*(1,4+3,0*2)*2</t>
  </si>
  <si>
    <t>85</t>
  </si>
  <si>
    <t>967032974</t>
  </si>
  <si>
    <t>Odsekání plošných fasádních prvků předsazených před líc zdiva 80 mm</t>
  </si>
  <si>
    <t>1738102584</t>
  </si>
  <si>
    <t>Odsekání plošných fasádních prvků předsazených před líc zdiva do 80 mm</t>
  </si>
  <si>
    <t>" dle TZ a půdorysů, řezů a pohledů.ozn.B10</t>
  </si>
  <si>
    <t>" pod střešní římsou</t>
  </si>
  <si>
    <t>(0,05+16,22+0,05+0,05+1,69+0,05)*2*(3,8-3,65)</t>
  </si>
  <si>
    <t>0,15*(0,95+2,6*2)*2 " nad okny nástavby 2.NP</t>
  </si>
  <si>
    <t>86</t>
  </si>
  <si>
    <t>967032975</t>
  </si>
  <si>
    <t>Odsekání plošných fasádních prvků předsazených před líc zdiva přes 80 mm</t>
  </si>
  <si>
    <t>1269448121</t>
  </si>
  <si>
    <t>" viz TZ a půdorysy, řez a pohledy SS, ozn. B10</t>
  </si>
  <si>
    <t>0,22*(2,35*2+1,35*3+1,05+1,55*4) " pod okny</t>
  </si>
  <si>
    <t>(0,1+16,22+0,1+0,1+14,69+0,1)*0,12 " pod střešní římsou</t>
  </si>
  <si>
    <t>87</t>
  </si>
  <si>
    <t>985111111</t>
  </si>
  <si>
    <t>Otlučení omítek stěn</t>
  </si>
  <si>
    <t>-908239724</t>
  </si>
  <si>
    <t>Otlučení nebo odsekání vrstev omítek stěn</t>
  </si>
  <si>
    <t>88</t>
  </si>
  <si>
    <t>981511112</t>
  </si>
  <si>
    <t>Demolice konstrukcí objektů zděných na MC postupným rozebíráním</t>
  </si>
  <si>
    <t>1537695856</t>
  </si>
  <si>
    <t>Demolice konstrukcí objektů postupným rozebíráním zdiva na maltu cementovou z cihel nebo tvárnic</t>
  </si>
  <si>
    <t>" dle půdorysu 1NP SS</t>
  </si>
  <si>
    <t>" odstranění stěn ozn.:B08</t>
  </si>
  <si>
    <t>(1,77+1,52)*2*0,25*(0,7-0,15)</t>
  </si>
  <si>
    <t>89</t>
  </si>
  <si>
    <t>981511114</t>
  </si>
  <si>
    <t>Demolice konstrukcí objektů z betonu železového postupným rozebíráním</t>
  </si>
  <si>
    <t>639990560</t>
  </si>
  <si>
    <t>Demolice konstrukcí objektů postupným rozebíráním konstrukcí ze železobetonu</t>
  </si>
  <si>
    <t>" odstranění stropu ozn.:B08</t>
  </si>
  <si>
    <t>1,77*1,52*0,15</t>
  </si>
  <si>
    <t>90</t>
  </si>
  <si>
    <t>981511116</t>
  </si>
  <si>
    <t>Demolice konstrukcí objektů z betonu prostého postupným rozebíráním</t>
  </si>
  <si>
    <t>-855459069</t>
  </si>
  <si>
    <t>Demolice konstrukcí objektů postupným rozebíráním konstrukcí z betonu prostého</t>
  </si>
  <si>
    <t>" odstranění základu ozn.:B08</t>
  </si>
  <si>
    <t>1,77*1,52*0,5</t>
  </si>
  <si>
    <t>91</t>
  </si>
  <si>
    <t>767311810</t>
  </si>
  <si>
    <t>Demontáž světlíků všech typů se zasklením</t>
  </si>
  <si>
    <t>450966007</t>
  </si>
  <si>
    <t>Demontáž světlíků se zasklením</t>
  </si>
  <si>
    <t>" dle TZ a půdorysů a řezu SS ozn. B12</t>
  </si>
  <si>
    <t>2,3*1,3</t>
  </si>
  <si>
    <t>92</t>
  </si>
  <si>
    <t>787300801</t>
  </si>
  <si>
    <t>Vysklívání střešních konstrukcí a světlíků tmelených</t>
  </si>
  <si>
    <t>-1003353333</t>
  </si>
  <si>
    <t>Vysklívání střešních konstrukcí a střešních světlíků tmelených</t>
  </si>
  <si>
    <t>2,3*1,3*2</t>
  </si>
  <si>
    <t>93</t>
  </si>
  <si>
    <t>968072456</t>
  </si>
  <si>
    <t>Vybourání kovových dveřních zárubní pl přes 2 m2</t>
  </si>
  <si>
    <t>196844860</t>
  </si>
  <si>
    <t>Vybourání kovových rámů oken s křídly, dveřních zárubní, vrat, stěn, ostění nebo obkladů dveřních zárubní, plochy přes 2 m2</t>
  </si>
  <si>
    <t>" dle půdorysu 1NP SS a NS</t>
  </si>
  <si>
    <t>1,5*2,2*2 " POZN.: vč.rámu (nebo kotvících prvků) mříže a vlastní mříže</t>
  </si>
  <si>
    <t>R9760790A</t>
  </si>
  <si>
    <t>Demontáž a odstranění stávajícího potrubí pro rozvod chaldiva vč.krycí lišty na fasádě a vč.interiérových rozvodů pod stropem 1.NP až k chladícím jednotkám umístěným v chladícím boxu ozn.B14</t>
  </si>
  <si>
    <t>bm</t>
  </si>
  <si>
    <t>-41420736</t>
  </si>
  <si>
    <t>Vybourání kovových madel, zábradlí, dvířek, zděří, kotevních želez ocelových kotevních želez, hmotnosti přes 50 kg</t>
  </si>
  <si>
    <t xml:space="preserve"> " odhad z odměření z půdorysu 1NP SS</t>
  </si>
  <si>
    <t>2*(3,5+1,1+1,8+3,5+2,5*2)</t>
  </si>
  <si>
    <t>R9760791A</t>
  </si>
  <si>
    <t xml:space="preserve">Demontáž a odstěhování vč.uskladnění veškerých zařízení nebo vybavení, které by bránily provádět navržené stavební práce </t>
  </si>
  <si>
    <t>hod</t>
  </si>
  <si>
    <t>-784523264</t>
  </si>
  <si>
    <t>7 " odhad</t>
  </si>
  <si>
    <t>R9760792A</t>
  </si>
  <si>
    <t>Částečná demontáž stávajících klempířských lemovacích prvků na styku se svislými stěnami 2.NP (provádět šetrně tak, aby nebyly porušeny navazující plochy, vč.řešení detailů a napojení)</t>
  </si>
  <si>
    <t>-1887189701</t>
  </si>
  <si>
    <t>" viz půdorysy a pohledy SS</t>
  </si>
  <si>
    <t>4,9+4,0*2</t>
  </si>
  <si>
    <t>97</t>
  </si>
  <si>
    <t>R9760793A</t>
  </si>
  <si>
    <t>Částečná demontáž stávající střešní krytiny, závětrné lišty a lemování v ploše nad okny 2.NP pro provedení nového nástřešního žlabu, závětrné lišty a lemování  (provádět šetrně tak, aby nebyly porušeny navazující plochy, vč.řešení detailů a napojení)</t>
  </si>
  <si>
    <t>-1722229470</t>
  </si>
  <si>
    <t>4+8+8 " K10+11+12</t>
  </si>
  <si>
    <t>7,2+5,5 " K13+K14</t>
  </si>
  <si>
    <t>98</t>
  </si>
  <si>
    <t>R9760794A</t>
  </si>
  <si>
    <t>Demontáž a odstranění stříšek vč.krytiny, bednění a podkladního roštu ozn.B15  (provádět šetrně tak, aby nebyly porušeny navazující plochy, vč.řešení detailů a napojení)</t>
  </si>
  <si>
    <t>2139253671</t>
  </si>
  <si>
    <t>0,7*0,7*2*2</t>
  </si>
  <si>
    <t>99</t>
  </si>
  <si>
    <t>R9760795A</t>
  </si>
  <si>
    <t>Demontáž  stáv.plast.větrací mřížky vč.větrací žaluzie a kusu prostupující obvodovým pláštěm (provádět šetrně tak, aby nebyly porušeny navazující plochy)</t>
  </si>
  <si>
    <t>518252446</t>
  </si>
  <si>
    <t>" kusy je jako komplet prací uvnitř budovy s tím spojených</t>
  </si>
  <si>
    <t>1+1" ozn.B05</t>
  </si>
  <si>
    <t>R9760796A</t>
  </si>
  <si>
    <t>Demontáž stáv.ocel.stožáru vč.prvků kotvených do obvodového pláště (provádět šetrně tak, aby nebyly porušeny navazující plochy)</t>
  </si>
  <si>
    <t>1378465286</t>
  </si>
  <si>
    <t>1 " ozn.B06</t>
  </si>
  <si>
    <t>101</t>
  </si>
  <si>
    <t>R9813321A</t>
  </si>
  <si>
    <t>Demolice ocelových konstrukcí hal, technologických zařízení apod.</t>
  </si>
  <si>
    <t>-614272723</t>
  </si>
  <si>
    <t>Demolice ocelových konstrukcí hal, sil, technologických zařízení apod. jakýmkoliv způsobem</t>
  </si>
  <si>
    <t>" viz půdorys 1NP SS</t>
  </si>
  <si>
    <t>0,5 " odhad, odstranění B04</t>
  </si>
  <si>
    <t>997</t>
  </si>
  <si>
    <t>Přesun sutě</t>
  </si>
  <si>
    <t>102</t>
  </si>
  <si>
    <t>997013212</t>
  </si>
  <si>
    <t>Vnitrostaveništní doprava suti a vybouraných hmot pro budovy v do 9 m ručně</t>
  </si>
  <si>
    <t>906390012</t>
  </si>
  <si>
    <t>Vnitrostaveništní doprava suti a vybouraných hmot vodorovně do 50 m svisle ručně (nošením po schodech) pro budovy a haly výšky přes 6 do 9 m</t>
  </si>
  <si>
    <t>103</t>
  </si>
  <si>
    <t>997013219</t>
  </si>
  <si>
    <t>Příplatek k vnitrostaveništní dopravě suti a vybouraných hmot za zvětšenou dopravu suti ZKD 10 m</t>
  </si>
  <si>
    <t>-1117135375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</si>
  <si>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</si>
  <si>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104</t>
  </si>
  <si>
    <t>997013501</t>
  </si>
  <si>
    <t>Odvoz suti a vybouraných hmot na skládku nebo meziskládku do 1 km se složením</t>
  </si>
  <si>
    <t>341605084</t>
  </si>
  <si>
    <t>Odvoz suti a vybouraných hmot na skládku nebo meziskládku se složením, na vzdálenost do 1 km</t>
  </si>
  <si>
    <t>105</t>
  </si>
  <si>
    <t>997013509</t>
  </si>
  <si>
    <t>Příplatek k odvozu suti a vybouraných hmot na skládku ZKD 1 km přes 1 km</t>
  </si>
  <si>
    <t>-1205709605</t>
  </si>
  <si>
    <t>Odvoz suti a vybouraných hmot na skládku nebo meziskládku se složením, na vzdálenost Příplatek k ceně za každý další i započatý 1 km přes 1 km</t>
  </si>
  <si>
    <t>51,425*7 'Přepočtené koeficientem množství</t>
  </si>
  <si>
    <t>106</t>
  </si>
  <si>
    <t>997013831</t>
  </si>
  <si>
    <t>Poplatek za uložení na skládce (skládkovné) stavebního odpadu směsného kód odpadu 170 904</t>
  </si>
  <si>
    <t>372018836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</si>
  <si>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</si>
  <si>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</si>
  <si>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</si>
  <si>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107</t>
  </si>
  <si>
    <t>998018001</t>
  </si>
  <si>
    <t>Přesun hmot ruční pro budovy v do 6 m</t>
  </si>
  <si>
    <t>1477744639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</si>
  <si>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</si>
  <si>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</si>
  <si>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</si>
  <si>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</si>
  <si>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</si>
  <si>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108</t>
  </si>
  <si>
    <t>711493121</t>
  </si>
  <si>
    <t>Izolace proti podpovrchové a tlakové vodě svislá těsnicí kaší</t>
  </si>
  <si>
    <t>703744872</t>
  </si>
  <si>
    <t>Izolace proti podpovrchové a tlakové vodě - ostatní na ploše svislé S těsnicí kaší flexibilní minerální</t>
  </si>
  <si>
    <t>" na soklovou část do výšky 200+500mm dle TZ</t>
  </si>
  <si>
    <t>(16,22+14,69)*2*0,5</t>
  </si>
  <si>
    <t>109</t>
  </si>
  <si>
    <t>998711101</t>
  </si>
  <si>
    <t>Přesun hmot tonážní pro izolace proti vodě, vlhkosti a plynům v objektech výšky do 6 m</t>
  </si>
  <si>
    <t>-1449756642</t>
  </si>
  <si>
    <t>Přesun hmot pro izolace proti vodě, vlhkosti a plynům stanovený z hmotnosti přesunovaného materiálu vodorovná dopravní vzdálenost do 50 m v objektech výšky do 6 m</t>
  </si>
  <si>
    <t>713</t>
  </si>
  <si>
    <t>Izolace tepelné</t>
  </si>
  <si>
    <t>110</t>
  </si>
  <si>
    <t>713191134</t>
  </si>
  <si>
    <t>Montáž izolace tepelné podlah, stropů vrchem nebo střech překrytí fólií se svařovaným spojem</t>
  </si>
  <si>
    <t>-1577938908</t>
  </si>
  <si>
    <t>Montáž tepelné izolace stavebních konstrukcí - doplňky a konstrukční součásti podlah, stropů vrchem nebo střech překrytím fólií položenou volně se svařovanými spoji</t>
  </si>
  <si>
    <t xml:space="preserve">" dle TZ a půdorysu podkroví a řezu </t>
  </si>
  <si>
    <t>" vodorovně</t>
  </si>
  <si>
    <t>" svislé po obvodě na výšku 250mm</t>
  </si>
  <si>
    <t>0,25*(5,5+2,25+4,6+5,52+11,44+5,52+5,5+11,84)</t>
  </si>
  <si>
    <t>0,25*(8,62+4,9+8,62)</t>
  </si>
  <si>
    <t>111</t>
  </si>
  <si>
    <t>28329233</t>
  </si>
  <si>
    <t>parozábrana univerzální s proměnlivou difúzní tloušťkou a UV stabilizací</t>
  </si>
  <si>
    <t>-1551288617</t>
  </si>
  <si>
    <t>200,773*1,17</t>
  </si>
  <si>
    <t>112</t>
  </si>
  <si>
    <t>713111131</t>
  </si>
  <si>
    <t>Montáž izolace tepelné vrchem stropů volně kladenými rohožemi, pásy, dílci, deskami včetně vytvoření trámků a křížů</t>
  </si>
  <si>
    <t>-692301440</t>
  </si>
  <si>
    <t>" v ceně položky musí být i zohlednění na náročnost montáže s ohledem na vytvoření trámků a křížů z EPS desek</t>
  </si>
  <si>
    <t>182,195 " 2.vrtsva</t>
  </si>
  <si>
    <t>113</t>
  </si>
  <si>
    <t>28375915</t>
  </si>
  <si>
    <t>deska EPS 150 pro trvalé zatížení v tlaku (max. 3000 kg/m2) tl 120mm</t>
  </si>
  <si>
    <t>194658010</t>
  </si>
  <si>
    <t>" pro vytvoření křížů</t>
  </si>
  <si>
    <t>(5*11,84+10*5,4)*0,24*2*1,03</t>
  </si>
  <si>
    <t>(4*11,44+12*4,9)*0,24*2*1,03</t>
  </si>
  <si>
    <t>(5*11,44+10*5,32)*0,24*2*1,03</t>
  </si>
  <si>
    <t>114</t>
  </si>
  <si>
    <t>63151551</t>
  </si>
  <si>
    <t>deska izolační sendvičová (polystyren+vata) základní λ=0,034  tl 120mm</t>
  </si>
  <si>
    <t>1213253257</t>
  </si>
  <si>
    <t>(364,39/2)*1,03</t>
  </si>
  <si>
    <t xml:space="preserve">-19,469/0,24 " odpočet EPS desky do křížů pro ukotvení bednění dle TZ a výkresů a ozn.skladby N01 </t>
  </si>
  <si>
    <t>115</t>
  </si>
  <si>
    <t>63151591</t>
  </si>
  <si>
    <t>deska izolační sendvičová (polystyren+vata) zakládací λ=0,034  tl 120mm</t>
  </si>
  <si>
    <t>483420355</t>
  </si>
  <si>
    <t>116</t>
  </si>
  <si>
    <t>713191133</t>
  </si>
  <si>
    <t>Montáž izolace tepelné podlah, stropů vrchem nebo střech překrytí fólií s přelepeným spojem</t>
  </si>
  <si>
    <t>-1404017805</t>
  </si>
  <si>
    <t>Montáž tepelné izolace stavebních konstrukcí - doplňky a konstrukční součásti podlah, stropů vrchem nebo střech překrytím fólií položenou volně s přelepením spojů</t>
  </si>
  <si>
    <t>364,39/2</t>
  </si>
  <si>
    <t>117</t>
  </si>
  <si>
    <t>63150818</t>
  </si>
  <si>
    <t>fólie difuzní antireflexní 15 x 500 cm</t>
  </si>
  <si>
    <t>-1340992924</t>
  </si>
  <si>
    <t>182,195*1,07</t>
  </si>
  <si>
    <t>118</t>
  </si>
  <si>
    <t>998713101</t>
  </si>
  <si>
    <t>Přesun hmot tonážní pro izolace tepelné v objektech v do 6 m</t>
  </si>
  <si>
    <t>-1603609534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</si>
  <si>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</si>
  <si>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</si>
  <si>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</si>
  <si>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119</t>
  </si>
  <si>
    <t>721140802</t>
  </si>
  <si>
    <t>Demontáž potrubí litinové do DN 100</t>
  </si>
  <si>
    <t>-512468837</t>
  </si>
  <si>
    <t>Demontáž potrubí z litinových trub odpadních nebo dešťových do DN 100</t>
  </si>
  <si>
    <t>" dle půdorysu SS a TZ</t>
  </si>
  <si>
    <t>" provádět šetrně s ohledem na zachování dalšího stáv.odpadního potrubí v terénu</t>
  </si>
  <si>
    <t>3*0,5</t>
  </si>
  <si>
    <t>120</t>
  </si>
  <si>
    <t>721173315</t>
  </si>
  <si>
    <t>Potrubí kanalizační z PVC SN 4 dešťové DN 110</t>
  </si>
  <si>
    <t>527607782</t>
  </si>
  <si>
    <t>Potrubí z plastových trub PVC SN4 dešťové DN 110</t>
  </si>
  <si>
    <t>" dle půdorysu TZ</t>
  </si>
  <si>
    <t>121</t>
  </si>
  <si>
    <t>721194109</t>
  </si>
  <si>
    <t>Vyvedení a upevnění odpadních výpustek DN 100</t>
  </si>
  <si>
    <t>172585840</t>
  </si>
  <si>
    <t>Vyměření přípojek na potrubí vyvedení a upevnění odpadních výpustek DN 100</t>
  </si>
  <si>
    <t>122</t>
  </si>
  <si>
    <t>286113530</t>
  </si>
  <si>
    <t>koleno kanalizační PVC KG 110x87°</t>
  </si>
  <si>
    <t>469914271</t>
  </si>
  <si>
    <t>123</t>
  </si>
  <si>
    <t>286115260</t>
  </si>
  <si>
    <t>přechod kanalizační KG kamenina-plast DN 125</t>
  </si>
  <si>
    <t>789258198</t>
  </si>
  <si>
    <t>124</t>
  </si>
  <si>
    <t>286115020</t>
  </si>
  <si>
    <t>redukce kanalizační PVC 125/110</t>
  </si>
  <si>
    <t>-621226876</t>
  </si>
  <si>
    <t>125</t>
  </si>
  <si>
    <t>721242115</t>
  </si>
  <si>
    <t>Lapač střešních splavenin z PP se zápachovou klapkou a lapacím košem DN 110</t>
  </si>
  <si>
    <t>141533041</t>
  </si>
  <si>
    <t>Lapače střešních splavenin polypropylenové (PP) DN 110</t>
  </si>
  <si>
    <t>126</t>
  </si>
  <si>
    <t>721242803</t>
  </si>
  <si>
    <t>Demontáž lapače střešních splavenin DN 110</t>
  </si>
  <si>
    <t>-532923716</t>
  </si>
  <si>
    <t>Demontáž lapačů střešních splavenin DN 110</t>
  </si>
  <si>
    <t>" provádět šetrně s ohledem na zachování stáv.odpadního potrubí v terénu</t>
  </si>
  <si>
    <t>127</t>
  </si>
  <si>
    <t>721290821</t>
  </si>
  <si>
    <t>Přemístění vnitrostaveništní demontovaných hmot vnitřní kanalizace v objektech výšky do 6 m</t>
  </si>
  <si>
    <t>1932917191</t>
  </si>
  <si>
    <t>Vnitrostaveništní přemístění vybouraných (demontovaných) hmot vnitřní kanalizace vodorovně do 100 m v objektech výšky do 6 m</t>
  </si>
  <si>
    <t>128</t>
  </si>
  <si>
    <t>998721101</t>
  </si>
  <si>
    <t>Přesun hmot tonážní pro vnitřní kanalizace v objektech v do 6 m</t>
  </si>
  <si>
    <t>-1081348167</t>
  </si>
  <si>
    <t>Přesun hmot pro vnitřní kanalizace stanovený z hmotnosti přesunovaného materiálu vodorovná dopravní vzdálenost do 50 m v objektech výšky do 6 m</t>
  </si>
  <si>
    <t>762</t>
  </si>
  <si>
    <t>Konstrukce tesařské</t>
  </si>
  <si>
    <t>129</t>
  </si>
  <si>
    <t>R76281294</t>
  </si>
  <si>
    <t>Vyřezání a zabednění části záklopu stropu z fošen plochy jednotlivě do 1 m2</t>
  </si>
  <si>
    <t>-1526878992</t>
  </si>
  <si>
    <t>" požadavek dle technické zprávy</t>
  </si>
  <si>
    <t>" viz dále půdorys 2.NP a podkroví</t>
  </si>
  <si>
    <t>" vyschlé jehličnaté řezivo tl.shodné se stávající</t>
  </si>
  <si>
    <t>" odhad poškození 10% z celkové plochy</t>
  </si>
  <si>
    <t>5,4*11,84/100*10</t>
  </si>
  <si>
    <t>(4,3*8,62-2,3*1,3)/100*10</t>
  </si>
  <si>
    <t>4,6*5,07/100*10</t>
  </si>
  <si>
    <t>5,32*11,44/100*10</t>
  </si>
  <si>
    <t>130</t>
  </si>
  <si>
    <t>R76281257</t>
  </si>
  <si>
    <t>Montáž lepeného záklopu z prken vhodným systémovým materiálem</t>
  </si>
  <si>
    <t>698956334</t>
  </si>
  <si>
    <t>" viz skladba N01</t>
  </si>
  <si>
    <t>" viz dále půdorys podkroví</t>
  </si>
  <si>
    <t>131</t>
  </si>
  <si>
    <t>605161000</t>
  </si>
  <si>
    <t>řezivo smrkové sušené tl 30mm</t>
  </si>
  <si>
    <t>464450236</t>
  </si>
  <si>
    <t>182,195*0,03*1,1</t>
  </si>
  <si>
    <t>132</t>
  </si>
  <si>
    <t>762895000</t>
  </si>
  <si>
    <t>Spojovací prostředky pro montáž záklopu, stropnice a podbíjení</t>
  </si>
  <si>
    <t>-1708377815</t>
  </si>
  <si>
    <t>Spojovací prostředky záklopu stropů, stropnic, podbíjení hřebíky, svory</t>
  </si>
  <si>
    <t>133</t>
  </si>
  <si>
    <t>762526130</t>
  </si>
  <si>
    <t>Položení polštáře pod podlahy při osové vzdálenosti 100 cm</t>
  </si>
  <si>
    <t>-915732038</t>
  </si>
  <si>
    <t>Položení podlah položení polštářů pod podlahy osové vzdálenosti přes 650 do 1000 mm</t>
  </si>
  <si>
    <t>134</t>
  </si>
  <si>
    <t>780153607</t>
  </si>
  <si>
    <t>182,195*0,03/3,3333*1,1</t>
  </si>
  <si>
    <t>135</t>
  </si>
  <si>
    <t>762521104</t>
  </si>
  <si>
    <t>Položení podlahy z hrubých prken na sraz</t>
  </si>
  <si>
    <t>-1024092292</t>
  </si>
  <si>
    <t>Položení podlah nehoblovaných na sraz z prken hrubých</t>
  </si>
  <si>
    <t>136</t>
  </si>
  <si>
    <t>1472681762</t>
  </si>
  <si>
    <t>137</t>
  </si>
  <si>
    <t>762595001</t>
  </si>
  <si>
    <t>Spojovací prostředky pro položení dřevěných podlah a zakrytí kanálů</t>
  </si>
  <si>
    <t>-1691086431</t>
  </si>
  <si>
    <t>Spojovací prostředky podlah a podkladových konstrukcí hřebíky, vruty</t>
  </si>
  <si>
    <t>138</t>
  </si>
  <si>
    <t>762083121</t>
  </si>
  <si>
    <t>Impregnace řeziva proti dřevokaznému hmyzu, houbám a plísním máčením třída ohrožení 1 a 2</t>
  </si>
  <si>
    <t>-308751960</t>
  </si>
  <si>
    <t>Práce společné pro tesařské konstrukce impregnace řeziva máčením proti dřevokaznému hmyzu, houbám a plísním, třída ohrožení 1 a 2 (dřevo v interiéru)</t>
  </si>
  <si>
    <t>6,012+1,804+6,012</t>
  </si>
  <si>
    <t>139</t>
  </si>
  <si>
    <t>R7624313A</t>
  </si>
  <si>
    <t>Obložení stěn z desek OSB tl 18 mm broušených na pero a drážku přibíjených</t>
  </si>
  <si>
    <t>780567440</t>
  </si>
  <si>
    <t>Obložení stěn z dřevoštěpkových desek OSB přibíjených na pero a drážku broušených, tloušťky desky 18 mm</t>
  </si>
  <si>
    <t>(7,2+5,5)*0,15 "K13+K14</t>
  </si>
  <si>
    <t>140</t>
  </si>
  <si>
    <t>762495000</t>
  </si>
  <si>
    <t>Spojovací prostředky pro montáž olištování, obložení stropů, střešních podhledů a stěn</t>
  </si>
  <si>
    <t>-1843868017</t>
  </si>
  <si>
    <t>Spojovací prostředky olištování spár, obložení stropů, střešních podhledů a stěn hřebíky, vruty</t>
  </si>
  <si>
    <t>141</t>
  </si>
  <si>
    <t>998762101</t>
  </si>
  <si>
    <t>Přesun hmot tonážní pro kce tesařské v objektech v do 6 m</t>
  </si>
  <si>
    <t>1770262181</t>
  </si>
  <si>
    <t>Přesun hmot pro konstrukce tesařské stanovený z hmotnosti přesunovaného materiálu vodorovná dopravní vzdálenost do 50 m v objektech výšky do 6 m</t>
  </si>
  <si>
    <t>764</t>
  </si>
  <si>
    <t>Konstrukce klempířské</t>
  </si>
  <si>
    <t>142</t>
  </si>
  <si>
    <t>764001801</t>
  </si>
  <si>
    <t>Demontáž podkladního plechu do suti</t>
  </si>
  <si>
    <t>1664646302</t>
  </si>
  <si>
    <t>Demontáž klempířských konstrukcí podkladního plechu do suti</t>
  </si>
  <si>
    <t>" odstranění B08 , plech střechy</t>
  </si>
  <si>
    <t>1,77*1,52</t>
  </si>
  <si>
    <t>143</t>
  </si>
  <si>
    <t>764001821</t>
  </si>
  <si>
    <t>Demontáž krytiny ze svitků nebo tabulí do suti</t>
  </si>
  <si>
    <t>-69005531</t>
  </si>
  <si>
    <t>Demontáž klempířských konstrukcí krytiny ze svitků nebo tabulí do suti</t>
  </si>
  <si>
    <t>144</t>
  </si>
  <si>
    <t>764002851</t>
  </si>
  <si>
    <t>Demontáž oplechování parapetů do suti</t>
  </si>
  <si>
    <t>-1208602442</t>
  </si>
  <si>
    <t>Demontáž klempířských konstrukcí oplechování parapetů do suti</t>
  </si>
  <si>
    <t>" dle půdorysů SS</t>
  </si>
  <si>
    <t>2,35*2</t>
  </si>
  <si>
    <t>1,355*3</t>
  </si>
  <si>
    <t>1,05*1</t>
  </si>
  <si>
    <t>1,55*4</t>
  </si>
  <si>
    <t>1,59*1</t>
  </si>
  <si>
    <t>1,55*2</t>
  </si>
  <si>
    <t>145</t>
  </si>
  <si>
    <t>764002871</t>
  </si>
  <si>
    <t>Demontáž lemování zdí do suti</t>
  </si>
  <si>
    <t>1796588680</t>
  </si>
  <si>
    <t>Demontáž klempířských konstrukcí lemování zdí do suti</t>
  </si>
  <si>
    <t>" odstranění B08 , lemování plech střechy</t>
  </si>
  <si>
    <t>1,77</t>
  </si>
  <si>
    <t>146</t>
  </si>
  <si>
    <t>R76400380</t>
  </si>
  <si>
    <t>Šetrná demontáž žlabových háků do suti</t>
  </si>
  <si>
    <t>123158253</t>
  </si>
  <si>
    <t>" demonáž závěsových háků deštových žlabů</t>
  </si>
  <si>
    <t>" provádět šetrně</t>
  </si>
  <si>
    <t>" nesmí dojít k poškození stávajícíh prvků krovu</t>
  </si>
  <si>
    <t>69*1,2+0,2" odhad dle dl.dešťových svodů</t>
  </si>
  <si>
    <t>147</t>
  </si>
  <si>
    <t>764004801</t>
  </si>
  <si>
    <t>Demontáž podokapního žlabu do suti</t>
  </si>
  <si>
    <t>-2086995585</t>
  </si>
  <si>
    <t>Demontáž klempířských konstrukcí žlabu podokapního do suti</t>
  </si>
  <si>
    <t>69 " dle nového žlabu ozn. K/09</t>
  </si>
  <si>
    <t>148</t>
  </si>
  <si>
    <t>764004861</t>
  </si>
  <si>
    <t>Demontáž svodu do suti</t>
  </si>
  <si>
    <t>-2069085335</t>
  </si>
  <si>
    <t>Demontáž klempířských konstrukcí svodu do suti</t>
  </si>
  <si>
    <t>" dle půdorysů a řezů</t>
  </si>
  <si>
    <t>(0,3+4,16+0,3)*2</t>
  </si>
  <si>
    <t>(0,3+5,16+0,3)*1</t>
  </si>
  <si>
    <t>149</t>
  </si>
  <si>
    <t>764011614</t>
  </si>
  <si>
    <t>Podkladní plech z Pz s upraveným povrchem rš 330 mm</t>
  </si>
  <si>
    <t>-700838943</t>
  </si>
  <si>
    <t>Podkladní plech z pozinkovaného plechu s povrchovou úpravou rš 330 mm</t>
  </si>
  <si>
    <t>8,0 " KL/11</t>
  </si>
  <si>
    <t>150</t>
  </si>
  <si>
    <t>R76401142</t>
  </si>
  <si>
    <t>Připojovací lišta průběžná z Pz plechu tl. 1mm včetně tmelení rš 300 mm</t>
  </si>
  <si>
    <t>-1624855530</t>
  </si>
  <si>
    <t>151</t>
  </si>
  <si>
    <t>764212649</t>
  </si>
  <si>
    <t>Oplechování štítu závětrnou lištou z Pz s povrchovou úpravou rš 800 mm</t>
  </si>
  <si>
    <t>-1435047008</t>
  </si>
  <si>
    <t>Oplechování střešních prvků z pozinkovaného plechu s povrchovou úpravou štítu závětrnou lištou rš 800 mm</t>
  </si>
  <si>
    <t>152</t>
  </si>
  <si>
    <t>764216646</t>
  </si>
  <si>
    <t>Oplechování rovných parapetů celoplošně lepené z Pz s povrchovou úpravou rš 500 mm</t>
  </si>
  <si>
    <t>1209690116</t>
  </si>
  <si>
    <t>Oplechování parapetů z pozinkovaného plechu s povrchovou úpravou rovných celoplošně lepené, bez rohů rš 500 mm</t>
  </si>
  <si>
    <t>" dle tab.výr. D.AR.14</t>
  </si>
  <si>
    <t>" ozn.: KL/01 až KL/06</t>
  </si>
  <si>
    <t>0,99*4</t>
  </si>
  <si>
    <t>0,79*3</t>
  </si>
  <si>
    <t>0,49*1</t>
  </si>
  <si>
    <t>1,79*2</t>
  </si>
  <si>
    <t>1,03*1</t>
  </si>
  <si>
    <t>0,99*2</t>
  </si>
  <si>
    <t>153</t>
  </si>
  <si>
    <t>764216667</t>
  </si>
  <si>
    <t>Příplatek za zvýšenou pracnost oplechování rohů rovných parapetů z PZ s povrch úpravou rš přes400mm</t>
  </si>
  <si>
    <t>536733372</t>
  </si>
  <si>
    <t>Oplechování parapetů z pozinkovaného plechu s povrchovou úpravou rovných celoplošně lepené, bez rohů Příplatek k cenám za zvýšenou pracnost při provedení rohu nebo koutu přes rš 400 mm</t>
  </si>
  <si>
    <t>2*(4+3+1+2+2+1+2)</t>
  </si>
  <si>
    <t>154</t>
  </si>
  <si>
    <t>764312614</t>
  </si>
  <si>
    <t>Spodní lemování rovných zdí střech s krytinou skládanou z Pz s povrchovou úpravou rš 330 mm</t>
  </si>
  <si>
    <t>2049534801</t>
  </si>
  <si>
    <t>Lemování zdí z pozinkovaného plechu s povrchovou úpravou spodní s formováním do tvaru krytiny rovných, střech s krytinou skládanou mimo prejzovou rš 330 mm</t>
  </si>
  <si>
    <t>8,0 "KL/12</t>
  </si>
  <si>
    <t>155</t>
  </si>
  <si>
    <t>764312662</t>
  </si>
  <si>
    <t>Příplatek za kotvení lemování zdí z Pz s povrchovou úpravou do zatepleného podkladu</t>
  </si>
  <si>
    <t>-1843275964</t>
  </si>
  <si>
    <t>Lemování zdí z pozinkovaného plechu s povrchovou úpravou spodní s formováním do tvaru krytiny Příplatek k cenám za kotvení do zatepleného podkladu</t>
  </si>
  <si>
    <t>8+8 " K11+K12</t>
  </si>
  <si>
    <t>156</t>
  </si>
  <si>
    <t>764001911</t>
  </si>
  <si>
    <t>Napojení klempířských konstrukcí na stávající délky spoje přes 0,5 m</t>
  </si>
  <si>
    <t>-1483773123</t>
  </si>
  <si>
    <t>Napojení na stávající klempířské konstrukce délky spoje přes 0,5 m</t>
  </si>
  <si>
    <t>157</t>
  </si>
  <si>
    <t>138801030</t>
  </si>
  <si>
    <t>plech tabule 0,5 mm šířka 1250 mm povrch 25 µm Polyester mat</t>
  </si>
  <si>
    <t>-486229420</t>
  </si>
  <si>
    <t>(7,2+5,5)*1,0</t>
  </si>
  <si>
    <t>158</t>
  </si>
  <si>
    <t>764011403</t>
  </si>
  <si>
    <t>Podkladní plech z PZ plechu pro hřebeny, nároží, úžlabí nebo okapové hrany tl. 0,55 mm rš 250 mm</t>
  </si>
  <si>
    <t>-956659467</t>
  </si>
  <si>
    <t>Podkladní plech z pozinkovaného plechu tloušťky 0,55 mm rš 250 mm</t>
  </si>
  <si>
    <t>7,2+5,5 "K13+K14</t>
  </si>
  <si>
    <t>159</t>
  </si>
  <si>
    <t>764311615</t>
  </si>
  <si>
    <t>Lemování rovných zdí střech s krytinou skládanou z Pz s povrchovou úpravou rš 400 mm</t>
  </si>
  <si>
    <t>-1791098812</t>
  </si>
  <si>
    <t>Lemování zdí z pozinkovaného plechu s povrchovou úpravou boční nebo horní rovné, střech s krytinou skládanou mimo prejzovou rš 400 mm</t>
  </si>
  <si>
    <t>160</t>
  </si>
  <si>
    <t>829081566</t>
  </si>
  <si>
    <t>161</t>
  </si>
  <si>
    <t>764511603</t>
  </si>
  <si>
    <t>Žlab podokapní půlkruhový z Pz s povrchovou úpravou rš 400 mm</t>
  </si>
  <si>
    <t>1410148980</t>
  </si>
  <si>
    <t>Žlab podokapní z pozinkovaného plechu s povrchovou úpravou včetně háků a čel půlkruhový rš 400 mm</t>
  </si>
  <si>
    <t>" ozn.: KL/09</t>
  </si>
  <si>
    <t>162</t>
  </si>
  <si>
    <t>764511623</t>
  </si>
  <si>
    <t>Roh nebo kout půlkruhového podokapního žlabu z Pz s povrchovou úpravou rš 400 mm</t>
  </si>
  <si>
    <t>-499117531</t>
  </si>
  <si>
    <t>Žlab podokapní z pozinkovaného plechu s povrchovou úpravou včetně háků a čel roh nebo kout, žlabu půlkruhového rš 400 mm</t>
  </si>
  <si>
    <t>163</t>
  </si>
  <si>
    <t>764011615</t>
  </si>
  <si>
    <t>Podkladní plech z Pz s upraveným povrchem rš 400 mm</t>
  </si>
  <si>
    <t>-545826434</t>
  </si>
  <si>
    <t>Podkladní plech z pozinkovaného plechu s povrchovou úpravou rš 400 mm</t>
  </si>
  <si>
    <t>4 " K10</t>
  </si>
  <si>
    <t>164</t>
  </si>
  <si>
    <t>764512407</t>
  </si>
  <si>
    <t>Žlab nadřímsový hranatý uložený v hácích se spádovou vložkou z Pz plechu rš 670 mm</t>
  </si>
  <si>
    <t>-2031760918</t>
  </si>
  <si>
    <t>Žlab nadřímsový z pozinkovaného plechu hranatý, včetně čel a hrdel uložený v hácích se spádovou vložkou rš 670 mm</t>
  </si>
  <si>
    <t>" ozn.: KL/10</t>
  </si>
  <si>
    <t>4,0*1</t>
  </si>
  <si>
    <t>165</t>
  </si>
  <si>
    <t>764512447</t>
  </si>
  <si>
    <t>Příplatek k cenám hranatého nadřímsového žlabu z Pz plechu rš 670 mm za provedení rohu nebo koutu</t>
  </si>
  <si>
    <t>-1525403574</t>
  </si>
  <si>
    <t>Žlab nadřímsový z pozinkovaného plechu hranatý, včetně čel a hrdel Příplatek k cenám za zvýšenou pracnost při provedení rohu nebo koutu žlabu rš 670 mm</t>
  </si>
  <si>
    <t>166</t>
  </si>
  <si>
    <t>764518623</t>
  </si>
  <si>
    <t>Svody kruhové včetně objímek, kolen, odskoků z Pz s povrchovou úpravou průměru 120 mm</t>
  </si>
  <si>
    <t>-1857391660</t>
  </si>
  <si>
    <t>Svod z pozinkovaného plechu s upraveným povrchem včetně objímek, kolen a odskoků kruhový, průměru 120 mm</t>
  </si>
  <si>
    <t>" ozn.: KL/07+KL/08</t>
  </si>
  <si>
    <t>5*1</t>
  </si>
  <si>
    <t>4,5*2</t>
  </si>
  <si>
    <t>167</t>
  </si>
  <si>
    <t>764511643</t>
  </si>
  <si>
    <t>Kotlík oválný (trychtýřový) pro podokapní žlaby z Pz s povrchovou úpravou 330/120 mm</t>
  </si>
  <si>
    <t>-1385652987</t>
  </si>
  <si>
    <t>Žlab podokapní z pozinkovaného plechu s povrchovou úpravou včetně háků a čel kotlík oválný (trychtýřový), rš žlabu/průměr svodu 400/120 mm</t>
  </si>
  <si>
    <t>168</t>
  </si>
  <si>
    <t>998764102</t>
  </si>
  <si>
    <t>Přesun hmot tonážní pro konstrukce klempířské v objektech v do 12 m</t>
  </si>
  <si>
    <t>54035473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</si>
  <si>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</si>
  <si>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</si>
  <si>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</si>
  <si>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169</t>
  </si>
  <si>
    <t>R7666641A</t>
  </si>
  <si>
    <t>Montáž vchodových dveří 1křídlových bez nadsvětlíku do zdiva vč.D+M těsnícíh pásek z interiéru a exteriéru, kotvení systémovými kotvami, dotěsnění PUR pěnou</t>
  </si>
  <si>
    <t>-962817337</t>
  </si>
  <si>
    <t>170</t>
  </si>
  <si>
    <t>6114417M1</t>
  </si>
  <si>
    <t>dveře plastové vchodové 1křídlové otevíravé 1470x2100 mm ozn.P/01 kpl</t>
  </si>
  <si>
    <t>1170003551</t>
  </si>
  <si>
    <t>171</t>
  </si>
  <si>
    <t>6114417M2</t>
  </si>
  <si>
    <t>dveře plastové vchodové 1křídlové otevíravé 1500x2200 mm ozn.P/02 kpl</t>
  </si>
  <si>
    <t>-1551766993</t>
  </si>
  <si>
    <t>172</t>
  </si>
  <si>
    <t>6114417M4</t>
  </si>
  <si>
    <t>dveře plastové vchodové 1křídlové otevíravé 1100x2100 mm ozn.P/04 kpl</t>
  </si>
  <si>
    <t>-1997955099</t>
  </si>
  <si>
    <t>173</t>
  </si>
  <si>
    <t>R7666642A</t>
  </si>
  <si>
    <t>Montáž vchodových dveří 1křídlových s nadsvětlíkem do zdiva vč.D+M těsnícíh pásek z interiéru a exteriéru, kotvení systémovými kotvami, dotěsnění PUR pěnou</t>
  </si>
  <si>
    <t>-1741053354</t>
  </si>
  <si>
    <t>174</t>
  </si>
  <si>
    <t>6114417M3</t>
  </si>
  <si>
    <t>dveře plastové vchodové 1křídlové otevíravé s nadsvětlíkem 1400x3000(tj.v=2000+1000)mm ozn.P/03 kpl</t>
  </si>
  <si>
    <t>-1888192036</t>
  </si>
  <si>
    <t>175</t>
  </si>
  <si>
    <t>998766201</t>
  </si>
  <si>
    <t>Přesun hmot procentní pro konstrukce truhlářské v objektech v do 6 m</t>
  </si>
  <si>
    <t>%</t>
  </si>
  <si>
    <t>1827937261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</si>
  <si>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</si>
  <si>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</si>
  <si>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</si>
  <si>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176</t>
  </si>
  <si>
    <t>R76712211</t>
  </si>
  <si>
    <t>Výroba a montáž výplní z drátěné sítě, šroubované (nekorodující spojovací materiál)</t>
  </si>
  <si>
    <t>2020457173</t>
  </si>
  <si>
    <t>75*0,3 " ozn. Z/03</t>
  </si>
  <si>
    <t>177</t>
  </si>
  <si>
    <t>1594524M</t>
  </si>
  <si>
    <t>materiál standartu tahokov 1250x2500 mm, oko kosočtverečné 10.3x5,3mm 10/7,62/1,4  tl.plechu 1,0 mm, plech DX51D+Z - TR pozink</t>
  </si>
  <si>
    <t>-1593309238</t>
  </si>
  <si>
    <t>75*0,3*1,33 " ozn.Z/03</t>
  </si>
  <si>
    <t>178</t>
  </si>
  <si>
    <t>R76799527</t>
  </si>
  <si>
    <t>Montáž zákrytového objektu pro stáv.zařízení VZT vč.zhotovení nového základu z betonu a příslušných zemních prací</t>
  </si>
  <si>
    <t>569386671</t>
  </si>
  <si>
    <t>Montáž ostatních atypických zámečnických konstrukcí hmotnosti přes 250 do 500 kg</t>
  </si>
  <si>
    <t>179</t>
  </si>
  <si>
    <t>5571297M</t>
  </si>
  <si>
    <t>výroba a dodávka zákrytu pro stávající zařízení VZT, rozměr š1400xhl.740xv1550mm, ozn.výr. Z/02 kpl</t>
  </si>
  <si>
    <t>1055509006</t>
  </si>
  <si>
    <t>Skříně kovové dvoukřídlové skříně kancelářské 1950x1180x440  mm C1960 dvoudveřová vysoká</t>
  </si>
  <si>
    <t>180</t>
  </si>
  <si>
    <t>R76731265</t>
  </si>
  <si>
    <t>Výroba+dodávka+montáž Al světlíku vč.izol.2-skla fix průsvitné neprůhledné s teplým rámečkem z interiéru bezpečnostní výr.ozn.Z/01 komplet vč.případných zvihacích mechanizmů</t>
  </si>
  <si>
    <t>250137832</t>
  </si>
  <si>
    <t>Montáž světlíků pro bezvazníkové haly podélných nebo příčných s ocelovou konstrukcí obrubníků se zasklením na železobetonové nosníky, rozpětí 1800 mm</t>
  </si>
  <si>
    <t>181</t>
  </si>
  <si>
    <t>R76731266</t>
  </si>
  <si>
    <t>Repase stáv.střešního světlíku 1800x2000mm dle popisu "Z1" na výkr.č.D.AR.10</t>
  </si>
  <si>
    <t>484722894</t>
  </si>
  <si>
    <t>1,8*2,0 "Z1 z D.AR.10</t>
  </si>
  <si>
    <t>182</t>
  </si>
  <si>
    <t>R76739269</t>
  </si>
  <si>
    <t xml:space="preserve">Dodávka+montáž napínáku vrchního kabelového vedení výr.ozn.Z/04 komplet </t>
  </si>
  <si>
    <t>40075267</t>
  </si>
  <si>
    <t>183</t>
  </si>
  <si>
    <t>998767202</t>
  </si>
  <si>
    <t>Přesun hmot procentní pro zámečnické konstrukce v objektech v do 12 m</t>
  </si>
  <si>
    <t>476855524</t>
  </si>
  <si>
    <t>Přesun hmot pro zámečnické konstrukce stanovený procentní sazbou (%) z ceny vodorovná dopravní vzdálenost do 50 m v objektech výšky přes 6 do 12 m</t>
  </si>
  <si>
    <t>783</t>
  </si>
  <si>
    <t>Dokončovací práce - nátěry</t>
  </si>
  <si>
    <t>184</t>
  </si>
  <si>
    <t>783801223</t>
  </si>
  <si>
    <t>Očištění 2x nátěrem biocidním přípravkem s okartáčováním hladkých betonů, povrchů z desek</t>
  </si>
  <si>
    <t>-1975066474</t>
  </si>
  <si>
    <t>Očištění omítek biocidními prostředky napadených mikroorganismy s okartáčováním, nátěrem dvojnásobným, povrchů hladkých betonových povrchů nebo povrchů z desek na bázi dřeva</t>
  </si>
  <si>
    <t>" dle TZ a půdorysů a řezů vč.pohledů</t>
  </si>
  <si>
    <t>(16,22+2,25*2)*0,265</t>
  </si>
  <si>
    <t>12,44*1,0</t>
  </si>
  <si>
    <t>6,3*1,0</t>
  </si>
  <si>
    <t>4,9*1,0/2</t>
  </si>
  <si>
    <t>(16,22-6,3-4,9)*0,15</t>
  </si>
  <si>
    <t>12,44*0,15</t>
  </si>
  <si>
    <t>185</t>
  </si>
  <si>
    <t>783823145</t>
  </si>
  <si>
    <t>Penetrační silikonový nátěr lícového zdiva</t>
  </si>
  <si>
    <t>-1999732865</t>
  </si>
  <si>
    <t>Penetrační nátěr omítek hladkých zdiva lícového silikonový</t>
  </si>
  <si>
    <t>186</t>
  </si>
  <si>
    <t>783827505</t>
  </si>
  <si>
    <t>Krycí dvojnásobný silikonový nátěr lícového zdiva</t>
  </si>
  <si>
    <t>612984692</t>
  </si>
  <si>
    <t>Krycí (ochranný ) nátěr omítek dvojnásobný hladkých zdiva lícového silikonový</t>
  </si>
  <si>
    <t>784</t>
  </si>
  <si>
    <t>Dokončovací práce - malby a tapety</t>
  </si>
  <si>
    <t>187</t>
  </si>
  <si>
    <t>784121001</t>
  </si>
  <si>
    <t>Oškrabání malby v mísnostech výšky do 3,80 m</t>
  </si>
  <si>
    <t>388757257</t>
  </si>
  <si>
    <t>Oškrabání malby v místnostech výšky do 3,80 m</t>
  </si>
  <si>
    <t>" pouze stropy</t>
  </si>
  <si>
    <t>" plochy stropů mimo márnice</t>
  </si>
  <si>
    <t>4,0*1,65</t>
  </si>
  <si>
    <t>5,1*(3,95+2,57)</t>
  </si>
  <si>
    <t>(2,59+2,36)*4,57</t>
  </si>
  <si>
    <t>4,0*5,0</t>
  </si>
  <si>
    <t>4,0*2,58</t>
  </si>
  <si>
    <t>2,82*1,45+2,82*4,83</t>
  </si>
  <si>
    <t>0,76*1,45+0,84*1,6</t>
  </si>
  <si>
    <t>(0,4+0,76+0,1+0,84)*(4,83-0,15-0,1-0,15)</t>
  </si>
  <si>
    <t>5,02*4,13</t>
  </si>
  <si>
    <t>188</t>
  </si>
  <si>
    <t>784121011</t>
  </si>
  <si>
    <t>Rozmývání podkladu po oškrabání malby v místnostech výšky do 3,80 m</t>
  </si>
  <si>
    <t>1475628435</t>
  </si>
  <si>
    <t>189</t>
  </si>
  <si>
    <t>784161401</t>
  </si>
  <si>
    <t>Celoplošné vyhlazení podkladu sádrovou stěrkou v místnostech výšky do 3,80 m</t>
  </si>
  <si>
    <t>1066116444</t>
  </si>
  <si>
    <t>Celoplošné vyrovnání podkladu sádrovou stěrkou, tloušťky do 3 mm vyhlazením v místnostech výšky do 3,80 m</t>
  </si>
  <si>
    <t>190</t>
  </si>
  <si>
    <t>784171101</t>
  </si>
  <si>
    <t>Zakrytí vnitřních podlah včetně pozdějšího odkrytí</t>
  </si>
  <si>
    <t>97283791</t>
  </si>
  <si>
    <t>Zakrytí nemalovaných ploch (materiál ve specifikaci) včetně pozdějšího odkrytí podlah</t>
  </si>
  <si>
    <t>191</t>
  </si>
  <si>
    <t>581248420</t>
  </si>
  <si>
    <t>fólie pro malířské potřeby zakrývací, 7µ, 4 x 5 m</t>
  </si>
  <si>
    <t>1563030147</t>
  </si>
  <si>
    <t>162,986*1,2</t>
  </si>
  <si>
    <t>192</t>
  </si>
  <si>
    <t>784181101</t>
  </si>
  <si>
    <t>Základní akrylátová jednonásobná penetrace podkladu v místnostech výšky do 3,80m</t>
  </si>
  <si>
    <t>-1789493617</t>
  </si>
  <si>
    <t>Penetrace podkladu jednonásobná základní akrylátová v místnostech výšky do 3,80 m</t>
  </si>
  <si>
    <t>193</t>
  </si>
  <si>
    <t>784191001</t>
  </si>
  <si>
    <t>Čištění vnitřních ploch oken nebo balkonových dveří jednoduchých po provedení malířských prací</t>
  </si>
  <si>
    <t>1219683014</t>
  </si>
  <si>
    <t>Čištění vnitřních ploch hrubý úklid po provedení malířských prací omytím oken nebo balkonových dveří jednoduchých</t>
  </si>
  <si>
    <t>" dle půdorysů</t>
  </si>
  <si>
    <t>194</t>
  </si>
  <si>
    <t>784191005</t>
  </si>
  <si>
    <t>Čištění vnitřních ploch dveří nebo vrat po provedení malířských prací</t>
  </si>
  <si>
    <t>-2016533617</t>
  </si>
  <si>
    <t>Čištění vnitřních ploch hrubý úklid po provedení malířských prací omytím dveří nebo vrat</t>
  </si>
  <si>
    <t>"dle půdorysů</t>
  </si>
  <si>
    <t>1,2*3,0+1,1*2,0+1,28*1,97+1,1*2,1</t>
  </si>
  <si>
    <t>1,0*2,0+(0,9*2,0*5+0,7*2,0*6+2,52*2,0)*2</t>
  </si>
  <si>
    <t>0,9*2,0*2*2</t>
  </si>
  <si>
    <t>195</t>
  </si>
  <si>
    <t>784191007</t>
  </si>
  <si>
    <t>Čištění vnitřních ploch podlah po provedení malířských prací</t>
  </si>
  <si>
    <t>-1126840858</t>
  </si>
  <si>
    <t>Čištění vnitřních ploch hrubý úklid po provedení malířských prací omytím podlah</t>
  </si>
  <si>
    <t>196</t>
  </si>
  <si>
    <t>784221101</t>
  </si>
  <si>
    <t>Dvojnásobné bílé malby  ze směsí za sucha dobře otěruvzdorných v místnostech do 3,80 m</t>
  </si>
  <si>
    <t>865627471</t>
  </si>
  <si>
    <t>Malby z malířských směsí otěruvzdorných za sucha dvojnásobné, bílé za sucha otěruvzdorné dobře v místnostech výšky do 3,80 m</t>
  </si>
  <si>
    <t>Práce a dodávky M</t>
  </si>
  <si>
    <t>21-M</t>
  </si>
  <si>
    <t>Elektromontáže</t>
  </si>
  <si>
    <t>197</t>
  </si>
  <si>
    <t>R21-MD-01</t>
  </si>
  <si>
    <t>sou</t>
  </si>
  <si>
    <t>1385974324</t>
  </si>
  <si>
    <t>198</t>
  </si>
  <si>
    <t>R21-MD-02</t>
  </si>
  <si>
    <t xml:space="preserve">Demontáže, dodávky a montáže svítidel nad vchody do objektu vč. napojení na stáv.rozvod EI-exteriérová nástěnná halogenová svítidla s pohybovými čidly na KZS fasády </t>
  </si>
  <si>
    <t>kpl</t>
  </si>
  <si>
    <t>35231611</t>
  </si>
  <si>
    <t>24-M</t>
  </si>
  <si>
    <t>Montáže vzduchotechnických zařízení</t>
  </si>
  <si>
    <t>199</t>
  </si>
  <si>
    <t>R24-MD-01</t>
  </si>
  <si>
    <t>Provedení výměny rozvodů chladiva od VZT jednotek v chladícím boxu až ke kondenzátorům v exteriéru dle požadavku projektu</t>
  </si>
  <si>
    <t>1352475786</t>
  </si>
  <si>
    <t>36-M</t>
  </si>
  <si>
    <t>Montáž prov.,měř. a regul. zařízení</t>
  </si>
  <si>
    <t>200</t>
  </si>
  <si>
    <t>R36-MD-01</t>
  </si>
  <si>
    <t>Vyregulování otopné soustavy po provedení opratření na snížení energetické náročnosti</t>
  </si>
  <si>
    <t>1505543969</t>
  </si>
  <si>
    <t>" plochy místností mimo márnice</t>
  </si>
  <si>
    <t>VRN</t>
  </si>
  <si>
    <t>Vedlejší rozpočtové náklady</t>
  </si>
  <si>
    <t>VRN1</t>
  </si>
  <si>
    <t>Průzkumné, geodetické a projektové práce</t>
  </si>
  <si>
    <t>201</t>
  </si>
  <si>
    <t>010001000</t>
  </si>
  <si>
    <t>1024</t>
  </si>
  <si>
    <t>1623479422</t>
  </si>
  <si>
    <t>202</t>
  </si>
  <si>
    <t>013254000</t>
  </si>
  <si>
    <t>Dokumentace skutečného provedení stavby</t>
  </si>
  <si>
    <t>-998219239</t>
  </si>
  <si>
    <t>VRN2</t>
  </si>
  <si>
    <t>Příprava staveniště</t>
  </si>
  <si>
    <t>203</t>
  </si>
  <si>
    <t>020001000</t>
  </si>
  <si>
    <t>257598302</t>
  </si>
  <si>
    <t>VRN3</t>
  </si>
  <si>
    <t>Zařízení staveniště</t>
  </si>
  <si>
    <t>204</t>
  </si>
  <si>
    <t>030001000</t>
  </si>
  <si>
    <t>-1468783035</t>
  </si>
  <si>
    <t>VRN4</t>
  </si>
  <si>
    <t>Inženýrská činnost</t>
  </si>
  <si>
    <t>205</t>
  </si>
  <si>
    <t>040001000</t>
  </si>
  <si>
    <t>-1513787848</t>
  </si>
  <si>
    <t>VRN6</t>
  </si>
  <si>
    <t>Územní vlivy</t>
  </si>
  <si>
    <t>206</t>
  </si>
  <si>
    <t>060001000</t>
  </si>
  <si>
    <t>-358435628</t>
  </si>
  <si>
    <t>VRN7</t>
  </si>
  <si>
    <t>Provozní vlivy</t>
  </si>
  <si>
    <t>207</t>
  </si>
  <si>
    <t>070001000</t>
  </si>
  <si>
    <t>-488976556</t>
  </si>
  <si>
    <t>VRN9</t>
  </si>
  <si>
    <t>Ostatní náklady</t>
  </si>
  <si>
    <t>208</t>
  </si>
  <si>
    <t>090001000</t>
  </si>
  <si>
    <t>386760725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</si>
  <si>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</si>
  <si>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</si>
  <si>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</si>
  <si>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</si>
  <si>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</si>
  <si>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</si>
  <si>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</si>
  <si>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</si>
  <si>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</si>
  <si>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</si>
  <si>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</si>
  <si>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</si>
  <si>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</si>
  <si>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</si>
  <si>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</si>
  <si>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</si>
  <si>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</si>
  <si>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</si>
  <si>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</si>
  <si>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</si>
  <si>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</si>
  <si>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</si>
  <si>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</si>
  <si>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</si>
  <si>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</si>
  <si>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</si>
  <si>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</si>
  <si>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</si>
  <si>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</si>
  <si>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</si>
  <si>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</si>
  <si>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</si>
  <si>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</si>
  <si>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</si>
  <si>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</si>
  <si>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</si>
  <si>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</si>
  <si>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</si>
  <si>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</si>
  <si>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</si>
  <si>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</si>
  <si>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</si>
  <si>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</si>
  <si>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</si>
  <si>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</si>
  <si>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</si>
  <si>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</si>
  <si>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</si>
  <si>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</si>
  <si>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</si>
  <si>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</si>
  <si>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</si>
  <si>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</si>
  <si>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</si>
  <si>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</si>
  <si>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</si>
  <si>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</si>
  <si>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</si>
  <si>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</si>
  <si>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</si>
  <si>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</si>
  <si>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</si>
  <si>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</si>
  <si>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</si>
  <si>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</si>
  <si>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</si>
  <si>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</si>
  <si>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</si>
  <si>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</si>
  <si>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</si>
  <si>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</si>
  <si>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</si>
  <si>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</si>
  <si>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</si>
  <si>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</si>
  <si>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</si>
  <si>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</si>
  <si>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</si>
  <si>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</si>
  <si>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</si>
  <si>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</si>
  <si>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</si>
  <si>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</si>
  <si>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</si>
  <si>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</si>
  <si>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</si>
  <si>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</si>
  <si>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</si>
  <si>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</si>
  <si>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</si>
  <si>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</si>
  <si>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</si>
  <si>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</si>
  <si>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</si>
  <si>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</si>
  <si>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</si>
  <si>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</si>
  <si>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</si>
  <si>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</si>
  <si>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</si>
  <si>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</si>
  <si>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</si>
  <si>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</si>
  <si>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</si>
  <si>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</si>
  <si>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</si>
  <si>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</si>
  <si>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</si>
  <si>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</si>
  <si>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</si>
  <si>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</si>
  <si>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</si>
  <si>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</si>
  <si>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</si>
  <si>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</si>
  <si>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</si>
  <si>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</si>
  <si>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</si>
  <si>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</si>
  <si>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</si>
  <si>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</si>
  <si>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</si>
  <si>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</si>
  <si>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</si>
  <si>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</si>
  <si>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</si>
  <si>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</si>
  <si>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</si>
  <si>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</si>
  <si>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</si>
  <si>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</si>
  <si>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</si>
  <si>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</si>
  <si>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</si>
  <si>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</si>
  <si>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</si>
  <si>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</si>
  <si>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</si>
  <si>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</si>
  <si>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</si>
  <si>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</si>
  <si>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</si>
  <si>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</si>
  <si>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</si>
  <si>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</si>
  <si>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</si>
  <si>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</si>
  <si>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</si>
  <si>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</si>
  <si>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</si>
  <si>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</si>
  <si>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</si>
  <si>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</si>
  <si>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</si>
  <si>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</si>
  <si>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</si>
  <si>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</si>
  <si>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</si>
  <si>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</si>
  <si>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</si>
  <si>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</si>
  <si>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</si>
  <si>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</si>
  <si>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</si>
  <si>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</si>
  <si>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</si>
  <si>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</si>
  <si>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</si>
  <si>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</si>
  <si>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</si>
  <si>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</si>
  <si>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</si>
  <si>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</si>
  <si>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</si>
  <si>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</si>
  <si>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</si>
  <si>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</si>
  <si>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</si>
  <si>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</si>
  <si>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</si>
  <si>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</si>
  <si>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</si>
  <si>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Demontáže, dodávky a montáže HROMOSVOD dle TZ-vč.zpracování projektové dokumentace a výchozí revize a vč. demontáže stávající soustavy na fasádách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</si>
</sst>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18" t="s">
        <v>8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0" t="s">
        <v>17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9"/>
      <c r="AQ5" s="31"/>
      <c r="BE5" s="310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46" t="s">
        <v>20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9"/>
      <c r="AQ6" s="31"/>
      <c r="BE6" s="311"/>
      <c r="BS6" s="24" t="s">
        <v>21</v>
      </c>
    </row>
    <row r="7" spans="2:71" ht="14.4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24</v>
      </c>
      <c r="AL7" s="29"/>
      <c r="AM7" s="29"/>
      <c r="AN7" s="35" t="s">
        <v>25</v>
      </c>
      <c r="AO7" s="29"/>
      <c r="AP7" s="29"/>
      <c r="AQ7" s="31"/>
      <c r="BE7" s="311"/>
      <c r="BS7" s="24" t="s">
        <v>26</v>
      </c>
    </row>
    <row r="8" spans="2:71" ht="14.45" customHeight="1">
      <c r="B8" s="28"/>
      <c r="C8" s="29"/>
      <c r="D8" s="37" t="s">
        <v>27</v>
      </c>
      <c r="E8" s="29"/>
      <c r="F8" s="29"/>
      <c r="G8" s="29"/>
      <c r="H8" s="29"/>
      <c r="I8" s="29"/>
      <c r="J8" s="29"/>
      <c r="K8" s="35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29</v>
      </c>
      <c r="AL8" s="29"/>
      <c r="AM8" s="29"/>
      <c r="AN8" s="38" t="s">
        <v>30</v>
      </c>
      <c r="AO8" s="29"/>
      <c r="AP8" s="29"/>
      <c r="AQ8" s="31"/>
      <c r="BE8" s="311"/>
      <c r="BS8" s="24" t="s">
        <v>31</v>
      </c>
    </row>
    <row r="9" spans="2:71" ht="29.25" customHeight="1">
      <c r="B9" s="28"/>
      <c r="C9" s="29"/>
      <c r="D9" s="34" t="s">
        <v>32</v>
      </c>
      <c r="E9" s="29"/>
      <c r="F9" s="29"/>
      <c r="G9" s="29"/>
      <c r="H9" s="29"/>
      <c r="I9" s="29"/>
      <c r="J9" s="29"/>
      <c r="K9" s="39" t="s">
        <v>33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34</v>
      </c>
      <c r="AL9" s="29"/>
      <c r="AM9" s="29"/>
      <c r="AN9" s="39" t="s">
        <v>35</v>
      </c>
      <c r="AO9" s="29"/>
      <c r="AP9" s="29"/>
      <c r="AQ9" s="31"/>
      <c r="BE9" s="311"/>
      <c r="BS9" s="24" t="s">
        <v>36</v>
      </c>
    </row>
    <row r="10" spans="2:71" ht="14.45" customHeight="1">
      <c r="B10" s="28"/>
      <c r="C10" s="29"/>
      <c r="D10" s="37" t="s">
        <v>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38</v>
      </c>
      <c r="AL10" s="29"/>
      <c r="AM10" s="29"/>
      <c r="AN10" s="35" t="s">
        <v>5</v>
      </c>
      <c r="AO10" s="29"/>
      <c r="AP10" s="29"/>
      <c r="AQ10" s="31"/>
      <c r="BE10" s="311"/>
      <c r="BS10" s="24" t="s">
        <v>21</v>
      </c>
    </row>
    <row r="11" spans="2:71" ht="18.4" customHeight="1">
      <c r="B11" s="28"/>
      <c r="C11" s="29"/>
      <c r="D11" s="29"/>
      <c r="E11" s="35" t="s">
        <v>39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40</v>
      </c>
      <c r="AL11" s="29"/>
      <c r="AM11" s="29"/>
      <c r="AN11" s="35" t="s">
        <v>5</v>
      </c>
      <c r="AO11" s="29"/>
      <c r="AP11" s="29"/>
      <c r="AQ11" s="31"/>
      <c r="BE11" s="311"/>
      <c r="BS11" s="24" t="s">
        <v>21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11"/>
      <c r="BS12" s="24" t="s">
        <v>21</v>
      </c>
    </row>
    <row r="13" spans="2:71" ht="14.45" customHeight="1">
      <c r="B13" s="28"/>
      <c r="C13" s="29"/>
      <c r="D13" s="37" t="s">
        <v>41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38</v>
      </c>
      <c r="AL13" s="29"/>
      <c r="AM13" s="29"/>
      <c r="AN13" s="40" t="s">
        <v>42</v>
      </c>
      <c r="AO13" s="29"/>
      <c r="AP13" s="29"/>
      <c r="AQ13" s="31"/>
      <c r="BE13" s="311"/>
      <c r="BS13" s="24" t="s">
        <v>21</v>
      </c>
    </row>
    <row r="14" spans="2:71" ht="13.5">
      <c r="B14" s="28"/>
      <c r="C14" s="29"/>
      <c r="D14" s="29"/>
      <c r="E14" s="340" t="s">
        <v>42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7" t="s">
        <v>40</v>
      </c>
      <c r="AL14" s="29"/>
      <c r="AM14" s="29"/>
      <c r="AN14" s="40" t="s">
        <v>42</v>
      </c>
      <c r="AO14" s="29"/>
      <c r="AP14" s="29"/>
      <c r="AQ14" s="31"/>
      <c r="BE14" s="311"/>
      <c r="BS14" s="24" t="s">
        <v>21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11"/>
      <c r="BS15" s="24" t="s">
        <v>6</v>
      </c>
    </row>
    <row r="16" spans="2:71" ht="14.45" customHeight="1">
      <c r="B16" s="28"/>
      <c r="C16" s="29"/>
      <c r="D16" s="37" t="s">
        <v>43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38</v>
      </c>
      <c r="AL16" s="29"/>
      <c r="AM16" s="29"/>
      <c r="AN16" s="35" t="s">
        <v>5</v>
      </c>
      <c r="AO16" s="29"/>
      <c r="AP16" s="29"/>
      <c r="AQ16" s="31"/>
      <c r="BE16" s="311"/>
      <c r="BS16" s="24" t="s">
        <v>6</v>
      </c>
    </row>
    <row r="17" spans="2:71" ht="18.4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40</v>
      </c>
      <c r="AL17" s="29"/>
      <c r="AM17" s="29"/>
      <c r="AN17" s="35" t="s">
        <v>5</v>
      </c>
      <c r="AO17" s="29"/>
      <c r="AP17" s="29"/>
      <c r="AQ17" s="31"/>
      <c r="BE17" s="311"/>
      <c r="BS17" s="24" t="s">
        <v>45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11"/>
      <c r="BS18" s="24" t="s">
        <v>9</v>
      </c>
    </row>
    <row r="19" spans="2:71" ht="14.45" customHeight="1">
      <c r="B19" s="28"/>
      <c r="C19" s="29"/>
      <c r="D19" s="37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11"/>
      <c r="BS19" s="24" t="s">
        <v>9</v>
      </c>
    </row>
    <row r="20" spans="2:71" ht="57" customHeight="1">
      <c r="B20" s="28"/>
      <c r="C20" s="29"/>
      <c r="D20" s="29"/>
      <c r="E20" s="342" t="s">
        <v>47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29"/>
      <c r="AP20" s="29"/>
      <c r="AQ20" s="31"/>
      <c r="BE20" s="311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11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11"/>
    </row>
    <row r="23" spans="2:57" s="1" customFormat="1" ht="25.9" customHeight="1">
      <c r="B23" s="42"/>
      <c r="C23" s="43"/>
      <c r="D23" s="44" t="s">
        <v>48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43">
        <f>ROUND(AG51,2)</f>
        <v>0</v>
      </c>
      <c r="AL23" s="344"/>
      <c r="AM23" s="344"/>
      <c r="AN23" s="344"/>
      <c r="AO23" s="344"/>
      <c r="AP23" s="43"/>
      <c r="AQ23" s="46"/>
      <c r="BE23" s="311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11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45" t="s">
        <v>49</v>
      </c>
      <c r="M25" s="345"/>
      <c r="N25" s="345"/>
      <c r="O25" s="345"/>
      <c r="P25" s="43"/>
      <c r="Q25" s="43"/>
      <c r="R25" s="43"/>
      <c r="S25" s="43"/>
      <c r="T25" s="43"/>
      <c r="U25" s="43"/>
      <c r="V25" s="43"/>
      <c r="W25" s="345" t="s">
        <v>50</v>
      </c>
      <c r="X25" s="345"/>
      <c r="Y25" s="345"/>
      <c r="Z25" s="345"/>
      <c r="AA25" s="345"/>
      <c r="AB25" s="345"/>
      <c r="AC25" s="345"/>
      <c r="AD25" s="345"/>
      <c r="AE25" s="345"/>
      <c r="AF25" s="43"/>
      <c r="AG25" s="43"/>
      <c r="AH25" s="43"/>
      <c r="AI25" s="43"/>
      <c r="AJ25" s="43"/>
      <c r="AK25" s="345" t="s">
        <v>51</v>
      </c>
      <c r="AL25" s="345"/>
      <c r="AM25" s="345"/>
      <c r="AN25" s="345"/>
      <c r="AO25" s="345"/>
      <c r="AP25" s="43"/>
      <c r="AQ25" s="46"/>
      <c r="BE25" s="311"/>
    </row>
    <row r="26" spans="2:57" s="2" customFormat="1" ht="14.45" customHeight="1">
      <c r="B26" s="48"/>
      <c r="C26" s="49"/>
      <c r="D26" s="50" t="s">
        <v>52</v>
      </c>
      <c r="E26" s="49"/>
      <c r="F26" s="50" t="s">
        <v>53</v>
      </c>
      <c r="G26" s="49"/>
      <c r="H26" s="49"/>
      <c r="I26" s="49"/>
      <c r="J26" s="49"/>
      <c r="K26" s="49"/>
      <c r="L26" s="339">
        <v>0.21</v>
      </c>
      <c r="M26" s="313"/>
      <c r="N26" s="313"/>
      <c r="O26" s="313"/>
      <c r="P26" s="49"/>
      <c r="Q26" s="49"/>
      <c r="R26" s="49"/>
      <c r="S26" s="49"/>
      <c r="T26" s="49"/>
      <c r="U26" s="49"/>
      <c r="V26" s="49"/>
      <c r="W26" s="312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9"/>
      <c r="AG26" s="49"/>
      <c r="AH26" s="49"/>
      <c r="AI26" s="49"/>
      <c r="AJ26" s="49"/>
      <c r="AK26" s="312">
        <f>ROUND(AV51,2)</f>
        <v>0</v>
      </c>
      <c r="AL26" s="313"/>
      <c r="AM26" s="313"/>
      <c r="AN26" s="313"/>
      <c r="AO26" s="313"/>
      <c r="AP26" s="49"/>
      <c r="AQ26" s="51"/>
      <c r="BE26" s="311"/>
    </row>
    <row r="27" spans="2:57" s="2" customFormat="1" ht="14.45" customHeight="1">
      <c r="B27" s="48"/>
      <c r="C27" s="49"/>
      <c r="D27" s="49"/>
      <c r="E27" s="49"/>
      <c r="F27" s="50" t="s">
        <v>54</v>
      </c>
      <c r="G27" s="49"/>
      <c r="H27" s="49"/>
      <c r="I27" s="49"/>
      <c r="J27" s="49"/>
      <c r="K27" s="49"/>
      <c r="L27" s="339">
        <v>0.15</v>
      </c>
      <c r="M27" s="313"/>
      <c r="N27" s="313"/>
      <c r="O27" s="313"/>
      <c r="P27" s="49"/>
      <c r="Q27" s="49"/>
      <c r="R27" s="49"/>
      <c r="S27" s="49"/>
      <c r="T27" s="49"/>
      <c r="U27" s="49"/>
      <c r="V27" s="49"/>
      <c r="W27" s="312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9"/>
      <c r="AG27" s="49"/>
      <c r="AH27" s="49"/>
      <c r="AI27" s="49"/>
      <c r="AJ27" s="49"/>
      <c r="AK27" s="312">
        <f>ROUND(AW51,2)</f>
        <v>0</v>
      </c>
      <c r="AL27" s="313"/>
      <c r="AM27" s="313"/>
      <c r="AN27" s="313"/>
      <c r="AO27" s="313"/>
      <c r="AP27" s="49"/>
      <c r="AQ27" s="51"/>
      <c r="BE27" s="311"/>
    </row>
    <row r="28" spans="2:57" s="2" customFormat="1" ht="14.45" customHeight="1" hidden="1">
      <c r="B28" s="48"/>
      <c r="C28" s="49"/>
      <c r="D28" s="49"/>
      <c r="E28" s="49"/>
      <c r="F28" s="50" t="s">
        <v>55</v>
      </c>
      <c r="G28" s="49"/>
      <c r="H28" s="49"/>
      <c r="I28" s="49"/>
      <c r="J28" s="49"/>
      <c r="K28" s="49"/>
      <c r="L28" s="339">
        <v>0.21</v>
      </c>
      <c r="M28" s="313"/>
      <c r="N28" s="313"/>
      <c r="O28" s="313"/>
      <c r="P28" s="49"/>
      <c r="Q28" s="49"/>
      <c r="R28" s="49"/>
      <c r="S28" s="49"/>
      <c r="T28" s="49"/>
      <c r="U28" s="49"/>
      <c r="V28" s="49"/>
      <c r="W28" s="312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9"/>
      <c r="AG28" s="49"/>
      <c r="AH28" s="49"/>
      <c r="AI28" s="49"/>
      <c r="AJ28" s="49"/>
      <c r="AK28" s="312">
        <v>0</v>
      </c>
      <c r="AL28" s="313"/>
      <c r="AM28" s="313"/>
      <c r="AN28" s="313"/>
      <c r="AO28" s="313"/>
      <c r="AP28" s="49"/>
      <c r="AQ28" s="51"/>
      <c r="BE28" s="311"/>
    </row>
    <row r="29" spans="2:57" s="2" customFormat="1" ht="14.45" customHeight="1" hidden="1">
      <c r="B29" s="48"/>
      <c r="C29" s="49"/>
      <c r="D29" s="49"/>
      <c r="E29" s="49"/>
      <c r="F29" s="50" t="s">
        <v>56</v>
      </c>
      <c r="G29" s="49"/>
      <c r="H29" s="49"/>
      <c r="I29" s="49"/>
      <c r="J29" s="49"/>
      <c r="K29" s="49"/>
      <c r="L29" s="339">
        <v>0.15</v>
      </c>
      <c r="M29" s="313"/>
      <c r="N29" s="313"/>
      <c r="O29" s="313"/>
      <c r="P29" s="49"/>
      <c r="Q29" s="49"/>
      <c r="R29" s="49"/>
      <c r="S29" s="49"/>
      <c r="T29" s="49"/>
      <c r="U29" s="49"/>
      <c r="V29" s="49"/>
      <c r="W29" s="312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9"/>
      <c r="AG29" s="49"/>
      <c r="AH29" s="49"/>
      <c r="AI29" s="49"/>
      <c r="AJ29" s="49"/>
      <c r="AK29" s="312">
        <v>0</v>
      </c>
      <c r="AL29" s="313"/>
      <c r="AM29" s="313"/>
      <c r="AN29" s="313"/>
      <c r="AO29" s="313"/>
      <c r="AP29" s="49"/>
      <c r="AQ29" s="51"/>
      <c r="BE29" s="311"/>
    </row>
    <row r="30" spans="2:57" s="2" customFormat="1" ht="14.45" customHeight="1" hidden="1">
      <c r="B30" s="48"/>
      <c r="C30" s="49"/>
      <c r="D30" s="49"/>
      <c r="E30" s="49"/>
      <c r="F30" s="50" t="s">
        <v>57</v>
      </c>
      <c r="G30" s="49"/>
      <c r="H30" s="49"/>
      <c r="I30" s="49"/>
      <c r="J30" s="49"/>
      <c r="K30" s="49"/>
      <c r="L30" s="339">
        <v>0</v>
      </c>
      <c r="M30" s="313"/>
      <c r="N30" s="313"/>
      <c r="O30" s="313"/>
      <c r="P30" s="49"/>
      <c r="Q30" s="49"/>
      <c r="R30" s="49"/>
      <c r="S30" s="49"/>
      <c r="T30" s="49"/>
      <c r="U30" s="49"/>
      <c r="V30" s="49"/>
      <c r="W30" s="312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9"/>
      <c r="AG30" s="49"/>
      <c r="AH30" s="49"/>
      <c r="AI30" s="49"/>
      <c r="AJ30" s="49"/>
      <c r="AK30" s="312">
        <v>0</v>
      </c>
      <c r="AL30" s="313"/>
      <c r="AM30" s="313"/>
      <c r="AN30" s="313"/>
      <c r="AO30" s="313"/>
      <c r="AP30" s="49"/>
      <c r="AQ30" s="51"/>
      <c r="BE30" s="311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11"/>
    </row>
    <row r="32" spans="2:57" s="1" customFormat="1" ht="25.9" customHeight="1">
      <c r="B32" s="42"/>
      <c r="C32" s="52"/>
      <c r="D32" s="53" t="s">
        <v>58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59</v>
      </c>
      <c r="U32" s="54"/>
      <c r="V32" s="54"/>
      <c r="W32" s="54"/>
      <c r="X32" s="314" t="s">
        <v>60</v>
      </c>
      <c r="Y32" s="315"/>
      <c r="Z32" s="315"/>
      <c r="AA32" s="315"/>
      <c r="AB32" s="315"/>
      <c r="AC32" s="54"/>
      <c r="AD32" s="54"/>
      <c r="AE32" s="54"/>
      <c r="AF32" s="54"/>
      <c r="AG32" s="54"/>
      <c r="AH32" s="54"/>
      <c r="AI32" s="54"/>
      <c r="AJ32" s="54"/>
      <c r="AK32" s="316">
        <f>SUM(AK23:AK30)</f>
        <v>0</v>
      </c>
      <c r="AL32" s="315"/>
      <c r="AM32" s="315"/>
      <c r="AN32" s="315"/>
      <c r="AO32" s="317"/>
      <c r="AP32" s="52"/>
      <c r="AQ32" s="56"/>
      <c r="BE32" s="311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5" customHeight="1">
      <c r="B39" s="42"/>
      <c r="C39" s="62" t="s">
        <v>61</v>
      </c>
      <c r="AR39" s="42"/>
    </row>
    <row r="40" spans="2:44" s="1" customFormat="1" ht="6.95" customHeight="1">
      <c r="B40" s="42"/>
      <c r="AR40" s="42"/>
    </row>
    <row r="41" spans="2:44" s="3" customFormat="1" ht="14.45" customHeight="1">
      <c r="B41" s="63"/>
      <c r="C41" s="64" t="s">
        <v>16</v>
      </c>
      <c r="L41" s="3" t="str">
        <f>K5</f>
        <v>20181107</v>
      </c>
      <c r="AR41" s="63"/>
    </row>
    <row r="42" spans="2:44" s="4" customFormat="1" ht="36.95" customHeight="1">
      <c r="B42" s="65"/>
      <c r="C42" s="66" t="s">
        <v>19</v>
      </c>
      <c r="L42" s="324" t="str">
        <f>K6</f>
        <v>Městská nemocnice Dvůr Králové n-L, a.s., Multifunkční objekt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R42" s="65"/>
    </row>
    <row r="43" spans="2:44" s="1" customFormat="1" ht="6.95" customHeight="1">
      <c r="B43" s="42"/>
      <c r="AR43" s="42"/>
    </row>
    <row r="44" spans="2:44" s="1" customFormat="1" ht="13.5">
      <c r="B44" s="42"/>
      <c r="C44" s="64" t="s">
        <v>27</v>
      </c>
      <c r="L44" s="67" t="str">
        <f>IF(K8="","",K8)</f>
        <v>poz.st.1642 a p.p.č.3519/8 a 3519/24</v>
      </c>
      <c r="AI44" s="64" t="s">
        <v>29</v>
      </c>
      <c r="AM44" s="326" t="str">
        <f>IF(AN8="","",AN8)</f>
        <v>7. 11. 2018</v>
      </c>
      <c r="AN44" s="326"/>
      <c r="AR44" s="42"/>
    </row>
    <row r="45" spans="2:44" s="1" customFormat="1" ht="6.95" customHeight="1">
      <c r="B45" s="42"/>
      <c r="AR45" s="42"/>
    </row>
    <row r="46" spans="2:56" s="1" customFormat="1" ht="13.5">
      <c r="B46" s="42"/>
      <c r="C46" s="64" t="s">
        <v>37</v>
      </c>
      <c r="L46" s="3" t="str">
        <f>IF(E11="","",E11)</f>
        <v>Městská nemocnice, a.s.</v>
      </c>
      <c r="AI46" s="64" t="s">
        <v>43</v>
      </c>
      <c r="AM46" s="327" t="str">
        <f>IF(E17="","",E17)</f>
        <v>HMP top s.r.o.</v>
      </c>
      <c r="AN46" s="327"/>
      <c r="AO46" s="327"/>
      <c r="AP46" s="327"/>
      <c r="AR46" s="42"/>
      <c r="AS46" s="328" t="s">
        <v>62</v>
      </c>
      <c r="AT46" s="329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42"/>
      <c r="C47" s="64" t="s">
        <v>41</v>
      </c>
      <c r="L47" s="3" t="str">
        <f>IF(E14="Vyplň údaj","",E14)</f>
        <v/>
      </c>
      <c r="AR47" s="42"/>
      <c r="AS47" s="330"/>
      <c r="AT47" s="331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>
      <c r="B48" s="42"/>
      <c r="AR48" s="42"/>
      <c r="AS48" s="330"/>
      <c r="AT48" s="331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332" t="s">
        <v>63</v>
      </c>
      <c r="D49" s="333"/>
      <c r="E49" s="333"/>
      <c r="F49" s="333"/>
      <c r="G49" s="333"/>
      <c r="H49" s="72"/>
      <c r="I49" s="334" t="s">
        <v>64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5" t="s">
        <v>65</v>
      </c>
      <c r="AH49" s="333"/>
      <c r="AI49" s="333"/>
      <c r="AJ49" s="333"/>
      <c r="AK49" s="333"/>
      <c r="AL49" s="333"/>
      <c r="AM49" s="333"/>
      <c r="AN49" s="334" t="s">
        <v>66</v>
      </c>
      <c r="AO49" s="333"/>
      <c r="AP49" s="333"/>
      <c r="AQ49" s="73" t="s">
        <v>67</v>
      </c>
      <c r="AR49" s="42"/>
      <c r="AS49" s="74" t="s">
        <v>68</v>
      </c>
      <c r="AT49" s="75" t="s">
        <v>69</v>
      </c>
      <c r="AU49" s="75" t="s">
        <v>70</v>
      </c>
      <c r="AV49" s="75" t="s">
        <v>71</v>
      </c>
      <c r="AW49" s="75" t="s">
        <v>72</v>
      </c>
      <c r="AX49" s="75" t="s">
        <v>73</v>
      </c>
      <c r="AY49" s="75" t="s">
        <v>74</v>
      </c>
      <c r="AZ49" s="75" t="s">
        <v>75</v>
      </c>
      <c r="BA49" s="75" t="s">
        <v>76</v>
      </c>
      <c r="BB49" s="75" t="s">
        <v>77</v>
      </c>
      <c r="BC49" s="75" t="s">
        <v>78</v>
      </c>
      <c r="BD49" s="76" t="s">
        <v>79</v>
      </c>
    </row>
    <row r="50" spans="2:56" s="1" customFormat="1" ht="10.9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5" customHeight="1">
      <c r="B51" s="65"/>
      <c r="C51" s="78" t="s">
        <v>80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37">
        <f>ROUND(AG52,2)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0" t="s">
        <v>5</v>
      </c>
      <c r="AR51" s="65"/>
      <c r="AS51" s="81">
        <f>ROUND(AS52,2)</f>
        <v>0</v>
      </c>
      <c r="AT51" s="82">
        <f>ROUND(SUM(AV51:AW51),2)</f>
        <v>0</v>
      </c>
      <c r="AU51" s="83">
        <f>ROUND(AU52,5)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ROUND(AZ52,2)</f>
        <v>0</v>
      </c>
      <c r="BA51" s="82">
        <f>ROUND(BA52,2)</f>
        <v>0</v>
      </c>
      <c r="BB51" s="82">
        <f>ROUND(BB52,2)</f>
        <v>0</v>
      </c>
      <c r="BC51" s="82">
        <f>ROUND(BC52,2)</f>
        <v>0</v>
      </c>
      <c r="BD51" s="84">
        <f>ROUND(BD52,2)</f>
        <v>0</v>
      </c>
      <c r="BS51" s="66" t="s">
        <v>81</v>
      </c>
      <c r="BT51" s="66" t="s">
        <v>82</v>
      </c>
      <c r="BU51" s="85" t="s">
        <v>83</v>
      </c>
      <c r="BV51" s="66" t="s">
        <v>84</v>
      </c>
      <c r="BW51" s="66" t="s">
        <v>7</v>
      </c>
      <c r="BX51" s="66" t="s">
        <v>85</v>
      </c>
      <c r="CL51" s="66" t="s">
        <v>23</v>
      </c>
    </row>
    <row r="52" spans="1:91" s="5" customFormat="1" ht="16.5" customHeight="1">
      <c r="A52" s="86" t="s">
        <v>86</v>
      </c>
      <c r="B52" s="87"/>
      <c r="C52" s="88"/>
      <c r="D52" s="336" t="s">
        <v>87</v>
      </c>
      <c r="E52" s="336"/>
      <c r="F52" s="336"/>
      <c r="G52" s="336"/>
      <c r="H52" s="336"/>
      <c r="I52" s="89"/>
      <c r="J52" s="336" t="s">
        <v>88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22">
        <f>'01 - Snížení energetické ...'!J27</f>
        <v>0</v>
      </c>
      <c r="AH52" s="323"/>
      <c r="AI52" s="323"/>
      <c r="AJ52" s="323"/>
      <c r="AK52" s="323"/>
      <c r="AL52" s="323"/>
      <c r="AM52" s="323"/>
      <c r="AN52" s="322">
        <f>SUM(AG52,AT52)</f>
        <v>0</v>
      </c>
      <c r="AO52" s="323"/>
      <c r="AP52" s="323"/>
      <c r="AQ52" s="90" t="s">
        <v>89</v>
      </c>
      <c r="AR52" s="87"/>
      <c r="AS52" s="91">
        <v>0</v>
      </c>
      <c r="AT52" s="92">
        <f>ROUND(SUM(AV52:AW52),2)</f>
        <v>0</v>
      </c>
      <c r="AU52" s="93">
        <f>'01 - Snížení energetické ...'!P114</f>
        <v>0</v>
      </c>
      <c r="AV52" s="92">
        <f>'01 - Snížení energetické ...'!J30</f>
        <v>0</v>
      </c>
      <c r="AW52" s="92">
        <f>'01 - Snížení energetické ...'!J31</f>
        <v>0</v>
      </c>
      <c r="AX52" s="92">
        <f>'01 - Snížení energetické ...'!J32</f>
        <v>0</v>
      </c>
      <c r="AY52" s="92">
        <f>'01 - Snížení energetické ...'!J33</f>
        <v>0</v>
      </c>
      <c r="AZ52" s="92">
        <f>'01 - Snížení energetické ...'!F30</f>
        <v>0</v>
      </c>
      <c r="BA52" s="92">
        <f>'01 - Snížení energetické ...'!F31</f>
        <v>0</v>
      </c>
      <c r="BB52" s="92">
        <f>'01 - Snížení energetické ...'!F32</f>
        <v>0</v>
      </c>
      <c r="BC52" s="92">
        <f>'01 - Snížení energetické ...'!F33</f>
        <v>0</v>
      </c>
      <c r="BD52" s="94">
        <f>'01 - Snížení energetické ...'!F34</f>
        <v>0</v>
      </c>
      <c r="BT52" s="95" t="s">
        <v>26</v>
      </c>
      <c r="BV52" s="95" t="s">
        <v>84</v>
      </c>
      <c r="BW52" s="95" t="s">
        <v>90</v>
      </c>
      <c r="BX52" s="95" t="s">
        <v>7</v>
      </c>
      <c r="CL52" s="95" t="s">
        <v>23</v>
      </c>
      <c r="CM52" s="95" t="s">
        <v>91</v>
      </c>
    </row>
    <row r="53" spans="2:44" s="1" customFormat="1" ht="30" customHeight="1">
      <c r="B53" s="42"/>
      <c r="AR53" s="42"/>
    </row>
    <row r="54" spans="2:44" s="1" customFormat="1" ht="6.95" customHeight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42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01 - Snížení energetick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5"/>
  <sheetViews>
    <sheetView showGridLines="0" tabSelected="1" workbookViewId="0" topLeftCell="A1">
      <pane ySplit="1" topLeftCell="A1127" activePane="bottomLeft" state="frozen"/>
      <selection pane="bottomLeft" activeCell="W1147" sqref="W11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7"/>
      <c r="C1" s="97"/>
      <c r="D1" s="98" t="s">
        <v>1</v>
      </c>
      <c r="E1" s="97"/>
      <c r="F1" s="99" t="s">
        <v>92</v>
      </c>
      <c r="G1" s="355" t="s">
        <v>93</v>
      </c>
      <c r="H1" s="355"/>
      <c r="I1" s="100"/>
      <c r="J1" s="99" t="s">
        <v>94</v>
      </c>
      <c r="K1" s="98" t="s">
        <v>95</v>
      </c>
      <c r="L1" s="99" t="s">
        <v>96</v>
      </c>
      <c r="M1" s="99"/>
      <c r="N1" s="99"/>
      <c r="O1" s="99"/>
      <c r="P1" s="99"/>
      <c r="Q1" s="99"/>
      <c r="R1" s="99"/>
      <c r="S1" s="99"/>
      <c r="T1" s="9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18" t="s">
        <v>8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01"/>
      <c r="J3" s="26"/>
      <c r="K3" s="27"/>
      <c r="AT3" s="24" t="s">
        <v>91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0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2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2"/>
      <c r="J6" s="29"/>
      <c r="K6" s="31"/>
    </row>
    <row r="7" spans="2:11" ht="16.5" customHeight="1">
      <c r="B7" s="28"/>
      <c r="C7" s="29"/>
      <c r="D7" s="29"/>
      <c r="E7" s="347" t="str">
        <f>'Rekapitulace stavby'!K6</f>
        <v>Městská nemocnice Dvůr Králové n-L, a.s., Multifunkční objekt</v>
      </c>
      <c r="F7" s="348"/>
      <c r="G7" s="348"/>
      <c r="H7" s="348"/>
      <c r="I7" s="102"/>
      <c r="J7" s="29"/>
      <c r="K7" s="31"/>
    </row>
    <row r="8" spans="2:11" s="1" customFormat="1" ht="13.5">
      <c r="B8" s="42"/>
      <c r="C8" s="43"/>
      <c r="D8" s="37" t="s">
        <v>98</v>
      </c>
      <c r="E8" s="43"/>
      <c r="F8" s="43"/>
      <c r="G8" s="43"/>
      <c r="H8" s="43"/>
      <c r="I8" s="103"/>
      <c r="J8" s="43"/>
      <c r="K8" s="46"/>
    </row>
    <row r="9" spans="2:11" s="1" customFormat="1" ht="36.95" customHeight="1">
      <c r="B9" s="42"/>
      <c r="C9" s="43"/>
      <c r="D9" s="43"/>
      <c r="E9" s="349" t="s">
        <v>99</v>
      </c>
      <c r="F9" s="350"/>
      <c r="G9" s="350"/>
      <c r="H9" s="350"/>
      <c r="I9" s="103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3"/>
      <c r="J10" s="43"/>
      <c r="K10" s="46"/>
    </row>
    <row r="11" spans="2:11" s="1" customFormat="1" ht="14.45" customHeight="1">
      <c r="B11" s="42"/>
      <c r="C11" s="43"/>
      <c r="D11" s="37" t="s">
        <v>22</v>
      </c>
      <c r="E11" s="43"/>
      <c r="F11" s="35" t="s">
        <v>23</v>
      </c>
      <c r="G11" s="43"/>
      <c r="H11" s="43"/>
      <c r="I11" s="104" t="s">
        <v>24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27</v>
      </c>
      <c r="E12" s="43"/>
      <c r="F12" s="35" t="s">
        <v>28</v>
      </c>
      <c r="G12" s="43"/>
      <c r="H12" s="43"/>
      <c r="I12" s="104" t="s">
        <v>29</v>
      </c>
      <c r="J12" s="105" t="str">
        <f>'Rekapitulace stavby'!AN8</f>
        <v>7. 11. 2018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3"/>
      <c r="J13" s="43"/>
      <c r="K13" s="46"/>
    </row>
    <row r="14" spans="2:11" s="1" customFormat="1" ht="14.45" customHeight="1">
      <c r="B14" s="42"/>
      <c r="C14" s="43"/>
      <c r="D14" s="37" t="s">
        <v>37</v>
      </c>
      <c r="E14" s="43"/>
      <c r="F14" s="43"/>
      <c r="G14" s="43"/>
      <c r="H14" s="43"/>
      <c r="I14" s="104" t="s">
        <v>38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39</v>
      </c>
      <c r="F15" s="43"/>
      <c r="G15" s="43"/>
      <c r="H15" s="43"/>
      <c r="I15" s="104" t="s">
        <v>40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3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04" t="s">
        <v>38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04" t="s">
        <v>40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3"/>
      <c r="J19" s="43"/>
      <c r="K19" s="46"/>
    </row>
    <row r="20" spans="2:11" s="1" customFormat="1" ht="14.45" customHeight="1">
      <c r="B20" s="42"/>
      <c r="C20" s="43"/>
      <c r="D20" s="37" t="s">
        <v>43</v>
      </c>
      <c r="E20" s="43"/>
      <c r="F20" s="43"/>
      <c r="G20" s="43"/>
      <c r="H20" s="43"/>
      <c r="I20" s="104" t="s">
        <v>38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44</v>
      </c>
      <c r="F21" s="43"/>
      <c r="G21" s="43"/>
      <c r="H21" s="43"/>
      <c r="I21" s="104" t="s">
        <v>40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3"/>
      <c r="J22" s="43"/>
      <c r="K22" s="46"/>
    </row>
    <row r="23" spans="2:11" s="1" customFormat="1" ht="14.45" customHeight="1">
      <c r="B23" s="42"/>
      <c r="C23" s="43"/>
      <c r="D23" s="37" t="s">
        <v>46</v>
      </c>
      <c r="E23" s="43"/>
      <c r="F23" s="43"/>
      <c r="G23" s="43"/>
      <c r="H23" s="43"/>
      <c r="I23" s="103"/>
      <c r="J23" s="43"/>
      <c r="K23" s="46"/>
    </row>
    <row r="24" spans="2:11" s="6" customFormat="1" ht="99.75" customHeight="1">
      <c r="B24" s="106"/>
      <c r="C24" s="107"/>
      <c r="D24" s="107"/>
      <c r="E24" s="342" t="s">
        <v>100</v>
      </c>
      <c r="F24" s="342"/>
      <c r="G24" s="342"/>
      <c r="H24" s="342"/>
      <c r="I24" s="108"/>
      <c r="J24" s="107"/>
      <c r="K24" s="109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3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0"/>
      <c r="J26" s="69"/>
      <c r="K26" s="111"/>
    </row>
    <row r="27" spans="2:11" s="1" customFormat="1" ht="25.35" customHeight="1">
      <c r="B27" s="42"/>
      <c r="C27" s="43"/>
      <c r="D27" s="112" t="s">
        <v>48</v>
      </c>
      <c r="E27" s="43"/>
      <c r="F27" s="43"/>
      <c r="G27" s="43"/>
      <c r="H27" s="43"/>
      <c r="I27" s="103"/>
      <c r="J27" s="113">
        <f>ROUND(J114,2)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0"/>
      <c r="J28" s="69"/>
      <c r="K28" s="111"/>
    </row>
    <row r="29" spans="2:11" s="1" customFormat="1" ht="14.45" customHeight="1">
      <c r="B29" s="42"/>
      <c r="C29" s="43"/>
      <c r="D29" s="43"/>
      <c r="E29" s="43"/>
      <c r="F29" s="47" t="s">
        <v>50</v>
      </c>
      <c r="G29" s="43"/>
      <c r="H29" s="43"/>
      <c r="I29" s="114" t="s">
        <v>49</v>
      </c>
      <c r="J29" s="47" t="s">
        <v>51</v>
      </c>
      <c r="K29" s="46"/>
    </row>
    <row r="30" spans="2:11" s="1" customFormat="1" ht="14.45" customHeight="1">
      <c r="B30" s="42"/>
      <c r="C30" s="43"/>
      <c r="D30" s="50" t="s">
        <v>52</v>
      </c>
      <c r="E30" s="50" t="s">
        <v>53</v>
      </c>
      <c r="F30" s="115">
        <f>ROUND(SUM(BE114:BE1194),2)</f>
        <v>0</v>
      </c>
      <c r="G30" s="43"/>
      <c r="H30" s="43"/>
      <c r="I30" s="116">
        <v>0.21</v>
      </c>
      <c r="J30" s="115">
        <f>ROUND(ROUND((SUM(BE114:BE1194)),2)*I30,2)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54</v>
      </c>
      <c r="F31" s="115">
        <f>ROUND(SUM(BF114:BF1194),2)</f>
        <v>0</v>
      </c>
      <c r="G31" s="43"/>
      <c r="H31" s="43"/>
      <c r="I31" s="116">
        <v>0.15</v>
      </c>
      <c r="J31" s="115">
        <f>ROUND(ROUND((SUM(BF114:BF1194)),2)*I31,2)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55</v>
      </c>
      <c r="F32" s="115">
        <f>ROUND(SUM(BG114:BG1194),2)</f>
        <v>0</v>
      </c>
      <c r="G32" s="43"/>
      <c r="H32" s="43"/>
      <c r="I32" s="116">
        <v>0.21</v>
      </c>
      <c r="J32" s="115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56</v>
      </c>
      <c r="F33" s="115">
        <f>ROUND(SUM(BH114:BH1194),2)</f>
        <v>0</v>
      </c>
      <c r="G33" s="43"/>
      <c r="H33" s="43"/>
      <c r="I33" s="116">
        <v>0.15</v>
      </c>
      <c r="J33" s="115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57</v>
      </c>
      <c r="F34" s="115">
        <f>ROUND(SUM(BI114:BI1194),2)</f>
        <v>0</v>
      </c>
      <c r="G34" s="43"/>
      <c r="H34" s="43"/>
      <c r="I34" s="116">
        <v>0</v>
      </c>
      <c r="J34" s="115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3"/>
      <c r="J35" s="43"/>
      <c r="K35" s="46"/>
    </row>
    <row r="36" spans="2:11" s="1" customFormat="1" ht="25.35" customHeight="1">
      <c r="B36" s="42"/>
      <c r="C36" s="117"/>
      <c r="D36" s="118" t="s">
        <v>58</v>
      </c>
      <c r="E36" s="72"/>
      <c r="F36" s="72"/>
      <c r="G36" s="119" t="s">
        <v>59</v>
      </c>
      <c r="H36" s="120" t="s">
        <v>60</v>
      </c>
      <c r="I36" s="121"/>
      <c r="J36" s="122">
        <f>SUM(J27:J34)</f>
        <v>0</v>
      </c>
      <c r="K36" s="123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4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5"/>
      <c r="J41" s="61"/>
      <c r="K41" s="126"/>
    </row>
    <row r="42" spans="2:11" s="1" customFormat="1" ht="36.95" customHeight="1">
      <c r="B42" s="42"/>
      <c r="C42" s="30" t="s">
        <v>101</v>
      </c>
      <c r="D42" s="43"/>
      <c r="E42" s="43"/>
      <c r="F42" s="43"/>
      <c r="G42" s="43"/>
      <c r="H42" s="43"/>
      <c r="I42" s="103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3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3"/>
      <c r="J44" s="43"/>
      <c r="K44" s="46"/>
    </row>
    <row r="45" spans="2:11" s="1" customFormat="1" ht="16.5" customHeight="1">
      <c r="B45" s="42"/>
      <c r="C45" s="43"/>
      <c r="D45" s="43"/>
      <c r="E45" s="347" t="str">
        <f>E7</f>
        <v>Městská nemocnice Dvůr Králové n-L, a.s., Multifunkční objekt</v>
      </c>
      <c r="F45" s="348"/>
      <c r="G45" s="348"/>
      <c r="H45" s="348"/>
      <c r="I45" s="103"/>
      <c r="J45" s="43"/>
      <c r="K45" s="46"/>
    </row>
    <row r="46" spans="2:11" s="1" customFormat="1" ht="14.45" customHeight="1">
      <c r="B46" s="42"/>
      <c r="C46" s="37" t="s">
        <v>98</v>
      </c>
      <c r="D46" s="43"/>
      <c r="E46" s="43"/>
      <c r="F46" s="43"/>
      <c r="G46" s="43"/>
      <c r="H46" s="43"/>
      <c r="I46" s="103"/>
      <c r="J46" s="43"/>
      <c r="K46" s="46"/>
    </row>
    <row r="47" spans="2:11" s="1" customFormat="1" ht="17.25" customHeight="1">
      <c r="B47" s="42"/>
      <c r="C47" s="43"/>
      <c r="D47" s="43"/>
      <c r="E47" s="349" t="str">
        <f>E9</f>
        <v>01 - Snížení energetické náročnosti</v>
      </c>
      <c r="F47" s="350"/>
      <c r="G47" s="350"/>
      <c r="H47" s="350"/>
      <c r="I47" s="103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3"/>
      <c r="J48" s="43"/>
      <c r="K48" s="46"/>
    </row>
    <row r="49" spans="2:11" s="1" customFormat="1" ht="18" customHeight="1">
      <c r="B49" s="42"/>
      <c r="C49" s="37" t="s">
        <v>27</v>
      </c>
      <c r="D49" s="43"/>
      <c r="E49" s="43"/>
      <c r="F49" s="35" t="str">
        <f>F12</f>
        <v>poz.st.1642 a p.p.č.3519/8 a 3519/24</v>
      </c>
      <c r="G49" s="43"/>
      <c r="H49" s="43"/>
      <c r="I49" s="104" t="s">
        <v>29</v>
      </c>
      <c r="J49" s="105" t="str">
        <f>IF(J12="","",J12)</f>
        <v>7. 11. 2018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3"/>
      <c r="J50" s="43"/>
      <c r="K50" s="46"/>
    </row>
    <row r="51" spans="2:11" s="1" customFormat="1" ht="13.5">
      <c r="B51" s="42"/>
      <c r="C51" s="37" t="s">
        <v>37</v>
      </c>
      <c r="D51" s="43"/>
      <c r="E51" s="43"/>
      <c r="F51" s="35" t="str">
        <f>E15</f>
        <v>Městská nemocnice, a.s.</v>
      </c>
      <c r="G51" s="43"/>
      <c r="H51" s="43"/>
      <c r="I51" s="104" t="s">
        <v>43</v>
      </c>
      <c r="J51" s="342" t="str">
        <f>E21</f>
        <v>HMP top s.r.o.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03"/>
      <c r="J52" s="351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3"/>
      <c r="J53" s="43"/>
      <c r="K53" s="46"/>
    </row>
    <row r="54" spans="2:11" s="1" customFormat="1" ht="29.25" customHeight="1">
      <c r="B54" s="42"/>
      <c r="C54" s="127" t="s">
        <v>102</v>
      </c>
      <c r="D54" s="117"/>
      <c r="E54" s="117"/>
      <c r="F54" s="117"/>
      <c r="G54" s="117"/>
      <c r="H54" s="117"/>
      <c r="I54" s="128"/>
      <c r="J54" s="129" t="s">
        <v>103</v>
      </c>
      <c r="K54" s="130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3"/>
      <c r="J55" s="43"/>
      <c r="K55" s="46"/>
    </row>
    <row r="56" spans="2:47" s="1" customFormat="1" ht="29.25" customHeight="1">
      <c r="B56" s="42"/>
      <c r="C56" s="131" t="s">
        <v>104</v>
      </c>
      <c r="D56" s="43"/>
      <c r="E56" s="43"/>
      <c r="F56" s="43"/>
      <c r="G56" s="43"/>
      <c r="H56" s="43"/>
      <c r="I56" s="103"/>
      <c r="J56" s="113">
        <f>J114</f>
        <v>0</v>
      </c>
      <c r="K56" s="46"/>
      <c r="AU56" s="24" t="s">
        <v>105</v>
      </c>
    </row>
    <row r="57" spans="2:11" s="7" customFormat="1" ht="24.95" customHeight="1">
      <c r="B57" s="132"/>
      <c r="C57" s="133"/>
      <c r="D57" s="134" t="s">
        <v>106</v>
      </c>
      <c r="E57" s="135"/>
      <c r="F57" s="135"/>
      <c r="G57" s="135"/>
      <c r="H57" s="135"/>
      <c r="I57" s="136"/>
      <c r="J57" s="137">
        <f>J115</f>
        <v>0</v>
      </c>
      <c r="K57" s="138"/>
    </row>
    <row r="58" spans="2:11" s="8" customFormat="1" ht="19.9" customHeight="1">
      <c r="B58" s="139"/>
      <c r="C58" s="140"/>
      <c r="D58" s="141" t="s">
        <v>107</v>
      </c>
      <c r="E58" s="142"/>
      <c r="F58" s="142"/>
      <c r="G58" s="142"/>
      <c r="H58" s="142"/>
      <c r="I58" s="143"/>
      <c r="J58" s="144">
        <f>J116</f>
        <v>0</v>
      </c>
      <c r="K58" s="145"/>
    </row>
    <row r="59" spans="2:11" s="8" customFormat="1" ht="19.9" customHeight="1">
      <c r="B59" s="139"/>
      <c r="C59" s="140"/>
      <c r="D59" s="141" t="s">
        <v>108</v>
      </c>
      <c r="E59" s="142"/>
      <c r="F59" s="142"/>
      <c r="G59" s="142"/>
      <c r="H59" s="142"/>
      <c r="I59" s="143"/>
      <c r="J59" s="144">
        <f>J149</f>
        <v>0</v>
      </c>
      <c r="K59" s="145"/>
    </row>
    <row r="60" spans="2:11" s="8" customFormat="1" ht="19.9" customHeight="1">
      <c r="B60" s="139"/>
      <c r="C60" s="140"/>
      <c r="D60" s="141" t="s">
        <v>109</v>
      </c>
      <c r="E60" s="142"/>
      <c r="F60" s="142"/>
      <c r="G60" s="142"/>
      <c r="H60" s="142"/>
      <c r="I60" s="143"/>
      <c r="J60" s="144">
        <f>J154</f>
        <v>0</v>
      </c>
      <c r="K60" s="145"/>
    </row>
    <row r="61" spans="2:11" s="8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3"/>
      <c r="J61" s="144">
        <f>J159</f>
        <v>0</v>
      </c>
      <c r="K61" s="145"/>
    </row>
    <row r="62" spans="2:11" s="8" customFormat="1" ht="19.9" customHeight="1">
      <c r="B62" s="139"/>
      <c r="C62" s="140"/>
      <c r="D62" s="141" t="s">
        <v>111</v>
      </c>
      <c r="E62" s="142"/>
      <c r="F62" s="142"/>
      <c r="G62" s="142"/>
      <c r="H62" s="142"/>
      <c r="I62" s="143"/>
      <c r="J62" s="144">
        <f>J211</f>
        <v>0</v>
      </c>
      <c r="K62" s="145"/>
    </row>
    <row r="63" spans="2:11" s="8" customFormat="1" ht="19.9" customHeight="1">
      <c r="B63" s="139"/>
      <c r="C63" s="140"/>
      <c r="D63" s="141" t="s">
        <v>112</v>
      </c>
      <c r="E63" s="142"/>
      <c r="F63" s="142"/>
      <c r="G63" s="142"/>
      <c r="H63" s="142"/>
      <c r="I63" s="143"/>
      <c r="J63" s="144">
        <f>J220</f>
        <v>0</v>
      </c>
      <c r="K63" s="145"/>
    </row>
    <row r="64" spans="2:11" s="8" customFormat="1" ht="19.9" customHeight="1">
      <c r="B64" s="139"/>
      <c r="C64" s="140"/>
      <c r="D64" s="141" t="s">
        <v>113</v>
      </c>
      <c r="E64" s="142"/>
      <c r="F64" s="142"/>
      <c r="G64" s="142"/>
      <c r="H64" s="142"/>
      <c r="I64" s="143"/>
      <c r="J64" s="144">
        <f>J232</f>
        <v>0</v>
      </c>
      <c r="K64" s="145"/>
    </row>
    <row r="65" spans="2:11" s="8" customFormat="1" ht="19.9" customHeight="1">
      <c r="B65" s="139"/>
      <c r="C65" s="140"/>
      <c r="D65" s="141" t="s">
        <v>114</v>
      </c>
      <c r="E65" s="142"/>
      <c r="F65" s="142"/>
      <c r="G65" s="142"/>
      <c r="H65" s="142"/>
      <c r="I65" s="143"/>
      <c r="J65" s="144">
        <f>J242</f>
        <v>0</v>
      </c>
      <c r="K65" s="145"/>
    </row>
    <row r="66" spans="2:11" s="8" customFormat="1" ht="19.9" customHeight="1">
      <c r="B66" s="139"/>
      <c r="C66" s="140"/>
      <c r="D66" s="141" t="s">
        <v>115</v>
      </c>
      <c r="E66" s="142"/>
      <c r="F66" s="142"/>
      <c r="G66" s="142"/>
      <c r="H66" s="142"/>
      <c r="I66" s="143"/>
      <c r="J66" s="144">
        <f>J303</f>
        <v>0</v>
      </c>
      <c r="K66" s="145"/>
    </row>
    <row r="67" spans="2:11" s="8" customFormat="1" ht="19.9" customHeight="1">
      <c r="B67" s="139"/>
      <c r="C67" s="140"/>
      <c r="D67" s="141" t="s">
        <v>116</v>
      </c>
      <c r="E67" s="142"/>
      <c r="F67" s="142"/>
      <c r="G67" s="142"/>
      <c r="H67" s="142"/>
      <c r="I67" s="143"/>
      <c r="J67" s="144">
        <f>J495</f>
        <v>0</v>
      </c>
      <c r="K67" s="145"/>
    </row>
    <row r="68" spans="2:11" s="8" customFormat="1" ht="19.9" customHeight="1">
      <c r="B68" s="139"/>
      <c r="C68" s="140"/>
      <c r="D68" s="141" t="s">
        <v>117</v>
      </c>
      <c r="E68" s="142"/>
      <c r="F68" s="142"/>
      <c r="G68" s="142"/>
      <c r="H68" s="142"/>
      <c r="I68" s="143"/>
      <c r="J68" s="144">
        <f>J502</f>
        <v>0</v>
      </c>
      <c r="K68" s="145"/>
    </row>
    <row r="69" spans="2:11" s="8" customFormat="1" ht="19.9" customHeight="1">
      <c r="B69" s="139"/>
      <c r="C69" s="140"/>
      <c r="D69" s="141" t="s">
        <v>118</v>
      </c>
      <c r="E69" s="142"/>
      <c r="F69" s="142"/>
      <c r="G69" s="142"/>
      <c r="H69" s="142"/>
      <c r="I69" s="143"/>
      <c r="J69" s="144">
        <f>J542</f>
        <v>0</v>
      </c>
      <c r="K69" s="145"/>
    </row>
    <row r="70" spans="2:11" s="8" customFormat="1" ht="19.9" customHeight="1">
      <c r="B70" s="139"/>
      <c r="C70" s="140"/>
      <c r="D70" s="141" t="s">
        <v>119</v>
      </c>
      <c r="E70" s="142"/>
      <c r="F70" s="142"/>
      <c r="G70" s="142"/>
      <c r="H70" s="142"/>
      <c r="I70" s="143"/>
      <c r="J70" s="144">
        <f>J642</f>
        <v>0</v>
      </c>
      <c r="K70" s="145"/>
    </row>
    <row r="71" spans="2:11" s="8" customFormat="1" ht="19.9" customHeight="1">
      <c r="B71" s="139"/>
      <c r="C71" s="140"/>
      <c r="D71" s="141" t="s">
        <v>120</v>
      </c>
      <c r="E71" s="142"/>
      <c r="F71" s="142"/>
      <c r="G71" s="142"/>
      <c r="H71" s="142"/>
      <c r="I71" s="143"/>
      <c r="J71" s="144">
        <f>J769</f>
        <v>0</v>
      </c>
      <c r="K71" s="145"/>
    </row>
    <row r="72" spans="2:11" s="8" customFormat="1" ht="19.9" customHeight="1">
      <c r="B72" s="139"/>
      <c r="C72" s="140"/>
      <c r="D72" s="141" t="s">
        <v>121</v>
      </c>
      <c r="E72" s="142"/>
      <c r="F72" s="142"/>
      <c r="G72" s="142"/>
      <c r="H72" s="142"/>
      <c r="I72" s="143"/>
      <c r="J72" s="144">
        <f>J781</f>
        <v>0</v>
      </c>
      <c r="K72" s="145"/>
    </row>
    <row r="73" spans="2:11" s="7" customFormat="1" ht="24.95" customHeight="1">
      <c r="B73" s="132"/>
      <c r="C73" s="133"/>
      <c r="D73" s="134" t="s">
        <v>122</v>
      </c>
      <c r="E73" s="135"/>
      <c r="F73" s="135"/>
      <c r="G73" s="135"/>
      <c r="H73" s="135"/>
      <c r="I73" s="136"/>
      <c r="J73" s="137">
        <f>J784</f>
        <v>0</v>
      </c>
      <c r="K73" s="138"/>
    </row>
    <row r="74" spans="2:11" s="8" customFormat="1" ht="19.9" customHeight="1">
      <c r="B74" s="139"/>
      <c r="C74" s="140"/>
      <c r="D74" s="141" t="s">
        <v>123</v>
      </c>
      <c r="E74" s="142"/>
      <c r="F74" s="142"/>
      <c r="G74" s="142"/>
      <c r="H74" s="142"/>
      <c r="I74" s="143"/>
      <c r="J74" s="144">
        <f>J785</f>
        <v>0</v>
      </c>
      <c r="K74" s="145"/>
    </row>
    <row r="75" spans="2:11" s="8" customFormat="1" ht="19.9" customHeight="1">
      <c r="B75" s="139"/>
      <c r="C75" s="140"/>
      <c r="D75" s="141" t="s">
        <v>124</v>
      </c>
      <c r="E75" s="142"/>
      <c r="F75" s="142"/>
      <c r="G75" s="142"/>
      <c r="H75" s="142"/>
      <c r="I75" s="143"/>
      <c r="J75" s="144">
        <f>J793</f>
        <v>0</v>
      </c>
      <c r="K75" s="145"/>
    </row>
    <row r="76" spans="2:11" s="8" customFormat="1" ht="19.9" customHeight="1">
      <c r="B76" s="139"/>
      <c r="C76" s="140"/>
      <c r="D76" s="141" t="s">
        <v>125</v>
      </c>
      <c r="E76" s="142"/>
      <c r="F76" s="142"/>
      <c r="G76" s="142"/>
      <c r="H76" s="142"/>
      <c r="I76" s="143"/>
      <c r="J76" s="144">
        <f>J849</f>
        <v>0</v>
      </c>
      <c r="K76" s="145"/>
    </row>
    <row r="77" spans="2:11" s="8" customFormat="1" ht="19.9" customHeight="1">
      <c r="B77" s="139"/>
      <c r="C77" s="140"/>
      <c r="D77" s="141" t="s">
        <v>126</v>
      </c>
      <c r="E77" s="142"/>
      <c r="F77" s="142"/>
      <c r="G77" s="142"/>
      <c r="H77" s="142"/>
      <c r="I77" s="143"/>
      <c r="J77" s="144">
        <f>J881</f>
        <v>0</v>
      </c>
      <c r="K77" s="145"/>
    </row>
    <row r="78" spans="2:11" s="8" customFormat="1" ht="19.9" customHeight="1">
      <c r="B78" s="139"/>
      <c r="C78" s="140"/>
      <c r="D78" s="141" t="s">
        <v>127</v>
      </c>
      <c r="E78" s="142"/>
      <c r="F78" s="142"/>
      <c r="G78" s="142"/>
      <c r="H78" s="142"/>
      <c r="I78" s="143"/>
      <c r="J78" s="144">
        <f>J931</f>
        <v>0</v>
      </c>
      <c r="K78" s="145"/>
    </row>
    <row r="79" spans="2:11" s="8" customFormat="1" ht="19.9" customHeight="1">
      <c r="B79" s="139"/>
      <c r="C79" s="140"/>
      <c r="D79" s="141" t="s">
        <v>128</v>
      </c>
      <c r="E79" s="142"/>
      <c r="F79" s="142"/>
      <c r="G79" s="142"/>
      <c r="H79" s="142"/>
      <c r="I79" s="143"/>
      <c r="J79" s="144">
        <f>J1051</f>
        <v>0</v>
      </c>
      <c r="K79" s="145"/>
    </row>
    <row r="80" spans="2:11" s="8" customFormat="1" ht="19.9" customHeight="1">
      <c r="B80" s="139"/>
      <c r="C80" s="140"/>
      <c r="D80" s="141" t="s">
        <v>129</v>
      </c>
      <c r="E80" s="142"/>
      <c r="F80" s="142"/>
      <c r="G80" s="142"/>
      <c r="H80" s="142"/>
      <c r="I80" s="143"/>
      <c r="J80" s="144">
        <f>J1060</f>
        <v>0</v>
      </c>
      <c r="K80" s="145"/>
    </row>
    <row r="81" spans="2:11" s="8" customFormat="1" ht="19.9" customHeight="1">
      <c r="B81" s="139"/>
      <c r="C81" s="140"/>
      <c r="D81" s="141" t="s">
        <v>130</v>
      </c>
      <c r="E81" s="142"/>
      <c r="F81" s="142"/>
      <c r="G81" s="142"/>
      <c r="H81" s="142"/>
      <c r="I81" s="143"/>
      <c r="J81" s="144">
        <f>J1081</f>
        <v>0</v>
      </c>
      <c r="K81" s="145"/>
    </row>
    <row r="82" spans="2:11" s="8" customFormat="1" ht="19.9" customHeight="1">
      <c r="B82" s="139"/>
      <c r="C82" s="140"/>
      <c r="D82" s="141" t="s">
        <v>131</v>
      </c>
      <c r="E82" s="142"/>
      <c r="F82" s="142"/>
      <c r="G82" s="142"/>
      <c r="H82" s="142"/>
      <c r="I82" s="143"/>
      <c r="J82" s="144">
        <f>J1095</f>
        <v>0</v>
      </c>
      <c r="K82" s="145"/>
    </row>
    <row r="83" spans="2:11" s="7" customFormat="1" ht="24.95" customHeight="1">
      <c r="B83" s="132"/>
      <c r="C83" s="133"/>
      <c r="D83" s="134" t="s">
        <v>132</v>
      </c>
      <c r="E83" s="135"/>
      <c r="F83" s="135"/>
      <c r="G83" s="135"/>
      <c r="H83" s="135"/>
      <c r="I83" s="136"/>
      <c r="J83" s="137">
        <f>J1144</f>
        <v>0</v>
      </c>
      <c r="K83" s="138"/>
    </row>
    <row r="84" spans="2:11" s="8" customFormat="1" ht="19.9" customHeight="1">
      <c r="B84" s="139"/>
      <c r="C84" s="140"/>
      <c r="D84" s="141" t="s">
        <v>133</v>
      </c>
      <c r="E84" s="142"/>
      <c r="F84" s="142"/>
      <c r="G84" s="142"/>
      <c r="H84" s="142"/>
      <c r="I84" s="143"/>
      <c r="J84" s="144">
        <f>J1145</f>
        <v>0</v>
      </c>
      <c r="K84" s="145"/>
    </row>
    <row r="85" spans="2:11" s="8" customFormat="1" ht="19.9" customHeight="1">
      <c r="B85" s="139"/>
      <c r="C85" s="140"/>
      <c r="D85" s="141" t="s">
        <v>134</v>
      </c>
      <c r="E85" s="142"/>
      <c r="F85" s="142"/>
      <c r="G85" s="142"/>
      <c r="H85" s="142"/>
      <c r="I85" s="143"/>
      <c r="J85" s="144">
        <f>J1150</f>
        <v>0</v>
      </c>
      <c r="K85" s="145"/>
    </row>
    <row r="86" spans="2:11" s="8" customFormat="1" ht="19.9" customHeight="1">
      <c r="B86" s="139"/>
      <c r="C86" s="140"/>
      <c r="D86" s="141" t="s">
        <v>135</v>
      </c>
      <c r="E86" s="142"/>
      <c r="F86" s="142"/>
      <c r="G86" s="142"/>
      <c r="H86" s="142"/>
      <c r="I86" s="143"/>
      <c r="J86" s="144">
        <f>J1153</f>
        <v>0</v>
      </c>
      <c r="K86" s="145"/>
    </row>
    <row r="87" spans="2:11" s="7" customFormat="1" ht="24.95" customHeight="1">
      <c r="B87" s="132"/>
      <c r="C87" s="133"/>
      <c r="D87" s="134" t="s">
        <v>136</v>
      </c>
      <c r="E87" s="135"/>
      <c r="F87" s="135"/>
      <c r="G87" s="135"/>
      <c r="H87" s="135"/>
      <c r="I87" s="136"/>
      <c r="J87" s="137">
        <f>J1171</f>
        <v>0</v>
      </c>
      <c r="K87" s="138"/>
    </row>
    <row r="88" spans="2:11" s="8" customFormat="1" ht="19.9" customHeight="1">
      <c r="B88" s="139"/>
      <c r="C88" s="140"/>
      <c r="D88" s="141" t="s">
        <v>137</v>
      </c>
      <c r="E88" s="142"/>
      <c r="F88" s="142"/>
      <c r="G88" s="142"/>
      <c r="H88" s="142"/>
      <c r="I88" s="143"/>
      <c r="J88" s="144">
        <f>J1172</f>
        <v>0</v>
      </c>
      <c r="K88" s="145"/>
    </row>
    <row r="89" spans="2:11" s="8" customFormat="1" ht="19.9" customHeight="1">
      <c r="B89" s="139"/>
      <c r="C89" s="140"/>
      <c r="D89" s="141" t="s">
        <v>138</v>
      </c>
      <c r="E89" s="142"/>
      <c r="F89" s="142"/>
      <c r="G89" s="142"/>
      <c r="H89" s="142"/>
      <c r="I89" s="143"/>
      <c r="J89" s="144">
        <f>J1177</f>
        <v>0</v>
      </c>
      <c r="K89" s="145"/>
    </row>
    <row r="90" spans="2:11" s="8" customFormat="1" ht="19.9" customHeight="1">
      <c r="B90" s="139"/>
      <c r="C90" s="140"/>
      <c r="D90" s="141" t="s">
        <v>139</v>
      </c>
      <c r="E90" s="142"/>
      <c r="F90" s="142"/>
      <c r="G90" s="142"/>
      <c r="H90" s="142"/>
      <c r="I90" s="143"/>
      <c r="J90" s="144">
        <f>J1180</f>
        <v>0</v>
      </c>
      <c r="K90" s="145"/>
    </row>
    <row r="91" spans="2:11" s="8" customFormat="1" ht="19.9" customHeight="1">
      <c r="B91" s="139"/>
      <c r="C91" s="140"/>
      <c r="D91" s="141" t="s">
        <v>140</v>
      </c>
      <c r="E91" s="142"/>
      <c r="F91" s="142"/>
      <c r="G91" s="142"/>
      <c r="H91" s="142"/>
      <c r="I91" s="143"/>
      <c r="J91" s="144">
        <f>J1183</f>
        <v>0</v>
      </c>
      <c r="K91" s="145"/>
    </row>
    <row r="92" spans="2:11" s="8" customFormat="1" ht="19.9" customHeight="1">
      <c r="B92" s="139"/>
      <c r="C92" s="140"/>
      <c r="D92" s="141" t="s">
        <v>141</v>
      </c>
      <c r="E92" s="142"/>
      <c r="F92" s="142"/>
      <c r="G92" s="142"/>
      <c r="H92" s="142"/>
      <c r="I92" s="143"/>
      <c r="J92" s="144">
        <f>J1186</f>
        <v>0</v>
      </c>
      <c r="K92" s="145"/>
    </row>
    <row r="93" spans="2:11" s="8" customFormat="1" ht="19.9" customHeight="1">
      <c r="B93" s="139"/>
      <c r="C93" s="140"/>
      <c r="D93" s="141" t="s">
        <v>142</v>
      </c>
      <c r="E93" s="142"/>
      <c r="F93" s="142"/>
      <c r="G93" s="142"/>
      <c r="H93" s="142"/>
      <c r="I93" s="143"/>
      <c r="J93" s="144">
        <f>J1189</f>
        <v>0</v>
      </c>
      <c r="K93" s="145"/>
    </row>
    <row r="94" spans="2:11" s="8" customFormat="1" ht="19.9" customHeight="1">
      <c r="B94" s="139"/>
      <c r="C94" s="140"/>
      <c r="D94" s="141" t="s">
        <v>143</v>
      </c>
      <c r="E94" s="142"/>
      <c r="F94" s="142"/>
      <c r="G94" s="142"/>
      <c r="H94" s="142"/>
      <c r="I94" s="143"/>
      <c r="J94" s="144">
        <f>J1192</f>
        <v>0</v>
      </c>
      <c r="K94" s="145"/>
    </row>
    <row r="95" spans="2:11" s="1" customFormat="1" ht="21.75" customHeight="1">
      <c r="B95" s="42"/>
      <c r="C95" s="43"/>
      <c r="D95" s="43"/>
      <c r="E95" s="43"/>
      <c r="F95" s="43"/>
      <c r="G95" s="43"/>
      <c r="H95" s="43"/>
      <c r="I95" s="103"/>
      <c r="J95" s="43"/>
      <c r="K95" s="46"/>
    </row>
    <row r="96" spans="2:11" s="1" customFormat="1" ht="6.95" customHeight="1">
      <c r="B96" s="57"/>
      <c r="C96" s="58"/>
      <c r="D96" s="58"/>
      <c r="E96" s="58"/>
      <c r="F96" s="58"/>
      <c r="G96" s="58"/>
      <c r="H96" s="58"/>
      <c r="I96" s="124"/>
      <c r="J96" s="58"/>
      <c r="K96" s="59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25"/>
      <c r="J100" s="61"/>
      <c r="K100" s="61"/>
      <c r="L100" s="42"/>
    </row>
    <row r="101" spans="2:12" s="1" customFormat="1" ht="36.95" customHeight="1">
      <c r="B101" s="42"/>
      <c r="C101" s="62" t="s">
        <v>144</v>
      </c>
      <c r="I101" s="146"/>
      <c r="L101" s="42"/>
    </row>
    <row r="102" spans="2:12" s="1" customFormat="1" ht="6.95" customHeight="1">
      <c r="B102" s="42"/>
      <c r="I102" s="146"/>
      <c r="L102" s="42"/>
    </row>
    <row r="103" spans="2:12" s="1" customFormat="1" ht="14.45" customHeight="1">
      <c r="B103" s="42"/>
      <c r="C103" s="64" t="s">
        <v>19</v>
      </c>
      <c r="I103" s="146"/>
      <c r="L103" s="42"/>
    </row>
    <row r="104" spans="2:12" s="1" customFormat="1" ht="16.5" customHeight="1">
      <c r="B104" s="42"/>
      <c r="E104" s="352" t="str">
        <f>E7</f>
        <v>Městská nemocnice Dvůr Králové n-L, a.s., Multifunkční objekt</v>
      </c>
      <c r="F104" s="353"/>
      <c r="G104" s="353"/>
      <c r="H104" s="353"/>
      <c r="I104" s="146"/>
      <c r="L104" s="42"/>
    </row>
    <row r="105" spans="2:12" s="1" customFormat="1" ht="14.45" customHeight="1">
      <c r="B105" s="42"/>
      <c r="C105" s="64" t="s">
        <v>98</v>
      </c>
      <c r="I105" s="146"/>
      <c r="L105" s="42"/>
    </row>
    <row r="106" spans="2:12" s="1" customFormat="1" ht="17.25" customHeight="1">
      <c r="B106" s="42"/>
      <c r="E106" s="324" t="str">
        <f>E9</f>
        <v>01 - Snížení energetické náročnosti</v>
      </c>
      <c r="F106" s="354"/>
      <c r="G106" s="354"/>
      <c r="H106" s="354"/>
      <c r="I106" s="146"/>
      <c r="L106" s="42"/>
    </row>
    <row r="107" spans="2:12" s="1" customFormat="1" ht="6.95" customHeight="1">
      <c r="B107" s="42"/>
      <c r="I107" s="146"/>
      <c r="L107" s="42"/>
    </row>
    <row r="108" spans="2:12" s="1" customFormat="1" ht="18" customHeight="1">
      <c r="B108" s="42"/>
      <c r="C108" s="64" t="s">
        <v>27</v>
      </c>
      <c r="F108" s="147" t="str">
        <f>F12</f>
        <v>poz.st.1642 a p.p.č.3519/8 a 3519/24</v>
      </c>
      <c r="I108" s="148" t="s">
        <v>29</v>
      </c>
      <c r="J108" s="68" t="str">
        <f>IF(J12="","",J12)</f>
        <v>7. 11. 2018</v>
      </c>
      <c r="L108" s="42"/>
    </row>
    <row r="109" spans="2:12" s="1" customFormat="1" ht="6.95" customHeight="1">
      <c r="B109" s="42"/>
      <c r="I109" s="146"/>
      <c r="L109" s="42"/>
    </row>
    <row r="110" spans="2:12" s="1" customFormat="1" ht="13.5">
      <c r="B110" s="42"/>
      <c r="C110" s="64" t="s">
        <v>37</v>
      </c>
      <c r="F110" s="147" t="str">
        <f>E15</f>
        <v>Městská nemocnice, a.s.</v>
      </c>
      <c r="I110" s="148" t="s">
        <v>43</v>
      </c>
      <c r="J110" s="147" t="str">
        <f>E21</f>
        <v>HMP top s.r.o.</v>
      </c>
      <c r="L110" s="42"/>
    </row>
    <row r="111" spans="2:12" s="1" customFormat="1" ht="14.45" customHeight="1">
      <c r="B111" s="42"/>
      <c r="C111" s="64" t="s">
        <v>41</v>
      </c>
      <c r="F111" s="147" t="str">
        <f>IF(E18="","",E18)</f>
        <v/>
      </c>
      <c r="I111" s="146"/>
      <c r="L111" s="42"/>
    </row>
    <row r="112" spans="2:12" s="1" customFormat="1" ht="10.35" customHeight="1">
      <c r="B112" s="42"/>
      <c r="I112" s="146"/>
      <c r="L112" s="42"/>
    </row>
    <row r="113" spans="2:20" s="9" customFormat="1" ht="29.25" customHeight="1">
      <c r="B113" s="149"/>
      <c r="C113" s="150" t="s">
        <v>145</v>
      </c>
      <c r="D113" s="151" t="s">
        <v>67</v>
      </c>
      <c r="E113" s="151" t="s">
        <v>63</v>
      </c>
      <c r="F113" s="151" t="s">
        <v>146</v>
      </c>
      <c r="G113" s="151" t="s">
        <v>147</v>
      </c>
      <c r="H113" s="151" t="s">
        <v>148</v>
      </c>
      <c r="I113" s="152" t="s">
        <v>149</v>
      </c>
      <c r="J113" s="151" t="s">
        <v>103</v>
      </c>
      <c r="K113" s="153" t="s">
        <v>150</v>
      </c>
      <c r="L113" s="149"/>
      <c r="M113" s="74" t="s">
        <v>151</v>
      </c>
      <c r="N113" s="75" t="s">
        <v>52</v>
      </c>
      <c r="O113" s="75" t="s">
        <v>152</v>
      </c>
      <c r="P113" s="75" t="s">
        <v>153</v>
      </c>
      <c r="Q113" s="75" t="s">
        <v>154</v>
      </c>
      <c r="R113" s="75" t="s">
        <v>155</v>
      </c>
      <c r="S113" s="75" t="s">
        <v>156</v>
      </c>
      <c r="T113" s="76" t="s">
        <v>157</v>
      </c>
    </row>
    <row r="114" spans="2:63" s="1" customFormat="1" ht="29.25" customHeight="1">
      <c r="B114" s="42"/>
      <c r="C114" s="78" t="s">
        <v>104</v>
      </c>
      <c r="I114" s="146"/>
      <c r="J114" s="154">
        <f>BK114</f>
        <v>0</v>
      </c>
      <c r="L114" s="42"/>
      <c r="M114" s="77"/>
      <c r="N114" s="69"/>
      <c r="O114" s="69"/>
      <c r="P114" s="155">
        <f>P115+P784+P1144+P1171</f>
        <v>0</v>
      </c>
      <c r="Q114" s="69"/>
      <c r="R114" s="155">
        <f>R115+R784+R1144+R1171</f>
        <v>36.249864204720005</v>
      </c>
      <c r="S114" s="69"/>
      <c r="T114" s="156">
        <f>T115+T784+T1144+T1171</f>
        <v>51.42503931000001</v>
      </c>
      <c r="AT114" s="24" t="s">
        <v>81</v>
      </c>
      <c r="AU114" s="24" t="s">
        <v>105</v>
      </c>
      <c r="BK114" s="157">
        <f>BK115+BK784+BK1144+BK1171</f>
        <v>0</v>
      </c>
    </row>
    <row r="115" spans="2:63" s="10" customFormat="1" ht="37.35" customHeight="1">
      <c r="B115" s="158"/>
      <c r="D115" s="159" t="s">
        <v>81</v>
      </c>
      <c r="E115" s="160" t="s">
        <v>158</v>
      </c>
      <c r="F115" s="160" t="s">
        <v>159</v>
      </c>
      <c r="I115" s="161"/>
      <c r="J115" s="162">
        <f>BK115</f>
        <v>0</v>
      </c>
      <c r="L115" s="158"/>
      <c r="M115" s="163"/>
      <c r="N115" s="164"/>
      <c r="O115" s="164"/>
      <c r="P115" s="165">
        <f>P116+P149+P154+P159+P211+P220+P232+P242+P303+P495+P502+P542+P642+P769+P781</f>
        <v>0</v>
      </c>
      <c r="Q115" s="164"/>
      <c r="R115" s="165">
        <f>R116+R149+R154+R159+R211+R220+R232+R242+R303+R495+R502+R542+R642+R769+R781</f>
        <v>24.004952364720005</v>
      </c>
      <c r="S115" s="164"/>
      <c r="T115" s="166">
        <f>T116+T149+T154+T159+T211+T220+T232+T242+T303+T495+T502+T542+T642+T769+T781</f>
        <v>50.29139220000001</v>
      </c>
      <c r="AR115" s="159" t="s">
        <v>26</v>
      </c>
      <c r="AT115" s="167" t="s">
        <v>81</v>
      </c>
      <c r="AU115" s="167" t="s">
        <v>82</v>
      </c>
      <c r="AY115" s="159" t="s">
        <v>160</v>
      </c>
      <c r="BK115" s="168">
        <f>BK116+BK149+BK154+BK159+BK211+BK220+BK232+BK242+BK303+BK495+BK502+BK542+BK642+BK769+BK781</f>
        <v>0</v>
      </c>
    </row>
    <row r="116" spans="2:63" s="10" customFormat="1" ht="19.9" customHeight="1">
      <c r="B116" s="158"/>
      <c r="D116" s="159" t="s">
        <v>81</v>
      </c>
      <c r="E116" s="169" t="s">
        <v>26</v>
      </c>
      <c r="F116" s="169" t="s">
        <v>161</v>
      </c>
      <c r="I116" s="161"/>
      <c r="J116" s="170">
        <f>BK116</f>
        <v>0</v>
      </c>
      <c r="L116" s="158"/>
      <c r="M116" s="163"/>
      <c r="N116" s="164"/>
      <c r="O116" s="164"/>
      <c r="P116" s="165">
        <f>SUM(P117:P148)</f>
        <v>0</v>
      </c>
      <c r="Q116" s="164"/>
      <c r="R116" s="165">
        <f>SUM(R117:R148)</f>
        <v>0.869252</v>
      </c>
      <c r="S116" s="164"/>
      <c r="T116" s="166">
        <f>SUM(T117:T148)</f>
        <v>0.48510000000000003</v>
      </c>
      <c r="AR116" s="159" t="s">
        <v>26</v>
      </c>
      <c r="AT116" s="167" t="s">
        <v>81</v>
      </c>
      <c r="AU116" s="167" t="s">
        <v>26</v>
      </c>
      <c r="AY116" s="159" t="s">
        <v>160</v>
      </c>
      <c r="BK116" s="168">
        <f>SUM(BK117:BK148)</f>
        <v>0</v>
      </c>
    </row>
    <row r="117" spans="2:65" s="1" customFormat="1" ht="16.5" customHeight="1">
      <c r="B117" s="171"/>
      <c r="C117" s="172" t="s">
        <v>26</v>
      </c>
      <c r="D117" s="172" t="s">
        <v>162</v>
      </c>
      <c r="E117" s="173" t="s">
        <v>163</v>
      </c>
      <c r="F117" s="174" t="s">
        <v>164</v>
      </c>
      <c r="G117" s="175" t="s">
        <v>165</v>
      </c>
      <c r="H117" s="176">
        <v>8.4</v>
      </c>
      <c r="I117" s="177"/>
      <c r="J117" s="178">
        <f>ROUND(I117*H117,2)</f>
        <v>0</v>
      </c>
      <c r="K117" s="174" t="s">
        <v>166</v>
      </c>
      <c r="L117" s="42"/>
      <c r="M117" s="179" t="s">
        <v>5</v>
      </c>
      <c r="N117" s="180" t="s">
        <v>53</v>
      </c>
      <c r="O117" s="43"/>
      <c r="P117" s="181">
        <f>O117*H117</f>
        <v>0</v>
      </c>
      <c r="Q117" s="181">
        <v>3E-05</v>
      </c>
      <c r="R117" s="181">
        <f>Q117*H117</f>
        <v>0.000252</v>
      </c>
      <c r="S117" s="181">
        <v>0</v>
      </c>
      <c r="T117" s="182">
        <f>S117*H117</f>
        <v>0</v>
      </c>
      <c r="AR117" s="24" t="s">
        <v>167</v>
      </c>
      <c r="AT117" s="24" t="s">
        <v>162</v>
      </c>
      <c r="AU117" s="24" t="s">
        <v>91</v>
      </c>
      <c r="AY117" s="24" t="s">
        <v>160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24" t="s">
        <v>26</v>
      </c>
      <c r="BK117" s="183">
        <f>ROUND(I117*H117,2)</f>
        <v>0</v>
      </c>
      <c r="BL117" s="24" t="s">
        <v>167</v>
      </c>
      <c r="BM117" s="24" t="s">
        <v>168</v>
      </c>
    </row>
    <row r="118" spans="2:47" s="1" customFormat="1" ht="13.5">
      <c r="B118" s="42"/>
      <c r="D118" s="184" t="s">
        <v>169</v>
      </c>
      <c r="F118" s="185" t="s">
        <v>170</v>
      </c>
      <c r="I118" s="146"/>
      <c r="L118" s="42"/>
      <c r="M118" s="186"/>
      <c r="N118" s="43"/>
      <c r="O118" s="43"/>
      <c r="P118" s="43"/>
      <c r="Q118" s="43"/>
      <c r="R118" s="43"/>
      <c r="S118" s="43"/>
      <c r="T118" s="71"/>
      <c r="AT118" s="24" t="s">
        <v>169</v>
      </c>
      <c r="AU118" s="24" t="s">
        <v>91</v>
      </c>
    </row>
    <row r="119" spans="2:51" s="11" customFormat="1" ht="13.5">
      <c r="B119" s="187"/>
      <c r="D119" s="184" t="s">
        <v>171</v>
      </c>
      <c r="E119" s="188" t="s">
        <v>5</v>
      </c>
      <c r="F119" s="189" t="s">
        <v>172</v>
      </c>
      <c r="H119" s="188" t="s">
        <v>5</v>
      </c>
      <c r="I119" s="190"/>
      <c r="L119" s="187"/>
      <c r="M119" s="191"/>
      <c r="N119" s="192"/>
      <c r="O119" s="192"/>
      <c r="P119" s="192"/>
      <c r="Q119" s="192"/>
      <c r="R119" s="192"/>
      <c r="S119" s="192"/>
      <c r="T119" s="193"/>
      <c r="AT119" s="188" t="s">
        <v>171</v>
      </c>
      <c r="AU119" s="188" t="s">
        <v>91</v>
      </c>
      <c r="AV119" s="11" t="s">
        <v>26</v>
      </c>
      <c r="AW119" s="11" t="s">
        <v>45</v>
      </c>
      <c r="AX119" s="11" t="s">
        <v>82</v>
      </c>
      <c r="AY119" s="188" t="s">
        <v>160</v>
      </c>
    </row>
    <row r="120" spans="2:51" s="12" customFormat="1" ht="13.5">
      <c r="B120" s="194"/>
      <c r="D120" s="184" t="s">
        <v>171</v>
      </c>
      <c r="E120" s="195" t="s">
        <v>5</v>
      </c>
      <c r="F120" s="196" t="s">
        <v>173</v>
      </c>
      <c r="H120" s="197">
        <v>8.4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171</v>
      </c>
      <c r="AU120" s="195" t="s">
        <v>91</v>
      </c>
      <c r="AV120" s="12" t="s">
        <v>91</v>
      </c>
      <c r="AW120" s="12" t="s">
        <v>45</v>
      </c>
      <c r="AX120" s="12" t="s">
        <v>82</v>
      </c>
      <c r="AY120" s="195" t="s">
        <v>160</v>
      </c>
    </row>
    <row r="121" spans="2:65" s="1" customFormat="1" ht="25.5" customHeight="1">
      <c r="B121" s="171"/>
      <c r="C121" s="172" t="s">
        <v>91</v>
      </c>
      <c r="D121" s="172" t="s">
        <v>162</v>
      </c>
      <c r="E121" s="173" t="s">
        <v>174</v>
      </c>
      <c r="F121" s="174" t="s">
        <v>175</v>
      </c>
      <c r="G121" s="175" t="s">
        <v>176</v>
      </c>
      <c r="H121" s="176">
        <v>1.47</v>
      </c>
      <c r="I121" s="177"/>
      <c r="J121" s="178">
        <f>ROUND(I121*H121,2)</f>
        <v>0</v>
      </c>
      <c r="K121" s="174" t="s">
        <v>166</v>
      </c>
      <c r="L121" s="42"/>
      <c r="M121" s="179" t="s">
        <v>5</v>
      </c>
      <c r="N121" s="180" t="s">
        <v>53</v>
      </c>
      <c r="O121" s="43"/>
      <c r="P121" s="181">
        <f>O121*H121</f>
        <v>0</v>
      </c>
      <c r="Q121" s="181">
        <v>0</v>
      </c>
      <c r="R121" s="181">
        <f>Q121*H121</f>
        <v>0</v>
      </c>
      <c r="S121" s="181">
        <v>0.33</v>
      </c>
      <c r="T121" s="182">
        <f>S121*H121</f>
        <v>0.48510000000000003</v>
      </c>
      <c r="AR121" s="24" t="s">
        <v>167</v>
      </c>
      <c r="AT121" s="24" t="s">
        <v>162</v>
      </c>
      <c r="AU121" s="24" t="s">
        <v>91</v>
      </c>
      <c r="AY121" s="24" t="s">
        <v>160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4" t="s">
        <v>26</v>
      </c>
      <c r="BK121" s="183">
        <f>ROUND(I121*H121,2)</f>
        <v>0</v>
      </c>
      <c r="BL121" s="24" t="s">
        <v>167</v>
      </c>
      <c r="BM121" s="24" t="s">
        <v>177</v>
      </c>
    </row>
    <row r="122" spans="2:47" s="1" customFormat="1" ht="40.5">
      <c r="B122" s="42"/>
      <c r="D122" s="184" t="s">
        <v>169</v>
      </c>
      <c r="F122" s="185" t="s">
        <v>178</v>
      </c>
      <c r="I122" s="146"/>
      <c r="L122" s="42"/>
      <c r="M122" s="186"/>
      <c r="N122" s="43"/>
      <c r="O122" s="43"/>
      <c r="P122" s="43"/>
      <c r="Q122" s="43"/>
      <c r="R122" s="43"/>
      <c r="S122" s="43"/>
      <c r="T122" s="71"/>
      <c r="AT122" s="24" t="s">
        <v>169</v>
      </c>
      <c r="AU122" s="24" t="s">
        <v>91</v>
      </c>
    </row>
    <row r="123" spans="2:51" s="11" customFormat="1" ht="13.5">
      <c r="B123" s="187"/>
      <c r="D123" s="184" t="s">
        <v>171</v>
      </c>
      <c r="E123" s="188" t="s">
        <v>5</v>
      </c>
      <c r="F123" s="189" t="s">
        <v>172</v>
      </c>
      <c r="H123" s="188" t="s">
        <v>5</v>
      </c>
      <c r="I123" s="190"/>
      <c r="L123" s="187"/>
      <c r="M123" s="191"/>
      <c r="N123" s="192"/>
      <c r="O123" s="192"/>
      <c r="P123" s="192"/>
      <c r="Q123" s="192"/>
      <c r="R123" s="192"/>
      <c r="S123" s="192"/>
      <c r="T123" s="193"/>
      <c r="AT123" s="188" t="s">
        <v>171</v>
      </c>
      <c r="AU123" s="188" t="s">
        <v>91</v>
      </c>
      <c r="AV123" s="11" t="s">
        <v>26</v>
      </c>
      <c r="AW123" s="11" t="s">
        <v>45</v>
      </c>
      <c r="AX123" s="11" t="s">
        <v>82</v>
      </c>
      <c r="AY123" s="188" t="s">
        <v>160</v>
      </c>
    </row>
    <row r="124" spans="2:51" s="12" customFormat="1" ht="13.5">
      <c r="B124" s="194"/>
      <c r="D124" s="184" t="s">
        <v>171</v>
      </c>
      <c r="E124" s="195" t="s">
        <v>5</v>
      </c>
      <c r="F124" s="196" t="s">
        <v>179</v>
      </c>
      <c r="H124" s="197">
        <v>1.47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171</v>
      </c>
      <c r="AU124" s="195" t="s">
        <v>91</v>
      </c>
      <c r="AV124" s="12" t="s">
        <v>91</v>
      </c>
      <c r="AW124" s="12" t="s">
        <v>45</v>
      </c>
      <c r="AX124" s="12" t="s">
        <v>82</v>
      </c>
      <c r="AY124" s="195" t="s">
        <v>160</v>
      </c>
    </row>
    <row r="125" spans="2:65" s="1" customFormat="1" ht="16.5" customHeight="1">
      <c r="B125" s="171"/>
      <c r="C125" s="172" t="s">
        <v>180</v>
      </c>
      <c r="D125" s="172" t="s">
        <v>162</v>
      </c>
      <c r="E125" s="173" t="s">
        <v>181</v>
      </c>
      <c r="F125" s="174" t="s">
        <v>182</v>
      </c>
      <c r="G125" s="175" t="s">
        <v>183</v>
      </c>
      <c r="H125" s="176">
        <v>1.029</v>
      </c>
      <c r="I125" s="177"/>
      <c r="J125" s="178">
        <f>ROUND(I125*H125,2)</f>
        <v>0</v>
      </c>
      <c r="K125" s="174" t="s">
        <v>166</v>
      </c>
      <c r="L125" s="42"/>
      <c r="M125" s="179" t="s">
        <v>5</v>
      </c>
      <c r="N125" s="180" t="s">
        <v>53</v>
      </c>
      <c r="O125" s="43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24" t="s">
        <v>167</v>
      </c>
      <c r="AT125" s="24" t="s">
        <v>162</v>
      </c>
      <c r="AU125" s="24" t="s">
        <v>91</v>
      </c>
      <c r="AY125" s="24" t="s">
        <v>160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24" t="s">
        <v>26</v>
      </c>
      <c r="BK125" s="183">
        <f>ROUND(I125*H125,2)</f>
        <v>0</v>
      </c>
      <c r="BL125" s="24" t="s">
        <v>167</v>
      </c>
      <c r="BM125" s="24" t="s">
        <v>184</v>
      </c>
    </row>
    <row r="126" spans="2:47" s="1" customFormat="1" ht="27">
      <c r="B126" s="42"/>
      <c r="D126" s="184" t="s">
        <v>169</v>
      </c>
      <c r="F126" s="185" t="s">
        <v>185</v>
      </c>
      <c r="I126" s="146"/>
      <c r="L126" s="42"/>
      <c r="M126" s="186"/>
      <c r="N126" s="43"/>
      <c r="O126" s="43"/>
      <c r="P126" s="43"/>
      <c r="Q126" s="43"/>
      <c r="R126" s="43"/>
      <c r="S126" s="43"/>
      <c r="T126" s="71"/>
      <c r="AT126" s="24" t="s">
        <v>169</v>
      </c>
      <c r="AU126" s="24" t="s">
        <v>91</v>
      </c>
    </row>
    <row r="127" spans="2:51" s="11" customFormat="1" ht="13.5">
      <c r="B127" s="187"/>
      <c r="D127" s="184" t="s">
        <v>171</v>
      </c>
      <c r="E127" s="188" t="s">
        <v>5</v>
      </c>
      <c r="F127" s="189" t="s">
        <v>186</v>
      </c>
      <c r="H127" s="188" t="s">
        <v>5</v>
      </c>
      <c r="I127" s="190"/>
      <c r="L127" s="187"/>
      <c r="M127" s="191"/>
      <c r="N127" s="192"/>
      <c r="O127" s="192"/>
      <c r="P127" s="192"/>
      <c r="Q127" s="192"/>
      <c r="R127" s="192"/>
      <c r="S127" s="192"/>
      <c r="T127" s="193"/>
      <c r="AT127" s="188" t="s">
        <v>171</v>
      </c>
      <c r="AU127" s="188" t="s">
        <v>91</v>
      </c>
      <c r="AV127" s="11" t="s">
        <v>26</v>
      </c>
      <c r="AW127" s="11" t="s">
        <v>45</v>
      </c>
      <c r="AX127" s="11" t="s">
        <v>82</v>
      </c>
      <c r="AY127" s="188" t="s">
        <v>160</v>
      </c>
    </row>
    <row r="128" spans="2:51" s="12" customFormat="1" ht="13.5">
      <c r="B128" s="194"/>
      <c r="D128" s="184" t="s">
        <v>171</v>
      </c>
      <c r="E128" s="195" t="s">
        <v>5</v>
      </c>
      <c r="F128" s="196" t="s">
        <v>187</v>
      </c>
      <c r="H128" s="197">
        <v>1.029</v>
      </c>
      <c r="I128" s="198"/>
      <c r="L128" s="194"/>
      <c r="M128" s="199"/>
      <c r="N128" s="200"/>
      <c r="O128" s="200"/>
      <c r="P128" s="200"/>
      <c r="Q128" s="200"/>
      <c r="R128" s="200"/>
      <c r="S128" s="200"/>
      <c r="T128" s="201"/>
      <c r="AT128" s="195" t="s">
        <v>171</v>
      </c>
      <c r="AU128" s="195" t="s">
        <v>91</v>
      </c>
      <c r="AV128" s="12" t="s">
        <v>91</v>
      </c>
      <c r="AW128" s="12" t="s">
        <v>45</v>
      </c>
      <c r="AX128" s="12" t="s">
        <v>82</v>
      </c>
      <c r="AY128" s="195" t="s">
        <v>160</v>
      </c>
    </row>
    <row r="129" spans="2:65" s="1" customFormat="1" ht="25.5" customHeight="1">
      <c r="B129" s="171"/>
      <c r="C129" s="172" t="s">
        <v>167</v>
      </c>
      <c r="D129" s="172" t="s">
        <v>162</v>
      </c>
      <c r="E129" s="173" t="s">
        <v>188</v>
      </c>
      <c r="F129" s="174" t="s">
        <v>189</v>
      </c>
      <c r="G129" s="175" t="s">
        <v>183</v>
      </c>
      <c r="H129" s="176">
        <v>1.029</v>
      </c>
      <c r="I129" s="177"/>
      <c r="J129" s="178">
        <f>ROUND(I129*H129,2)</f>
        <v>0</v>
      </c>
      <c r="K129" s="174" t="s">
        <v>166</v>
      </c>
      <c r="L129" s="42"/>
      <c r="M129" s="179" t="s">
        <v>5</v>
      </c>
      <c r="N129" s="180" t="s">
        <v>53</v>
      </c>
      <c r="O129" s="43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24" t="s">
        <v>167</v>
      </c>
      <c r="AT129" s="24" t="s">
        <v>162</v>
      </c>
      <c r="AU129" s="24" t="s">
        <v>91</v>
      </c>
      <c r="AY129" s="24" t="s">
        <v>160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4" t="s">
        <v>26</v>
      </c>
      <c r="BK129" s="183">
        <f>ROUND(I129*H129,2)</f>
        <v>0</v>
      </c>
      <c r="BL129" s="24" t="s">
        <v>167</v>
      </c>
      <c r="BM129" s="24" t="s">
        <v>190</v>
      </c>
    </row>
    <row r="130" spans="2:47" s="1" customFormat="1" ht="40.5">
      <c r="B130" s="42"/>
      <c r="D130" s="184" t="s">
        <v>169</v>
      </c>
      <c r="F130" s="185" t="s">
        <v>191</v>
      </c>
      <c r="I130" s="146"/>
      <c r="L130" s="42"/>
      <c r="M130" s="186"/>
      <c r="N130" s="43"/>
      <c r="O130" s="43"/>
      <c r="P130" s="43"/>
      <c r="Q130" s="43"/>
      <c r="R130" s="43"/>
      <c r="S130" s="43"/>
      <c r="T130" s="71"/>
      <c r="AT130" s="24" t="s">
        <v>169</v>
      </c>
      <c r="AU130" s="24" t="s">
        <v>91</v>
      </c>
    </row>
    <row r="131" spans="2:51" s="12" customFormat="1" ht="13.5">
      <c r="B131" s="194"/>
      <c r="D131" s="184" t="s">
        <v>171</v>
      </c>
      <c r="E131" s="195" t="s">
        <v>5</v>
      </c>
      <c r="F131" s="196" t="s">
        <v>192</v>
      </c>
      <c r="H131" s="197">
        <v>1.029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171</v>
      </c>
      <c r="AU131" s="195" t="s">
        <v>91</v>
      </c>
      <c r="AV131" s="12" t="s">
        <v>91</v>
      </c>
      <c r="AW131" s="12" t="s">
        <v>45</v>
      </c>
      <c r="AX131" s="12" t="s">
        <v>82</v>
      </c>
      <c r="AY131" s="195" t="s">
        <v>160</v>
      </c>
    </row>
    <row r="132" spans="2:65" s="1" customFormat="1" ht="16.5" customHeight="1">
      <c r="B132" s="171"/>
      <c r="C132" s="202" t="s">
        <v>193</v>
      </c>
      <c r="D132" s="202" t="s">
        <v>194</v>
      </c>
      <c r="E132" s="203" t="s">
        <v>195</v>
      </c>
      <c r="F132" s="204" t="s">
        <v>196</v>
      </c>
      <c r="G132" s="205" t="s">
        <v>197</v>
      </c>
      <c r="H132" s="206">
        <v>0.869</v>
      </c>
      <c r="I132" s="207"/>
      <c r="J132" s="208">
        <f>ROUND(I132*H132,2)</f>
        <v>0</v>
      </c>
      <c r="K132" s="204" t="s">
        <v>166</v>
      </c>
      <c r="L132" s="209"/>
      <c r="M132" s="210" t="s">
        <v>5</v>
      </c>
      <c r="N132" s="211" t="s">
        <v>53</v>
      </c>
      <c r="O132" s="43"/>
      <c r="P132" s="181">
        <f>O132*H132</f>
        <v>0</v>
      </c>
      <c r="Q132" s="181">
        <v>1</v>
      </c>
      <c r="R132" s="181">
        <f>Q132*H132</f>
        <v>0.869</v>
      </c>
      <c r="S132" s="181">
        <v>0</v>
      </c>
      <c r="T132" s="182">
        <f>S132*H132</f>
        <v>0</v>
      </c>
      <c r="AR132" s="24" t="s">
        <v>198</v>
      </c>
      <c r="AT132" s="24" t="s">
        <v>194</v>
      </c>
      <c r="AU132" s="24" t="s">
        <v>91</v>
      </c>
      <c r="AY132" s="24" t="s">
        <v>160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24" t="s">
        <v>26</v>
      </c>
      <c r="BK132" s="183">
        <f>ROUND(I132*H132,2)</f>
        <v>0</v>
      </c>
      <c r="BL132" s="24" t="s">
        <v>167</v>
      </c>
      <c r="BM132" s="24" t="s">
        <v>199</v>
      </c>
    </row>
    <row r="133" spans="2:47" s="1" customFormat="1" ht="13.5">
      <c r="B133" s="42"/>
      <c r="D133" s="184" t="s">
        <v>169</v>
      </c>
      <c r="F133" s="185" t="s">
        <v>196</v>
      </c>
      <c r="I133" s="146"/>
      <c r="L133" s="42"/>
      <c r="M133" s="186"/>
      <c r="N133" s="43"/>
      <c r="O133" s="43"/>
      <c r="P133" s="43"/>
      <c r="Q133" s="43"/>
      <c r="R133" s="43"/>
      <c r="S133" s="43"/>
      <c r="T133" s="71"/>
      <c r="AT133" s="24" t="s">
        <v>169</v>
      </c>
      <c r="AU133" s="24" t="s">
        <v>91</v>
      </c>
    </row>
    <row r="134" spans="2:51" s="11" customFormat="1" ht="13.5">
      <c r="B134" s="187"/>
      <c r="D134" s="184" t="s">
        <v>171</v>
      </c>
      <c r="E134" s="188" t="s">
        <v>5</v>
      </c>
      <c r="F134" s="189" t="s">
        <v>186</v>
      </c>
      <c r="H134" s="188" t="s">
        <v>5</v>
      </c>
      <c r="I134" s="190"/>
      <c r="L134" s="187"/>
      <c r="M134" s="191"/>
      <c r="N134" s="192"/>
      <c r="O134" s="192"/>
      <c r="P134" s="192"/>
      <c r="Q134" s="192"/>
      <c r="R134" s="192"/>
      <c r="S134" s="192"/>
      <c r="T134" s="193"/>
      <c r="AT134" s="188" t="s">
        <v>171</v>
      </c>
      <c r="AU134" s="188" t="s">
        <v>91</v>
      </c>
      <c r="AV134" s="11" t="s">
        <v>26</v>
      </c>
      <c r="AW134" s="11" t="s">
        <v>45</v>
      </c>
      <c r="AX134" s="11" t="s">
        <v>82</v>
      </c>
      <c r="AY134" s="188" t="s">
        <v>160</v>
      </c>
    </row>
    <row r="135" spans="2:51" s="12" customFormat="1" ht="13.5">
      <c r="B135" s="194"/>
      <c r="D135" s="184" t="s">
        <v>171</v>
      </c>
      <c r="E135" s="195" t="s">
        <v>5</v>
      </c>
      <c r="F135" s="196" t="s">
        <v>200</v>
      </c>
      <c r="H135" s="197">
        <v>0.869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171</v>
      </c>
      <c r="AU135" s="195" t="s">
        <v>91</v>
      </c>
      <c r="AV135" s="12" t="s">
        <v>91</v>
      </c>
      <c r="AW135" s="12" t="s">
        <v>45</v>
      </c>
      <c r="AX135" s="12" t="s">
        <v>82</v>
      </c>
      <c r="AY135" s="195" t="s">
        <v>160</v>
      </c>
    </row>
    <row r="136" spans="2:65" s="1" customFormat="1" ht="16.5" customHeight="1">
      <c r="B136" s="171"/>
      <c r="C136" s="172" t="s">
        <v>201</v>
      </c>
      <c r="D136" s="172" t="s">
        <v>162</v>
      </c>
      <c r="E136" s="173" t="s">
        <v>202</v>
      </c>
      <c r="F136" s="174" t="s">
        <v>203</v>
      </c>
      <c r="G136" s="175" t="s">
        <v>183</v>
      </c>
      <c r="H136" s="176">
        <v>0.441</v>
      </c>
      <c r="I136" s="177"/>
      <c r="J136" s="178">
        <f>ROUND(I136*H136,2)</f>
        <v>0</v>
      </c>
      <c r="K136" s="174" t="s">
        <v>166</v>
      </c>
      <c r="L136" s="42"/>
      <c r="M136" s="179" t="s">
        <v>5</v>
      </c>
      <c r="N136" s="180" t="s">
        <v>53</v>
      </c>
      <c r="O136" s="43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AR136" s="24" t="s">
        <v>167</v>
      </c>
      <c r="AT136" s="24" t="s">
        <v>162</v>
      </c>
      <c r="AU136" s="24" t="s">
        <v>91</v>
      </c>
      <c r="AY136" s="24" t="s">
        <v>160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24" t="s">
        <v>26</v>
      </c>
      <c r="BK136" s="183">
        <f>ROUND(I136*H136,2)</f>
        <v>0</v>
      </c>
      <c r="BL136" s="24" t="s">
        <v>167</v>
      </c>
      <c r="BM136" s="24" t="s">
        <v>204</v>
      </c>
    </row>
    <row r="137" spans="2:47" s="1" customFormat="1" ht="27">
      <c r="B137" s="42"/>
      <c r="D137" s="184" t="s">
        <v>169</v>
      </c>
      <c r="F137" s="185" t="s">
        <v>205</v>
      </c>
      <c r="I137" s="146"/>
      <c r="L137" s="42"/>
      <c r="M137" s="186"/>
      <c r="N137" s="43"/>
      <c r="O137" s="43"/>
      <c r="P137" s="43"/>
      <c r="Q137" s="43"/>
      <c r="R137" s="43"/>
      <c r="S137" s="43"/>
      <c r="T137" s="71"/>
      <c r="AT137" s="24" t="s">
        <v>169</v>
      </c>
      <c r="AU137" s="24" t="s">
        <v>91</v>
      </c>
    </row>
    <row r="138" spans="2:51" s="11" customFormat="1" ht="13.5">
      <c r="B138" s="187"/>
      <c r="D138" s="184" t="s">
        <v>171</v>
      </c>
      <c r="E138" s="188" t="s">
        <v>5</v>
      </c>
      <c r="F138" s="189" t="s">
        <v>206</v>
      </c>
      <c r="H138" s="188" t="s">
        <v>5</v>
      </c>
      <c r="I138" s="190"/>
      <c r="L138" s="187"/>
      <c r="M138" s="191"/>
      <c r="N138" s="192"/>
      <c r="O138" s="192"/>
      <c r="P138" s="192"/>
      <c r="Q138" s="192"/>
      <c r="R138" s="192"/>
      <c r="S138" s="192"/>
      <c r="T138" s="193"/>
      <c r="AT138" s="188" t="s">
        <v>171</v>
      </c>
      <c r="AU138" s="188" t="s">
        <v>91</v>
      </c>
      <c r="AV138" s="11" t="s">
        <v>26</v>
      </c>
      <c r="AW138" s="11" t="s">
        <v>45</v>
      </c>
      <c r="AX138" s="11" t="s">
        <v>82</v>
      </c>
      <c r="AY138" s="188" t="s">
        <v>160</v>
      </c>
    </row>
    <row r="139" spans="2:51" s="12" customFormat="1" ht="13.5">
      <c r="B139" s="194"/>
      <c r="D139" s="184" t="s">
        <v>171</v>
      </c>
      <c r="E139" s="195" t="s">
        <v>5</v>
      </c>
      <c r="F139" s="196" t="s">
        <v>207</v>
      </c>
      <c r="H139" s="197">
        <v>0.441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171</v>
      </c>
      <c r="AU139" s="195" t="s">
        <v>91</v>
      </c>
      <c r="AV139" s="12" t="s">
        <v>91</v>
      </c>
      <c r="AW139" s="12" t="s">
        <v>45</v>
      </c>
      <c r="AX139" s="12" t="s">
        <v>82</v>
      </c>
      <c r="AY139" s="195" t="s">
        <v>160</v>
      </c>
    </row>
    <row r="140" spans="2:65" s="1" customFormat="1" ht="16.5" customHeight="1">
      <c r="B140" s="171"/>
      <c r="C140" s="172" t="s">
        <v>208</v>
      </c>
      <c r="D140" s="172" t="s">
        <v>162</v>
      </c>
      <c r="E140" s="173" t="s">
        <v>209</v>
      </c>
      <c r="F140" s="174" t="s">
        <v>210</v>
      </c>
      <c r="G140" s="175" t="s">
        <v>183</v>
      </c>
      <c r="H140" s="176">
        <v>0.441</v>
      </c>
      <c r="I140" s="177"/>
      <c r="J140" s="178">
        <f>ROUND(I140*H140,2)</f>
        <v>0</v>
      </c>
      <c r="K140" s="174" t="s">
        <v>166</v>
      </c>
      <c r="L140" s="42"/>
      <c r="M140" s="179" t="s">
        <v>5</v>
      </c>
      <c r="N140" s="180" t="s">
        <v>53</v>
      </c>
      <c r="O140" s="4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24" t="s">
        <v>167</v>
      </c>
      <c r="AT140" s="24" t="s">
        <v>162</v>
      </c>
      <c r="AU140" s="24" t="s">
        <v>91</v>
      </c>
      <c r="AY140" s="24" t="s">
        <v>160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4" t="s">
        <v>26</v>
      </c>
      <c r="BK140" s="183">
        <f>ROUND(I140*H140,2)</f>
        <v>0</v>
      </c>
      <c r="BL140" s="24" t="s">
        <v>167</v>
      </c>
      <c r="BM140" s="24" t="s">
        <v>211</v>
      </c>
    </row>
    <row r="141" spans="2:47" s="1" customFormat="1" ht="40.5">
      <c r="B141" s="42"/>
      <c r="D141" s="184" t="s">
        <v>169</v>
      </c>
      <c r="F141" s="185" t="s">
        <v>212</v>
      </c>
      <c r="I141" s="146"/>
      <c r="L141" s="42"/>
      <c r="M141" s="186"/>
      <c r="N141" s="43"/>
      <c r="O141" s="43"/>
      <c r="P141" s="43"/>
      <c r="Q141" s="43"/>
      <c r="R141" s="43"/>
      <c r="S141" s="43"/>
      <c r="T141" s="71"/>
      <c r="AT141" s="24" t="s">
        <v>169</v>
      </c>
      <c r="AU141" s="24" t="s">
        <v>91</v>
      </c>
    </row>
    <row r="142" spans="2:65" s="1" customFormat="1" ht="16.5" customHeight="1">
      <c r="B142" s="171"/>
      <c r="C142" s="172" t="s">
        <v>198</v>
      </c>
      <c r="D142" s="172" t="s">
        <v>162</v>
      </c>
      <c r="E142" s="173" t="s">
        <v>213</v>
      </c>
      <c r="F142" s="174" t="s">
        <v>214</v>
      </c>
      <c r="G142" s="175" t="s">
        <v>183</v>
      </c>
      <c r="H142" s="176">
        <v>0.441</v>
      </c>
      <c r="I142" s="177"/>
      <c r="J142" s="178">
        <f>ROUND(I142*H142,2)</f>
        <v>0</v>
      </c>
      <c r="K142" s="174" t="s">
        <v>166</v>
      </c>
      <c r="L142" s="42"/>
      <c r="M142" s="179" t="s">
        <v>5</v>
      </c>
      <c r="N142" s="180" t="s">
        <v>53</v>
      </c>
      <c r="O142" s="43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24" t="s">
        <v>167</v>
      </c>
      <c r="AT142" s="24" t="s">
        <v>162</v>
      </c>
      <c r="AU142" s="24" t="s">
        <v>91</v>
      </c>
      <c r="AY142" s="24" t="s">
        <v>160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24" t="s">
        <v>26</v>
      </c>
      <c r="BK142" s="183">
        <f>ROUND(I142*H142,2)</f>
        <v>0</v>
      </c>
      <c r="BL142" s="24" t="s">
        <v>167</v>
      </c>
      <c r="BM142" s="24" t="s">
        <v>215</v>
      </c>
    </row>
    <row r="143" spans="2:47" s="1" customFormat="1" ht="40.5">
      <c r="B143" s="42"/>
      <c r="D143" s="184" t="s">
        <v>169</v>
      </c>
      <c r="F143" s="185" t="s">
        <v>216</v>
      </c>
      <c r="I143" s="146"/>
      <c r="L143" s="42"/>
      <c r="M143" s="186"/>
      <c r="N143" s="43"/>
      <c r="O143" s="43"/>
      <c r="P143" s="43"/>
      <c r="Q143" s="43"/>
      <c r="R143" s="43"/>
      <c r="S143" s="43"/>
      <c r="T143" s="71"/>
      <c r="AT143" s="24" t="s">
        <v>169</v>
      </c>
      <c r="AU143" s="24" t="s">
        <v>91</v>
      </c>
    </row>
    <row r="144" spans="2:65" s="1" customFormat="1" ht="16.5" customHeight="1">
      <c r="B144" s="171"/>
      <c r="C144" s="172" t="s">
        <v>217</v>
      </c>
      <c r="D144" s="172" t="s">
        <v>162</v>
      </c>
      <c r="E144" s="173" t="s">
        <v>218</v>
      </c>
      <c r="F144" s="174" t="s">
        <v>219</v>
      </c>
      <c r="G144" s="175" t="s">
        <v>183</v>
      </c>
      <c r="H144" s="176">
        <v>0.441</v>
      </c>
      <c r="I144" s="177"/>
      <c r="J144" s="178">
        <f>ROUND(I144*H144,2)</f>
        <v>0</v>
      </c>
      <c r="K144" s="174" t="s">
        <v>166</v>
      </c>
      <c r="L144" s="42"/>
      <c r="M144" s="179" t="s">
        <v>5</v>
      </c>
      <c r="N144" s="180" t="s">
        <v>53</v>
      </c>
      <c r="O144" s="43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AR144" s="24" t="s">
        <v>167</v>
      </c>
      <c r="AT144" s="24" t="s">
        <v>162</v>
      </c>
      <c r="AU144" s="24" t="s">
        <v>91</v>
      </c>
      <c r="AY144" s="24" t="s">
        <v>160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4" t="s">
        <v>26</v>
      </c>
      <c r="BK144" s="183">
        <f>ROUND(I144*H144,2)</f>
        <v>0</v>
      </c>
      <c r="BL144" s="24" t="s">
        <v>167</v>
      </c>
      <c r="BM144" s="24" t="s">
        <v>220</v>
      </c>
    </row>
    <row r="145" spans="2:47" s="1" customFormat="1" ht="13.5">
      <c r="B145" s="42"/>
      <c r="D145" s="184" t="s">
        <v>169</v>
      </c>
      <c r="F145" s="185" t="s">
        <v>219</v>
      </c>
      <c r="I145" s="146"/>
      <c r="L145" s="42"/>
      <c r="M145" s="186"/>
      <c r="N145" s="43"/>
      <c r="O145" s="43"/>
      <c r="P145" s="43"/>
      <c r="Q145" s="43"/>
      <c r="R145" s="43"/>
      <c r="S145" s="43"/>
      <c r="T145" s="71"/>
      <c r="AT145" s="24" t="s">
        <v>169</v>
      </c>
      <c r="AU145" s="24" t="s">
        <v>91</v>
      </c>
    </row>
    <row r="146" spans="2:65" s="1" customFormat="1" ht="16.5" customHeight="1">
      <c r="B146" s="171"/>
      <c r="C146" s="172" t="s">
        <v>31</v>
      </c>
      <c r="D146" s="172" t="s">
        <v>162</v>
      </c>
      <c r="E146" s="173" t="s">
        <v>221</v>
      </c>
      <c r="F146" s="174" t="s">
        <v>222</v>
      </c>
      <c r="G146" s="175" t="s">
        <v>197</v>
      </c>
      <c r="H146" s="176">
        <v>0.869</v>
      </c>
      <c r="I146" s="177"/>
      <c r="J146" s="178">
        <f>ROUND(I146*H146,2)</f>
        <v>0</v>
      </c>
      <c r="K146" s="174" t="s">
        <v>166</v>
      </c>
      <c r="L146" s="42"/>
      <c r="M146" s="179" t="s">
        <v>5</v>
      </c>
      <c r="N146" s="180" t="s">
        <v>53</v>
      </c>
      <c r="O146" s="4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24" t="s">
        <v>167</v>
      </c>
      <c r="AT146" s="24" t="s">
        <v>162</v>
      </c>
      <c r="AU146" s="24" t="s">
        <v>91</v>
      </c>
      <c r="AY146" s="24" t="s">
        <v>160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4" t="s">
        <v>26</v>
      </c>
      <c r="BK146" s="183">
        <f>ROUND(I146*H146,2)</f>
        <v>0</v>
      </c>
      <c r="BL146" s="24" t="s">
        <v>167</v>
      </c>
      <c r="BM146" s="24" t="s">
        <v>223</v>
      </c>
    </row>
    <row r="147" spans="2:47" s="1" customFormat="1" ht="27">
      <c r="B147" s="42"/>
      <c r="D147" s="184" t="s">
        <v>169</v>
      </c>
      <c r="F147" s="185" t="s">
        <v>224</v>
      </c>
      <c r="I147" s="146"/>
      <c r="L147" s="42"/>
      <c r="M147" s="186"/>
      <c r="N147" s="43"/>
      <c r="O147" s="43"/>
      <c r="P147" s="43"/>
      <c r="Q147" s="43"/>
      <c r="R147" s="43"/>
      <c r="S147" s="43"/>
      <c r="T147" s="71"/>
      <c r="AT147" s="24" t="s">
        <v>169</v>
      </c>
      <c r="AU147" s="24" t="s">
        <v>91</v>
      </c>
    </row>
    <row r="148" spans="2:51" s="12" customFormat="1" ht="13.5">
      <c r="B148" s="194"/>
      <c r="D148" s="184" t="s">
        <v>171</v>
      </c>
      <c r="E148" s="195" t="s">
        <v>5</v>
      </c>
      <c r="F148" s="196" t="s">
        <v>225</v>
      </c>
      <c r="H148" s="197">
        <v>0.869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171</v>
      </c>
      <c r="AU148" s="195" t="s">
        <v>91</v>
      </c>
      <c r="AV148" s="12" t="s">
        <v>91</v>
      </c>
      <c r="AW148" s="12" t="s">
        <v>45</v>
      </c>
      <c r="AX148" s="12" t="s">
        <v>82</v>
      </c>
      <c r="AY148" s="195" t="s">
        <v>160</v>
      </c>
    </row>
    <row r="149" spans="2:63" s="10" customFormat="1" ht="29.85" customHeight="1">
      <c r="B149" s="158"/>
      <c r="D149" s="159" t="s">
        <v>81</v>
      </c>
      <c r="E149" s="169" t="s">
        <v>180</v>
      </c>
      <c r="F149" s="169" t="s">
        <v>226</v>
      </c>
      <c r="I149" s="161"/>
      <c r="J149" s="170">
        <f>BK149</f>
        <v>0</v>
      </c>
      <c r="L149" s="158"/>
      <c r="M149" s="163"/>
      <c r="N149" s="164"/>
      <c r="O149" s="164"/>
      <c r="P149" s="165">
        <f>SUM(P150:P153)</f>
        <v>0</v>
      </c>
      <c r="Q149" s="164"/>
      <c r="R149" s="165">
        <f>SUM(R150:R153)</f>
        <v>0.559471</v>
      </c>
      <c r="S149" s="164"/>
      <c r="T149" s="166">
        <f>SUM(T150:T153)</f>
        <v>0.0006182000000000001</v>
      </c>
      <c r="AR149" s="159" t="s">
        <v>26</v>
      </c>
      <c r="AT149" s="167" t="s">
        <v>81</v>
      </c>
      <c r="AU149" s="167" t="s">
        <v>26</v>
      </c>
      <c r="AY149" s="159" t="s">
        <v>160</v>
      </c>
      <c r="BK149" s="168">
        <f>SUM(BK150:BK153)</f>
        <v>0</v>
      </c>
    </row>
    <row r="150" spans="2:65" s="1" customFormat="1" ht="25.5" customHeight="1">
      <c r="B150" s="171"/>
      <c r="C150" s="172" t="s">
        <v>227</v>
      </c>
      <c r="D150" s="172" t="s">
        <v>162</v>
      </c>
      <c r="E150" s="173" t="s">
        <v>228</v>
      </c>
      <c r="F150" s="174" t="s">
        <v>229</v>
      </c>
      <c r="G150" s="175" t="s">
        <v>165</v>
      </c>
      <c r="H150" s="176">
        <v>61.82</v>
      </c>
      <c r="I150" s="177"/>
      <c r="J150" s="178">
        <f>ROUND(I150*H150,2)</f>
        <v>0</v>
      </c>
      <c r="K150" s="174" t="s">
        <v>166</v>
      </c>
      <c r="L150" s="42"/>
      <c r="M150" s="179" t="s">
        <v>5</v>
      </c>
      <c r="N150" s="180" t="s">
        <v>53</v>
      </c>
      <c r="O150" s="43"/>
      <c r="P150" s="181">
        <f>O150*H150</f>
        <v>0</v>
      </c>
      <c r="Q150" s="181">
        <v>0.00905</v>
      </c>
      <c r="R150" s="181">
        <f>Q150*H150</f>
        <v>0.559471</v>
      </c>
      <c r="S150" s="181">
        <v>1E-05</v>
      </c>
      <c r="T150" s="182">
        <f>S150*H150</f>
        <v>0.0006182000000000001</v>
      </c>
      <c r="AR150" s="24" t="s">
        <v>167</v>
      </c>
      <c r="AT150" s="24" t="s">
        <v>162</v>
      </c>
      <c r="AU150" s="24" t="s">
        <v>91</v>
      </c>
      <c r="AY150" s="24" t="s">
        <v>160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24" t="s">
        <v>26</v>
      </c>
      <c r="BK150" s="183">
        <f>ROUND(I150*H150,2)</f>
        <v>0</v>
      </c>
      <c r="BL150" s="24" t="s">
        <v>167</v>
      </c>
      <c r="BM150" s="24" t="s">
        <v>230</v>
      </c>
    </row>
    <row r="151" spans="2:47" s="1" customFormat="1" ht="27">
      <c r="B151" s="42"/>
      <c r="D151" s="184" t="s">
        <v>169</v>
      </c>
      <c r="F151" s="185" t="s">
        <v>231</v>
      </c>
      <c r="I151" s="146"/>
      <c r="L151" s="42"/>
      <c r="M151" s="186"/>
      <c r="N151" s="43"/>
      <c r="O151" s="43"/>
      <c r="P151" s="43"/>
      <c r="Q151" s="43"/>
      <c r="R151" s="43"/>
      <c r="S151" s="43"/>
      <c r="T151" s="71"/>
      <c r="AT151" s="24" t="s">
        <v>169</v>
      </c>
      <c r="AU151" s="24" t="s">
        <v>91</v>
      </c>
    </row>
    <row r="152" spans="2:51" s="11" customFormat="1" ht="13.5">
      <c r="B152" s="187"/>
      <c r="D152" s="184" t="s">
        <v>171</v>
      </c>
      <c r="E152" s="188" t="s">
        <v>5</v>
      </c>
      <c r="F152" s="189" t="s">
        <v>232</v>
      </c>
      <c r="H152" s="188" t="s">
        <v>5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171</v>
      </c>
      <c r="AU152" s="188" t="s">
        <v>91</v>
      </c>
      <c r="AV152" s="11" t="s">
        <v>26</v>
      </c>
      <c r="AW152" s="11" t="s">
        <v>45</v>
      </c>
      <c r="AX152" s="11" t="s">
        <v>82</v>
      </c>
      <c r="AY152" s="188" t="s">
        <v>160</v>
      </c>
    </row>
    <row r="153" spans="2:51" s="12" customFormat="1" ht="13.5">
      <c r="B153" s="194"/>
      <c r="D153" s="184" t="s">
        <v>171</v>
      </c>
      <c r="E153" s="195" t="s">
        <v>5</v>
      </c>
      <c r="F153" s="196" t="s">
        <v>233</v>
      </c>
      <c r="H153" s="197">
        <v>61.82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171</v>
      </c>
      <c r="AU153" s="195" t="s">
        <v>91</v>
      </c>
      <c r="AV153" s="12" t="s">
        <v>91</v>
      </c>
      <c r="AW153" s="12" t="s">
        <v>45</v>
      </c>
      <c r="AX153" s="12" t="s">
        <v>82</v>
      </c>
      <c r="AY153" s="195" t="s">
        <v>160</v>
      </c>
    </row>
    <row r="154" spans="2:63" s="10" customFormat="1" ht="29.85" customHeight="1">
      <c r="B154" s="158"/>
      <c r="D154" s="159" t="s">
        <v>81</v>
      </c>
      <c r="E154" s="169" t="s">
        <v>193</v>
      </c>
      <c r="F154" s="169" t="s">
        <v>234</v>
      </c>
      <c r="I154" s="161"/>
      <c r="J154" s="170">
        <f>BK154</f>
        <v>0</v>
      </c>
      <c r="L154" s="158"/>
      <c r="M154" s="163"/>
      <c r="N154" s="164"/>
      <c r="O154" s="164"/>
      <c r="P154" s="165">
        <f>SUM(P155:P158)</f>
        <v>0</v>
      </c>
      <c r="Q154" s="164"/>
      <c r="R154" s="165">
        <f>SUM(R155:R158)</f>
        <v>0.5517792</v>
      </c>
      <c r="S154" s="164"/>
      <c r="T154" s="166">
        <f>SUM(T155:T158)</f>
        <v>0</v>
      </c>
      <c r="AR154" s="159" t="s">
        <v>26</v>
      </c>
      <c r="AT154" s="167" t="s">
        <v>81</v>
      </c>
      <c r="AU154" s="167" t="s">
        <v>26</v>
      </c>
      <c r="AY154" s="159" t="s">
        <v>160</v>
      </c>
      <c r="BK154" s="168">
        <f>SUM(BK155:BK158)</f>
        <v>0</v>
      </c>
    </row>
    <row r="155" spans="2:65" s="1" customFormat="1" ht="25.5" customHeight="1">
      <c r="B155" s="171"/>
      <c r="C155" s="172" t="s">
        <v>235</v>
      </c>
      <c r="D155" s="172" t="s">
        <v>162</v>
      </c>
      <c r="E155" s="173" t="s">
        <v>236</v>
      </c>
      <c r="F155" s="174" t="s">
        <v>237</v>
      </c>
      <c r="G155" s="175" t="s">
        <v>176</v>
      </c>
      <c r="H155" s="176">
        <v>1.47</v>
      </c>
      <c r="I155" s="177"/>
      <c r="J155" s="178">
        <f>ROUND(I155*H155,2)</f>
        <v>0</v>
      </c>
      <c r="K155" s="174" t="s">
        <v>166</v>
      </c>
      <c r="L155" s="42"/>
      <c r="M155" s="179" t="s">
        <v>5</v>
      </c>
      <c r="N155" s="180" t="s">
        <v>53</v>
      </c>
      <c r="O155" s="43"/>
      <c r="P155" s="181">
        <f>O155*H155</f>
        <v>0</v>
      </c>
      <c r="Q155" s="181">
        <v>0.37536</v>
      </c>
      <c r="R155" s="181">
        <f>Q155*H155</f>
        <v>0.5517792</v>
      </c>
      <c r="S155" s="181">
        <v>0</v>
      </c>
      <c r="T155" s="182">
        <f>S155*H155</f>
        <v>0</v>
      </c>
      <c r="AR155" s="24" t="s">
        <v>167</v>
      </c>
      <c r="AT155" s="24" t="s">
        <v>162</v>
      </c>
      <c r="AU155" s="24" t="s">
        <v>91</v>
      </c>
      <c r="AY155" s="24" t="s">
        <v>160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24" t="s">
        <v>26</v>
      </c>
      <c r="BK155" s="183">
        <f>ROUND(I155*H155,2)</f>
        <v>0</v>
      </c>
      <c r="BL155" s="24" t="s">
        <v>167</v>
      </c>
      <c r="BM155" s="24" t="s">
        <v>238</v>
      </c>
    </row>
    <row r="156" spans="2:47" s="1" customFormat="1" ht="27">
      <c r="B156" s="42"/>
      <c r="D156" s="184" t="s">
        <v>169</v>
      </c>
      <c r="F156" s="185" t="s">
        <v>239</v>
      </c>
      <c r="I156" s="146"/>
      <c r="L156" s="42"/>
      <c r="M156" s="186"/>
      <c r="N156" s="43"/>
      <c r="O156" s="43"/>
      <c r="P156" s="43"/>
      <c r="Q156" s="43"/>
      <c r="R156" s="43"/>
      <c r="S156" s="43"/>
      <c r="T156" s="71"/>
      <c r="AT156" s="24" t="s">
        <v>169</v>
      </c>
      <c r="AU156" s="24" t="s">
        <v>91</v>
      </c>
    </row>
    <row r="157" spans="2:51" s="11" customFormat="1" ht="13.5">
      <c r="B157" s="187"/>
      <c r="D157" s="184" t="s">
        <v>171</v>
      </c>
      <c r="E157" s="188" t="s">
        <v>5</v>
      </c>
      <c r="F157" s="189" t="s">
        <v>240</v>
      </c>
      <c r="H157" s="188" t="s">
        <v>5</v>
      </c>
      <c r="I157" s="190"/>
      <c r="L157" s="187"/>
      <c r="M157" s="191"/>
      <c r="N157" s="192"/>
      <c r="O157" s="192"/>
      <c r="P157" s="192"/>
      <c r="Q157" s="192"/>
      <c r="R157" s="192"/>
      <c r="S157" s="192"/>
      <c r="T157" s="193"/>
      <c r="AT157" s="188" t="s">
        <v>171</v>
      </c>
      <c r="AU157" s="188" t="s">
        <v>91</v>
      </c>
      <c r="AV157" s="11" t="s">
        <v>26</v>
      </c>
      <c r="AW157" s="11" t="s">
        <v>45</v>
      </c>
      <c r="AX157" s="11" t="s">
        <v>82</v>
      </c>
      <c r="AY157" s="188" t="s">
        <v>160</v>
      </c>
    </row>
    <row r="158" spans="2:51" s="12" customFormat="1" ht="13.5">
      <c r="B158" s="194"/>
      <c r="D158" s="184" t="s">
        <v>171</v>
      </c>
      <c r="E158" s="195" t="s">
        <v>5</v>
      </c>
      <c r="F158" s="196" t="s">
        <v>179</v>
      </c>
      <c r="H158" s="197">
        <v>1.47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171</v>
      </c>
      <c r="AU158" s="195" t="s">
        <v>91</v>
      </c>
      <c r="AV158" s="12" t="s">
        <v>91</v>
      </c>
      <c r="AW158" s="12" t="s">
        <v>45</v>
      </c>
      <c r="AX158" s="12" t="s">
        <v>82</v>
      </c>
      <c r="AY158" s="195" t="s">
        <v>160</v>
      </c>
    </row>
    <row r="159" spans="2:63" s="10" customFormat="1" ht="29.85" customHeight="1">
      <c r="B159" s="158"/>
      <c r="D159" s="159" t="s">
        <v>81</v>
      </c>
      <c r="E159" s="169" t="s">
        <v>241</v>
      </c>
      <c r="F159" s="169" t="s">
        <v>242</v>
      </c>
      <c r="I159" s="161"/>
      <c r="J159" s="170">
        <f>BK159</f>
        <v>0</v>
      </c>
      <c r="L159" s="158"/>
      <c r="M159" s="163"/>
      <c r="N159" s="164"/>
      <c r="O159" s="164"/>
      <c r="P159" s="165">
        <f>SUM(P160:P210)</f>
        <v>0</v>
      </c>
      <c r="Q159" s="164"/>
      <c r="R159" s="165">
        <f>SUM(R160:R210)</f>
        <v>2.9781118851999997</v>
      </c>
      <c r="S159" s="164"/>
      <c r="T159" s="166">
        <f>SUM(T160:T210)</f>
        <v>0</v>
      </c>
      <c r="AR159" s="159" t="s">
        <v>26</v>
      </c>
      <c r="AT159" s="167" t="s">
        <v>81</v>
      </c>
      <c r="AU159" s="167" t="s">
        <v>26</v>
      </c>
      <c r="AY159" s="159" t="s">
        <v>160</v>
      </c>
      <c r="BK159" s="168">
        <f>SUM(BK160:BK210)</f>
        <v>0</v>
      </c>
    </row>
    <row r="160" spans="2:65" s="1" customFormat="1" ht="16.5" customHeight="1">
      <c r="B160" s="171"/>
      <c r="C160" s="172" t="s">
        <v>243</v>
      </c>
      <c r="D160" s="172" t="s">
        <v>162</v>
      </c>
      <c r="E160" s="173" t="s">
        <v>244</v>
      </c>
      <c r="F160" s="174" t="s">
        <v>245</v>
      </c>
      <c r="G160" s="175" t="s">
        <v>176</v>
      </c>
      <c r="H160" s="176">
        <v>65.45</v>
      </c>
      <c r="I160" s="177"/>
      <c r="J160" s="178">
        <f>ROUND(I160*H160,2)</f>
        <v>0</v>
      </c>
      <c r="K160" s="174" t="s">
        <v>166</v>
      </c>
      <c r="L160" s="42"/>
      <c r="M160" s="179" t="s">
        <v>5</v>
      </c>
      <c r="N160" s="180" t="s">
        <v>53</v>
      </c>
      <c r="O160" s="43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AR160" s="24" t="s">
        <v>167</v>
      </c>
      <c r="AT160" s="24" t="s">
        <v>162</v>
      </c>
      <c r="AU160" s="24" t="s">
        <v>91</v>
      </c>
      <c r="AY160" s="24" t="s">
        <v>160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24" t="s">
        <v>26</v>
      </c>
      <c r="BK160" s="183">
        <f>ROUND(I160*H160,2)</f>
        <v>0</v>
      </c>
      <c r="BL160" s="24" t="s">
        <v>167</v>
      </c>
      <c r="BM160" s="24" t="s">
        <v>246</v>
      </c>
    </row>
    <row r="161" spans="2:47" s="1" customFormat="1" ht="13.5">
      <c r="B161" s="42"/>
      <c r="D161" s="184" t="s">
        <v>169</v>
      </c>
      <c r="F161" s="185" t="s">
        <v>247</v>
      </c>
      <c r="I161" s="146"/>
      <c r="L161" s="42"/>
      <c r="M161" s="186"/>
      <c r="N161" s="43"/>
      <c r="O161" s="43"/>
      <c r="P161" s="43"/>
      <c r="Q161" s="43"/>
      <c r="R161" s="43"/>
      <c r="S161" s="43"/>
      <c r="T161" s="71"/>
      <c r="AT161" s="24" t="s">
        <v>169</v>
      </c>
      <c r="AU161" s="24" t="s">
        <v>91</v>
      </c>
    </row>
    <row r="162" spans="2:51" s="11" customFormat="1" ht="13.5">
      <c r="B162" s="187"/>
      <c r="D162" s="184" t="s">
        <v>171</v>
      </c>
      <c r="E162" s="188" t="s">
        <v>5</v>
      </c>
      <c r="F162" s="189" t="s">
        <v>248</v>
      </c>
      <c r="H162" s="188" t="s">
        <v>5</v>
      </c>
      <c r="I162" s="190"/>
      <c r="L162" s="187"/>
      <c r="M162" s="191"/>
      <c r="N162" s="192"/>
      <c r="O162" s="192"/>
      <c r="P162" s="192"/>
      <c r="Q162" s="192"/>
      <c r="R162" s="192"/>
      <c r="S162" s="192"/>
      <c r="T162" s="193"/>
      <c r="AT162" s="188" t="s">
        <v>171</v>
      </c>
      <c r="AU162" s="188" t="s">
        <v>91</v>
      </c>
      <c r="AV162" s="11" t="s">
        <v>26</v>
      </c>
      <c r="AW162" s="11" t="s">
        <v>45</v>
      </c>
      <c r="AX162" s="11" t="s">
        <v>82</v>
      </c>
      <c r="AY162" s="188" t="s">
        <v>160</v>
      </c>
    </row>
    <row r="163" spans="2:51" s="11" customFormat="1" ht="13.5">
      <c r="B163" s="187"/>
      <c r="D163" s="184" t="s">
        <v>171</v>
      </c>
      <c r="E163" s="188" t="s">
        <v>5</v>
      </c>
      <c r="F163" s="189" t="s">
        <v>249</v>
      </c>
      <c r="H163" s="188" t="s">
        <v>5</v>
      </c>
      <c r="I163" s="190"/>
      <c r="L163" s="187"/>
      <c r="M163" s="191"/>
      <c r="N163" s="192"/>
      <c r="O163" s="192"/>
      <c r="P163" s="192"/>
      <c r="Q163" s="192"/>
      <c r="R163" s="192"/>
      <c r="S163" s="192"/>
      <c r="T163" s="193"/>
      <c r="AT163" s="188" t="s">
        <v>171</v>
      </c>
      <c r="AU163" s="188" t="s">
        <v>91</v>
      </c>
      <c r="AV163" s="11" t="s">
        <v>26</v>
      </c>
      <c r="AW163" s="11" t="s">
        <v>45</v>
      </c>
      <c r="AX163" s="11" t="s">
        <v>82</v>
      </c>
      <c r="AY163" s="188" t="s">
        <v>160</v>
      </c>
    </row>
    <row r="164" spans="2:51" s="12" customFormat="1" ht="13.5">
      <c r="B164" s="194"/>
      <c r="D164" s="184" t="s">
        <v>171</v>
      </c>
      <c r="E164" s="195" t="s">
        <v>5</v>
      </c>
      <c r="F164" s="196" t="s">
        <v>250</v>
      </c>
      <c r="H164" s="197">
        <v>65.64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171</v>
      </c>
      <c r="AU164" s="195" t="s">
        <v>91</v>
      </c>
      <c r="AV164" s="12" t="s">
        <v>91</v>
      </c>
      <c r="AW164" s="12" t="s">
        <v>45</v>
      </c>
      <c r="AX164" s="12" t="s">
        <v>82</v>
      </c>
      <c r="AY164" s="195" t="s">
        <v>160</v>
      </c>
    </row>
    <row r="165" spans="2:51" s="12" customFormat="1" ht="13.5">
      <c r="B165" s="194"/>
      <c r="D165" s="184" t="s">
        <v>171</v>
      </c>
      <c r="E165" s="195" t="s">
        <v>5</v>
      </c>
      <c r="F165" s="196" t="s">
        <v>251</v>
      </c>
      <c r="H165" s="197">
        <v>-0.19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171</v>
      </c>
      <c r="AU165" s="195" t="s">
        <v>91</v>
      </c>
      <c r="AV165" s="12" t="s">
        <v>91</v>
      </c>
      <c r="AW165" s="12" t="s">
        <v>45</v>
      </c>
      <c r="AX165" s="12" t="s">
        <v>82</v>
      </c>
      <c r="AY165" s="195" t="s">
        <v>160</v>
      </c>
    </row>
    <row r="166" spans="2:51" s="13" customFormat="1" ht="13.5">
      <c r="B166" s="212"/>
      <c r="D166" s="184" t="s">
        <v>171</v>
      </c>
      <c r="E166" s="213" t="s">
        <v>5</v>
      </c>
      <c r="F166" s="214" t="s">
        <v>252</v>
      </c>
      <c r="H166" s="215">
        <v>65.45</v>
      </c>
      <c r="I166" s="216"/>
      <c r="L166" s="212"/>
      <c r="M166" s="217"/>
      <c r="N166" s="218"/>
      <c r="O166" s="218"/>
      <c r="P166" s="218"/>
      <c r="Q166" s="218"/>
      <c r="R166" s="218"/>
      <c r="S166" s="218"/>
      <c r="T166" s="219"/>
      <c r="AT166" s="213" t="s">
        <v>171</v>
      </c>
      <c r="AU166" s="213" t="s">
        <v>91</v>
      </c>
      <c r="AV166" s="13" t="s">
        <v>167</v>
      </c>
      <c r="AW166" s="13" t="s">
        <v>45</v>
      </c>
      <c r="AX166" s="13" t="s">
        <v>26</v>
      </c>
      <c r="AY166" s="213" t="s">
        <v>160</v>
      </c>
    </row>
    <row r="167" spans="2:65" s="1" customFormat="1" ht="16.5" customHeight="1">
      <c r="B167" s="171"/>
      <c r="C167" s="172" t="s">
        <v>253</v>
      </c>
      <c r="D167" s="172" t="s">
        <v>162</v>
      </c>
      <c r="E167" s="173" t="s">
        <v>254</v>
      </c>
      <c r="F167" s="174" t="s">
        <v>255</v>
      </c>
      <c r="G167" s="175" t="s">
        <v>176</v>
      </c>
      <c r="H167" s="176">
        <v>65.45</v>
      </c>
      <c r="I167" s="177"/>
      <c r="J167" s="178">
        <f>ROUND(I167*H167,2)</f>
        <v>0</v>
      </c>
      <c r="K167" s="174" t="s">
        <v>166</v>
      </c>
      <c r="L167" s="42"/>
      <c r="M167" s="179" t="s">
        <v>5</v>
      </c>
      <c r="N167" s="180" t="s">
        <v>53</v>
      </c>
      <c r="O167" s="43"/>
      <c r="P167" s="181">
        <f>O167*H167</f>
        <v>0</v>
      </c>
      <c r="Q167" s="181">
        <v>0.0014</v>
      </c>
      <c r="R167" s="181">
        <f>Q167*H167</f>
        <v>0.09163</v>
      </c>
      <c r="S167" s="181">
        <v>0</v>
      </c>
      <c r="T167" s="182">
        <f>S167*H167</f>
        <v>0</v>
      </c>
      <c r="AR167" s="24" t="s">
        <v>167</v>
      </c>
      <c r="AT167" s="24" t="s">
        <v>162</v>
      </c>
      <c r="AU167" s="24" t="s">
        <v>91</v>
      </c>
      <c r="AY167" s="24" t="s">
        <v>160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24" t="s">
        <v>26</v>
      </c>
      <c r="BK167" s="183">
        <f>ROUND(I167*H167,2)</f>
        <v>0</v>
      </c>
      <c r="BL167" s="24" t="s">
        <v>167</v>
      </c>
      <c r="BM167" s="24" t="s">
        <v>256</v>
      </c>
    </row>
    <row r="168" spans="2:47" s="1" customFormat="1" ht="27">
      <c r="B168" s="42"/>
      <c r="D168" s="184" t="s">
        <v>169</v>
      </c>
      <c r="F168" s="185" t="s">
        <v>257</v>
      </c>
      <c r="I168" s="146"/>
      <c r="L168" s="42"/>
      <c r="M168" s="186"/>
      <c r="N168" s="43"/>
      <c r="O168" s="43"/>
      <c r="P168" s="43"/>
      <c r="Q168" s="43"/>
      <c r="R168" s="43"/>
      <c r="S168" s="43"/>
      <c r="T168" s="71"/>
      <c r="AT168" s="24" t="s">
        <v>169</v>
      </c>
      <c r="AU168" s="24" t="s">
        <v>91</v>
      </c>
    </row>
    <row r="169" spans="2:65" s="1" customFormat="1" ht="16.5" customHeight="1">
      <c r="B169" s="171"/>
      <c r="C169" s="172" t="s">
        <v>11</v>
      </c>
      <c r="D169" s="172" t="s">
        <v>162</v>
      </c>
      <c r="E169" s="173" t="s">
        <v>258</v>
      </c>
      <c r="F169" s="174" t="s">
        <v>259</v>
      </c>
      <c r="G169" s="175" t="s">
        <v>176</v>
      </c>
      <c r="H169" s="176">
        <v>65.45</v>
      </c>
      <c r="I169" s="177"/>
      <c r="J169" s="178">
        <f>ROUND(I169*H169,2)</f>
        <v>0</v>
      </c>
      <c r="K169" s="174" t="s">
        <v>166</v>
      </c>
      <c r="L169" s="42"/>
      <c r="M169" s="179" t="s">
        <v>5</v>
      </c>
      <c r="N169" s="180" t="s">
        <v>53</v>
      </c>
      <c r="O169" s="43"/>
      <c r="P169" s="181">
        <f>O169*H169</f>
        <v>0</v>
      </c>
      <c r="Q169" s="181">
        <v>0.00546</v>
      </c>
      <c r="R169" s="181">
        <f>Q169*H169</f>
        <v>0.357357</v>
      </c>
      <c r="S169" s="181">
        <v>0</v>
      </c>
      <c r="T169" s="182">
        <f>S169*H169</f>
        <v>0</v>
      </c>
      <c r="AR169" s="24" t="s">
        <v>167</v>
      </c>
      <c r="AT169" s="24" t="s">
        <v>162</v>
      </c>
      <c r="AU169" s="24" t="s">
        <v>91</v>
      </c>
      <c r="AY169" s="24" t="s">
        <v>160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24" t="s">
        <v>26</v>
      </c>
      <c r="BK169" s="183">
        <f>ROUND(I169*H169,2)</f>
        <v>0</v>
      </c>
      <c r="BL169" s="24" t="s">
        <v>167</v>
      </c>
      <c r="BM169" s="24" t="s">
        <v>260</v>
      </c>
    </row>
    <row r="170" spans="2:47" s="1" customFormat="1" ht="13.5">
      <c r="B170" s="42"/>
      <c r="D170" s="184" t="s">
        <v>169</v>
      </c>
      <c r="F170" s="185" t="s">
        <v>261</v>
      </c>
      <c r="I170" s="146"/>
      <c r="L170" s="42"/>
      <c r="M170" s="186"/>
      <c r="N170" s="43"/>
      <c r="O170" s="43"/>
      <c r="P170" s="43"/>
      <c r="Q170" s="43"/>
      <c r="R170" s="43"/>
      <c r="S170" s="43"/>
      <c r="T170" s="71"/>
      <c r="AT170" s="24" t="s">
        <v>169</v>
      </c>
      <c r="AU170" s="24" t="s">
        <v>91</v>
      </c>
    </row>
    <row r="171" spans="2:65" s="1" customFormat="1" ht="16.5" customHeight="1">
      <c r="B171" s="171"/>
      <c r="C171" s="172" t="s">
        <v>262</v>
      </c>
      <c r="D171" s="172" t="s">
        <v>162</v>
      </c>
      <c r="E171" s="173" t="s">
        <v>263</v>
      </c>
      <c r="F171" s="174" t="s">
        <v>264</v>
      </c>
      <c r="G171" s="175" t="s">
        <v>176</v>
      </c>
      <c r="H171" s="176">
        <v>63.33</v>
      </c>
      <c r="I171" s="177"/>
      <c r="J171" s="178">
        <f>ROUND(I171*H171,2)</f>
        <v>0</v>
      </c>
      <c r="K171" s="174" t="s">
        <v>166</v>
      </c>
      <c r="L171" s="42"/>
      <c r="M171" s="179" t="s">
        <v>5</v>
      </c>
      <c r="N171" s="180" t="s">
        <v>53</v>
      </c>
      <c r="O171" s="43"/>
      <c r="P171" s="181">
        <f>O171*H171</f>
        <v>0</v>
      </c>
      <c r="Q171" s="181">
        <v>0.00937696</v>
      </c>
      <c r="R171" s="181">
        <f>Q171*H171</f>
        <v>0.5938428768</v>
      </c>
      <c r="S171" s="181">
        <v>0</v>
      </c>
      <c r="T171" s="182">
        <f>S171*H171</f>
        <v>0</v>
      </c>
      <c r="AR171" s="24" t="s">
        <v>167</v>
      </c>
      <c r="AT171" s="24" t="s">
        <v>162</v>
      </c>
      <c r="AU171" s="24" t="s">
        <v>91</v>
      </c>
      <c r="AY171" s="24" t="s">
        <v>160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4" t="s">
        <v>26</v>
      </c>
      <c r="BK171" s="183">
        <f>ROUND(I171*H171,2)</f>
        <v>0</v>
      </c>
      <c r="BL171" s="24" t="s">
        <v>167</v>
      </c>
      <c r="BM171" s="24" t="s">
        <v>265</v>
      </c>
    </row>
    <row r="172" spans="2:47" s="1" customFormat="1" ht="13.5">
      <c r="B172" s="42"/>
      <c r="D172" s="184" t="s">
        <v>169</v>
      </c>
      <c r="F172" s="185" t="s">
        <v>266</v>
      </c>
      <c r="I172" s="146"/>
      <c r="L172" s="42"/>
      <c r="M172" s="186"/>
      <c r="N172" s="43"/>
      <c r="O172" s="43"/>
      <c r="P172" s="43"/>
      <c r="Q172" s="43"/>
      <c r="R172" s="43"/>
      <c r="S172" s="43"/>
      <c r="T172" s="71"/>
      <c r="AT172" s="24" t="s">
        <v>169</v>
      </c>
      <c r="AU172" s="24" t="s">
        <v>91</v>
      </c>
    </row>
    <row r="173" spans="2:51" s="11" customFormat="1" ht="13.5">
      <c r="B173" s="187"/>
      <c r="D173" s="184" t="s">
        <v>171</v>
      </c>
      <c r="E173" s="188" t="s">
        <v>5</v>
      </c>
      <c r="F173" s="189" t="s">
        <v>248</v>
      </c>
      <c r="H173" s="188" t="s">
        <v>5</v>
      </c>
      <c r="I173" s="190"/>
      <c r="L173" s="187"/>
      <c r="M173" s="191"/>
      <c r="N173" s="192"/>
      <c r="O173" s="192"/>
      <c r="P173" s="192"/>
      <c r="Q173" s="192"/>
      <c r="R173" s="192"/>
      <c r="S173" s="192"/>
      <c r="T173" s="193"/>
      <c r="AT173" s="188" t="s">
        <v>171</v>
      </c>
      <c r="AU173" s="188" t="s">
        <v>91</v>
      </c>
      <c r="AV173" s="11" t="s">
        <v>26</v>
      </c>
      <c r="AW173" s="11" t="s">
        <v>45</v>
      </c>
      <c r="AX173" s="11" t="s">
        <v>82</v>
      </c>
      <c r="AY173" s="188" t="s">
        <v>160</v>
      </c>
    </row>
    <row r="174" spans="2:51" s="11" customFormat="1" ht="13.5">
      <c r="B174" s="187"/>
      <c r="D174" s="184" t="s">
        <v>171</v>
      </c>
      <c r="E174" s="188" t="s">
        <v>5</v>
      </c>
      <c r="F174" s="189" t="s">
        <v>249</v>
      </c>
      <c r="H174" s="188" t="s">
        <v>5</v>
      </c>
      <c r="I174" s="190"/>
      <c r="L174" s="187"/>
      <c r="M174" s="191"/>
      <c r="N174" s="192"/>
      <c r="O174" s="192"/>
      <c r="P174" s="192"/>
      <c r="Q174" s="192"/>
      <c r="R174" s="192"/>
      <c r="S174" s="192"/>
      <c r="T174" s="193"/>
      <c r="AT174" s="188" t="s">
        <v>171</v>
      </c>
      <c r="AU174" s="188" t="s">
        <v>91</v>
      </c>
      <c r="AV174" s="11" t="s">
        <v>26</v>
      </c>
      <c r="AW174" s="11" t="s">
        <v>45</v>
      </c>
      <c r="AX174" s="11" t="s">
        <v>82</v>
      </c>
      <c r="AY174" s="188" t="s">
        <v>160</v>
      </c>
    </row>
    <row r="175" spans="2:51" s="12" customFormat="1" ht="13.5">
      <c r="B175" s="194"/>
      <c r="D175" s="184" t="s">
        <v>171</v>
      </c>
      <c r="E175" s="195" t="s">
        <v>5</v>
      </c>
      <c r="F175" s="196" t="s">
        <v>250</v>
      </c>
      <c r="H175" s="197">
        <v>65.64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171</v>
      </c>
      <c r="AU175" s="195" t="s">
        <v>91</v>
      </c>
      <c r="AV175" s="12" t="s">
        <v>91</v>
      </c>
      <c r="AW175" s="12" t="s">
        <v>45</v>
      </c>
      <c r="AX175" s="12" t="s">
        <v>82</v>
      </c>
      <c r="AY175" s="195" t="s">
        <v>160</v>
      </c>
    </row>
    <row r="176" spans="2:51" s="12" customFormat="1" ht="13.5">
      <c r="B176" s="194"/>
      <c r="D176" s="184" t="s">
        <v>171</v>
      </c>
      <c r="E176" s="195" t="s">
        <v>5</v>
      </c>
      <c r="F176" s="196" t="s">
        <v>267</v>
      </c>
      <c r="H176" s="197">
        <v>-2.31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5" t="s">
        <v>171</v>
      </c>
      <c r="AU176" s="195" t="s">
        <v>91</v>
      </c>
      <c r="AV176" s="12" t="s">
        <v>91</v>
      </c>
      <c r="AW176" s="12" t="s">
        <v>45</v>
      </c>
      <c r="AX176" s="12" t="s">
        <v>82</v>
      </c>
      <c r="AY176" s="195" t="s">
        <v>160</v>
      </c>
    </row>
    <row r="177" spans="2:51" s="13" customFormat="1" ht="13.5">
      <c r="B177" s="212"/>
      <c r="D177" s="184" t="s">
        <v>171</v>
      </c>
      <c r="E177" s="213" t="s">
        <v>5</v>
      </c>
      <c r="F177" s="214" t="s">
        <v>252</v>
      </c>
      <c r="H177" s="215">
        <v>63.33</v>
      </c>
      <c r="I177" s="216"/>
      <c r="L177" s="212"/>
      <c r="M177" s="217"/>
      <c r="N177" s="218"/>
      <c r="O177" s="218"/>
      <c r="P177" s="218"/>
      <c r="Q177" s="218"/>
      <c r="R177" s="218"/>
      <c r="S177" s="218"/>
      <c r="T177" s="219"/>
      <c r="AT177" s="213" t="s">
        <v>171</v>
      </c>
      <c r="AU177" s="213" t="s">
        <v>91</v>
      </c>
      <c r="AV177" s="13" t="s">
        <v>167</v>
      </c>
      <c r="AW177" s="13" t="s">
        <v>45</v>
      </c>
      <c r="AX177" s="13" t="s">
        <v>26</v>
      </c>
      <c r="AY177" s="213" t="s">
        <v>160</v>
      </c>
    </row>
    <row r="178" spans="2:65" s="1" customFormat="1" ht="16.5" customHeight="1">
      <c r="B178" s="171"/>
      <c r="C178" s="202" t="s">
        <v>268</v>
      </c>
      <c r="D178" s="202" t="s">
        <v>194</v>
      </c>
      <c r="E178" s="203" t="s">
        <v>269</v>
      </c>
      <c r="F178" s="204" t="s">
        <v>270</v>
      </c>
      <c r="G178" s="205" t="s">
        <v>176</v>
      </c>
      <c r="H178" s="206">
        <v>69.663</v>
      </c>
      <c r="I178" s="207"/>
      <c r="J178" s="208">
        <f>ROUND(I178*H178,2)</f>
        <v>0</v>
      </c>
      <c r="K178" s="204" t="s">
        <v>166</v>
      </c>
      <c r="L178" s="209"/>
      <c r="M178" s="210" t="s">
        <v>5</v>
      </c>
      <c r="N178" s="211" t="s">
        <v>53</v>
      </c>
      <c r="O178" s="43"/>
      <c r="P178" s="181">
        <f>O178*H178</f>
        <v>0</v>
      </c>
      <c r="Q178" s="181">
        <v>0.019</v>
      </c>
      <c r="R178" s="181">
        <f>Q178*H178</f>
        <v>1.323597</v>
      </c>
      <c r="S178" s="181">
        <v>0</v>
      </c>
      <c r="T178" s="182">
        <f>S178*H178</f>
        <v>0</v>
      </c>
      <c r="AR178" s="24" t="s">
        <v>198</v>
      </c>
      <c r="AT178" s="24" t="s">
        <v>194</v>
      </c>
      <c r="AU178" s="24" t="s">
        <v>91</v>
      </c>
      <c r="AY178" s="24" t="s">
        <v>160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24" t="s">
        <v>26</v>
      </c>
      <c r="BK178" s="183">
        <f>ROUND(I178*H178,2)</f>
        <v>0</v>
      </c>
      <c r="BL178" s="24" t="s">
        <v>167</v>
      </c>
      <c r="BM178" s="24" t="s">
        <v>271</v>
      </c>
    </row>
    <row r="179" spans="2:47" s="1" customFormat="1" ht="13.5">
      <c r="B179" s="42"/>
      <c r="D179" s="184" t="s">
        <v>169</v>
      </c>
      <c r="F179" s="185" t="s">
        <v>270</v>
      </c>
      <c r="I179" s="146"/>
      <c r="L179" s="42"/>
      <c r="M179" s="186"/>
      <c r="N179" s="43"/>
      <c r="O179" s="43"/>
      <c r="P179" s="43"/>
      <c r="Q179" s="43"/>
      <c r="R179" s="43"/>
      <c r="S179" s="43"/>
      <c r="T179" s="71"/>
      <c r="AT179" s="24" t="s">
        <v>169</v>
      </c>
      <c r="AU179" s="24" t="s">
        <v>91</v>
      </c>
    </row>
    <row r="180" spans="2:51" s="12" customFormat="1" ht="13.5">
      <c r="B180" s="194"/>
      <c r="D180" s="184" t="s">
        <v>171</v>
      </c>
      <c r="E180" s="195" t="s">
        <v>5</v>
      </c>
      <c r="F180" s="196" t="s">
        <v>272</v>
      </c>
      <c r="H180" s="197">
        <v>69.663</v>
      </c>
      <c r="I180" s="198"/>
      <c r="L180" s="194"/>
      <c r="M180" s="199"/>
      <c r="N180" s="200"/>
      <c r="O180" s="200"/>
      <c r="P180" s="200"/>
      <c r="Q180" s="200"/>
      <c r="R180" s="200"/>
      <c r="S180" s="200"/>
      <c r="T180" s="201"/>
      <c r="AT180" s="195" t="s">
        <v>171</v>
      </c>
      <c r="AU180" s="195" t="s">
        <v>91</v>
      </c>
      <c r="AV180" s="12" t="s">
        <v>91</v>
      </c>
      <c r="AW180" s="12" t="s">
        <v>45</v>
      </c>
      <c r="AX180" s="12" t="s">
        <v>82</v>
      </c>
      <c r="AY180" s="195" t="s">
        <v>160</v>
      </c>
    </row>
    <row r="181" spans="2:65" s="1" customFormat="1" ht="25.5" customHeight="1">
      <c r="B181" s="171"/>
      <c r="C181" s="172" t="s">
        <v>273</v>
      </c>
      <c r="D181" s="172" t="s">
        <v>162</v>
      </c>
      <c r="E181" s="173" t="s">
        <v>274</v>
      </c>
      <c r="F181" s="174" t="s">
        <v>275</v>
      </c>
      <c r="G181" s="175" t="s">
        <v>176</v>
      </c>
      <c r="H181" s="176">
        <v>63.33</v>
      </c>
      <c r="I181" s="177"/>
      <c r="J181" s="178">
        <f>ROUND(I181*H181,2)</f>
        <v>0</v>
      </c>
      <c r="K181" s="174" t="s">
        <v>166</v>
      </c>
      <c r="L181" s="42"/>
      <c r="M181" s="179" t="s">
        <v>5</v>
      </c>
      <c r="N181" s="180" t="s">
        <v>53</v>
      </c>
      <c r="O181" s="43"/>
      <c r="P181" s="181">
        <f>O181*H181</f>
        <v>0</v>
      </c>
      <c r="Q181" s="181">
        <v>0.00721248</v>
      </c>
      <c r="R181" s="181">
        <f>Q181*H181</f>
        <v>0.4567663584</v>
      </c>
      <c r="S181" s="181">
        <v>0</v>
      </c>
      <c r="T181" s="182">
        <f>S181*H181</f>
        <v>0</v>
      </c>
      <c r="AR181" s="24" t="s">
        <v>167</v>
      </c>
      <c r="AT181" s="24" t="s">
        <v>162</v>
      </c>
      <c r="AU181" s="24" t="s">
        <v>91</v>
      </c>
      <c r="AY181" s="24" t="s">
        <v>160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24" t="s">
        <v>26</v>
      </c>
      <c r="BK181" s="183">
        <f>ROUND(I181*H181,2)</f>
        <v>0</v>
      </c>
      <c r="BL181" s="24" t="s">
        <v>167</v>
      </c>
      <c r="BM181" s="24" t="s">
        <v>276</v>
      </c>
    </row>
    <row r="182" spans="2:47" s="1" customFormat="1" ht="27">
      <c r="B182" s="42"/>
      <c r="D182" s="184" t="s">
        <v>169</v>
      </c>
      <c r="F182" s="185" t="s">
        <v>277</v>
      </c>
      <c r="I182" s="146"/>
      <c r="L182" s="42"/>
      <c r="M182" s="186"/>
      <c r="N182" s="43"/>
      <c r="O182" s="43"/>
      <c r="P182" s="43"/>
      <c r="Q182" s="43"/>
      <c r="R182" s="43"/>
      <c r="S182" s="43"/>
      <c r="T182" s="71"/>
      <c r="AT182" s="24" t="s">
        <v>169</v>
      </c>
      <c r="AU182" s="24" t="s">
        <v>91</v>
      </c>
    </row>
    <row r="183" spans="2:51" s="11" customFormat="1" ht="13.5">
      <c r="B183" s="187"/>
      <c r="D183" s="184" t="s">
        <v>171</v>
      </c>
      <c r="E183" s="188" t="s">
        <v>5</v>
      </c>
      <c r="F183" s="189" t="s">
        <v>248</v>
      </c>
      <c r="H183" s="188" t="s">
        <v>5</v>
      </c>
      <c r="I183" s="190"/>
      <c r="L183" s="187"/>
      <c r="M183" s="191"/>
      <c r="N183" s="192"/>
      <c r="O183" s="192"/>
      <c r="P183" s="192"/>
      <c r="Q183" s="192"/>
      <c r="R183" s="192"/>
      <c r="S183" s="192"/>
      <c r="T183" s="193"/>
      <c r="AT183" s="188" t="s">
        <v>171</v>
      </c>
      <c r="AU183" s="188" t="s">
        <v>91</v>
      </c>
      <c r="AV183" s="11" t="s">
        <v>26</v>
      </c>
      <c r="AW183" s="11" t="s">
        <v>45</v>
      </c>
      <c r="AX183" s="11" t="s">
        <v>82</v>
      </c>
      <c r="AY183" s="188" t="s">
        <v>160</v>
      </c>
    </row>
    <row r="184" spans="2:51" s="11" customFormat="1" ht="13.5">
      <c r="B184" s="187"/>
      <c r="D184" s="184" t="s">
        <v>171</v>
      </c>
      <c r="E184" s="188" t="s">
        <v>5</v>
      </c>
      <c r="F184" s="189" t="s">
        <v>249</v>
      </c>
      <c r="H184" s="188" t="s">
        <v>5</v>
      </c>
      <c r="I184" s="190"/>
      <c r="L184" s="187"/>
      <c r="M184" s="191"/>
      <c r="N184" s="192"/>
      <c r="O184" s="192"/>
      <c r="P184" s="192"/>
      <c r="Q184" s="192"/>
      <c r="R184" s="192"/>
      <c r="S184" s="192"/>
      <c r="T184" s="193"/>
      <c r="AT184" s="188" t="s">
        <v>171</v>
      </c>
      <c r="AU184" s="188" t="s">
        <v>91</v>
      </c>
      <c r="AV184" s="11" t="s">
        <v>26</v>
      </c>
      <c r="AW184" s="11" t="s">
        <v>45</v>
      </c>
      <c r="AX184" s="11" t="s">
        <v>82</v>
      </c>
      <c r="AY184" s="188" t="s">
        <v>160</v>
      </c>
    </row>
    <row r="185" spans="2:51" s="12" customFormat="1" ht="13.5">
      <c r="B185" s="194"/>
      <c r="D185" s="184" t="s">
        <v>171</v>
      </c>
      <c r="E185" s="195" t="s">
        <v>5</v>
      </c>
      <c r="F185" s="196" t="s">
        <v>250</v>
      </c>
      <c r="H185" s="197">
        <v>65.64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171</v>
      </c>
      <c r="AU185" s="195" t="s">
        <v>91</v>
      </c>
      <c r="AV185" s="12" t="s">
        <v>91</v>
      </c>
      <c r="AW185" s="12" t="s">
        <v>45</v>
      </c>
      <c r="AX185" s="12" t="s">
        <v>82</v>
      </c>
      <c r="AY185" s="195" t="s">
        <v>160</v>
      </c>
    </row>
    <row r="186" spans="2:51" s="12" customFormat="1" ht="13.5">
      <c r="B186" s="194"/>
      <c r="D186" s="184" t="s">
        <v>171</v>
      </c>
      <c r="E186" s="195" t="s">
        <v>5</v>
      </c>
      <c r="F186" s="196" t="s">
        <v>267</v>
      </c>
      <c r="H186" s="197">
        <v>-2.31</v>
      </c>
      <c r="I186" s="198"/>
      <c r="L186" s="194"/>
      <c r="M186" s="199"/>
      <c r="N186" s="200"/>
      <c r="O186" s="200"/>
      <c r="P186" s="200"/>
      <c r="Q186" s="200"/>
      <c r="R186" s="200"/>
      <c r="S186" s="200"/>
      <c r="T186" s="201"/>
      <c r="AT186" s="195" t="s">
        <v>171</v>
      </c>
      <c r="AU186" s="195" t="s">
        <v>91</v>
      </c>
      <c r="AV186" s="12" t="s">
        <v>91</v>
      </c>
      <c r="AW186" s="12" t="s">
        <v>45</v>
      </c>
      <c r="AX186" s="12" t="s">
        <v>82</v>
      </c>
      <c r="AY186" s="195" t="s">
        <v>160</v>
      </c>
    </row>
    <row r="187" spans="2:51" s="13" customFormat="1" ht="13.5">
      <c r="B187" s="212"/>
      <c r="D187" s="184" t="s">
        <v>171</v>
      </c>
      <c r="E187" s="213" t="s">
        <v>5</v>
      </c>
      <c r="F187" s="214" t="s">
        <v>252</v>
      </c>
      <c r="H187" s="215">
        <v>63.33</v>
      </c>
      <c r="I187" s="216"/>
      <c r="L187" s="212"/>
      <c r="M187" s="217"/>
      <c r="N187" s="218"/>
      <c r="O187" s="218"/>
      <c r="P187" s="218"/>
      <c r="Q187" s="218"/>
      <c r="R187" s="218"/>
      <c r="S187" s="218"/>
      <c r="T187" s="219"/>
      <c r="AT187" s="213" t="s">
        <v>171</v>
      </c>
      <c r="AU187" s="213" t="s">
        <v>91</v>
      </c>
      <c r="AV187" s="13" t="s">
        <v>167</v>
      </c>
      <c r="AW187" s="13" t="s">
        <v>45</v>
      </c>
      <c r="AX187" s="13" t="s">
        <v>26</v>
      </c>
      <c r="AY187" s="213" t="s">
        <v>160</v>
      </c>
    </row>
    <row r="188" spans="2:65" s="1" customFormat="1" ht="16.5" customHeight="1">
      <c r="B188" s="171"/>
      <c r="C188" s="202" t="s">
        <v>278</v>
      </c>
      <c r="D188" s="202" t="s">
        <v>194</v>
      </c>
      <c r="E188" s="203" t="s">
        <v>279</v>
      </c>
      <c r="F188" s="204" t="s">
        <v>280</v>
      </c>
      <c r="G188" s="205" t="s">
        <v>176</v>
      </c>
      <c r="H188" s="206">
        <v>69.663</v>
      </c>
      <c r="I188" s="207"/>
      <c r="J188" s="208">
        <f>ROUND(I188*H188,2)</f>
        <v>0</v>
      </c>
      <c r="K188" s="204" t="s">
        <v>166</v>
      </c>
      <c r="L188" s="209"/>
      <c r="M188" s="210" t="s">
        <v>5</v>
      </c>
      <c r="N188" s="211" t="s">
        <v>53</v>
      </c>
      <c r="O188" s="43"/>
      <c r="P188" s="181">
        <f>O188*H188</f>
        <v>0</v>
      </c>
      <c r="Q188" s="181">
        <v>0.00175</v>
      </c>
      <c r="R188" s="181">
        <f>Q188*H188</f>
        <v>0.12191025</v>
      </c>
      <c r="S188" s="181">
        <v>0</v>
      </c>
      <c r="T188" s="182">
        <f>S188*H188</f>
        <v>0</v>
      </c>
      <c r="AR188" s="24" t="s">
        <v>198</v>
      </c>
      <c r="AT188" s="24" t="s">
        <v>194</v>
      </c>
      <c r="AU188" s="24" t="s">
        <v>91</v>
      </c>
      <c r="AY188" s="24" t="s">
        <v>160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4" t="s">
        <v>26</v>
      </c>
      <c r="BK188" s="183">
        <f>ROUND(I188*H188,2)</f>
        <v>0</v>
      </c>
      <c r="BL188" s="24" t="s">
        <v>167</v>
      </c>
      <c r="BM188" s="24" t="s">
        <v>281</v>
      </c>
    </row>
    <row r="189" spans="2:47" s="1" customFormat="1" ht="13.5">
      <c r="B189" s="42"/>
      <c r="D189" s="184" t="s">
        <v>169</v>
      </c>
      <c r="F189" s="185" t="s">
        <v>280</v>
      </c>
      <c r="I189" s="146"/>
      <c r="L189" s="42"/>
      <c r="M189" s="186"/>
      <c r="N189" s="43"/>
      <c r="O189" s="43"/>
      <c r="P189" s="43"/>
      <c r="Q189" s="43"/>
      <c r="R189" s="43"/>
      <c r="S189" s="43"/>
      <c r="T189" s="71"/>
      <c r="AT189" s="24" t="s">
        <v>169</v>
      </c>
      <c r="AU189" s="24" t="s">
        <v>91</v>
      </c>
    </row>
    <row r="190" spans="2:51" s="12" customFormat="1" ht="13.5">
      <c r="B190" s="194"/>
      <c r="D190" s="184" t="s">
        <v>171</v>
      </c>
      <c r="E190" s="195" t="s">
        <v>5</v>
      </c>
      <c r="F190" s="196" t="s">
        <v>272</v>
      </c>
      <c r="H190" s="197">
        <v>69.663</v>
      </c>
      <c r="I190" s="198"/>
      <c r="L190" s="194"/>
      <c r="M190" s="199"/>
      <c r="N190" s="200"/>
      <c r="O190" s="200"/>
      <c r="P190" s="200"/>
      <c r="Q190" s="200"/>
      <c r="R190" s="200"/>
      <c r="S190" s="200"/>
      <c r="T190" s="201"/>
      <c r="AT190" s="195" t="s">
        <v>171</v>
      </c>
      <c r="AU190" s="195" t="s">
        <v>91</v>
      </c>
      <c r="AV190" s="12" t="s">
        <v>91</v>
      </c>
      <c r="AW190" s="12" t="s">
        <v>45</v>
      </c>
      <c r="AX190" s="12" t="s">
        <v>82</v>
      </c>
      <c r="AY190" s="195" t="s">
        <v>160</v>
      </c>
    </row>
    <row r="191" spans="2:65" s="1" customFormat="1" ht="25.5" customHeight="1">
      <c r="B191" s="171"/>
      <c r="C191" s="172" t="s">
        <v>282</v>
      </c>
      <c r="D191" s="172" t="s">
        <v>162</v>
      </c>
      <c r="E191" s="173" t="s">
        <v>283</v>
      </c>
      <c r="F191" s="174" t="s">
        <v>284</v>
      </c>
      <c r="G191" s="175" t="s">
        <v>165</v>
      </c>
      <c r="H191" s="176">
        <v>5.3</v>
      </c>
      <c r="I191" s="177"/>
      <c r="J191" s="178">
        <f>ROUND(I191*H191,2)</f>
        <v>0</v>
      </c>
      <c r="K191" s="174" t="s">
        <v>166</v>
      </c>
      <c r="L191" s="42"/>
      <c r="M191" s="179" t="s">
        <v>5</v>
      </c>
      <c r="N191" s="180" t="s">
        <v>53</v>
      </c>
      <c r="O191" s="43"/>
      <c r="P191" s="181">
        <f>O191*H191</f>
        <v>0</v>
      </c>
      <c r="Q191" s="181">
        <v>0.00339</v>
      </c>
      <c r="R191" s="181">
        <f>Q191*H191</f>
        <v>0.017966999999999997</v>
      </c>
      <c r="S191" s="181">
        <v>0</v>
      </c>
      <c r="T191" s="182">
        <f>S191*H191</f>
        <v>0</v>
      </c>
      <c r="AR191" s="24" t="s">
        <v>167</v>
      </c>
      <c r="AT191" s="24" t="s">
        <v>162</v>
      </c>
      <c r="AU191" s="24" t="s">
        <v>91</v>
      </c>
      <c r="AY191" s="24" t="s">
        <v>160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24" t="s">
        <v>26</v>
      </c>
      <c r="BK191" s="183">
        <f>ROUND(I191*H191,2)</f>
        <v>0</v>
      </c>
      <c r="BL191" s="24" t="s">
        <v>167</v>
      </c>
      <c r="BM191" s="24" t="s">
        <v>285</v>
      </c>
    </row>
    <row r="192" spans="2:47" s="1" customFormat="1" ht="27">
      <c r="B192" s="42"/>
      <c r="D192" s="184" t="s">
        <v>169</v>
      </c>
      <c r="F192" s="185" t="s">
        <v>286</v>
      </c>
      <c r="I192" s="146"/>
      <c r="L192" s="42"/>
      <c r="M192" s="186"/>
      <c r="N192" s="43"/>
      <c r="O192" s="43"/>
      <c r="P192" s="43"/>
      <c r="Q192" s="43"/>
      <c r="R192" s="43"/>
      <c r="S192" s="43"/>
      <c r="T192" s="71"/>
      <c r="AT192" s="24" t="s">
        <v>169</v>
      </c>
      <c r="AU192" s="24" t="s">
        <v>91</v>
      </c>
    </row>
    <row r="193" spans="2:51" s="11" customFormat="1" ht="13.5">
      <c r="B193" s="187"/>
      <c r="D193" s="184" t="s">
        <v>171</v>
      </c>
      <c r="E193" s="188" t="s">
        <v>5</v>
      </c>
      <c r="F193" s="189" t="s">
        <v>287</v>
      </c>
      <c r="H193" s="188" t="s">
        <v>5</v>
      </c>
      <c r="I193" s="190"/>
      <c r="L193" s="187"/>
      <c r="M193" s="191"/>
      <c r="N193" s="192"/>
      <c r="O193" s="192"/>
      <c r="P193" s="192"/>
      <c r="Q193" s="192"/>
      <c r="R193" s="192"/>
      <c r="S193" s="192"/>
      <c r="T193" s="193"/>
      <c r="AT193" s="188" t="s">
        <v>171</v>
      </c>
      <c r="AU193" s="188" t="s">
        <v>91</v>
      </c>
      <c r="AV193" s="11" t="s">
        <v>26</v>
      </c>
      <c r="AW193" s="11" t="s">
        <v>45</v>
      </c>
      <c r="AX193" s="11" t="s">
        <v>82</v>
      </c>
      <c r="AY193" s="188" t="s">
        <v>160</v>
      </c>
    </row>
    <row r="194" spans="2:51" s="12" customFormat="1" ht="13.5">
      <c r="B194" s="194"/>
      <c r="D194" s="184" t="s">
        <v>171</v>
      </c>
      <c r="E194" s="195" t="s">
        <v>5</v>
      </c>
      <c r="F194" s="196" t="s">
        <v>288</v>
      </c>
      <c r="H194" s="197">
        <v>5.3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171</v>
      </c>
      <c r="AU194" s="195" t="s">
        <v>91</v>
      </c>
      <c r="AV194" s="12" t="s">
        <v>91</v>
      </c>
      <c r="AW194" s="12" t="s">
        <v>45</v>
      </c>
      <c r="AX194" s="12" t="s">
        <v>82</v>
      </c>
      <c r="AY194" s="195" t="s">
        <v>160</v>
      </c>
    </row>
    <row r="195" spans="2:65" s="1" customFormat="1" ht="16.5" customHeight="1">
      <c r="B195" s="171"/>
      <c r="C195" s="202" t="s">
        <v>10</v>
      </c>
      <c r="D195" s="202" t="s">
        <v>194</v>
      </c>
      <c r="E195" s="203" t="s">
        <v>289</v>
      </c>
      <c r="F195" s="204" t="s">
        <v>290</v>
      </c>
      <c r="G195" s="205" t="s">
        <v>176</v>
      </c>
      <c r="H195" s="206">
        <v>2.332</v>
      </c>
      <c r="I195" s="207"/>
      <c r="J195" s="208">
        <f>ROUND(I195*H195,2)</f>
        <v>0</v>
      </c>
      <c r="K195" s="204" t="s">
        <v>166</v>
      </c>
      <c r="L195" s="209"/>
      <c r="M195" s="210" t="s">
        <v>5</v>
      </c>
      <c r="N195" s="211" t="s">
        <v>53</v>
      </c>
      <c r="O195" s="43"/>
      <c r="P195" s="181">
        <f>O195*H195</f>
        <v>0</v>
      </c>
      <c r="Q195" s="181">
        <v>0.002</v>
      </c>
      <c r="R195" s="181">
        <f>Q195*H195</f>
        <v>0.004664</v>
      </c>
      <c r="S195" s="181">
        <v>0</v>
      </c>
      <c r="T195" s="182">
        <f>S195*H195</f>
        <v>0</v>
      </c>
      <c r="AR195" s="24" t="s">
        <v>198</v>
      </c>
      <c r="AT195" s="24" t="s">
        <v>194</v>
      </c>
      <c r="AU195" s="24" t="s">
        <v>91</v>
      </c>
      <c r="AY195" s="24" t="s">
        <v>160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24" t="s">
        <v>26</v>
      </c>
      <c r="BK195" s="183">
        <f>ROUND(I195*H195,2)</f>
        <v>0</v>
      </c>
      <c r="BL195" s="24" t="s">
        <v>167</v>
      </c>
      <c r="BM195" s="24" t="s">
        <v>291</v>
      </c>
    </row>
    <row r="196" spans="2:47" s="1" customFormat="1" ht="13.5">
      <c r="B196" s="42"/>
      <c r="D196" s="184" t="s">
        <v>169</v>
      </c>
      <c r="F196" s="185" t="s">
        <v>290</v>
      </c>
      <c r="I196" s="146"/>
      <c r="L196" s="42"/>
      <c r="M196" s="186"/>
      <c r="N196" s="43"/>
      <c r="O196" s="43"/>
      <c r="P196" s="43"/>
      <c r="Q196" s="43"/>
      <c r="R196" s="43"/>
      <c r="S196" s="43"/>
      <c r="T196" s="71"/>
      <c r="AT196" s="24" t="s">
        <v>169</v>
      </c>
      <c r="AU196" s="24" t="s">
        <v>91</v>
      </c>
    </row>
    <row r="197" spans="2:51" s="12" customFormat="1" ht="13.5">
      <c r="B197" s="194"/>
      <c r="D197" s="184" t="s">
        <v>171</v>
      </c>
      <c r="E197" s="195" t="s">
        <v>5</v>
      </c>
      <c r="F197" s="196" t="s">
        <v>292</v>
      </c>
      <c r="H197" s="197">
        <v>2.332</v>
      </c>
      <c r="I197" s="198"/>
      <c r="L197" s="194"/>
      <c r="M197" s="199"/>
      <c r="N197" s="200"/>
      <c r="O197" s="200"/>
      <c r="P197" s="200"/>
      <c r="Q197" s="200"/>
      <c r="R197" s="200"/>
      <c r="S197" s="200"/>
      <c r="T197" s="201"/>
      <c r="AT197" s="195" t="s">
        <v>171</v>
      </c>
      <c r="AU197" s="195" t="s">
        <v>91</v>
      </c>
      <c r="AV197" s="12" t="s">
        <v>91</v>
      </c>
      <c r="AW197" s="12" t="s">
        <v>6</v>
      </c>
      <c r="AX197" s="12" t="s">
        <v>82</v>
      </c>
      <c r="AY197" s="195" t="s">
        <v>160</v>
      </c>
    </row>
    <row r="198" spans="2:51" s="13" customFormat="1" ht="13.5">
      <c r="B198" s="212"/>
      <c r="D198" s="184" t="s">
        <v>171</v>
      </c>
      <c r="E198" s="213" t="s">
        <v>5</v>
      </c>
      <c r="F198" s="214" t="s">
        <v>252</v>
      </c>
      <c r="H198" s="215">
        <v>2.332</v>
      </c>
      <c r="I198" s="216"/>
      <c r="L198" s="212"/>
      <c r="M198" s="217"/>
      <c r="N198" s="218"/>
      <c r="O198" s="218"/>
      <c r="P198" s="218"/>
      <c r="Q198" s="218"/>
      <c r="R198" s="218"/>
      <c r="S198" s="218"/>
      <c r="T198" s="219"/>
      <c r="AT198" s="213" t="s">
        <v>171</v>
      </c>
      <c r="AU198" s="213" t="s">
        <v>91</v>
      </c>
      <c r="AV198" s="13" t="s">
        <v>167</v>
      </c>
      <c r="AW198" s="13" t="s">
        <v>45</v>
      </c>
      <c r="AX198" s="13" t="s">
        <v>26</v>
      </c>
      <c r="AY198" s="213" t="s">
        <v>160</v>
      </c>
    </row>
    <row r="199" spans="2:65" s="1" customFormat="1" ht="16.5" customHeight="1">
      <c r="B199" s="171"/>
      <c r="C199" s="172" t="s">
        <v>293</v>
      </c>
      <c r="D199" s="172" t="s">
        <v>162</v>
      </c>
      <c r="E199" s="173" t="s">
        <v>294</v>
      </c>
      <c r="F199" s="174" t="s">
        <v>295</v>
      </c>
      <c r="G199" s="175" t="s">
        <v>165</v>
      </c>
      <c r="H199" s="176">
        <v>10.6</v>
      </c>
      <c r="I199" s="177"/>
      <c r="J199" s="178">
        <f>ROUND(I199*H199,2)</f>
        <v>0</v>
      </c>
      <c r="K199" s="174" t="s">
        <v>166</v>
      </c>
      <c r="L199" s="42"/>
      <c r="M199" s="179" t="s">
        <v>5</v>
      </c>
      <c r="N199" s="180" t="s">
        <v>53</v>
      </c>
      <c r="O199" s="43"/>
      <c r="P199" s="181">
        <f>O199*H199</f>
        <v>0</v>
      </c>
      <c r="Q199" s="181">
        <v>0.00025</v>
      </c>
      <c r="R199" s="181">
        <f>Q199*H199</f>
        <v>0.00265</v>
      </c>
      <c r="S199" s="181">
        <v>0</v>
      </c>
      <c r="T199" s="182">
        <f>S199*H199</f>
        <v>0</v>
      </c>
      <c r="AR199" s="24" t="s">
        <v>167</v>
      </c>
      <c r="AT199" s="24" t="s">
        <v>162</v>
      </c>
      <c r="AU199" s="24" t="s">
        <v>91</v>
      </c>
      <c r="AY199" s="24" t="s">
        <v>160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4" t="s">
        <v>26</v>
      </c>
      <c r="BK199" s="183">
        <f>ROUND(I199*H199,2)</f>
        <v>0</v>
      </c>
      <c r="BL199" s="24" t="s">
        <v>167</v>
      </c>
      <c r="BM199" s="24" t="s">
        <v>296</v>
      </c>
    </row>
    <row r="200" spans="2:47" s="1" customFormat="1" ht="13.5">
      <c r="B200" s="42"/>
      <c r="D200" s="184" t="s">
        <v>169</v>
      </c>
      <c r="F200" s="185" t="s">
        <v>297</v>
      </c>
      <c r="I200" s="146"/>
      <c r="L200" s="42"/>
      <c r="M200" s="186"/>
      <c r="N200" s="43"/>
      <c r="O200" s="43"/>
      <c r="P200" s="43"/>
      <c r="Q200" s="43"/>
      <c r="R200" s="43"/>
      <c r="S200" s="43"/>
      <c r="T200" s="71"/>
      <c r="AT200" s="24" t="s">
        <v>169</v>
      </c>
      <c r="AU200" s="24" t="s">
        <v>91</v>
      </c>
    </row>
    <row r="201" spans="2:51" s="12" customFormat="1" ht="13.5">
      <c r="B201" s="194"/>
      <c r="D201" s="184" t="s">
        <v>171</v>
      </c>
      <c r="E201" s="195" t="s">
        <v>5</v>
      </c>
      <c r="F201" s="196" t="s">
        <v>298</v>
      </c>
      <c r="H201" s="197">
        <v>10.6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171</v>
      </c>
      <c r="AU201" s="195" t="s">
        <v>91</v>
      </c>
      <c r="AV201" s="12" t="s">
        <v>91</v>
      </c>
      <c r="AW201" s="12" t="s">
        <v>45</v>
      </c>
      <c r="AX201" s="12" t="s">
        <v>82</v>
      </c>
      <c r="AY201" s="195" t="s">
        <v>160</v>
      </c>
    </row>
    <row r="202" spans="2:65" s="1" customFormat="1" ht="16.5" customHeight="1">
      <c r="B202" s="171"/>
      <c r="C202" s="202" t="s">
        <v>299</v>
      </c>
      <c r="D202" s="202" t="s">
        <v>194</v>
      </c>
      <c r="E202" s="203" t="s">
        <v>300</v>
      </c>
      <c r="F202" s="204" t="s">
        <v>301</v>
      </c>
      <c r="G202" s="205" t="s">
        <v>165</v>
      </c>
      <c r="H202" s="206">
        <v>5.83</v>
      </c>
      <c r="I202" s="207"/>
      <c r="J202" s="208">
        <f>ROUND(I202*H202,2)</f>
        <v>0</v>
      </c>
      <c r="K202" s="204" t="s">
        <v>166</v>
      </c>
      <c r="L202" s="209"/>
      <c r="M202" s="210" t="s">
        <v>5</v>
      </c>
      <c r="N202" s="211" t="s">
        <v>53</v>
      </c>
      <c r="O202" s="43"/>
      <c r="P202" s="181">
        <f>O202*H202</f>
        <v>0</v>
      </c>
      <c r="Q202" s="181">
        <v>2E-05</v>
      </c>
      <c r="R202" s="181">
        <f>Q202*H202</f>
        <v>0.00011660000000000002</v>
      </c>
      <c r="S202" s="181">
        <v>0</v>
      </c>
      <c r="T202" s="182">
        <f>S202*H202</f>
        <v>0</v>
      </c>
      <c r="AR202" s="24" t="s">
        <v>198</v>
      </c>
      <c r="AT202" s="24" t="s">
        <v>194</v>
      </c>
      <c r="AU202" s="24" t="s">
        <v>91</v>
      </c>
      <c r="AY202" s="24" t="s">
        <v>160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4" t="s">
        <v>26</v>
      </c>
      <c r="BK202" s="183">
        <f>ROUND(I202*H202,2)</f>
        <v>0</v>
      </c>
      <c r="BL202" s="24" t="s">
        <v>167</v>
      </c>
      <c r="BM202" s="24" t="s">
        <v>302</v>
      </c>
    </row>
    <row r="203" spans="2:47" s="1" customFormat="1" ht="13.5">
      <c r="B203" s="42"/>
      <c r="D203" s="184" t="s">
        <v>169</v>
      </c>
      <c r="F203" s="185" t="s">
        <v>301</v>
      </c>
      <c r="I203" s="146"/>
      <c r="L203" s="42"/>
      <c r="M203" s="186"/>
      <c r="N203" s="43"/>
      <c r="O203" s="43"/>
      <c r="P203" s="43"/>
      <c r="Q203" s="43"/>
      <c r="R203" s="43"/>
      <c r="S203" s="43"/>
      <c r="T203" s="71"/>
      <c r="AT203" s="24" t="s">
        <v>169</v>
      </c>
      <c r="AU203" s="24" t="s">
        <v>91</v>
      </c>
    </row>
    <row r="204" spans="2:51" s="12" customFormat="1" ht="13.5">
      <c r="B204" s="194"/>
      <c r="D204" s="184" t="s">
        <v>171</v>
      </c>
      <c r="E204" s="195" t="s">
        <v>5</v>
      </c>
      <c r="F204" s="196" t="s">
        <v>303</v>
      </c>
      <c r="H204" s="197">
        <v>5.83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171</v>
      </c>
      <c r="AU204" s="195" t="s">
        <v>91</v>
      </c>
      <c r="AV204" s="12" t="s">
        <v>91</v>
      </c>
      <c r="AW204" s="12" t="s">
        <v>45</v>
      </c>
      <c r="AX204" s="12" t="s">
        <v>82</v>
      </c>
      <c r="AY204" s="195" t="s">
        <v>160</v>
      </c>
    </row>
    <row r="205" spans="2:51" s="13" customFormat="1" ht="13.5">
      <c r="B205" s="212"/>
      <c r="D205" s="184" t="s">
        <v>171</v>
      </c>
      <c r="E205" s="213" t="s">
        <v>5</v>
      </c>
      <c r="F205" s="214" t="s">
        <v>252</v>
      </c>
      <c r="H205" s="215">
        <v>5.83</v>
      </c>
      <c r="I205" s="216"/>
      <c r="L205" s="212"/>
      <c r="M205" s="217"/>
      <c r="N205" s="218"/>
      <c r="O205" s="218"/>
      <c r="P205" s="218"/>
      <c r="Q205" s="218"/>
      <c r="R205" s="218"/>
      <c r="S205" s="218"/>
      <c r="T205" s="219"/>
      <c r="AT205" s="213" t="s">
        <v>171</v>
      </c>
      <c r="AU205" s="213" t="s">
        <v>91</v>
      </c>
      <c r="AV205" s="13" t="s">
        <v>167</v>
      </c>
      <c r="AW205" s="13" t="s">
        <v>45</v>
      </c>
      <c r="AX205" s="13" t="s">
        <v>26</v>
      </c>
      <c r="AY205" s="213" t="s">
        <v>160</v>
      </c>
    </row>
    <row r="206" spans="2:65" s="1" customFormat="1" ht="16.5" customHeight="1">
      <c r="B206" s="171"/>
      <c r="C206" s="202" t="s">
        <v>304</v>
      </c>
      <c r="D206" s="202" t="s">
        <v>194</v>
      </c>
      <c r="E206" s="203" t="s">
        <v>305</v>
      </c>
      <c r="F206" s="204" t="s">
        <v>306</v>
      </c>
      <c r="G206" s="205" t="s">
        <v>165</v>
      </c>
      <c r="H206" s="206">
        <v>5.83</v>
      </c>
      <c r="I206" s="207"/>
      <c r="J206" s="208">
        <f>ROUND(I206*H206,2)</f>
        <v>0</v>
      </c>
      <c r="K206" s="204" t="s">
        <v>166</v>
      </c>
      <c r="L206" s="209"/>
      <c r="M206" s="210" t="s">
        <v>5</v>
      </c>
      <c r="N206" s="211" t="s">
        <v>53</v>
      </c>
      <c r="O206" s="43"/>
      <c r="P206" s="181">
        <f>O206*H206</f>
        <v>0</v>
      </c>
      <c r="Q206" s="181">
        <v>4E-05</v>
      </c>
      <c r="R206" s="181">
        <f>Q206*H206</f>
        <v>0.00023320000000000003</v>
      </c>
      <c r="S206" s="181">
        <v>0</v>
      </c>
      <c r="T206" s="182">
        <f>S206*H206</f>
        <v>0</v>
      </c>
      <c r="AR206" s="24" t="s">
        <v>198</v>
      </c>
      <c r="AT206" s="24" t="s">
        <v>194</v>
      </c>
      <c r="AU206" s="24" t="s">
        <v>91</v>
      </c>
      <c r="AY206" s="24" t="s">
        <v>160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24" t="s">
        <v>26</v>
      </c>
      <c r="BK206" s="183">
        <f>ROUND(I206*H206,2)</f>
        <v>0</v>
      </c>
      <c r="BL206" s="24" t="s">
        <v>167</v>
      </c>
      <c r="BM206" s="24" t="s">
        <v>307</v>
      </c>
    </row>
    <row r="207" spans="2:47" s="1" customFormat="1" ht="13.5">
      <c r="B207" s="42"/>
      <c r="D207" s="184" t="s">
        <v>169</v>
      </c>
      <c r="F207" s="185" t="s">
        <v>306</v>
      </c>
      <c r="I207" s="146"/>
      <c r="L207" s="42"/>
      <c r="M207" s="186"/>
      <c r="N207" s="43"/>
      <c r="O207" s="43"/>
      <c r="P207" s="43"/>
      <c r="Q207" s="43"/>
      <c r="R207" s="43"/>
      <c r="S207" s="43"/>
      <c r="T207" s="71"/>
      <c r="AT207" s="24" t="s">
        <v>169</v>
      </c>
      <c r="AU207" s="24" t="s">
        <v>91</v>
      </c>
    </row>
    <row r="208" spans="2:65" s="1" customFormat="1" ht="25.5" customHeight="1">
      <c r="B208" s="171"/>
      <c r="C208" s="172" t="s">
        <v>308</v>
      </c>
      <c r="D208" s="172" t="s">
        <v>162</v>
      </c>
      <c r="E208" s="173" t="s">
        <v>309</v>
      </c>
      <c r="F208" s="174" t="s">
        <v>310</v>
      </c>
      <c r="G208" s="175" t="s">
        <v>176</v>
      </c>
      <c r="H208" s="176">
        <v>2.12</v>
      </c>
      <c r="I208" s="177"/>
      <c r="J208" s="178">
        <f>ROUND(I208*H208,2)</f>
        <v>0</v>
      </c>
      <c r="K208" s="174" t="s">
        <v>166</v>
      </c>
      <c r="L208" s="42"/>
      <c r="M208" s="179" t="s">
        <v>5</v>
      </c>
      <c r="N208" s="180" t="s">
        <v>53</v>
      </c>
      <c r="O208" s="43"/>
      <c r="P208" s="181">
        <f>O208*H208</f>
        <v>0</v>
      </c>
      <c r="Q208" s="181">
        <v>0.00348</v>
      </c>
      <c r="R208" s="181">
        <f>Q208*H208</f>
        <v>0.007377600000000001</v>
      </c>
      <c r="S208" s="181">
        <v>0</v>
      </c>
      <c r="T208" s="182">
        <f>S208*H208</f>
        <v>0</v>
      </c>
      <c r="AR208" s="24" t="s">
        <v>167</v>
      </c>
      <c r="AT208" s="24" t="s">
        <v>162</v>
      </c>
      <c r="AU208" s="24" t="s">
        <v>91</v>
      </c>
      <c r="AY208" s="24" t="s">
        <v>160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24" t="s">
        <v>26</v>
      </c>
      <c r="BK208" s="183">
        <f>ROUND(I208*H208,2)</f>
        <v>0</v>
      </c>
      <c r="BL208" s="24" t="s">
        <v>167</v>
      </c>
      <c r="BM208" s="24" t="s">
        <v>311</v>
      </c>
    </row>
    <row r="209" spans="2:47" s="1" customFormat="1" ht="27">
      <c r="B209" s="42"/>
      <c r="D209" s="184" t="s">
        <v>169</v>
      </c>
      <c r="F209" s="185" t="s">
        <v>312</v>
      </c>
      <c r="I209" s="146"/>
      <c r="L209" s="42"/>
      <c r="M209" s="186"/>
      <c r="N209" s="43"/>
      <c r="O209" s="43"/>
      <c r="P209" s="43"/>
      <c r="Q209" s="43"/>
      <c r="R209" s="43"/>
      <c r="S209" s="43"/>
      <c r="T209" s="71"/>
      <c r="AT209" s="24" t="s">
        <v>169</v>
      </c>
      <c r="AU209" s="24" t="s">
        <v>91</v>
      </c>
    </row>
    <row r="210" spans="2:51" s="12" customFormat="1" ht="13.5">
      <c r="B210" s="194"/>
      <c r="D210" s="184" t="s">
        <v>171</v>
      </c>
      <c r="E210" s="195" t="s">
        <v>5</v>
      </c>
      <c r="F210" s="196" t="s">
        <v>313</v>
      </c>
      <c r="H210" s="197">
        <v>2.12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5" t="s">
        <v>171</v>
      </c>
      <c r="AU210" s="195" t="s">
        <v>91</v>
      </c>
      <c r="AV210" s="12" t="s">
        <v>91</v>
      </c>
      <c r="AW210" s="12" t="s">
        <v>45</v>
      </c>
      <c r="AX210" s="12" t="s">
        <v>82</v>
      </c>
      <c r="AY210" s="195" t="s">
        <v>160</v>
      </c>
    </row>
    <row r="211" spans="2:63" s="10" customFormat="1" ht="29.85" customHeight="1">
      <c r="B211" s="158"/>
      <c r="D211" s="159" t="s">
        <v>81</v>
      </c>
      <c r="E211" s="169" t="s">
        <v>314</v>
      </c>
      <c r="F211" s="169" t="s">
        <v>315</v>
      </c>
      <c r="I211" s="161"/>
      <c r="J211" s="170">
        <f>BK211</f>
        <v>0</v>
      </c>
      <c r="L211" s="158"/>
      <c r="M211" s="163"/>
      <c r="N211" s="164"/>
      <c r="O211" s="164"/>
      <c r="P211" s="165">
        <f>SUM(P212:P219)</f>
        <v>0</v>
      </c>
      <c r="Q211" s="164"/>
      <c r="R211" s="165">
        <f>SUM(R212:R219)</f>
        <v>0.4074933</v>
      </c>
      <c r="S211" s="164"/>
      <c r="T211" s="166">
        <f>SUM(T212:T219)</f>
        <v>0</v>
      </c>
      <c r="AR211" s="159" t="s">
        <v>26</v>
      </c>
      <c r="AT211" s="167" t="s">
        <v>81</v>
      </c>
      <c r="AU211" s="167" t="s">
        <v>26</v>
      </c>
      <c r="AY211" s="159" t="s">
        <v>160</v>
      </c>
      <c r="BK211" s="168">
        <f>SUM(BK212:BK219)</f>
        <v>0</v>
      </c>
    </row>
    <row r="212" spans="2:65" s="1" customFormat="1" ht="16.5" customHeight="1">
      <c r="B212" s="171"/>
      <c r="C212" s="172" t="s">
        <v>316</v>
      </c>
      <c r="D212" s="172" t="s">
        <v>162</v>
      </c>
      <c r="E212" s="173" t="s">
        <v>317</v>
      </c>
      <c r="F212" s="174" t="s">
        <v>318</v>
      </c>
      <c r="G212" s="175" t="s">
        <v>176</v>
      </c>
      <c r="H212" s="176">
        <v>12.135</v>
      </c>
      <c r="I212" s="177"/>
      <c r="J212" s="178">
        <f>ROUND(I212*H212,2)</f>
        <v>0</v>
      </c>
      <c r="K212" s="174" t="s">
        <v>166</v>
      </c>
      <c r="L212" s="42"/>
      <c r="M212" s="179" t="s">
        <v>5</v>
      </c>
      <c r="N212" s="180" t="s">
        <v>53</v>
      </c>
      <c r="O212" s="43"/>
      <c r="P212" s="181">
        <f>O212*H212</f>
        <v>0</v>
      </c>
      <c r="Q212" s="181">
        <v>0.03358</v>
      </c>
      <c r="R212" s="181">
        <f>Q212*H212</f>
        <v>0.4074933</v>
      </c>
      <c r="S212" s="181">
        <v>0</v>
      </c>
      <c r="T212" s="182">
        <f>S212*H212</f>
        <v>0</v>
      </c>
      <c r="AR212" s="24" t="s">
        <v>167</v>
      </c>
      <c r="AT212" s="24" t="s">
        <v>162</v>
      </c>
      <c r="AU212" s="24" t="s">
        <v>91</v>
      </c>
      <c r="AY212" s="24" t="s">
        <v>160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24" t="s">
        <v>26</v>
      </c>
      <c r="BK212" s="183">
        <f>ROUND(I212*H212,2)</f>
        <v>0</v>
      </c>
      <c r="BL212" s="24" t="s">
        <v>167</v>
      </c>
      <c r="BM212" s="24" t="s">
        <v>319</v>
      </c>
    </row>
    <row r="213" spans="2:47" s="1" customFormat="1" ht="13.5">
      <c r="B213" s="42"/>
      <c r="D213" s="184" t="s">
        <v>169</v>
      </c>
      <c r="F213" s="185" t="s">
        <v>320</v>
      </c>
      <c r="I213" s="146"/>
      <c r="L213" s="42"/>
      <c r="M213" s="186"/>
      <c r="N213" s="43"/>
      <c r="O213" s="43"/>
      <c r="P213" s="43"/>
      <c r="Q213" s="43"/>
      <c r="R213" s="43"/>
      <c r="S213" s="43"/>
      <c r="T213" s="71"/>
      <c r="AT213" s="24" t="s">
        <v>169</v>
      </c>
      <c r="AU213" s="24" t="s">
        <v>91</v>
      </c>
    </row>
    <row r="214" spans="2:51" s="11" customFormat="1" ht="13.5">
      <c r="B214" s="187"/>
      <c r="D214" s="184" t="s">
        <v>171</v>
      </c>
      <c r="E214" s="188" t="s">
        <v>5</v>
      </c>
      <c r="F214" s="189" t="s">
        <v>321</v>
      </c>
      <c r="H214" s="188" t="s">
        <v>5</v>
      </c>
      <c r="I214" s="190"/>
      <c r="L214" s="187"/>
      <c r="M214" s="191"/>
      <c r="N214" s="192"/>
      <c r="O214" s="192"/>
      <c r="P214" s="192"/>
      <c r="Q214" s="192"/>
      <c r="R214" s="192"/>
      <c r="S214" s="192"/>
      <c r="T214" s="193"/>
      <c r="AT214" s="188" t="s">
        <v>171</v>
      </c>
      <c r="AU214" s="188" t="s">
        <v>91</v>
      </c>
      <c r="AV214" s="11" t="s">
        <v>26</v>
      </c>
      <c r="AW214" s="11" t="s">
        <v>45</v>
      </c>
      <c r="AX214" s="11" t="s">
        <v>82</v>
      </c>
      <c r="AY214" s="188" t="s">
        <v>160</v>
      </c>
    </row>
    <row r="215" spans="2:51" s="12" customFormat="1" ht="13.5">
      <c r="B215" s="194"/>
      <c r="D215" s="184" t="s">
        <v>171</v>
      </c>
      <c r="E215" s="195" t="s">
        <v>5</v>
      </c>
      <c r="F215" s="196" t="s">
        <v>322</v>
      </c>
      <c r="H215" s="197">
        <v>2.835</v>
      </c>
      <c r="I215" s="198"/>
      <c r="L215" s="194"/>
      <c r="M215" s="199"/>
      <c r="N215" s="200"/>
      <c r="O215" s="200"/>
      <c r="P215" s="200"/>
      <c r="Q215" s="200"/>
      <c r="R215" s="200"/>
      <c r="S215" s="200"/>
      <c r="T215" s="201"/>
      <c r="AT215" s="195" t="s">
        <v>171</v>
      </c>
      <c r="AU215" s="195" t="s">
        <v>91</v>
      </c>
      <c r="AV215" s="12" t="s">
        <v>91</v>
      </c>
      <c r="AW215" s="12" t="s">
        <v>45</v>
      </c>
      <c r="AX215" s="12" t="s">
        <v>82</v>
      </c>
      <c r="AY215" s="195" t="s">
        <v>160</v>
      </c>
    </row>
    <row r="216" spans="2:51" s="12" customFormat="1" ht="13.5">
      <c r="B216" s="194"/>
      <c r="D216" s="184" t="s">
        <v>171</v>
      </c>
      <c r="E216" s="195" t="s">
        <v>5</v>
      </c>
      <c r="F216" s="196" t="s">
        <v>323</v>
      </c>
      <c r="H216" s="197">
        <v>2.95</v>
      </c>
      <c r="I216" s="198"/>
      <c r="L216" s="194"/>
      <c r="M216" s="199"/>
      <c r="N216" s="200"/>
      <c r="O216" s="200"/>
      <c r="P216" s="200"/>
      <c r="Q216" s="200"/>
      <c r="R216" s="200"/>
      <c r="S216" s="200"/>
      <c r="T216" s="201"/>
      <c r="AT216" s="195" t="s">
        <v>171</v>
      </c>
      <c r="AU216" s="195" t="s">
        <v>91</v>
      </c>
      <c r="AV216" s="12" t="s">
        <v>91</v>
      </c>
      <c r="AW216" s="12" t="s">
        <v>45</v>
      </c>
      <c r="AX216" s="12" t="s">
        <v>82</v>
      </c>
      <c r="AY216" s="195" t="s">
        <v>160</v>
      </c>
    </row>
    <row r="217" spans="2:51" s="12" customFormat="1" ht="13.5">
      <c r="B217" s="194"/>
      <c r="D217" s="184" t="s">
        <v>171</v>
      </c>
      <c r="E217" s="195" t="s">
        <v>5</v>
      </c>
      <c r="F217" s="196" t="s">
        <v>324</v>
      </c>
      <c r="H217" s="197">
        <v>3.7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5" t="s">
        <v>171</v>
      </c>
      <c r="AU217" s="195" t="s">
        <v>91</v>
      </c>
      <c r="AV217" s="12" t="s">
        <v>91</v>
      </c>
      <c r="AW217" s="12" t="s">
        <v>45</v>
      </c>
      <c r="AX217" s="12" t="s">
        <v>82</v>
      </c>
      <c r="AY217" s="195" t="s">
        <v>160</v>
      </c>
    </row>
    <row r="218" spans="2:51" s="12" customFormat="1" ht="13.5">
      <c r="B218" s="194"/>
      <c r="D218" s="184" t="s">
        <v>171</v>
      </c>
      <c r="E218" s="195" t="s">
        <v>5</v>
      </c>
      <c r="F218" s="196" t="s">
        <v>325</v>
      </c>
      <c r="H218" s="197">
        <v>2.65</v>
      </c>
      <c r="I218" s="198"/>
      <c r="L218" s="194"/>
      <c r="M218" s="199"/>
      <c r="N218" s="200"/>
      <c r="O218" s="200"/>
      <c r="P218" s="200"/>
      <c r="Q218" s="200"/>
      <c r="R218" s="200"/>
      <c r="S218" s="200"/>
      <c r="T218" s="201"/>
      <c r="AT218" s="195" t="s">
        <v>171</v>
      </c>
      <c r="AU218" s="195" t="s">
        <v>91</v>
      </c>
      <c r="AV218" s="12" t="s">
        <v>91</v>
      </c>
      <c r="AW218" s="12" t="s">
        <v>45</v>
      </c>
      <c r="AX218" s="12" t="s">
        <v>82</v>
      </c>
      <c r="AY218" s="195" t="s">
        <v>160</v>
      </c>
    </row>
    <row r="219" spans="2:51" s="13" customFormat="1" ht="13.5">
      <c r="B219" s="212"/>
      <c r="D219" s="184" t="s">
        <v>171</v>
      </c>
      <c r="E219" s="213" t="s">
        <v>5</v>
      </c>
      <c r="F219" s="214" t="s">
        <v>252</v>
      </c>
      <c r="H219" s="215">
        <v>12.135</v>
      </c>
      <c r="I219" s="216"/>
      <c r="L219" s="212"/>
      <c r="M219" s="217"/>
      <c r="N219" s="218"/>
      <c r="O219" s="218"/>
      <c r="P219" s="218"/>
      <c r="Q219" s="218"/>
      <c r="R219" s="218"/>
      <c r="S219" s="218"/>
      <c r="T219" s="219"/>
      <c r="AT219" s="213" t="s">
        <v>171</v>
      </c>
      <c r="AU219" s="213" t="s">
        <v>91</v>
      </c>
      <c r="AV219" s="13" t="s">
        <v>167</v>
      </c>
      <c r="AW219" s="13" t="s">
        <v>45</v>
      </c>
      <c r="AX219" s="13" t="s">
        <v>26</v>
      </c>
      <c r="AY219" s="213" t="s">
        <v>160</v>
      </c>
    </row>
    <row r="220" spans="2:63" s="10" customFormat="1" ht="29.85" customHeight="1">
      <c r="B220" s="158"/>
      <c r="D220" s="159" t="s">
        <v>81</v>
      </c>
      <c r="E220" s="169" t="s">
        <v>326</v>
      </c>
      <c r="F220" s="169" t="s">
        <v>327</v>
      </c>
      <c r="I220" s="161"/>
      <c r="J220" s="170">
        <f>BK220</f>
        <v>0</v>
      </c>
      <c r="L220" s="158"/>
      <c r="M220" s="163"/>
      <c r="N220" s="164"/>
      <c r="O220" s="164"/>
      <c r="P220" s="165">
        <f>SUM(P221:P231)</f>
        <v>0</v>
      </c>
      <c r="Q220" s="164"/>
      <c r="R220" s="165">
        <f>SUM(R221:R231)</f>
        <v>0.28818930000000004</v>
      </c>
      <c r="S220" s="164"/>
      <c r="T220" s="166">
        <f>SUM(T221:T231)</f>
        <v>0</v>
      </c>
      <c r="AR220" s="159" t="s">
        <v>26</v>
      </c>
      <c r="AT220" s="167" t="s">
        <v>81</v>
      </c>
      <c r="AU220" s="167" t="s">
        <v>26</v>
      </c>
      <c r="AY220" s="159" t="s">
        <v>160</v>
      </c>
      <c r="BK220" s="168">
        <f>SUM(BK221:BK231)</f>
        <v>0</v>
      </c>
    </row>
    <row r="221" spans="2:65" s="1" customFormat="1" ht="16.5" customHeight="1">
      <c r="B221" s="171"/>
      <c r="C221" s="172" t="s">
        <v>328</v>
      </c>
      <c r="D221" s="172" t="s">
        <v>162</v>
      </c>
      <c r="E221" s="173" t="s">
        <v>329</v>
      </c>
      <c r="F221" s="174" t="s">
        <v>330</v>
      </c>
      <c r="G221" s="175" t="s">
        <v>176</v>
      </c>
      <c r="H221" s="176">
        <v>18.546</v>
      </c>
      <c r="I221" s="177"/>
      <c r="J221" s="178">
        <f>ROUND(I221*H221,2)</f>
        <v>0</v>
      </c>
      <c r="K221" s="174" t="s">
        <v>166</v>
      </c>
      <c r="L221" s="42"/>
      <c r="M221" s="179" t="s">
        <v>5</v>
      </c>
      <c r="N221" s="180" t="s">
        <v>53</v>
      </c>
      <c r="O221" s="43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AR221" s="24" t="s">
        <v>167</v>
      </c>
      <c r="AT221" s="24" t="s">
        <v>162</v>
      </c>
      <c r="AU221" s="24" t="s">
        <v>91</v>
      </c>
      <c r="AY221" s="24" t="s">
        <v>160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24" t="s">
        <v>26</v>
      </c>
      <c r="BK221" s="183">
        <f>ROUND(I221*H221,2)</f>
        <v>0</v>
      </c>
      <c r="BL221" s="24" t="s">
        <v>167</v>
      </c>
      <c r="BM221" s="24" t="s">
        <v>331</v>
      </c>
    </row>
    <row r="222" spans="2:47" s="1" customFormat="1" ht="13.5">
      <c r="B222" s="42"/>
      <c r="D222" s="184" t="s">
        <v>169</v>
      </c>
      <c r="F222" s="185" t="s">
        <v>332</v>
      </c>
      <c r="I222" s="146"/>
      <c r="L222" s="42"/>
      <c r="M222" s="186"/>
      <c r="N222" s="43"/>
      <c r="O222" s="43"/>
      <c r="P222" s="43"/>
      <c r="Q222" s="43"/>
      <c r="R222" s="43"/>
      <c r="S222" s="43"/>
      <c r="T222" s="71"/>
      <c r="AT222" s="24" t="s">
        <v>169</v>
      </c>
      <c r="AU222" s="24" t="s">
        <v>91</v>
      </c>
    </row>
    <row r="223" spans="2:51" s="11" customFormat="1" ht="13.5">
      <c r="B223" s="187"/>
      <c r="D223" s="184" t="s">
        <v>171</v>
      </c>
      <c r="E223" s="188" t="s">
        <v>5</v>
      </c>
      <c r="F223" s="189" t="s">
        <v>333</v>
      </c>
      <c r="H223" s="188" t="s">
        <v>5</v>
      </c>
      <c r="I223" s="190"/>
      <c r="L223" s="187"/>
      <c r="M223" s="191"/>
      <c r="N223" s="192"/>
      <c r="O223" s="192"/>
      <c r="P223" s="192"/>
      <c r="Q223" s="192"/>
      <c r="R223" s="192"/>
      <c r="S223" s="192"/>
      <c r="T223" s="193"/>
      <c r="AT223" s="188" t="s">
        <v>171</v>
      </c>
      <c r="AU223" s="188" t="s">
        <v>91</v>
      </c>
      <c r="AV223" s="11" t="s">
        <v>26</v>
      </c>
      <c r="AW223" s="11" t="s">
        <v>45</v>
      </c>
      <c r="AX223" s="11" t="s">
        <v>82</v>
      </c>
      <c r="AY223" s="188" t="s">
        <v>160</v>
      </c>
    </row>
    <row r="224" spans="2:51" s="12" customFormat="1" ht="13.5">
      <c r="B224" s="194"/>
      <c r="D224" s="184" t="s">
        <v>171</v>
      </c>
      <c r="E224" s="195" t="s">
        <v>5</v>
      </c>
      <c r="F224" s="196" t="s">
        <v>334</v>
      </c>
      <c r="H224" s="197">
        <v>18.546</v>
      </c>
      <c r="I224" s="198"/>
      <c r="L224" s="194"/>
      <c r="M224" s="199"/>
      <c r="N224" s="200"/>
      <c r="O224" s="200"/>
      <c r="P224" s="200"/>
      <c r="Q224" s="200"/>
      <c r="R224" s="200"/>
      <c r="S224" s="200"/>
      <c r="T224" s="201"/>
      <c r="AT224" s="195" t="s">
        <v>171</v>
      </c>
      <c r="AU224" s="195" t="s">
        <v>91</v>
      </c>
      <c r="AV224" s="12" t="s">
        <v>91</v>
      </c>
      <c r="AW224" s="12" t="s">
        <v>45</v>
      </c>
      <c r="AX224" s="12" t="s">
        <v>82</v>
      </c>
      <c r="AY224" s="195" t="s">
        <v>160</v>
      </c>
    </row>
    <row r="225" spans="2:51" s="13" customFormat="1" ht="13.5">
      <c r="B225" s="212"/>
      <c r="D225" s="184" t="s">
        <v>171</v>
      </c>
      <c r="E225" s="213" t="s">
        <v>5</v>
      </c>
      <c r="F225" s="214" t="s">
        <v>252</v>
      </c>
      <c r="H225" s="215">
        <v>18.546</v>
      </c>
      <c r="I225" s="216"/>
      <c r="L225" s="212"/>
      <c r="M225" s="217"/>
      <c r="N225" s="218"/>
      <c r="O225" s="218"/>
      <c r="P225" s="218"/>
      <c r="Q225" s="218"/>
      <c r="R225" s="218"/>
      <c r="S225" s="218"/>
      <c r="T225" s="219"/>
      <c r="AT225" s="213" t="s">
        <v>171</v>
      </c>
      <c r="AU225" s="213" t="s">
        <v>91</v>
      </c>
      <c r="AV225" s="13" t="s">
        <v>167</v>
      </c>
      <c r="AW225" s="13" t="s">
        <v>45</v>
      </c>
      <c r="AX225" s="13" t="s">
        <v>26</v>
      </c>
      <c r="AY225" s="213" t="s">
        <v>160</v>
      </c>
    </row>
    <row r="226" spans="2:65" s="1" customFormat="1" ht="16.5" customHeight="1">
      <c r="B226" s="171"/>
      <c r="C226" s="172" t="s">
        <v>335</v>
      </c>
      <c r="D226" s="172" t="s">
        <v>162</v>
      </c>
      <c r="E226" s="173" t="s">
        <v>244</v>
      </c>
      <c r="F226" s="174" t="s">
        <v>245</v>
      </c>
      <c r="G226" s="175" t="s">
        <v>176</v>
      </c>
      <c r="H226" s="176">
        <v>18.546</v>
      </c>
      <c r="I226" s="177"/>
      <c r="J226" s="178">
        <f>ROUND(I226*H226,2)</f>
        <v>0</v>
      </c>
      <c r="K226" s="174" t="s">
        <v>166</v>
      </c>
      <c r="L226" s="42"/>
      <c r="M226" s="179" t="s">
        <v>5</v>
      </c>
      <c r="N226" s="180" t="s">
        <v>53</v>
      </c>
      <c r="O226" s="43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AR226" s="24" t="s">
        <v>167</v>
      </c>
      <c r="AT226" s="24" t="s">
        <v>162</v>
      </c>
      <c r="AU226" s="24" t="s">
        <v>91</v>
      </c>
      <c r="AY226" s="24" t="s">
        <v>160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24" t="s">
        <v>26</v>
      </c>
      <c r="BK226" s="183">
        <f>ROUND(I226*H226,2)</f>
        <v>0</v>
      </c>
      <c r="BL226" s="24" t="s">
        <v>167</v>
      </c>
      <c r="BM226" s="24" t="s">
        <v>336</v>
      </c>
    </row>
    <row r="227" spans="2:47" s="1" customFormat="1" ht="13.5">
      <c r="B227" s="42"/>
      <c r="D227" s="184" t="s">
        <v>169</v>
      </c>
      <c r="F227" s="185" t="s">
        <v>247</v>
      </c>
      <c r="I227" s="146"/>
      <c r="L227" s="42"/>
      <c r="M227" s="186"/>
      <c r="N227" s="43"/>
      <c r="O227" s="43"/>
      <c r="P227" s="43"/>
      <c r="Q227" s="43"/>
      <c r="R227" s="43"/>
      <c r="S227" s="43"/>
      <c r="T227" s="71"/>
      <c r="AT227" s="24" t="s">
        <v>169</v>
      </c>
      <c r="AU227" s="24" t="s">
        <v>91</v>
      </c>
    </row>
    <row r="228" spans="2:65" s="1" customFormat="1" ht="16.5" customHeight="1">
      <c r="B228" s="171"/>
      <c r="C228" s="172" t="s">
        <v>337</v>
      </c>
      <c r="D228" s="172" t="s">
        <v>162</v>
      </c>
      <c r="E228" s="173" t="s">
        <v>338</v>
      </c>
      <c r="F228" s="174" t="s">
        <v>339</v>
      </c>
      <c r="G228" s="175" t="s">
        <v>176</v>
      </c>
      <c r="H228" s="176">
        <v>7.418</v>
      </c>
      <c r="I228" s="177"/>
      <c r="J228" s="178">
        <f>ROUND(I228*H228,2)</f>
        <v>0</v>
      </c>
      <c r="K228" s="174" t="s">
        <v>166</v>
      </c>
      <c r="L228" s="42"/>
      <c r="M228" s="179" t="s">
        <v>5</v>
      </c>
      <c r="N228" s="180" t="s">
        <v>53</v>
      </c>
      <c r="O228" s="43"/>
      <c r="P228" s="181">
        <f>O228*H228</f>
        <v>0</v>
      </c>
      <c r="Q228" s="181">
        <v>0.03885</v>
      </c>
      <c r="R228" s="181">
        <f>Q228*H228</f>
        <v>0.28818930000000004</v>
      </c>
      <c r="S228" s="181">
        <v>0</v>
      </c>
      <c r="T228" s="182">
        <f>S228*H228</f>
        <v>0</v>
      </c>
      <c r="AR228" s="24" t="s">
        <v>167</v>
      </c>
      <c r="AT228" s="24" t="s">
        <v>162</v>
      </c>
      <c r="AU228" s="24" t="s">
        <v>91</v>
      </c>
      <c r="AY228" s="24" t="s">
        <v>160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24" t="s">
        <v>26</v>
      </c>
      <c r="BK228" s="183">
        <f>ROUND(I228*H228,2)</f>
        <v>0</v>
      </c>
      <c r="BL228" s="24" t="s">
        <v>167</v>
      </c>
      <c r="BM228" s="24" t="s">
        <v>340</v>
      </c>
    </row>
    <row r="229" spans="2:47" s="1" customFormat="1" ht="13.5">
      <c r="B229" s="42"/>
      <c r="D229" s="184" t="s">
        <v>169</v>
      </c>
      <c r="F229" s="185" t="s">
        <v>341</v>
      </c>
      <c r="I229" s="146"/>
      <c r="L229" s="42"/>
      <c r="M229" s="186"/>
      <c r="N229" s="43"/>
      <c r="O229" s="43"/>
      <c r="P229" s="43"/>
      <c r="Q229" s="43"/>
      <c r="R229" s="43"/>
      <c r="S229" s="43"/>
      <c r="T229" s="71"/>
      <c r="AT229" s="24" t="s">
        <v>169</v>
      </c>
      <c r="AU229" s="24" t="s">
        <v>91</v>
      </c>
    </row>
    <row r="230" spans="2:51" s="12" customFormat="1" ht="13.5">
      <c r="B230" s="194"/>
      <c r="D230" s="184" t="s">
        <v>171</v>
      </c>
      <c r="E230" s="195" t="s">
        <v>5</v>
      </c>
      <c r="F230" s="196" t="s">
        <v>342</v>
      </c>
      <c r="H230" s="197">
        <v>7.418</v>
      </c>
      <c r="I230" s="198"/>
      <c r="L230" s="194"/>
      <c r="M230" s="199"/>
      <c r="N230" s="200"/>
      <c r="O230" s="200"/>
      <c r="P230" s="200"/>
      <c r="Q230" s="200"/>
      <c r="R230" s="200"/>
      <c r="S230" s="200"/>
      <c r="T230" s="201"/>
      <c r="AT230" s="195" t="s">
        <v>171</v>
      </c>
      <c r="AU230" s="195" t="s">
        <v>91</v>
      </c>
      <c r="AV230" s="12" t="s">
        <v>91</v>
      </c>
      <c r="AW230" s="12" t="s">
        <v>45</v>
      </c>
      <c r="AX230" s="12" t="s">
        <v>82</v>
      </c>
      <c r="AY230" s="195" t="s">
        <v>160</v>
      </c>
    </row>
    <row r="231" spans="2:51" s="13" customFormat="1" ht="13.5">
      <c r="B231" s="212"/>
      <c r="D231" s="184" t="s">
        <v>171</v>
      </c>
      <c r="E231" s="213" t="s">
        <v>5</v>
      </c>
      <c r="F231" s="214" t="s">
        <v>252</v>
      </c>
      <c r="H231" s="215">
        <v>7.418</v>
      </c>
      <c r="I231" s="216"/>
      <c r="L231" s="212"/>
      <c r="M231" s="217"/>
      <c r="N231" s="218"/>
      <c r="O231" s="218"/>
      <c r="P231" s="218"/>
      <c r="Q231" s="218"/>
      <c r="R231" s="218"/>
      <c r="S231" s="218"/>
      <c r="T231" s="219"/>
      <c r="AT231" s="213" t="s">
        <v>171</v>
      </c>
      <c r="AU231" s="213" t="s">
        <v>91</v>
      </c>
      <c r="AV231" s="13" t="s">
        <v>167</v>
      </c>
      <c r="AW231" s="13" t="s">
        <v>45</v>
      </c>
      <c r="AX231" s="13" t="s">
        <v>26</v>
      </c>
      <c r="AY231" s="213" t="s">
        <v>160</v>
      </c>
    </row>
    <row r="232" spans="2:63" s="10" customFormat="1" ht="29.85" customHeight="1">
      <c r="B232" s="158"/>
      <c r="D232" s="159" t="s">
        <v>81</v>
      </c>
      <c r="E232" s="169" t="s">
        <v>343</v>
      </c>
      <c r="F232" s="169" t="s">
        <v>344</v>
      </c>
      <c r="I232" s="161"/>
      <c r="J232" s="170">
        <f>BK232</f>
        <v>0</v>
      </c>
      <c r="L232" s="158"/>
      <c r="M232" s="163"/>
      <c r="N232" s="164"/>
      <c r="O232" s="164"/>
      <c r="P232" s="165">
        <f>SUM(P233:P241)</f>
        <v>0</v>
      </c>
      <c r="Q232" s="164"/>
      <c r="R232" s="165">
        <f>SUM(R233:R241)</f>
        <v>2.38533</v>
      </c>
      <c r="S232" s="164"/>
      <c r="T232" s="166">
        <f>SUM(T233:T241)</f>
        <v>0</v>
      </c>
      <c r="AR232" s="159" t="s">
        <v>26</v>
      </c>
      <c r="AT232" s="167" t="s">
        <v>81</v>
      </c>
      <c r="AU232" s="167" t="s">
        <v>26</v>
      </c>
      <c r="AY232" s="159" t="s">
        <v>160</v>
      </c>
      <c r="BK232" s="168">
        <f>SUM(BK233:BK241)</f>
        <v>0</v>
      </c>
    </row>
    <row r="233" spans="2:65" s="1" customFormat="1" ht="16.5" customHeight="1">
      <c r="B233" s="171"/>
      <c r="C233" s="172" t="s">
        <v>345</v>
      </c>
      <c r="D233" s="172" t="s">
        <v>162</v>
      </c>
      <c r="E233" s="173" t="s">
        <v>346</v>
      </c>
      <c r="F233" s="174" t="s">
        <v>347</v>
      </c>
      <c r="G233" s="175" t="s">
        <v>176</v>
      </c>
      <c r="H233" s="176">
        <v>69.14</v>
      </c>
      <c r="I233" s="177"/>
      <c r="J233" s="178">
        <f>ROUND(I233*H233,2)</f>
        <v>0</v>
      </c>
      <c r="K233" s="174" t="s">
        <v>166</v>
      </c>
      <c r="L233" s="42"/>
      <c r="M233" s="179" t="s">
        <v>5</v>
      </c>
      <c r="N233" s="180" t="s">
        <v>53</v>
      </c>
      <c r="O233" s="43"/>
      <c r="P233" s="181">
        <f>O233*H233</f>
        <v>0</v>
      </c>
      <c r="Q233" s="181">
        <v>0.0345</v>
      </c>
      <c r="R233" s="181">
        <f>Q233*H233</f>
        <v>2.38533</v>
      </c>
      <c r="S233" s="181">
        <v>0</v>
      </c>
      <c r="T233" s="182">
        <f>S233*H233</f>
        <v>0</v>
      </c>
      <c r="AR233" s="24" t="s">
        <v>167</v>
      </c>
      <c r="AT233" s="24" t="s">
        <v>162</v>
      </c>
      <c r="AU233" s="24" t="s">
        <v>91</v>
      </c>
      <c r="AY233" s="24" t="s">
        <v>160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4" t="s">
        <v>26</v>
      </c>
      <c r="BK233" s="183">
        <f>ROUND(I233*H233,2)</f>
        <v>0</v>
      </c>
      <c r="BL233" s="24" t="s">
        <v>167</v>
      </c>
      <c r="BM233" s="24" t="s">
        <v>348</v>
      </c>
    </row>
    <row r="234" spans="2:47" s="1" customFormat="1" ht="27">
      <c r="B234" s="42"/>
      <c r="D234" s="184" t="s">
        <v>169</v>
      </c>
      <c r="F234" s="185" t="s">
        <v>349</v>
      </c>
      <c r="I234" s="146"/>
      <c r="L234" s="42"/>
      <c r="M234" s="186"/>
      <c r="N234" s="43"/>
      <c r="O234" s="43"/>
      <c r="P234" s="43"/>
      <c r="Q234" s="43"/>
      <c r="R234" s="43"/>
      <c r="S234" s="43"/>
      <c r="T234" s="71"/>
      <c r="AT234" s="24" t="s">
        <v>169</v>
      </c>
      <c r="AU234" s="24" t="s">
        <v>91</v>
      </c>
    </row>
    <row r="235" spans="2:51" s="11" customFormat="1" ht="13.5">
      <c r="B235" s="187"/>
      <c r="D235" s="184" t="s">
        <v>171</v>
      </c>
      <c r="E235" s="188" t="s">
        <v>5</v>
      </c>
      <c r="F235" s="189" t="s">
        <v>350</v>
      </c>
      <c r="H235" s="188" t="s">
        <v>5</v>
      </c>
      <c r="I235" s="190"/>
      <c r="L235" s="187"/>
      <c r="M235" s="191"/>
      <c r="N235" s="192"/>
      <c r="O235" s="192"/>
      <c r="P235" s="192"/>
      <c r="Q235" s="192"/>
      <c r="R235" s="192"/>
      <c r="S235" s="192"/>
      <c r="T235" s="193"/>
      <c r="AT235" s="188" t="s">
        <v>171</v>
      </c>
      <c r="AU235" s="188" t="s">
        <v>91</v>
      </c>
      <c r="AV235" s="11" t="s">
        <v>26</v>
      </c>
      <c r="AW235" s="11" t="s">
        <v>45</v>
      </c>
      <c r="AX235" s="11" t="s">
        <v>82</v>
      </c>
      <c r="AY235" s="188" t="s">
        <v>160</v>
      </c>
    </row>
    <row r="236" spans="2:51" s="11" customFormat="1" ht="13.5">
      <c r="B236" s="187"/>
      <c r="D236" s="184" t="s">
        <v>171</v>
      </c>
      <c r="E236" s="188" t="s">
        <v>5</v>
      </c>
      <c r="F236" s="189" t="s">
        <v>351</v>
      </c>
      <c r="H236" s="188" t="s">
        <v>5</v>
      </c>
      <c r="I236" s="190"/>
      <c r="L236" s="187"/>
      <c r="M236" s="191"/>
      <c r="N236" s="192"/>
      <c r="O236" s="192"/>
      <c r="P236" s="192"/>
      <c r="Q236" s="192"/>
      <c r="R236" s="192"/>
      <c r="S236" s="192"/>
      <c r="T236" s="193"/>
      <c r="AT236" s="188" t="s">
        <v>171</v>
      </c>
      <c r="AU236" s="188" t="s">
        <v>91</v>
      </c>
      <c r="AV236" s="11" t="s">
        <v>26</v>
      </c>
      <c r="AW236" s="11" t="s">
        <v>45</v>
      </c>
      <c r="AX236" s="11" t="s">
        <v>82</v>
      </c>
      <c r="AY236" s="188" t="s">
        <v>160</v>
      </c>
    </row>
    <row r="237" spans="2:51" s="12" customFormat="1" ht="13.5">
      <c r="B237" s="194"/>
      <c r="D237" s="184" t="s">
        <v>171</v>
      </c>
      <c r="E237" s="195" t="s">
        <v>5</v>
      </c>
      <c r="F237" s="196" t="s">
        <v>352</v>
      </c>
      <c r="H237" s="197">
        <v>14.74</v>
      </c>
      <c r="I237" s="198"/>
      <c r="L237" s="194"/>
      <c r="M237" s="199"/>
      <c r="N237" s="200"/>
      <c r="O237" s="200"/>
      <c r="P237" s="200"/>
      <c r="Q237" s="200"/>
      <c r="R237" s="200"/>
      <c r="S237" s="200"/>
      <c r="T237" s="201"/>
      <c r="AT237" s="195" t="s">
        <v>171</v>
      </c>
      <c r="AU237" s="195" t="s">
        <v>91</v>
      </c>
      <c r="AV237" s="12" t="s">
        <v>91</v>
      </c>
      <c r="AW237" s="12" t="s">
        <v>45</v>
      </c>
      <c r="AX237" s="12" t="s">
        <v>82</v>
      </c>
      <c r="AY237" s="195" t="s">
        <v>160</v>
      </c>
    </row>
    <row r="238" spans="2:51" s="12" customFormat="1" ht="13.5">
      <c r="B238" s="194"/>
      <c r="D238" s="184" t="s">
        <v>171</v>
      </c>
      <c r="E238" s="195" t="s">
        <v>5</v>
      </c>
      <c r="F238" s="196" t="s">
        <v>353</v>
      </c>
      <c r="H238" s="197">
        <v>17.3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171</v>
      </c>
      <c r="AU238" s="195" t="s">
        <v>91</v>
      </c>
      <c r="AV238" s="12" t="s">
        <v>91</v>
      </c>
      <c r="AW238" s="12" t="s">
        <v>45</v>
      </c>
      <c r="AX238" s="12" t="s">
        <v>82</v>
      </c>
      <c r="AY238" s="195" t="s">
        <v>160</v>
      </c>
    </row>
    <row r="239" spans="2:51" s="12" customFormat="1" ht="13.5">
      <c r="B239" s="194"/>
      <c r="D239" s="184" t="s">
        <v>171</v>
      </c>
      <c r="E239" s="195" t="s">
        <v>5</v>
      </c>
      <c r="F239" s="196" t="s">
        <v>354</v>
      </c>
      <c r="H239" s="197">
        <v>24.885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171</v>
      </c>
      <c r="AU239" s="195" t="s">
        <v>91</v>
      </c>
      <c r="AV239" s="12" t="s">
        <v>91</v>
      </c>
      <c r="AW239" s="12" t="s">
        <v>45</v>
      </c>
      <c r="AX239" s="12" t="s">
        <v>82</v>
      </c>
      <c r="AY239" s="195" t="s">
        <v>160</v>
      </c>
    </row>
    <row r="240" spans="2:51" s="12" customFormat="1" ht="13.5">
      <c r="B240" s="194"/>
      <c r="D240" s="184" t="s">
        <v>171</v>
      </c>
      <c r="E240" s="195" t="s">
        <v>5</v>
      </c>
      <c r="F240" s="196" t="s">
        <v>355</v>
      </c>
      <c r="H240" s="197">
        <v>12.215</v>
      </c>
      <c r="I240" s="198"/>
      <c r="L240" s="194"/>
      <c r="M240" s="199"/>
      <c r="N240" s="200"/>
      <c r="O240" s="200"/>
      <c r="P240" s="200"/>
      <c r="Q240" s="200"/>
      <c r="R240" s="200"/>
      <c r="S240" s="200"/>
      <c r="T240" s="201"/>
      <c r="AT240" s="195" t="s">
        <v>171</v>
      </c>
      <c r="AU240" s="195" t="s">
        <v>91</v>
      </c>
      <c r="AV240" s="12" t="s">
        <v>91</v>
      </c>
      <c r="AW240" s="12" t="s">
        <v>45</v>
      </c>
      <c r="AX240" s="12" t="s">
        <v>82</v>
      </c>
      <c r="AY240" s="195" t="s">
        <v>160</v>
      </c>
    </row>
    <row r="241" spans="2:51" s="13" customFormat="1" ht="13.5">
      <c r="B241" s="212"/>
      <c r="D241" s="184" t="s">
        <v>171</v>
      </c>
      <c r="E241" s="213" t="s">
        <v>5</v>
      </c>
      <c r="F241" s="214" t="s">
        <v>252</v>
      </c>
      <c r="H241" s="215">
        <v>69.14</v>
      </c>
      <c r="I241" s="216"/>
      <c r="L241" s="212"/>
      <c r="M241" s="217"/>
      <c r="N241" s="218"/>
      <c r="O241" s="218"/>
      <c r="P241" s="218"/>
      <c r="Q241" s="218"/>
      <c r="R241" s="218"/>
      <c r="S241" s="218"/>
      <c r="T241" s="219"/>
      <c r="AT241" s="213" t="s">
        <v>171</v>
      </c>
      <c r="AU241" s="213" t="s">
        <v>91</v>
      </c>
      <c r="AV241" s="13" t="s">
        <v>167</v>
      </c>
      <c r="AW241" s="13" t="s">
        <v>45</v>
      </c>
      <c r="AX241" s="13" t="s">
        <v>26</v>
      </c>
      <c r="AY241" s="213" t="s">
        <v>160</v>
      </c>
    </row>
    <row r="242" spans="2:63" s="10" customFormat="1" ht="29.85" customHeight="1">
      <c r="B242" s="158"/>
      <c r="D242" s="159" t="s">
        <v>81</v>
      </c>
      <c r="E242" s="169" t="s">
        <v>356</v>
      </c>
      <c r="F242" s="169" t="s">
        <v>357</v>
      </c>
      <c r="I242" s="161"/>
      <c r="J242" s="170">
        <f>BK242</f>
        <v>0</v>
      </c>
      <c r="L242" s="158"/>
      <c r="M242" s="163"/>
      <c r="N242" s="164"/>
      <c r="O242" s="164"/>
      <c r="P242" s="165">
        <f>SUM(P243:P302)</f>
        <v>0</v>
      </c>
      <c r="Q242" s="164"/>
      <c r="R242" s="165">
        <f>SUM(R243:R302)</f>
        <v>7.2377136</v>
      </c>
      <c r="S242" s="164"/>
      <c r="T242" s="166">
        <f>SUM(T243:T302)</f>
        <v>5.139534</v>
      </c>
      <c r="AR242" s="159" t="s">
        <v>26</v>
      </c>
      <c r="AT242" s="167" t="s">
        <v>81</v>
      </c>
      <c r="AU242" s="167" t="s">
        <v>26</v>
      </c>
      <c r="AY242" s="159" t="s">
        <v>160</v>
      </c>
      <c r="BK242" s="168">
        <f>SUM(BK243:BK302)</f>
        <v>0</v>
      </c>
    </row>
    <row r="243" spans="2:65" s="1" customFormat="1" ht="16.5" customHeight="1">
      <c r="B243" s="171"/>
      <c r="C243" s="172" t="s">
        <v>358</v>
      </c>
      <c r="D243" s="172" t="s">
        <v>162</v>
      </c>
      <c r="E243" s="173" t="s">
        <v>359</v>
      </c>
      <c r="F243" s="174" t="s">
        <v>360</v>
      </c>
      <c r="G243" s="175" t="s">
        <v>176</v>
      </c>
      <c r="H243" s="176">
        <v>335.872</v>
      </c>
      <c r="I243" s="177"/>
      <c r="J243" s="178">
        <f>ROUND(I243*H243,2)</f>
        <v>0</v>
      </c>
      <c r="K243" s="174" t="s">
        <v>166</v>
      </c>
      <c r="L243" s="42"/>
      <c r="M243" s="179" t="s">
        <v>5</v>
      </c>
      <c r="N243" s="180" t="s">
        <v>53</v>
      </c>
      <c r="O243" s="43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AR243" s="24" t="s">
        <v>167</v>
      </c>
      <c r="AT243" s="24" t="s">
        <v>162</v>
      </c>
      <c r="AU243" s="24" t="s">
        <v>91</v>
      </c>
      <c r="AY243" s="24" t="s">
        <v>160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24" t="s">
        <v>26</v>
      </c>
      <c r="BK243" s="183">
        <f>ROUND(I243*H243,2)</f>
        <v>0</v>
      </c>
      <c r="BL243" s="24" t="s">
        <v>167</v>
      </c>
      <c r="BM243" s="24" t="s">
        <v>361</v>
      </c>
    </row>
    <row r="244" spans="2:47" s="1" customFormat="1" ht="13.5">
      <c r="B244" s="42"/>
      <c r="D244" s="184" t="s">
        <v>169</v>
      </c>
      <c r="F244" s="185" t="s">
        <v>362</v>
      </c>
      <c r="I244" s="146"/>
      <c r="L244" s="42"/>
      <c r="M244" s="186"/>
      <c r="N244" s="43"/>
      <c r="O244" s="43"/>
      <c r="P244" s="43"/>
      <c r="Q244" s="43"/>
      <c r="R244" s="43"/>
      <c r="S244" s="43"/>
      <c r="T244" s="71"/>
      <c r="AT244" s="24" t="s">
        <v>169</v>
      </c>
      <c r="AU244" s="24" t="s">
        <v>91</v>
      </c>
    </row>
    <row r="245" spans="2:51" s="11" customFormat="1" ht="13.5">
      <c r="B245" s="187"/>
      <c r="D245" s="184" t="s">
        <v>171</v>
      </c>
      <c r="E245" s="188" t="s">
        <v>5</v>
      </c>
      <c r="F245" s="189" t="s">
        <v>363</v>
      </c>
      <c r="H245" s="188" t="s">
        <v>5</v>
      </c>
      <c r="I245" s="190"/>
      <c r="L245" s="187"/>
      <c r="M245" s="191"/>
      <c r="N245" s="192"/>
      <c r="O245" s="192"/>
      <c r="P245" s="192"/>
      <c r="Q245" s="192"/>
      <c r="R245" s="192"/>
      <c r="S245" s="192"/>
      <c r="T245" s="193"/>
      <c r="AT245" s="188" t="s">
        <v>171</v>
      </c>
      <c r="AU245" s="188" t="s">
        <v>91</v>
      </c>
      <c r="AV245" s="11" t="s">
        <v>26</v>
      </c>
      <c r="AW245" s="11" t="s">
        <v>45</v>
      </c>
      <c r="AX245" s="11" t="s">
        <v>82</v>
      </c>
      <c r="AY245" s="188" t="s">
        <v>160</v>
      </c>
    </row>
    <row r="246" spans="2:51" s="12" customFormat="1" ht="13.5">
      <c r="B246" s="194"/>
      <c r="D246" s="184" t="s">
        <v>171</v>
      </c>
      <c r="E246" s="195" t="s">
        <v>5</v>
      </c>
      <c r="F246" s="196" t="s">
        <v>364</v>
      </c>
      <c r="H246" s="197">
        <v>278.808</v>
      </c>
      <c r="I246" s="198"/>
      <c r="L246" s="194"/>
      <c r="M246" s="199"/>
      <c r="N246" s="200"/>
      <c r="O246" s="200"/>
      <c r="P246" s="200"/>
      <c r="Q246" s="200"/>
      <c r="R246" s="200"/>
      <c r="S246" s="200"/>
      <c r="T246" s="201"/>
      <c r="AT246" s="195" t="s">
        <v>171</v>
      </c>
      <c r="AU246" s="195" t="s">
        <v>91</v>
      </c>
      <c r="AV246" s="12" t="s">
        <v>91</v>
      </c>
      <c r="AW246" s="12" t="s">
        <v>45</v>
      </c>
      <c r="AX246" s="12" t="s">
        <v>82</v>
      </c>
      <c r="AY246" s="195" t="s">
        <v>160</v>
      </c>
    </row>
    <row r="247" spans="2:51" s="12" customFormat="1" ht="13.5">
      <c r="B247" s="194"/>
      <c r="D247" s="184" t="s">
        <v>171</v>
      </c>
      <c r="E247" s="195" t="s">
        <v>5</v>
      </c>
      <c r="F247" s="196" t="s">
        <v>365</v>
      </c>
      <c r="H247" s="197">
        <v>-5.245</v>
      </c>
      <c r="I247" s="198"/>
      <c r="L247" s="194"/>
      <c r="M247" s="199"/>
      <c r="N247" s="200"/>
      <c r="O247" s="200"/>
      <c r="P247" s="200"/>
      <c r="Q247" s="200"/>
      <c r="R247" s="200"/>
      <c r="S247" s="200"/>
      <c r="T247" s="201"/>
      <c r="AT247" s="195" t="s">
        <v>171</v>
      </c>
      <c r="AU247" s="195" t="s">
        <v>91</v>
      </c>
      <c r="AV247" s="12" t="s">
        <v>91</v>
      </c>
      <c r="AW247" s="12" t="s">
        <v>45</v>
      </c>
      <c r="AX247" s="12" t="s">
        <v>82</v>
      </c>
      <c r="AY247" s="195" t="s">
        <v>160</v>
      </c>
    </row>
    <row r="248" spans="2:51" s="12" customFormat="1" ht="13.5">
      <c r="B248" s="194"/>
      <c r="D248" s="184" t="s">
        <v>171</v>
      </c>
      <c r="E248" s="195" t="s">
        <v>5</v>
      </c>
      <c r="F248" s="196" t="s">
        <v>366</v>
      </c>
      <c r="H248" s="197">
        <v>-1.62</v>
      </c>
      <c r="I248" s="198"/>
      <c r="L248" s="194"/>
      <c r="M248" s="199"/>
      <c r="N248" s="200"/>
      <c r="O248" s="200"/>
      <c r="P248" s="200"/>
      <c r="Q248" s="200"/>
      <c r="R248" s="200"/>
      <c r="S248" s="200"/>
      <c r="T248" s="201"/>
      <c r="AT248" s="195" t="s">
        <v>171</v>
      </c>
      <c r="AU248" s="195" t="s">
        <v>91</v>
      </c>
      <c r="AV248" s="12" t="s">
        <v>91</v>
      </c>
      <c r="AW248" s="12" t="s">
        <v>45</v>
      </c>
      <c r="AX248" s="12" t="s">
        <v>82</v>
      </c>
      <c r="AY248" s="195" t="s">
        <v>160</v>
      </c>
    </row>
    <row r="249" spans="2:51" s="12" customFormat="1" ht="13.5">
      <c r="B249" s="194"/>
      <c r="D249" s="184" t="s">
        <v>171</v>
      </c>
      <c r="E249" s="195" t="s">
        <v>5</v>
      </c>
      <c r="F249" s="196" t="s">
        <v>367</v>
      </c>
      <c r="H249" s="197">
        <v>-2.167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171</v>
      </c>
      <c r="AU249" s="195" t="s">
        <v>91</v>
      </c>
      <c r="AV249" s="12" t="s">
        <v>91</v>
      </c>
      <c r="AW249" s="12" t="s">
        <v>45</v>
      </c>
      <c r="AX249" s="12" t="s">
        <v>82</v>
      </c>
      <c r="AY249" s="195" t="s">
        <v>160</v>
      </c>
    </row>
    <row r="250" spans="2:51" s="12" customFormat="1" ht="13.5">
      <c r="B250" s="194"/>
      <c r="D250" s="184" t="s">
        <v>171</v>
      </c>
      <c r="E250" s="195" t="s">
        <v>5</v>
      </c>
      <c r="F250" s="196" t="s">
        <v>368</v>
      </c>
      <c r="H250" s="197">
        <v>-2.618</v>
      </c>
      <c r="I250" s="198"/>
      <c r="L250" s="194"/>
      <c r="M250" s="199"/>
      <c r="N250" s="200"/>
      <c r="O250" s="200"/>
      <c r="P250" s="200"/>
      <c r="Q250" s="200"/>
      <c r="R250" s="200"/>
      <c r="S250" s="200"/>
      <c r="T250" s="201"/>
      <c r="AT250" s="195" t="s">
        <v>171</v>
      </c>
      <c r="AU250" s="195" t="s">
        <v>91</v>
      </c>
      <c r="AV250" s="12" t="s">
        <v>91</v>
      </c>
      <c r="AW250" s="12" t="s">
        <v>45</v>
      </c>
      <c r="AX250" s="12" t="s">
        <v>82</v>
      </c>
      <c r="AY250" s="195" t="s">
        <v>160</v>
      </c>
    </row>
    <row r="251" spans="2:51" s="12" customFormat="1" ht="13.5">
      <c r="B251" s="194"/>
      <c r="D251" s="184" t="s">
        <v>171</v>
      </c>
      <c r="E251" s="195" t="s">
        <v>5</v>
      </c>
      <c r="F251" s="196" t="s">
        <v>369</v>
      </c>
      <c r="H251" s="197">
        <v>-0.348</v>
      </c>
      <c r="I251" s="198"/>
      <c r="L251" s="194"/>
      <c r="M251" s="199"/>
      <c r="N251" s="200"/>
      <c r="O251" s="200"/>
      <c r="P251" s="200"/>
      <c r="Q251" s="200"/>
      <c r="R251" s="200"/>
      <c r="S251" s="200"/>
      <c r="T251" s="201"/>
      <c r="AT251" s="195" t="s">
        <v>171</v>
      </c>
      <c r="AU251" s="195" t="s">
        <v>91</v>
      </c>
      <c r="AV251" s="12" t="s">
        <v>91</v>
      </c>
      <c r="AW251" s="12" t="s">
        <v>45</v>
      </c>
      <c r="AX251" s="12" t="s">
        <v>82</v>
      </c>
      <c r="AY251" s="195" t="s">
        <v>160</v>
      </c>
    </row>
    <row r="252" spans="2:51" s="12" customFormat="1" ht="13.5">
      <c r="B252" s="194"/>
      <c r="D252" s="184" t="s">
        <v>171</v>
      </c>
      <c r="E252" s="195" t="s">
        <v>5</v>
      </c>
      <c r="F252" s="196" t="s">
        <v>370</v>
      </c>
      <c r="H252" s="197">
        <v>-1.079</v>
      </c>
      <c r="I252" s="198"/>
      <c r="L252" s="194"/>
      <c r="M252" s="199"/>
      <c r="N252" s="200"/>
      <c r="O252" s="200"/>
      <c r="P252" s="200"/>
      <c r="Q252" s="200"/>
      <c r="R252" s="200"/>
      <c r="S252" s="200"/>
      <c r="T252" s="201"/>
      <c r="AT252" s="195" t="s">
        <v>171</v>
      </c>
      <c r="AU252" s="195" t="s">
        <v>91</v>
      </c>
      <c r="AV252" s="12" t="s">
        <v>91</v>
      </c>
      <c r="AW252" s="12" t="s">
        <v>45</v>
      </c>
      <c r="AX252" s="12" t="s">
        <v>82</v>
      </c>
      <c r="AY252" s="195" t="s">
        <v>160</v>
      </c>
    </row>
    <row r="253" spans="2:51" s="12" customFormat="1" ht="13.5">
      <c r="B253" s="194"/>
      <c r="D253" s="184" t="s">
        <v>171</v>
      </c>
      <c r="E253" s="195" t="s">
        <v>5</v>
      </c>
      <c r="F253" s="196" t="s">
        <v>371</v>
      </c>
      <c r="H253" s="197">
        <v>-4.89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171</v>
      </c>
      <c r="AU253" s="195" t="s">
        <v>91</v>
      </c>
      <c r="AV253" s="12" t="s">
        <v>91</v>
      </c>
      <c r="AW253" s="12" t="s">
        <v>45</v>
      </c>
      <c r="AX253" s="12" t="s">
        <v>82</v>
      </c>
      <c r="AY253" s="195" t="s">
        <v>160</v>
      </c>
    </row>
    <row r="254" spans="2:51" s="12" customFormat="1" ht="13.5">
      <c r="B254" s="194"/>
      <c r="D254" s="184" t="s">
        <v>171</v>
      </c>
      <c r="E254" s="195" t="s">
        <v>5</v>
      </c>
      <c r="F254" s="196" t="s">
        <v>372</v>
      </c>
      <c r="H254" s="197">
        <v>-1.293</v>
      </c>
      <c r="I254" s="198"/>
      <c r="L254" s="194"/>
      <c r="M254" s="199"/>
      <c r="N254" s="200"/>
      <c r="O254" s="200"/>
      <c r="P254" s="200"/>
      <c r="Q254" s="200"/>
      <c r="R254" s="200"/>
      <c r="S254" s="200"/>
      <c r="T254" s="201"/>
      <c r="AT254" s="195" t="s">
        <v>171</v>
      </c>
      <c r="AU254" s="195" t="s">
        <v>91</v>
      </c>
      <c r="AV254" s="12" t="s">
        <v>91</v>
      </c>
      <c r="AW254" s="12" t="s">
        <v>45</v>
      </c>
      <c r="AX254" s="12" t="s">
        <v>82</v>
      </c>
      <c r="AY254" s="195" t="s">
        <v>160</v>
      </c>
    </row>
    <row r="255" spans="2:51" s="12" customFormat="1" ht="13.5">
      <c r="B255" s="194"/>
      <c r="D255" s="184" t="s">
        <v>171</v>
      </c>
      <c r="E255" s="195" t="s">
        <v>5</v>
      </c>
      <c r="F255" s="196" t="s">
        <v>373</v>
      </c>
      <c r="H255" s="197">
        <v>-1.555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171</v>
      </c>
      <c r="AU255" s="195" t="s">
        <v>91</v>
      </c>
      <c r="AV255" s="12" t="s">
        <v>91</v>
      </c>
      <c r="AW255" s="12" t="s">
        <v>45</v>
      </c>
      <c r="AX255" s="12" t="s">
        <v>82</v>
      </c>
      <c r="AY255" s="195" t="s">
        <v>160</v>
      </c>
    </row>
    <row r="256" spans="2:51" s="12" customFormat="1" ht="13.5">
      <c r="B256" s="194"/>
      <c r="D256" s="184" t="s">
        <v>171</v>
      </c>
      <c r="E256" s="195" t="s">
        <v>5</v>
      </c>
      <c r="F256" s="196" t="s">
        <v>374</v>
      </c>
      <c r="H256" s="197">
        <v>37.092</v>
      </c>
      <c r="I256" s="198"/>
      <c r="L256" s="194"/>
      <c r="M256" s="199"/>
      <c r="N256" s="200"/>
      <c r="O256" s="200"/>
      <c r="P256" s="200"/>
      <c r="Q256" s="200"/>
      <c r="R256" s="200"/>
      <c r="S256" s="200"/>
      <c r="T256" s="201"/>
      <c r="AT256" s="195" t="s">
        <v>171</v>
      </c>
      <c r="AU256" s="195" t="s">
        <v>91</v>
      </c>
      <c r="AV256" s="12" t="s">
        <v>91</v>
      </c>
      <c r="AW256" s="12" t="s">
        <v>45</v>
      </c>
      <c r="AX256" s="12" t="s">
        <v>82</v>
      </c>
      <c r="AY256" s="195" t="s">
        <v>160</v>
      </c>
    </row>
    <row r="257" spans="2:51" s="12" customFormat="1" ht="13.5">
      <c r="B257" s="194"/>
      <c r="D257" s="184" t="s">
        <v>171</v>
      </c>
      <c r="E257" s="195" t="s">
        <v>5</v>
      </c>
      <c r="F257" s="196" t="s">
        <v>375</v>
      </c>
      <c r="H257" s="197">
        <v>12.364</v>
      </c>
      <c r="I257" s="198"/>
      <c r="L257" s="194"/>
      <c r="M257" s="199"/>
      <c r="N257" s="200"/>
      <c r="O257" s="200"/>
      <c r="P257" s="200"/>
      <c r="Q257" s="200"/>
      <c r="R257" s="200"/>
      <c r="S257" s="200"/>
      <c r="T257" s="201"/>
      <c r="AT257" s="195" t="s">
        <v>171</v>
      </c>
      <c r="AU257" s="195" t="s">
        <v>91</v>
      </c>
      <c r="AV257" s="12" t="s">
        <v>91</v>
      </c>
      <c r="AW257" s="12" t="s">
        <v>45</v>
      </c>
      <c r="AX257" s="12" t="s">
        <v>82</v>
      </c>
      <c r="AY257" s="195" t="s">
        <v>160</v>
      </c>
    </row>
    <row r="258" spans="2:51" s="14" customFormat="1" ht="13.5">
      <c r="B258" s="220"/>
      <c r="D258" s="184" t="s">
        <v>171</v>
      </c>
      <c r="E258" s="221" t="s">
        <v>5</v>
      </c>
      <c r="F258" s="222" t="s">
        <v>376</v>
      </c>
      <c r="H258" s="223">
        <v>307.449</v>
      </c>
      <c r="I258" s="224"/>
      <c r="L258" s="220"/>
      <c r="M258" s="225"/>
      <c r="N258" s="226"/>
      <c r="O258" s="226"/>
      <c r="P258" s="226"/>
      <c r="Q258" s="226"/>
      <c r="R258" s="226"/>
      <c r="S258" s="226"/>
      <c r="T258" s="227"/>
      <c r="AT258" s="221" t="s">
        <v>171</v>
      </c>
      <c r="AU258" s="221" t="s">
        <v>91</v>
      </c>
      <c r="AV258" s="14" t="s">
        <v>180</v>
      </c>
      <c r="AW258" s="14" t="s">
        <v>45</v>
      </c>
      <c r="AX258" s="14" t="s">
        <v>82</v>
      </c>
      <c r="AY258" s="221" t="s">
        <v>160</v>
      </c>
    </row>
    <row r="259" spans="2:51" s="11" customFormat="1" ht="13.5">
      <c r="B259" s="187"/>
      <c r="D259" s="184" t="s">
        <v>171</v>
      </c>
      <c r="E259" s="188" t="s">
        <v>5</v>
      </c>
      <c r="F259" s="189" t="s">
        <v>377</v>
      </c>
      <c r="H259" s="188" t="s">
        <v>5</v>
      </c>
      <c r="I259" s="190"/>
      <c r="L259" s="187"/>
      <c r="M259" s="191"/>
      <c r="N259" s="192"/>
      <c r="O259" s="192"/>
      <c r="P259" s="192"/>
      <c r="Q259" s="192"/>
      <c r="R259" s="192"/>
      <c r="S259" s="192"/>
      <c r="T259" s="193"/>
      <c r="AT259" s="188" t="s">
        <v>171</v>
      </c>
      <c r="AU259" s="188" t="s">
        <v>91</v>
      </c>
      <c r="AV259" s="11" t="s">
        <v>26</v>
      </c>
      <c r="AW259" s="11" t="s">
        <v>45</v>
      </c>
      <c r="AX259" s="11" t="s">
        <v>82</v>
      </c>
      <c r="AY259" s="188" t="s">
        <v>160</v>
      </c>
    </row>
    <row r="260" spans="2:51" s="12" customFormat="1" ht="13.5">
      <c r="B260" s="194"/>
      <c r="D260" s="184" t="s">
        <v>171</v>
      </c>
      <c r="E260" s="195" t="s">
        <v>5</v>
      </c>
      <c r="F260" s="196" t="s">
        <v>378</v>
      </c>
      <c r="H260" s="197">
        <v>17.885</v>
      </c>
      <c r="I260" s="198"/>
      <c r="L260" s="194"/>
      <c r="M260" s="199"/>
      <c r="N260" s="200"/>
      <c r="O260" s="200"/>
      <c r="P260" s="200"/>
      <c r="Q260" s="200"/>
      <c r="R260" s="200"/>
      <c r="S260" s="200"/>
      <c r="T260" s="201"/>
      <c r="AT260" s="195" t="s">
        <v>171</v>
      </c>
      <c r="AU260" s="195" t="s">
        <v>91</v>
      </c>
      <c r="AV260" s="12" t="s">
        <v>91</v>
      </c>
      <c r="AW260" s="12" t="s">
        <v>45</v>
      </c>
      <c r="AX260" s="12" t="s">
        <v>82</v>
      </c>
      <c r="AY260" s="195" t="s">
        <v>160</v>
      </c>
    </row>
    <row r="261" spans="2:51" s="12" customFormat="1" ht="13.5">
      <c r="B261" s="194"/>
      <c r="D261" s="184" t="s">
        <v>171</v>
      </c>
      <c r="E261" s="195" t="s">
        <v>5</v>
      </c>
      <c r="F261" s="196" t="s">
        <v>379</v>
      </c>
      <c r="H261" s="197">
        <v>-2.145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171</v>
      </c>
      <c r="AU261" s="195" t="s">
        <v>91</v>
      </c>
      <c r="AV261" s="12" t="s">
        <v>91</v>
      </c>
      <c r="AW261" s="12" t="s">
        <v>45</v>
      </c>
      <c r="AX261" s="12" t="s">
        <v>82</v>
      </c>
      <c r="AY261" s="195" t="s">
        <v>160</v>
      </c>
    </row>
    <row r="262" spans="2:51" s="12" customFormat="1" ht="13.5">
      <c r="B262" s="194"/>
      <c r="D262" s="184" t="s">
        <v>171</v>
      </c>
      <c r="E262" s="195" t="s">
        <v>5</v>
      </c>
      <c r="F262" s="196" t="s">
        <v>380</v>
      </c>
      <c r="H262" s="197">
        <v>-1.14</v>
      </c>
      <c r="I262" s="198"/>
      <c r="L262" s="194"/>
      <c r="M262" s="199"/>
      <c r="N262" s="200"/>
      <c r="O262" s="200"/>
      <c r="P262" s="200"/>
      <c r="Q262" s="200"/>
      <c r="R262" s="200"/>
      <c r="S262" s="200"/>
      <c r="T262" s="201"/>
      <c r="AT262" s="195" t="s">
        <v>171</v>
      </c>
      <c r="AU262" s="195" t="s">
        <v>91</v>
      </c>
      <c r="AV262" s="12" t="s">
        <v>91</v>
      </c>
      <c r="AW262" s="12" t="s">
        <v>45</v>
      </c>
      <c r="AX262" s="12" t="s">
        <v>82</v>
      </c>
      <c r="AY262" s="195" t="s">
        <v>160</v>
      </c>
    </row>
    <row r="263" spans="2:51" s="12" customFormat="1" ht="13.5">
      <c r="B263" s="194"/>
      <c r="D263" s="184" t="s">
        <v>171</v>
      </c>
      <c r="E263" s="195" t="s">
        <v>5</v>
      </c>
      <c r="F263" s="196" t="s">
        <v>381</v>
      </c>
      <c r="H263" s="197">
        <v>13.823</v>
      </c>
      <c r="I263" s="198"/>
      <c r="L263" s="194"/>
      <c r="M263" s="199"/>
      <c r="N263" s="200"/>
      <c r="O263" s="200"/>
      <c r="P263" s="200"/>
      <c r="Q263" s="200"/>
      <c r="R263" s="200"/>
      <c r="S263" s="200"/>
      <c r="T263" s="201"/>
      <c r="AT263" s="195" t="s">
        <v>171</v>
      </c>
      <c r="AU263" s="195" t="s">
        <v>91</v>
      </c>
      <c r="AV263" s="12" t="s">
        <v>91</v>
      </c>
      <c r="AW263" s="12" t="s">
        <v>45</v>
      </c>
      <c r="AX263" s="12" t="s">
        <v>82</v>
      </c>
      <c r="AY263" s="195" t="s">
        <v>160</v>
      </c>
    </row>
    <row r="264" spans="2:51" s="14" customFormat="1" ht="13.5">
      <c r="B264" s="220"/>
      <c r="D264" s="184" t="s">
        <v>171</v>
      </c>
      <c r="E264" s="221" t="s">
        <v>5</v>
      </c>
      <c r="F264" s="222" t="s">
        <v>376</v>
      </c>
      <c r="H264" s="223">
        <v>28.423</v>
      </c>
      <c r="I264" s="224"/>
      <c r="L264" s="220"/>
      <c r="M264" s="225"/>
      <c r="N264" s="226"/>
      <c r="O264" s="226"/>
      <c r="P264" s="226"/>
      <c r="Q264" s="226"/>
      <c r="R264" s="226"/>
      <c r="S264" s="226"/>
      <c r="T264" s="227"/>
      <c r="AT264" s="221" t="s">
        <v>171</v>
      </c>
      <c r="AU264" s="221" t="s">
        <v>91</v>
      </c>
      <c r="AV264" s="14" t="s">
        <v>180</v>
      </c>
      <c r="AW264" s="14" t="s">
        <v>45</v>
      </c>
      <c r="AX264" s="14" t="s">
        <v>82</v>
      </c>
      <c r="AY264" s="221" t="s">
        <v>160</v>
      </c>
    </row>
    <row r="265" spans="2:51" s="13" customFormat="1" ht="13.5">
      <c r="B265" s="212"/>
      <c r="D265" s="184" t="s">
        <v>171</v>
      </c>
      <c r="E265" s="213" t="s">
        <v>5</v>
      </c>
      <c r="F265" s="214" t="s">
        <v>252</v>
      </c>
      <c r="H265" s="215">
        <v>335.872</v>
      </c>
      <c r="I265" s="216"/>
      <c r="L265" s="212"/>
      <c r="M265" s="217"/>
      <c r="N265" s="218"/>
      <c r="O265" s="218"/>
      <c r="P265" s="218"/>
      <c r="Q265" s="218"/>
      <c r="R265" s="218"/>
      <c r="S265" s="218"/>
      <c r="T265" s="219"/>
      <c r="AT265" s="213" t="s">
        <v>171</v>
      </c>
      <c r="AU265" s="213" t="s">
        <v>91</v>
      </c>
      <c r="AV265" s="13" t="s">
        <v>167</v>
      </c>
      <c r="AW265" s="13" t="s">
        <v>45</v>
      </c>
      <c r="AX265" s="13" t="s">
        <v>26</v>
      </c>
      <c r="AY265" s="213" t="s">
        <v>160</v>
      </c>
    </row>
    <row r="266" spans="2:65" s="1" customFormat="1" ht="25.5" customHeight="1">
      <c r="B266" s="171"/>
      <c r="C266" s="172" t="s">
        <v>382</v>
      </c>
      <c r="D266" s="172" t="s">
        <v>162</v>
      </c>
      <c r="E266" s="173" t="s">
        <v>383</v>
      </c>
      <c r="F266" s="174" t="s">
        <v>384</v>
      </c>
      <c r="G266" s="175" t="s">
        <v>176</v>
      </c>
      <c r="H266" s="176">
        <v>223.458</v>
      </c>
      <c r="I266" s="177"/>
      <c r="J266" s="178">
        <f>ROUND(I266*H266,2)</f>
        <v>0</v>
      </c>
      <c r="K266" s="174" t="s">
        <v>166</v>
      </c>
      <c r="L266" s="42"/>
      <c r="M266" s="179" t="s">
        <v>5</v>
      </c>
      <c r="N266" s="180" t="s">
        <v>53</v>
      </c>
      <c r="O266" s="43"/>
      <c r="P266" s="181">
        <f>O266*H266</f>
        <v>0</v>
      </c>
      <c r="Q266" s="181">
        <v>0</v>
      </c>
      <c r="R266" s="181">
        <f>Q266*H266</f>
        <v>0</v>
      </c>
      <c r="S266" s="181">
        <v>0.023</v>
      </c>
      <c r="T266" s="182">
        <f>S266*H266</f>
        <v>5.139534</v>
      </c>
      <c r="AR266" s="24" t="s">
        <v>167</v>
      </c>
      <c r="AT266" s="24" t="s">
        <v>162</v>
      </c>
      <c r="AU266" s="24" t="s">
        <v>91</v>
      </c>
      <c r="AY266" s="24" t="s">
        <v>160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24" t="s">
        <v>26</v>
      </c>
      <c r="BK266" s="183">
        <f>ROUND(I266*H266,2)</f>
        <v>0</v>
      </c>
      <c r="BL266" s="24" t="s">
        <v>167</v>
      </c>
      <c r="BM266" s="24" t="s">
        <v>385</v>
      </c>
    </row>
    <row r="267" spans="2:47" s="1" customFormat="1" ht="27">
      <c r="B267" s="42"/>
      <c r="D267" s="184" t="s">
        <v>169</v>
      </c>
      <c r="F267" s="185" t="s">
        <v>386</v>
      </c>
      <c r="I267" s="146"/>
      <c r="L267" s="42"/>
      <c r="M267" s="186"/>
      <c r="N267" s="43"/>
      <c r="O267" s="43"/>
      <c r="P267" s="43"/>
      <c r="Q267" s="43"/>
      <c r="R267" s="43"/>
      <c r="S267" s="43"/>
      <c r="T267" s="71"/>
      <c r="AT267" s="24" t="s">
        <v>169</v>
      </c>
      <c r="AU267" s="24" t="s">
        <v>91</v>
      </c>
    </row>
    <row r="268" spans="2:51" s="12" customFormat="1" ht="13.5">
      <c r="B268" s="194"/>
      <c r="D268" s="184" t="s">
        <v>171</v>
      </c>
      <c r="E268" s="195" t="s">
        <v>5</v>
      </c>
      <c r="F268" s="196" t="s">
        <v>387</v>
      </c>
      <c r="H268" s="197">
        <v>292.598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5" t="s">
        <v>171</v>
      </c>
      <c r="AU268" s="195" t="s">
        <v>91</v>
      </c>
      <c r="AV268" s="12" t="s">
        <v>91</v>
      </c>
      <c r="AW268" s="12" t="s">
        <v>45</v>
      </c>
      <c r="AX268" s="12" t="s">
        <v>82</v>
      </c>
      <c r="AY268" s="195" t="s">
        <v>160</v>
      </c>
    </row>
    <row r="269" spans="2:51" s="12" customFormat="1" ht="13.5">
      <c r="B269" s="194"/>
      <c r="D269" s="184" t="s">
        <v>171</v>
      </c>
      <c r="E269" s="195" t="s">
        <v>5</v>
      </c>
      <c r="F269" s="196" t="s">
        <v>388</v>
      </c>
      <c r="H269" s="197">
        <v>-69.14</v>
      </c>
      <c r="I269" s="198"/>
      <c r="L269" s="194"/>
      <c r="M269" s="199"/>
      <c r="N269" s="200"/>
      <c r="O269" s="200"/>
      <c r="P269" s="200"/>
      <c r="Q269" s="200"/>
      <c r="R269" s="200"/>
      <c r="S269" s="200"/>
      <c r="T269" s="201"/>
      <c r="AT269" s="195" t="s">
        <v>171</v>
      </c>
      <c r="AU269" s="195" t="s">
        <v>91</v>
      </c>
      <c r="AV269" s="12" t="s">
        <v>91</v>
      </c>
      <c r="AW269" s="12" t="s">
        <v>45</v>
      </c>
      <c r="AX269" s="12" t="s">
        <v>82</v>
      </c>
      <c r="AY269" s="195" t="s">
        <v>160</v>
      </c>
    </row>
    <row r="270" spans="2:51" s="13" customFormat="1" ht="13.5">
      <c r="B270" s="212"/>
      <c r="D270" s="184" t="s">
        <v>171</v>
      </c>
      <c r="E270" s="213" t="s">
        <v>5</v>
      </c>
      <c r="F270" s="214" t="s">
        <v>252</v>
      </c>
      <c r="H270" s="215">
        <v>223.458</v>
      </c>
      <c r="I270" s="216"/>
      <c r="L270" s="212"/>
      <c r="M270" s="217"/>
      <c r="N270" s="218"/>
      <c r="O270" s="218"/>
      <c r="P270" s="218"/>
      <c r="Q270" s="218"/>
      <c r="R270" s="218"/>
      <c r="S270" s="218"/>
      <c r="T270" s="219"/>
      <c r="AT270" s="213" t="s">
        <v>171</v>
      </c>
      <c r="AU270" s="213" t="s">
        <v>91</v>
      </c>
      <c r="AV270" s="13" t="s">
        <v>167</v>
      </c>
      <c r="AW270" s="13" t="s">
        <v>45</v>
      </c>
      <c r="AX270" s="13" t="s">
        <v>26</v>
      </c>
      <c r="AY270" s="213" t="s">
        <v>160</v>
      </c>
    </row>
    <row r="271" spans="2:65" s="1" customFormat="1" ht="16.5" customHeight="1">
      <c r="B271" s="171"/>
      <c r="C271" s="172" t="s">
        <v>389</v>
      </c>
      <c r="D271" s="172" t="s">
        <v>162</v>
      </c>
      <c r="E271" s="173" t="s">
        <v>390</v>
      </c>
      <c r="F271" s="174" t="s">
        <v>391</v>
      </c>
      <c r="G271" s="175" t="s">
        <v>176</v>
      </c>
      <c r="H271" s="176">
        <v>109.621</v>
      </c>
      <c r="I271" s="177"/>
      <c r="J271" s="178">
        <f>ROUND(I271*H271,2)</f>
        <v>0</v>
      </c>
      <c r="K271" s="174" t="s">
        <v>166</v>
      </c>
      <c r="L271" s="42"/>
      <c r="M271" s="179" t="s">
        <v>5</v>
      </c>
      <c r="N271" s="180" t="s">
        <v>53</v>
      </c>
      <c r="O271" s="43"/>
      <c r="P271" s="181">
        <f>O271*H271</f>
        <v>0</v>
      </c>
      <c r="Q271" s="181">
        <v>0.0014</v>
      </c>
      <c r="R271" s="181">
        <f>Q271*H271</f>
        <v>0.15346939999999998</v>
      </c>
      <c r="S271" s="181">
        <v>0</v>
      </c>
      <c r="T271" s="182">
        <f>S271*H271</f>
        <v>0</v>
      </c>
      <c r="AR271" s="24" t="s">
        <v>167</v>
      </c>
      <c r="AT271" s="24" t="s">
        <v>162</v>
      </c>
      <c r="AU271" s="24" t="s">
        <v>91</v>
      </c>
      <c r="AY271" s="24" t="s">
        <v>160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24" t="s">
        <v>26</v>
      </c>
      <c r="BK271" s="183">
        <f>ROUND(I271*H271,2)</f>
        <v>0</v>
      </c>
      <c r="BL271" s="24" t="s">
        <v>167</v>
      </c>
      <c r="BM271" s="24" t="s">
        <v>392</v>
      </c>
    </row>
    <row r="272" spans="2:47" s="1" customFormat="1" ht="27">
      <c r="B272" s="42"/>
      <c r="D272" s="184" t="s">
        <v>169</v>
      </c>
      <c r="F272" s="185" t="s">
        <v>393</v>
      </c>
      <c r="I272" s="146"/>
      <c r="L272" s="42"/>
      <c r="M272" s="186"/>
      <c r="N272" s="43"/>
      <c r="O272" s="43"/>
      <c r="P272" s="43"/>
      <c r="Q272" s="43"/>
      <c r="R272" s="43"/>
      <c r="S272" s="43"/>
      <c r="T272" s="71"/>
      <c r="AT272" s="24" t="s">
        <v>169</v>
      </c>
      <c r="AU272" s="24" t="s">
        <v>91</v>
      </c>
    </row>
    <row r="273" spans="2:51" s="12" customFormat="1" ht="13.5">
      <c r="B273" s="194"/>
      <c r="D273" s="184" t="s">
        <v>171</v>
      </c>
      <c r="E273" s="195" t="s">
        <v>5</v>
      </c>
      <c r="F273" s="196" t="s">
        <v>394</v>
      </c>
      <c r="H273" s="197">
        <v>109.621</v>
      </c>
      <c r="I273" s="198"/>
      <c r="L273" s="194"/>
      <c r="M273" s="199"/>
      <c r="N273" s="200"/>
      <c r="O273" s="200"/>
      <c r="P273" s="200"/>
      <c r="Q273" s="200"/>
      <c r="R273" s="200"/>
      <c r="S273" s="200"/>
      <c r="T273" s="201"/>
      <c r="AT273" s="195" t="s">
        <v>171</v>
      </c>
      <c r="AU273" s="195" t="s">
        <v>91</v>
      </c>
      <c r="AV273" s="12" t="s">
        <v>91</v>
      </c>
      <c r="AW273" s="12" t="s">
        <v>45</v>
      </c>
      <c r="AX273" s="12" t="s">
        <v>82</v>
      </c>
      <c r="AY273" s="195" t="s">
        <v>160</v>
      </c>
    </row>
    <row r="274" spans="2:51" s="11" customFormat="1" ht="13.5">
      <c r="B274" s="187"/>
      <c r="D274" s="184" t="s">
        <v>171</v>
      </c>
      <c r="E274" s="188" t="s">
        <v>5</v>
      </c>
      <c r="F274" s="189" t="s">
        <v>395</v>
      </c>
      <c r="H274" s="188" t="s">
        <v>5</v>
      </c>
      <c r="I274" s="190"/>
      <c r="L274" s="187"/>
      <c r="M274" s="191"/>
      <c r="N274" s="192"/>
      <c r="O274" s="192"/>
      <c r="P274" s="192"/>
      <c r="Q274" s="192"/>
      <c r="R274" s="192"/>
      <c r="S274" s="192"/>
      <c r="T274" s="193"/>
      <c r="AT274" s="188" t="s">
        <v>171</v>
      </c>
      <c r="AU274" s="188" t="s">
        <v>91</v>
      </c>
      <c r="AV274" s="11" t="s">
        <v>26</v>
      </c>
      <c r="AW274" s="11" t="s">
        <v>45</v>
      </c>
      <c r="AX274" s="11" t="s">
        <v>82</v>
      </c>
      <c r="AY274" s="188" t="s">
        <v>160</v>
      </c>
    </row>
    <row r="275" spans="2:51" s="13" customFormat="1" ht="13.5">
      <c r="B275" s="212"/>
      <c r="D275" s="184" t="s">
        <v>171</v>
      </c>
      <c r="E275" s="213" t="s">
        <v>5</v>
      </c>
      <c r="F275" s="214" t="s">
        <v>252</v>
      </c>
      <c r="H275" s="215">
        <v>109.621</v>
      </c>
      <c r="I275" s="216"/>
      <c r="L275" s="212"/>
      <c r="M275" s="217"/>
      <c r="N275" s="218"/>
      <c r="O275" s="218"/>
      <c r="P275" s="218"/>
      <c r="Q275" s="218"/>
      <c r="R275" s="218"/>
      <c r="S275" s="218"/>
      <c r="T275" s="219"/>
      <c r="AT275" s="213" t="s">
        <v>171</v>
      </c>
      <c r="AU275" s="213" t="s">
        <v>91</v>
      </c>
      <c r="AV275" s="13" t="s">
        <v>167</v>
      </c>
      <c r="AW275" s="13" t="s">
        <v>45</v>
      </c>
      <c r="AX275" s="13" t="s">
        <v>26</v>
      </c>
      <c r="AY275" s="213" t="s">
        <v>160</v>
      </c>
    </row>
    <row r="276" spans="2:65" s="1" customFormat="1" ht="25.5" customHeight="1">
      <c r="B276" s="171"/>
      <c r="C276" s="172" t="s">
        <v>396</v>
      </c>
      <c r="D276" s="172" t="s">
        <v>162</v>
      </c>
      <c r="E276" s="173" t="s">
        <v>397</v>
      </c>
      <c r="F276" s="174" t="s">
        <v>398</v>
      </c>
      <c r="G276" s="175" t="s">
        <v>176</v>
      </c>
      <c r="H276" s="176">
        <v>274.052</v>
      </c>
      <c r="I276" s="177"/>
      <c r="J276" s="178">
        <f>ROUND(I276*H276,2)</f>
        <v>0</v>
      </c>
      <c r="K276" s="174" t="s">
        <v>166</v>
      </c>
      <c r="L276" s="42"/>
      <c r="M276" s="179" t="s">
        <v>5</v>
      </c>
      <c r="N276" s="180" t="s">
        <v>53</v>
      </c>
      <c r="O276" s="43"/>
      <c r="P276" s="181">
        <f>O276*H276</f>
        <v>0</v>
      </c>
      <c r="Q276" s="181">
        <v>0.01899</v>
      </c>
      <c r="R276" s="181">
        <f>Q276*H276</f>
        <v>5.20424748</v>
      </c>
      <c r="S276" s="181">
        <v>0</v>
      </c>
      <c r="T276" s="182">
        <f>S276*H276</f>
        <v>0</v>
      </c>
      <c r="AR276" s="24" t="s">
        <v>167</v>
      </c>
      <c r="AT276" s="24" t="s">
        <v>162</v>
      </c>
      <c r="AU276" s="24" t="s">
        <v>91</v>
      </c>
      <c r="AY276" s="24" t="s">
        <v>160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24" t="s">
        <v>26</v>
      </c>
      <c r="BK276" s="183">
        <f>ROUND(I276*H276,2)</f>
        <v>0</v>
      </c>
      <c r="BL276" s="24" t="s">
        <v>167</v>
      </c>
      <c r="BM276" s="24" t="s">
        <v>399</v>
      </c>
    </row>
    <row r="277" spans="2:47" s="1" customFormat="1" ht="27">
      <c r="B277" s="42"/>
      <c r="D277" s="184" t="s">
        <v>169</v>
      </c>
      <c r="F277" s="185" t="s">
        <v>400</v>
      </c>
      <c r="I277" s="146"/>
      <c r="L277" s="42"/>
      <c r="M277" s="186"/>
      <c r="N277" s="43"/>
      <c r="O277" s="43"/>
      <c r="P277" s="43"/>
      <c r="Q277" s="43"/>
      <c r="R277" s="43"/>
      <c r="S277" s="43"/>
      <c r="T277" s="71"/>
      <c r="AT277" s="24" t="s">
        <v>169</v>
      </c>
      <c r="AU277" s="24" t="s">
        <v>91</v>
      </c>
    </row>
    <row r="278" spans="2:51" s="11" customFormat="1" ht="13.5">
      <c r="B278" s="187"/>
      <c r="D278" s="184" t="s">
        <v>171</v>
      </c>
      <c r="E278" s="188" t="s">
        <v>5</v>
      </c>
      <c r="F278" s="189" t="s">
        <v>363</v>
      </c>
      <c r="H278" s="188" t="s">
        <v>5</v>
      </c>
      <c r="I278" s="190"/>
      <c r="L278" s="187"/>
      <c r="M278" s="191"/>
      <c r="N278" s="192"/>
      <c r="O278" s="192"/>
      <c r="P278" s="192"/>
      <c r="Q278" s="192"/>
      <c r="R278" s="192"/>
      <c r="S278" s="192"/>
      <c r="T278" s="193"/>
      <c r="AT278" s="188" t="s">
        <v>171</v>
      </c>
      <c r="AU278" s="188" t="s">
        <v>91</v>
      </c>
      <c r="AV278" s="11" t="s">
        <v>26</v>
      </c>
      <c r="AW278" s="11" t="s">
        <v>45</v>
      </c>
      <c r="AX278" s="11" t="s">
        <v>82</v>
      </c>
      <c r="AY278" s="188" t="s">
        <v>160</v>
      </c>
    </row>
    <row r="279" spans="2:51" s="12" customFormat="1" ht="13.5">
      <c r="B279" s="194"/>
      <c r="D279" s="184" t="s">
        <v>171</v>
      </c>
      <c r="E279" s="195" t="s">
        <v>5</v>
      </c>
      <c r="F279" s="196" t="s">
        <v>401</v>
      </c>
      <c r="H279" s="197">
        <v>216.988</v>
      </c>
      <c r="I279" s="198"/>
      <c r="L279" s="194"/>
      <c r="M279" s="199"/>
      <c r="N279" s="200"/>
      <c r="O279" s="200"/>
      <c r="P279" s="200"/>
      <c r="Q279" s="200"/>
      <c r="R279" s="200"/>
      <c r="S279" s="200"/>
      <c r="T279" s="201"/>
      <c r="AT279" s="195" t="s">
        <v>171</v>
      </c>
      <c r="AU279" s="195" t="s">
        <v>91</v>
      </c>
      <c r="AV279" s="12" t="s">
        <v>91</v>
      </c>
      <c r="AW279" s="12" t="s">
        <v>45</v>
      </c>
      <c r="AX279" s="12" t="s">
        <v>82</v>
      </c>
      <c r="AY279" s="195" t="s">
        <v>160</v>
      </c>
    </row>
    <row r="280" spans="2:51" s="12" customFormat="1" ht="13.5">
      <c r="B280" s="194"/>
      <c r="D280" s="184" t="s">
        <v>171</v>
      </c>
      <c r="E280" s="195" t="s">
        <v>5</v>
      </c>
      <c r="F280" s="196" t="s">
        <v>365</v>
      </c>
      <c r="H280" s="197">
        <v>-5.245</v>
      </c>
      <c r="I280" s="198"/>
      <c r="L280" s="194"/>
      <c r="M280" s="199"/>
      <c r="N280" s="200"/>
      <c r="O280" s="200"/>
      <c r="P280" s="200"/>
      <c r="Q280" s="200"/>
      <c r="R280" s="200"/>
      <c r="S280" s="200"/>
      <c r="T280" s="201"/>
      <c r="AT280" s="195" t="s">
        <v>171</v>
      </c>
      <c r="AU280" s="195" t="s">
        <v>91</v>
      </c>
      <c r="AV280" s="12" t="s">
        <v>91</v>
      </c>
      <c r="AW280" s="12" t="s">
        <v>45</v>
      </c>
      <c r="AX280" s="12" t="s">
        <v>82</v>
      </c>
      <c r="AY280" s="195" t="s">
        <v>160</v>
      </c>
    </row>
    <row r="281" spans="2:51" s="12" customFormat="1" ht="13.5">
      <c r="B281" s="194"/>
      <c r="D281" s="184" t="s">
        <v>171</v>
      </c>
      <c r="E281" s="195" t="s">
        <v>5</v>
      </c>
      <c r="F281" s="196" t="s">
        <v>366</v>
      </c>
      <c r="H281" s="197">
        <v>-1.62</v>
      </c>
      <c r="I281" s="198"/>
      <c r="L281" s="194"/>
      <c r="M281" s="199"/>
      <c r="N281" s="200"/>
      <c r="O281" s="200"/>
      <c r="P281" s="200"/>
      <c r="Q281" s="200"/>
      <c r="R281" s="200"/>
      <c r="S281" s="200"/>
      <c r="T281" s="201"/>
      <c r="AT281" s="195" t="s">
        <v>171</v>
      </c>
      <c r="AU281" s="195" t="s">
        <v>91</v>
      </c>
      <c r="AV281" s="12" t="s">
        <v>91</v>
      </c>
      <c r="AW281" s="12" t="s">
        <v>45</v>
      </c>
      <c r="AX281" s="12" t="s">
        <v>82</v>
      </c>
      <c r="AY281" s="195" t="s">
        <v>160</v>
      </c>
    </row>
    <row r="282" spans="2:51" s="12" customFormat="1" ht="13.5">
      <c r="B282" s="194"/>
      <c r="D282" s="184" t="s">
        <v>171</v>
      </c>
      <c r="E282" s="195" t="s">
        <v>5</v>
      </c>
      <c r="F282" s="196" t="s">
        <v>367</v>
      </c>
      <c r="H282" s="197">
        <v>-2.167</v>
      </c>
      <c r="I282" s="198"/>
      <c r="L282" s="194"/>
      <c r="M282" s="199"/>
      <c r="N282" s="200"/>
      <c r="O282" s="200"/>
      <c r="P282" s="200"/>
      <c r="Q282" s="200"/>
      <c r="R282" s="200"/>
      <c r="S282" s="200"/>
      <c r="T282" s="201"/>
      <c r="AT282" s="195" t="s">
        <v>171</v>
      </c>
      <c r="AU282" s="195" t="s">
        <v>91</v>
      </c>
      <c r="AV282" s="12" t="s">
        <v>91</v>
      </c>
      <c r="AW282" s="12" t="s">
        <v>45</v>
      </c>
      <c r="AX282" s="12" t="s">
        <v>82</v>
      </c>
      <c r="AY282" s="195" t="s">
        <v>160</v>
      </c>
    </row>
    <row r="283" spans="2:51" s="12" customFormat="1" ht="13.5">
      <c r="B283" s="194"/>
      <c r="D283" s="184" t="s">
        <v>171</v>
      </c>
      <c r="E283" s="195" t="s">
        <v>5</v>
      </c>
      <c r="F283" s="196" t="s">
        <v>368</v>
      </c>
      <c r="H283" s="197">
        <v>-2.618</v>
      </c>
      <c r="I283" s="198"/>
      <c r="L283" s="194"/>
      <c r="M283" s="199"/>
      <c r="N283" s="200"/>
      <c r="O283" s="200"/>
      <c r="P283" s="200"/>
      <c r="Q283" s="200"/>
      <c r="R283" s="200"/>
      <c r="S283" s="200"/>
      <c r="T283" s="201"/>
      <c r="AT283" s="195" t="s">
        <v>171</v>
      </c>
      <c r="AU283" s="195" t="s">
        <v>91</v>
      </c>
      <c r="AV283" s="12" t="s">
        <v>91</v>
      </c>
      <c r="AW283" s="12" t="s">
        <v>45</v>
      </c>
      <c r="AX283" s="12" t="s">
        <v>82</v>
      </c>
      <c r="AY283" s="195" t="s">
        <v>160</v>
      </c>
    </row>
    <row r="284" spans="2:51" s="12" customFormat="1" ht="13.5">
      <c r="B284" s="194"/>
      <c r="D284" s="184" t="s">
        <v>171</v>
      </c>
      <c r="E284" s="195" t="s">
        <v>5</v>
      </c>
      <c r="F284" s="196" t="s">
        <v>369</v>
      </c>
      <c r="H284" s="197">
        <v>-0.348</v>
      </c>
      <c r="I284" s="198"/>
      <c r="L284" s="194"/>
      <c r="M284" s="199"/>
      <c r="N284" s="200"/>
      <c r="O284" s="200"/>
      <c r="P284" s="200"/>
      <c r="Q284" s="200"/>
      <c r="R284" s="200"/>
      <c r="S284" s="200"/>
      <c r="T284" s="201"/>
      <c r="AT284" s="195" t="s">
        <v>171</v>
      </c>
      <c r="AU284" s="195" t="s">
        <v>91</v>
      </c>
      <c r="AV284" s="12" t="s">
        <v>91</v>
      </c>
      <c r="AW284" s="12" t="s">
        <v>45</v>
      </c>
      <c r="AX284" s="12" t="s">
        <v>82</v>
      </c>
      <c r="AY284" s="195" t="s">
        <v>160</v>
      </c>
    </row>
    <row r="285" spans="2:51" s="12" customFormat="1" ht="13.5">
      <c r="B285" s="194"/>
      <c r="D285" s="184" t="s">
        <v>171</v>
      </c>
      <c r="E285" s="195" t="s">
        <v>5</v>
      </c>
      <c r="F285" s="196" t="s">
        <v>370</v>
      </c>
      <c r="H285" s="197">
        <v>-1.079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171</v>
      </c>
      <c r="AU285" s="195" t="s">
        <v>91</v>
      </c>
      <c r="AV285" s="12" t="s">
        <v>91</v>
      </c>
      <c r="AW285" s="12" t="s">
        <v>45</v>
      </c>
      <c r="AX285" s="12" t="s">
        <v>82</v>
      </c>
      <c r="AY285" s="195" t="s">
        <v>160</v>
      </c>
    </row>
    <row r="286" spans="2:51" s="12" customFormat="1" ht="13.5">
      <c r="B286" s="194"/>
      <c r="D286" s="184" t="s">
        <v>171</v>
      </c>
      <c r="E286" s="195" t="s">
        <v>5</v>
      </c>
      <c r="F286" s="196" t="s">
        <v>371</v>
      </c>
      <c r="H286" s="197">
        <v>-4.89</v>
      </c>
      <c r="I286" s="198"/>
      <c r="L286" s="194"/>
      <c r="M286" s="199"/>
      <c r="N286" s="200"/>
      <c r="O286" s="200"/>
      <c r="P286" s="200"/>
      <c r="Q286" s="200"/>
      <c r="R286" s="200"/>
      <c r="S286" s="200"/>
      <c r="T286" s="201"/>
      <c r="AT286" s="195" t="s">
        <v>171</v>
      </c>
      <c r="AU286" s="195" t="s">
        <v>91</v>
      </c>
      <c r="AV286" s="12" t="s">
        <v>91</v>
      </c>
      <c r="AW286" s="12" t="s">
        <v>45</v>
      </c>
      <c r="AX286" s="12" t="s">
        <v>82</v>
      </c>
      <c r="AY286" s="195" t="s">
        <v>160</v>
      </c>
    </row>
    <row r="287" spans="2:51" s="12" customFormat="1" ht="13.5">
      <c r="B287" s="194"/>
      <c r="D287" s="184" t="s">
        <v>171</v>
      </c>
      <c r="E287" s="195" t="s">
        <v>5</v>
      </c>
      <c r="F287" s="196" t="s">
        <v>372</v>
      </c>
      <c r="H287" s="197">
        <v>-1.293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5" t="s">
        <v>171</v>
      </c>
      <c r="AU287" s="195" t="s">
        <v>91</v>
      </c>
      <c r="AV287" s="12" t="s">
        <v>91</v>
      </c>
      <c r="AW287" s="12" t="s">
        <v>45</v>
      </c>
      <c r="AX287" s="12" t="s">
        <v>82</v>
      </c>
      <c r="AY287" s="195" t="s">
        <v>160</v>
      </c>
    </row>
    <row r="288" spans="2:51" s="12" customFormat="1" ht="13.5">
      <c r="B288" s="194"/>
      <c r="D288" s="184" t="s">
        <v>171</v>
      </c>
      <c r="E288" s="195" t="s">
        <v>5</v>
      </c>
      <c r="F288" s="196" t="s">
        <v>373</v>
      </c>
      <c r="H288" s="197">
        <v>-1.555</v>
      </c>
      <c r="I288" s="198"/>
      <c r="L288" s="194"/>
      <c r="M288" s="199"/>
      <c r="N288" s="200"/>
      <c r="O288" s="200"/>
      <c r="P288" s="200"/>
      <c r="Q288" s="200"/>
      <c r="R288" s="200"/>
      <c r="S288" s="200"/>
      <c r="T288" s="201"/>
      <c r="AT288" s="195" t="s">
        <v>171</v>
      </c>
      <c r="AU288" s="195" t="s">
        <v>91</v>
      </c>
      <c r="AV288" s="12" t="s">
        <v>91</v>
      </c>
      <c r="AW288" s="12" t="s">
        <v>45</v>
      </c>
      <c r="AX288" s="12" t="s">
        <v>82</v>
      </c>
      <c r="AY288" s="195" t="s">
        <v>160</v>
      </c>
    </row>
    <row r="289" spans="2:51" s="12" customFormat="1" ht="13.5">
      <c r="B289" s="194"/>
      <c r="D289" s="184" t="s">
        <v>171</v>
      </c>
      <c r="E289" s="195" t="s">
        <v>5</v>
      </c>
      <c r="F289" s="196" t="s">
        <v>402</v>
      </c>
      <c r="H289" s="197">
        <v>37.092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5" t="s">
        <v>171</v>
      </c>
      <c r="AU289" s="195" t="s">
        <v>91</v>
      </c>
      <c r="AV289" s="12" t="s">
        <v>91</v>
      </c>
      <c r="AW289" s="12" t="s">
        <v>45</v>
      </c>
      <c r="AX289" s="12" t="s">
        <v>82</v>
      </c>
      <c r="AY289" s="195" t="s">
        <v>160</v>
      </c>
    </row>
    <row r="290" spans="2:51" s="12" customFormat="1" ht="13.5">
      <c r="B290" s="194"/>
      <c r="D290" s="184" t="s">
        <v>171</v>
      </c>
      <c r="E290" s="195" t="s">
        <v>5</v>
      </c>
      <c r="F290" s="196" t="s">
        <v>375</v>
      </c>
      <c r="H290" s="197">
        <v>12.364</v>
      </c>
      <c r="I290" s="198"/>
      <c r="L290" s="194"/>
      <c r="M290" s="199"/>
      <c r="N290" s="200"/>
      <c r="O290" s="200"/>
      <c r="P290" s="200"/>
      <c r="Q290" s="200"/>
      <c r="R290" s="200"/>
      <c r="S290" s="200"/>
      <c r="T290" s="201"/>
      <c r="AT290" s="195" t="s">
        <v>171</v>
      </c>
      <c r="AU290" s="195" t="s">
        <v>91</v>
      </c>
      <c r="AV290" s="12" t="s">
        <v>91</v>
      </c>
      <c r="AW290" s="12" t="s">
        <v>45</v>
      </c>
      <c r="AX290" s="12" t="s">
        <v>82</v>
      </c>
      <c r="AY290" s="195" t="s">
        <v>160</v>
      </c>
    </row>
    <row r="291" spans="2:51" s="14" customFormat="1" ht="13.5">
      <c r="B291" s="220"/>
      <c r="D291" s="184" t="s">
        <v>171</v>
      </c>
      <c r="E291" s="221" t="s">
        <v>5</v>
      </c>
      <c r="F291" s="222" t="s">
        <v>376</v>
      </c>
      <c r="H291" s="223">
        <v>245.629</v>
      </c>
      <c r="I291" s="224"/>
      <c r="L291" s="220"/>
      <c r="M291" s="225"/>
      <c r="N291" s="226"/>
      <c r="O291" s="226"/>
      <c r="P291" s="226"/>
      <c r="Q291" s="226"/>
      <c r="R291" s="226"/>
      <c r="S291" s="226"/>
      <c r="T291" s="227"/>
      <c r="AT291" s="221" t="s">
        <v>171</v>
      </c>
      <c r="AU291" s="221" t="s">
        <v>91</v>
      </c>
      <c r="AV291" s="14" t="s">
        <v>180</v>
      </c>
      <c r="AW291" s="14" t="s">
        <v>45</v>
      </c>
      <c r="AX291" s="14" t="s">
        <v>82</v>
      </c>
      <c r="AY291" s="221" t="s">
        <v>160</v>
      </c>
    </row>
    <row r="292" spans="2:51" s="11" customFormat="1" ht="13.5">
      <c r="B292" s="187"/>
      <c r="D292" s="184" t="s">
        <v>171</v>
      </c>
      <c r="E292" s="188" t="s">
        <v>5</v>
      </c>
      <c r="F292" s="189" t="s">
        <v>377</v>
      </c>
      <c r="H292" s="188" t="s">
        <v>5</v>
      </c>
      <c r="I292" s="190"/>
      <c r="L292" s="187"/>
      <c r="M292" s="191"/>
      <c r="N292" s="192"/>
      <c r="O292" s="192"/>
      <c r="P292" s="192"/>
      <c r="Q292" s="192"/>
      <c r="R292" s="192"/>
      <c r="S292" s="192"/>
      <c r="T292" s="193"/>
      <c r="AT292" s="188" t="s">
        <v>171</v>
      </c>
      <c r="AU292" s="188" t="s">
        <v>91</v>
      </c>
      <c r="AV292" s="11" t="s">
        <v>26</v>
      </c>
      <c r="AW292" s="11" t="s">
        <v>45</v>
      </c>
      <c r="AX292" s="11" t="s">
        <v>82</v>
      </c>
      <c r="AY292" s="188" t="s">
        <v>160</v>
      </c>
    </row>
    <row r="293" spans="2:51" s="12" customFormat="1" ht="13.5">
      <c r="B293" s="194"/>
      <c r="D293" s="184" t="s">
        <v>171</v>
      </c>
      <c r="E293" s="195" t="s">
        <v>5</v>
      </c>
      <c r="F293" s="196" t="s">
        <v>378</v>
      </c>
      <c r="H293" s="197">
        <v>17.885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171</v>
      </c>
      <c r="AU293" s="195" t="s">
        <v>91</v>
      </c>
      <c r="AV293" s="12" t="s">
        <v>91</v>
      </c>
      <c r="AW293" s="12" t="s">
        <v>45</v>
      </c>
      <c r="AX293" s="12" t="s">
        <v>82</v>
      </c>
      <c r="AY293" s="195" t="s">
        <v>160</v>
      </c>
    </row>
    <row r="294" spans="2:51" s="12" customFormat="1" ht="13.5">
      <c r="B294" s="194"/>
      <c r="D294" s="184" t="s">
        <v>171</v>
      </c>
      <c r="E294" s="195" t="s">
        <v>5</v>
      </c>
      <c r="F294" s="196" t="s">
        <v>379</v>
      </c>
      <c r="H294" s="197">
        <v>-2.145</v>
      </c>
      <c r="I294" s="198"/>
      <c r="L294" s="194"/>
      <c r="M294" s="199"/>
      <c r="N294" s="200"/>
      <c r="O294" s="200"/>
      <c r="P294" s="200"/>
      <c r="Q294" s="200"/>
      <c r="R294" s="200"/>
      <c r="S294" s="200"/>
      <c r="T294" s="201"/>
      <c r="AT294" s="195" t="s">
        <v>171</v>
      </c>
      <c r="AU294" s="195" t="s">
        <v>91</v>
      </c>
      <c r="AV294" s="12" t="s">
        <v>91</v>
      </c>
      <c r="AW294" s="12" t="s">
        <v>45</v>
      </c>
      <c r="AX294" s="12" t="s">
        <v>82</v>
      </c>
      <c r="AY294" s="195" t="s">
        <v>160</v>
      </c>
    </row>
    <row r="295" spans="2:51" s="12" customFormat="1" ht="13.5">
      <c r="B295" s="194"/>
      <c r="D295" s="184" t="s">
        <v>171</v>
      </c>
      <c r="E295" s="195" t="s">
        <v>5</v>
      </c>
      <c r="F295" s="196" t="s">
        <v>380</v>
      </c>
      <c r="H295" s="197">
        <v>-1.14</v>
      </c>
      <c r="I295" s="198"/>
      <c r="L295" s="194"/>
      <c r="M295" s="199"/>
      <c r="N295" s="200"/>
      <c r="O295" s="200"/>
      <c r="P295" s="200"/>
      <c r="Q295" s="200"/>
      <c r="R295" s="200"/>
      <c r="S295" s="200"/>
      <c r="T295" s="201"/>
      <c r="AT295" s="195" t="s">
        <v>171</v>
      </c>
      <c r="AU295" s="195" t="s">
        <v>91</v>
      </c>
      <c r="AV295" s="12" t="s">
        <v>91</v>
      </c>
      <c r="AW295" s="12" t="s">
        <v>45</v>
      </c>
      <c r="AX295" s="12" t="s">
        <v>82</v>
      </c>
      <c r="AY295" s="195" t="s">
        <v>160</v>
      </c>
    </row>
    <row r="296" spans="2:51" s="12" customFormat="1" ht="13.5">
      <c r="B296" s="194"/>
      <c r="D296" s="184" t="s">
        <v>171</v>
      </c>
      <c r="E296" s="195" t="s">
        <v>5</v>
      </c>
      <c r="F296" s="196" t="s">
        <v>381</v>
      </c>
      <c r="H296" s="197">
        <v>13.823</v>
      </c>
      <c r="I296" s="198"/>
      <c r="L296" s="194"/>
      <c r="M296" s="199"/>
      <c r="N296" s="200"/>
      <c r="O296" s="200"/>
      <c r="P296" s="200"/>
      <c r="Q296" s="200"/>
      <c r="R296" s="200"/>
      <c r="S296" s="200"/>
      <c r="T296" s="201"/>
      <c r="AT296" s="195" t="s">
        <v>171</v>
      </c>
      <c r="AU296" s="195" t="s">
        <v>91</v>
      </c>
      <c r="AV296" s="12" t="s">
        <v>91</v>
      </c>
      <c r="AW296" s="12" t="s">
        <v>45</v>
      </c>
      <c r="AX296" s="12" t="s">
        <v>82</v>
      </c>
      <c r="AY296" s="195" t="s">
        <v>160</v>
      </c>
    </row>
    <row r="297" spans="2:51" s="14" customFormat="1" ht="13.5">
      <c r="B297" s="220"/>
      <c r="D297" s="184" t="s">
        <v>171</v>
      </c>
      <c r="E297" s="221" t="s">
        <v>5</v>
      </c>
      <c r="F297" s="222" t="s">
        <v>376</v>
      </c>
      <c r="H297" s="223">
        <v>28.423</v>
      </c>
      <c r="I297" s="224"/>
      <c r="L297" s="220"/>
      <c r="M297" s="225"/>
      <c r="N297" s="226"/>
      <c r="O297" s="226"/>
      <c r="P297" s="226"/>
      <c r="Q297" s="226"/>
      <c r="R297" s="226"/>
      <c r="S297" s="226"/>
      <c r="T297" s="227"/>
      <c r="AT297" s="221" t="s">
        <v>171</v>
      </c>
      <c r="AU297" s="221" t="s">
        <v>91</v>
      </c>
      <c r="AV297" s="14" t="s">
        <v>180</v>
      </c>
      <c r="AW297" s="14" t="s">
        <v>45</v>
      </c>
      <c r="AX297" s="14" t="s">
        <v>82</v>
      </c>
      <c r="AY297" s="221" t="s">
        <v>160</v>
      </c>
    </row>
    <row r="298" spans="2:51" s="13" customFormat="1" ht="13.5">
      <c r="B298" s="212"/>
      <c r="D298" s="184" t="s">
        <v>171</v>
      </c>
      <c r="E298" s="213" t="s">
        <v>5</v>
      </c>
      <c r="F298" s="214" t="s">
        <v>252</v>
      </c>
      <c r="H298" s="215">
        <v>274.052</v>
      </c>
      <c r="I298" s="216"/>
      <c r="L298" s="212"/>
      <c r="M298" s="217"/>
      <c r="N298" s="218"/>
      <c r="O298" s="218"/>
      <c r="P298" s="218"/>
      <c r="Q298" s="218"/>
      <c r="R298" s="218"/>
      <c r="S298" s="218"/>
      <c r="T298" s="219"/>
      <c r="AT298" s="213" t="s">
        <v>171</v>
      </c>
      <c r="AU298" s="213" t="s">
        <v>91</v>
      </c>
      <c r="AV298" s="13" t="s">
        <v>167</v>
      </c>
      <c r="AW298" s="13" t="s">
        <v>45</v>
      </c>
      <c r="AX298" s="13" t="s">
        <v>26</v>
      </c>
      <c r="AY298" s="213" t="s">
        <v>160</v>
      </c>
    </row>
    <row r="299" spans="2:65" s="1" customFormat="1" ht="16.5" customHeight="1">
      <c r="B299" s="171"/>
      <c r="C299" s="172" t="s">
        <v>403</v>
      </c>
      <c r="D299" s="172" t="s">
        <v>162</v>
      </c>
      <c r="E299" s="173" t="s">
        <v>390</v>
      </c>
      <c r="F299" s="174" t="s">
        <v>391</v>
      </c>
      <c r="G299" s="175" t="s">
        <v>176</v>
      </c>
      <c r="H299" s="176">
        <v>274.052</v>
      </c>
      <c r="I299" s="177"/>
      <c r="J299" s="178">
        <f>ROUND(I299*H299,2)</f>
        <v>0</v>
      </c>
      <c r="K299" s="174" t="s">
        <v>166</v>
      </c>
      <c r="L299" s="42"/>
      <c r="M299" s="179" t="s">
        <v>5</v>
      </c>
      <c r="N299" s="180" t="s">
        <v>53</v>
      </c>
      <c r="O299" s="43"/>
      <c r="P299" s="181">
        <f>O299*H299</f>
        <v>0</v>
      </c>
      <c r="Q299" s="181">
        <v>0.0014</v>
      </c>
      <c r="R299" s="181">
        <f>Q299*H299</f>
        <v>0.38367280000000004</v>
      </c>
      <c r="S299" s="181">
        <v>0</v>
      </c>
      <c r="T299" s="182">
        <f>S299*H299</f>
        <v>0</v>
      </c>
      <c r="AR299" s="24" t="s">
        <v>167</v>
      </c>
      <c r="AT299" s="24" t="s">
        <v>162</v>
      </c>
      <c r="AU299" s="24" t="s">
        <v>91</v>
      </c>
      <c r="AY299" s="24" t="s">
        <v>160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24" t="s">
        <v>26</v>
      </c>
      <c r="BK299" s="183">
        <f>ROUND(I299*H299,2)</f>
        <v>0</v>
      </c>
      <c r="BL299" s="24" t="s">
        <v>167</v>
      </c>
      <c r="BM299" s="24" t="s">
        <v>404</v>
      </c>
    </row>
    <row r="300" spans="2:47" s="1" customFormat="1" ht="27">
      <c r="B300" s="42"/>
      <c r="D300" s="184" t="s">
        <v>169</v>
      </c>
      <c r="F300" s="185" t="s">
        <v>393</v>
      </c>
      <c r="I300" s="146"/>
      <c r="L300" s="42"/>
      <c r="M300" s="186"/>
      <c r="N300" s="43"/>
      <c r="O300" s="43"/>
      <c r="P300" s="43"/>
      <c r="Q300" s="43"/>
      <c r="R300" s="43"/>
      <c r="S300" s="43"/>
      <c r="T300" s="71"/>
      <c r="AT300" s="24" t="s">
        <v>169</v>
      </c>
      <c r="AU300" s="24" t="s">
        <v>91</v>
      </c>
    </row>
    <row r="301" spans="2:65" s="1" customFormat="1" ht="16.5" customHeight="1">
      <c r="B301" s="171"/>
      <c r="C301" s="172" t="s">
        <v>405</v>
      </c>
      <c r="D301" s="172" t="s">
        <v>162</v>
      </c>
      <c r="E301" s="173" t="s">
        <v>406</v>
      </c>
      <c r="F301" s="174" t="s">
        <v>407</v>
      </c>
      <c r="G301" s="175" t="s">
        <v>176</v>
      </c>
      <c r="H301" s="176">
        <v>274.052</v>
      </c>
      <c r="I301" s="177"/>
      <c r="J301" s="178">
        <f>ROUND(I301*H301,2)</f>
        <v>0</v>
      </c>
      <c r="K301" s="174" t="s">
        <v>166</v>
      </c>
      <c r="L301" s="42"/>
      <c r="M301" s="179" t="s">
        <v>5</v>
      </c>
      <c r="N301" s="180" t="s">
        <v>53</v>
      </c>
      <c r="O301" s="43"/>
      <c r="P301" s="181">
        <f>O301*H301</f>
        <v>0</v>
      </c>
      <c r="Q301" s="181">
        <v>0.00546</v>
      </c>
      <c r="R301" s="181">
        <f>Q301*H301</f>
        <v>1.49632392</v>
      </c>
      <c r="S301" s="181">
        <v>0</v>
      </c>
      <c r="T301" s="182">
        <f>S301*H301</f>
        <v>0</v>
      </c>
      <c r="AR301" s="24" t="s">
        <v>167</v>
      </c>
      <c r="AT301" s="24" t="s">
        <v>162</v>
      </c>
      <c r="AU301" s="24" t="s">
        <v>91</v>
      </c>
      <c r="AY301" s="24" t="s">
        <v>160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24" t="s">
        <v>26</v>
      </c>
      <c r="BK301" s="183">
        <f>ROUND(I301*H301,2)</f>
        <v>0</v>
      </c>
      <c r="BL301" s="24" t="s">
        <v>167</v>
      </c>
      <c r="BM301" s="24" t="s">
        <v>408</v>
      </c>
    </row>
    <row r="302" spans="2:47" s="1" customFormat="1" ht="13.5">
      <c r="B302" s="42"/>
      <c r="D302" s="184" t="s">
        <v>169</v>
      </c>
      <c r="F302" s="185" t="s">
        <v>409</v>
      </c>
      <c r="I302" s="146"/>
      <c r="L302" s="42"/>
      <c r="M302" s="186"/>
      <c r="N302" s="43"/>
      <c r="O302" s="43"/>
      <c r="P302" s="43"/>
      <c r="Q302" s="43"/>
      <c r="R302" s="43"/>
      <c r="S302" s="43"/>
      <c r="T302" s="71"/>
      <c r="AT302" s="24" t="s">
        <v>169</v>
      </c>
      <c r="AU302" s="24" t="s">
        <v>91</v>
      </c>
    </row>
    <row r="303" spans="2:63" s="10" customFormat="1" ht="29.85" customHeight="1">
      <c r="B303" s="158"/>
      <c r="D303" s="159" t="s">
        <v>81</v>
      </c>
      <c r="E303" s="169" t="s">
        <v>410</v>
      </c>
      <c r="F303" s="169" t="s">
        <v>411</v>
      </c>
      <c r="I303" s="161"/>
      <c r="J303" s="170">
        <f>BK303</f>
        <v>0</v>
      </c>
      <c r="L303" s="158"/>
      <c r="M303" s="163"/>
      <c r="N303" s="164"/>
      <c r="O303" s="164"/>
      <c r="P303" s="165">
        <f>SUM(P304:P494)</f>
        <v>0</v>
      </c>
      <c r="Q303" s="164"/>
      <c r="R303" s="165">
        <f>SUM(R304:R494)</f>
        <v>6.194066059520001</v>
      </c>
      <c r="S303" s="164"/>
      <c r="T303" s="166">
        <f>SUM(T304:T494)</f>
        <v>0</v>
      </c>
      <c r="AR303" s="159" t="s">
        <v>26</v>
      </c>
      <c r="AT303" s="167" t="s">
        <v>81</v>
      </c>
      <c r="AU303" s="167" t="s">
        <v>26</v>
      </c>
      <c r="AY303" s="159" t="s">
        <v>160</v>
      </c>
      <c r="BK303" s="168">
        <f>SUM(BK304:BK494)</f>
        <v>0</v>
      </c>
    </row>
    <row r="304" spans="2:65" s="1" customFormat="1" ht="25.5" customHeight="1">
      <c r="B304" s="171"/>
      <c r="C304" s="172" t="s">
        <v>412</v>
      </c>
      <c r="D304" s="172" t="s">
        <v>162</v>
      </c>
      <c r="E304" s="173" t="s">
        <v>413</v>
      </c>
      <c r="F304" s="174" t="s">
        <v>414</v>
      </c>
      <c r="G304" s="175" t="s">
        <v>176</v>
      </c>
      <c r="H304" s="176">
        <v>286.047</v>
      </c>
      <c r="I304" s="177"/>
      <c r="J304" s="178">
        <f>ROUND(I304*H304,2)</f>
        <v>0</v>
      </c>
      <c r="K304" s="174" t="s">
        <v>166</v>
      </c>
      <c r="L304" s="42"/>
      <c r="M304" s="179" t="s">
        <v>5</v>
      </c>
      <c r="N304" s="180" t="s">
        <v>53</v>
      </c>
      <c r="O304" s="43"/>
      <c r="P304" s="181">
        <f>O304*H304</f>
        <v>0</v>
      </c>
      <c r="Q304" s="181">
        <v>0.00864016</v>
      </c>
      <c r="R304" s="181">
        <f>Q304*H304</f>
        <v>2.47149184752</v>
      </c>
      <c r="S304" s="181">
        <v>0</v>
      </c>
      <c r="T304" s="182">
        <f>S304*H304</f>
        <v>0</v>
      </c>
      <c r="AR304" s="24" t="s">
        <v>167</v>
      </c>
      <c r="AT304" s="24" t="s">
        <v>162</v>
      </c>
      <c r="AU304" s="24" t="s">
        <v>91</v>
      </c>
      <c r="AY304" s="24" t="s">
        <v>160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24" t="s">
        <v>26</v>
      </c>
      <c r="BK304" s="183">
        <f>ROUND(I304*H304,2)</f>
        <v>0</v>
      </c>
      <c r="BL304" s="24" t="s">
        <v>167</v>
      </c>
      <c r="BM304" s="24" t="s">
        <v>415</v>
      </c>
    </row>
    <row r="305" spans="2:47" s="1" customFormat="1" ht="27">
      <c r="B305" s="42"/>
      <c r="D305" s="184" t="s">
        <v>169</v>
      </c>
      <c r="F305" s="185" t="s">
        <v>416</v>
      </c>
      <c r="I305" s="146"/>
      <c r="L305" s="42"/>
      <c r="M305" s="186"/>
      <c r="N305" s="43"/>
      <c r="O305" s="43"/>
      <c r="P305" s="43"/>
      <c r="Q305" s="43"/>
      <c r="R305" s="43"/>
      <c r="S305" s="43"/>
      <c r="T305" s="71"/>
      <c r="AT305" s="24" t="s">
        <v>169</v>
      </c>
      <c r="AU305" s="24" t="s">
        <v>91</v>
      </c>
    </row>
    <row r="306" spans="2:51" s="11" customFormat="1" ht="27">
      <c r="B306" s="187"/>
      <c r="D306" s="184" t="s">
        <v>171</v>
      </c>
      <c r="E306" s="188" t="s">
        <v>5</v>
      </c>
      <c r="F306" s="189" t="s">
        <v>417</v>
      </c>
      <c r="H306" s="188" t="s">
        <v>5</v>
      </c>
      <c r="I306" s="190"/>
      <c r="L306" s="187"/>
      <c r="M306" s="191"/>
      <c r="N306" s="192"/>
      <c r="O306" s="192"/>
      <c r="P306" s="192"/>
      <c r="Q306" s="192"/>
      <c r="R306" s="192"/>
      <c r="S306" s="192"/>
      <c r="T306" s="193"/>
      <c r="AT306" s="188" t="s">
        <v>171</v>
      </c>
      <c r="AU306" s="188" t="s">
        <v>91</v>
      </c>
      <c r="AV306" s="11" t="s">
        <v>26</v>
      </c>
      <c r="AW306" s="11" t="s">
        <v>45</v>
      </c>
      <c r="AX306" s="11" t="s">
        <v>82</v>
      </c>
      <c r="AY306" s="188" t="s">
        <v>160</v>
      </c>
    </row>
    <row r="307" spans="2:51" s="11" customFormat="1" ht="13.5">
      <c r="B307" s="187"/>
      <c r="D307" s="184" t="s">
        <v>171</v>
      </c>
      <c r="E307" s="188" t="s">
        <v>5</v>
      </c>
      <c r="F307" s="189" t="s">
        <v>363</v>
      </c>
      <c r="H307" s="188" t="s">
        <v>5</v>
      </c>
      <c r="I307" s="190"/>
      <c r="L307" s="187"/>
      <c r="M307" s="191"/>
      <c r="N307" s="192"/>
      <c r="O307" s="192"/>
      <c r="P307" s="192"/>
      <c r="Q307" s="192"/>
      <c r="R307" s="192"/>
      <c r="S307" s="192"/>
      <c r="T307" s="193"/>
      <c r="AT307" s="188" t="s">
        <v>171</v>
      </c>
      <c r="AU307" s="188" t="s">
        <v>91</v>
      </c>
      <c r="AV307" s="11" t="s">
        <v>26</v>
      </c>
      <c r="AW307" s="11" t="s">
        <v>45</v>
      </c>
      <c r="AX307" s="11" t="s">
        <v>82</v>
      </c>
      <c r="AY307" s="188" t="s">
        <v>160</v>
      </c>
    </row>
    <row r="308" spans="2:51" s="12" customFormat="1" ht="13.5">
      <c r="B308" s="194"/>
      <c r="D308" s="184" t="s">
        <v>171</v>
      </c>
      <c r="E308" s="195" t="s">
        <v>5</v>
      </c>
      <c r="F308" s="196" t="s">
        <v>418</v>
      </c>
      <c r="H308" s="197">
        <v>240.411</v>
      </c>
      <c r="I308" s="198"/>
      <c r="L308" s="194"/>
      <c r="M308" s="199"/>
      <c r="N308" s="200"/>
      <c r="O308" s="200"/>
      <c r="P308" s="200"/>
      <c r="Q308" s="200"/>
      <c r="R308" s="200"/>
      <c r="S308" s="200"/>
      <c r="T308" s="201"/>
      <c r="AT308" s="195" t="s">
        <v>171</v>
      </c>
      <c r="AU308" s="195" t="s">
        <v>91</v>
      </c>
      <c r="AV308" s="12" t="s">
        <v>91</v>
      </c>
      <c r="AW308" s="12" t="s">
        <v>45</v>
      </c>
      <c r="AX308" s="12" t="s">
        <v>82</v>
      </c>
      <c r="AY308" s="195" t="s">
        <v>160</v>
      </c>
    </row>
    <row r="309" spans="2:51" s="12" customFormat="1" ht="13.5">
      <c r="B309" s="194"/>
      <c r="D309" s="184" t="s">
        <v>171</v>
      </c>
      <c r="E309" s="195" t="s">
        <v>5</v>
      </c>
      <c r="F309" s="196" t="s">
        <v>419</v>
      </c>
      <c r="H309" s="197">
        <v>-7.276</v>
      </c>
      <c r="I309" s="198"/>
      <c r="L309" s="194"/>
      <c r="M309" s="199"/>
      <c r="N309" s="200"/>
      <c r="O309" s="200"/>
      <c r="P309" s="200"/>
      <c r="Q309" s="200"/>
      <c r="R309" s="200"/>
      <c r="S309" s="200"/>
      <c r="T309" s="201"/>
      <c r="AT309" s="195" t="s">
        <v>171</v>
      </c>
      <c r="AU309" s="195" t="s">
        <v>91</v>
      </c>
      <c r="AV309" s="12" t="s">
        <v>91</v>
      </c>
      <c r="AW309" s="12" t="s">
        <v>45</v>
      </c>
      <c r="AX309" s="12" t="s">
        <v>82</v>
      </c>
      <c r="AY309" s="195" t="s">
        <v>160</v>
      </c>
    </row>
    <row r="310" spans="2:51" s="12" customFormat="1" ht="13.5">
      <c r="B310" s="194"/>
      <c r="D310" s="184" t="s">
        <v>171</v>
      </c>
      <c r="E310" s="195" t="s">
        <v>5</v>
      </c>
      <c r="F310" s="196" t="s">
        <v>420</v>
      </c>
      <c r="H310" s="197">
        <v>-2.088</v>
      </c>
      <c r="I310" s="198"/>
      <c r="L310" s="194"/>
      <c r="M310" s="199"/>
      <c r="N310" s="200"/>
      <c r="O310" s="200"/>
      <c r="P310" s="200"/>
      <c r="Q310" s="200"/>
      <c r="R310" s="200"/>
      <c r="S310" s="200"/>
      <c r="T310" s="201"/>
      <c r="AT310" s="195" t="s">
        <v>171</v>
      </c>
      <c r="AU310" s="195" t="s">
        <v>91</v>
      </c>
      <c r="AV310" s="12" t="s">
        <v>91</v>
      </c>
      <c r="AW310" s="12" t="s">
        <v>45</v>
      </c>
      <c r="AX310" s="12" t="s">
        <v>82</v>
      </c>
      <c r="AY310" s="195" t="s">
        <v>160</v>
      </c>
    </row>
    <row r="311" spans="2:51" s="12" customFormat="1" ht="13.5">
      <c r="B311" s="194"/>
      <c r="D311" s="184" t="s">
        <v>171</v>
      </c>
      <c r="E311" s="195" t="s">
        <v>5</v>
      </c>
      <c r="F311" s="196" t="s">
        <v>421</v>
      </c>
      <c r="H311" s="197">
        <v>-1.876</v>
      </c>
      <c r="I311" s="198"/>
      <c r="L311" s="194"/>
      <c r="M311" s="199"/>
      <c r="N311" s="200"/>
      <c r="O311" s="200"/>
      <c r="P311" s="200"/>
      <c r="Q311" s="200"/>
      <c r="R311" s="200"/>
      <c r="S311" s="200"/>
      <c r="T311" s="201"/>
      <c r="AT311" s="195" t="s">
        <v>171</v>
      </c>
      <c r="AU311" s="195" t="s">
        <v>91</v>
      </c>
      <c r="AV311" s="12" t="s">
        <v>91</v>
      </c>
      <c r="AW311" s="12" t="s">
        <v>45</v>
      </c>
      <c r="AX311" s="12" t="s">
        <v>82</v>
      </c>
      <c r="AY311" s="195" t="s">
        <v>160</v>
      </c>
    </row>
    <row r="312" spans="2:51" s="12" customFormat="1" ht="13.5">
      <c r="B312" s="194"/>
      <c r="D312" s="184" t="s">
        <v>171</v>
      </c>
      <c r="E312" s="195" t="s">
        <v>5</v>
      </c>
      <c r="F312" s="196" t="s">
        <v>422</v>
      </c>
      <c r="H312" s="197">
        <v>-4.884</v>
      </c>
      <c r="I312" s="198"/>
      <c r="L312" s="194"/>
      <c r="M312" s="199"/>
      <c r="N312" s="200"/>
      <c r="O312" s="200"/>
      <c r="P312" s="200"/>
      <c r="Q312" s="200"/>
      <c r="R312" s="200"/>
      <c r="S312" s="200"/>
      <c r="T312" s="201"/>
      <c r="AT312" s="195" t="s">
        <v>171</v>
      </c>
      <c r="AU312" s="195" t="s">
        <v>91</v>
      </c>
      <c r="AV312" s="12" t="s">
        <v>91</v>
      </c>
      <c r="AW312" s="12" t="s">
        <v>45</v>
      </c>
      <c r="AX312" s="12" t="s">
        <v>82</v>
      </c>
      <c r="AY312" s="195" t="s">
        <v>160</v>
      </c>
    </row>
    <row r="313" spans="2:51" s="12" customFormat="1" ht="13.5">
      <c r="B313" s="194"/>
      <c r="D313" s="184" t="s">
        <v>171</v>
      </c>
      <c r="E313" s="195" t="s">
        <v>5</v>
      </c>
      <c r="F313" s="196" t="s">
        <v>423</v>
      </c>
      <c r="H313" s="197">
        <v>-1.025</v>
      </c>
      <c r="I313" s="198"/>
      <c r="L313" s="194"/>
      <c r="M313" s="199"/>
      <c r="N313" s="200"/>
      <c r="O313" s="200"/>
      <c r="P313" s="200"/>
      <c r="Q313" s="200"/>
      <c r="R313" s="200"/>
      <c r="S313" s="200"/>
      <c r="T313" s="201"/>
      <c r="AT313" s="195" t="s">
        <v>171</v>
      </c>
      <c r="AU313" s="195" t="s">
        <v>91</v>
      </c>
      <c r="AV313" s="12" t="s">
        <v>91</v>
      </c>
      <c r="AW313" s="12" t="s">
        <v>45</v>
      </c>
      <c r="AX313" s="12" t="s">
        <v>82</v>
      </c>
      <c r="AY313" s="195" t="s">
        <v>160</v>
      </c>
    </row>
    <row r="314" spans="2:51" s="12" customFormat="1" ht="13.5">
      <c r="B314" s="194"/>
      <c r="D314" s="184" t="s">
        <v>171</v>
      </c>
      <c r="E314" s="195" t="s">
        <v>5</v>
      </c>
      <c r="F314" s="196" t="s">
        <v>424</v>
      </c>
      <c r="H314" s="197">
        <v>-2.262</v>
      </c>
      <c r="I314" s="198"/>
      <c r="L314" s="194"/>
      <c r="M314" s="199"/>
      <c r="N314" s="200"/>
      <c r="O314" s="200"/>
      <c r="P314" s="200"/>
      <c r="Q314" s="200"/>
      <c r="R314" s="200"/>
      <c r="S314" s="200"/>
      <c r="T314" s="201"/>
      <c r="AT314" s="195" t="s">
        <v>171</v>
      </c>
      <c r="AU314" s="195" t="s">
        <v>91</v>
      </c>
      <c r="AV314" s="12" t="s">
        <v>91</v>
      </c>
      <c r="AW314" s="12" t="s">
        <v>45</v>
      </c>
      <c r="AX314" s="12" t="s">
        <v>82</v>
      </c>
      <c r="AY314" s="195" t="s">
        <v>160</v>
      </c>
    </row>
    <row r="315" spans="2:51" s="12" customFormat="1" ht="13.5">
      <c r="B315" s="194"/>
      <c r="D315" s="184" t="s">
        <v>171</v>
      </c>
      <c r="E315" s="195" t="s">
        <v>5</v>
      </c>
      <c r="F315" s="196" t="s">
        <v>425</v>
      </c>
      <c r="H315" s="197">
        <v>-8.12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171</v>
      </c>
      <c r="AU315" s="195" t="s">
        <v>91</v>
      </c>
      <c r="AV315" s="12" t="s">
        <v>91</v>
      </c>
      <c r="AW315" s="12" t="s">
        <v>45</v>
      </c>
      <c r="AX315" s="12" t="s">
        <v>82</v>
      </c>
      <c r="AY315" s="195" t="s">
        <v>160</v>
      </c>
    </row>
    <row r="316" spans="2:51" s="12" customFormat="1" ht="13.5">
      <c r="B316" s="194"/>
      <c r="D316" s="184" t="s">
        <v>171</v>
      </c>
      <c r="E316" s="195" t="s">
        <v>5</v>
      </c>
      <c r="F316" s="196" t="s">
        <v>426</v>
      </c>
      <c r="H316" s="197">
        <v>-2.111</v>
      </c>
      <c r="I316" s="198"/>
      <c r="L316" s="194"/>
      <c r="M316" s="199"/>
      <c r="N316" s="200"/>
      <c r="O316" s="200"/>
      <c r="P316" s="200"/>
      <c r="Q316" s="200"/>
      <c r="R316" s="200"/>
      <c r="S316" s="200"/>
      <c r="T316" s="201"/>
      <c r="AT316" s="195" t="s">
        <v>171</v>
      </c>
      <c r="AU316" s="195" t="s">
        <v>91</v>
      </c>
      <c r="AV316" s="12" t="s">
        <v>91</v>
      </c>
      <c r="AW316" s="12" t="s">
        <v>45</v>
      </c>
      <c r="AX316" s="12" t="s">
        <v>82</v>
      </c>
      <c r="AY316" s="195" t="s">
        <v>160</v>
      </c>
    </row>
    <row r="317" spans="2:51" s="12" customFormat="1" ht="13.5">
      <c r="B317" s="194"/>
      <c r="D317" s="184" t="s">
        <v>171</v>
      </c>
      <c r="E317" s="195" t="s">
        <v>5</v>
      </c>
      <c r="F317" s="196" t="s">
        <v>427</v>
      </c>
      <c r="H317" s="197">
        <v>-2.258</v>
      </c>
      <c r="I317" s="198"/>
      <c r="L317" s="194"/>
      <c r="M317" s="199"/>
      <c r="N317" s="200"/>
      <c r="O317" s="200"/>
      <c r="P317" s="200"/>
      <c r="Q317" s="200"/>
      <c r="R317" s="200"/>
      <c r="S317" s="200"/>
      <c r="T317" s="201"/>
      <c r="AT317" s="195" t="s">
        <v>171</v>
      </c>
      <c r="AU317" s="195" t="s">
        <v>91</v>
      </c>
      <c r="AV317" s="12" t="s">
        <v>91</v>
      </c>
      <c r="AW317" s="12" t="s">
        <v>45</v>
      </c>
      <c r="AX317" s="12" t="s">
        <v>82</v>
      </c>
      <c r="AY317" s="195" t="s">
        <v>160</v>
      </c>
    </row>
    <row r="318" spans="2:51" s="12" customFormat="1" ht="13.5">
      <c r="B318" s="194"/>
      <c r="D318" s="184" t="s">
        <v>171</v>
      </c>
      <c r="E318" s="195" t="s">
        <v>5</v>
      </c>
      <c r="F318" s="196" t="s">
        <v>374</v>
      </c>
      <c r="H318" s="197">
        <v>37.092</v>
      </c>
      <c r="I318" s="198"/>
      <c r="L318" s="194"/>
      <c r="M318" s="199"/>
      <c r="N318" s="200"/>
      <c r="O318" s="200"/>
      <c r="P318" s="200"/>
      <c r="Q318" s="200"/>
      <c r="R318" s="200"/>
      <c r="S318" s="200"/>
      <c r="T318" s="201"/>
      <c r="AT318" s="195" t="s">
        <v>171</v>
      </c>
      <c r="AU318" s="195" t="s">
        <v>91</v>
      </c>
      <c r="AV318" s="12" t="s">
        <v>91</v>
      </c>
      <c r="AW318" s="12" t="s">
        <v>45</v>
      </c>
      <c r="AX318" s="12" t="s">
        <v>82</v>
      </c>
      <c r="AY318" s="195" t="s">
        <v>160</v>
      </c>
    </row>
    <row r="319" spans="2:51" s="12" customFormat="1" ht="13.5">
      <c r="B319" s="194"/>
      <c r="D319" s="184" t="s">
        <v>171</v>
      </c>
      <c r="E319" s="195" t="s">
        <v>5</v>
      </c>
      <c r="F319" s="196" t="s">
        <v>375</v>
      </c>
      <c r="H319" s="197">
        <v>12.364</v>
      </c>
      <c r="I319" s="198"/>
      <c r="L319" s="194"/>
      <c r="M319" s="199"/>
      <c r="N319" s="200"/>
      <c r="O319" s="200"/>
      <c r="P319" s="200"/>
      <c r="Q319" s="200"/>
      <c r="R319" s="200"/>
      <c r="S319" s="200"/>
      <c r="T319" s="201"/>
      <c r="AT319" s="195" t="s">
        <v>171</v>
      </c>
      <c r="AU319" s="195" t="s">
        <v>91</v>
      </c>
      <c r="AV319" s="12" t="s">
        <v>91</v>
      </c>
      <c r="AW319" s="12" t="s">
        <v>45</v>
      </c>
      <c r="AX319" s="12" t="s">
        <v>82</v>
      </c>
      <c r="AY319" s="195" t="s">
        <v>160</v>
      </c>
    </row>
    <row r="320" spans="2:51" s="14" customFormat="1" ht="13.5">
      <c r="B320" s="220"/>
      <c r="D320" s="184" t="s">
        <v>171</v>
      </c>
      <c r="E320" s="221" t="s">
        <v>5</v>
      </c>
      <c r="F320" s="222" t="s">
        <v>376</v>
      </c>
      <c r="H320" s="223">
        <v>257.967</v>
      </c>
      <c r="I320" s="224"/>
      <c r="L320" s="220"/>
      <c r="M320" s="225"/>
      <c r="N320" s="226"/>
      <c r="O320" s="226"/>
      <c r="P320" s="226"/>
      <c r="Q320" s="226"/>
      <c r="R320" s="226"/>
      <c r="S320" s="226"/>
      <c r="T320" s="227"/>
      <c r="AT320" s="221" t="s">
        <v>171</v>
      </c>
      <c r="AU320" s="221" t="s">
        <v>91</v>
      </c>
      <c r="AV320" s="14" t="s">
        <v>180</v>
      </c>
      <c r="AW320" s="14" t="s">
        <v>45</v>
      </c>
      <c r="AX320" s="14" t="s">
        <v>82</v>
      </c>
      <c r="AY320" s="221" t="s">
        <v>160</v>
      </c>
    </row>
    <row r="321" spans="2:51" s="11" customFormat="1" ht="13.5">
      <c r="B321" s="187"/>
      <c r="D321" s="184" t="s">
        <v>171</v>
      </c>
      <c r="E321" s="188" t="s">
        <v>5</v>
      </c>
      <c r="F321" s="189" t="s">
        <v>377</v>
      </c>
      <c r="H321" s="188" t="s">
        <v>5</v>
      </c>
      <c r="I321" s="190"/>
      <c r="L321" s="187"/>
      <c r="M321" s="191"/>
      <c r="N321" s="192"/>
      <c r="O321" s="192"/>
      <c r="P321" s="192"/>
      <c r="Q321" s="192"/>
      <c r="R321" s="192"/>
      <c r="S321" s="192"/>
      <c r="T321" s="193"/>
      <c r="AT321" s="188" t="s">
        <v>171</v>
      </c>
      <c r="AU321" s="188" t="s">
        <v>91</v>
      </c>
      <c r="AV321" s="11" t="s">
        <v>26</v>
      </c>
      <c r="AW321" s="11" t="s">
        <v>45</v>
      </c>
      <c r="AX321" s="11" t="s">
        <v>82</v>
      </c>
      <c r="AY321" s="188" t="s">
        <v>160</v>
      </c>
    </row>
    <row r="322" spans="2:51" s="12" customFormat="1" ht="13.5">
      <c r="B322" s="194"/>
      <c r="D322" s="184" t="s">
        <v>171</v>
      </c>
      <c r="E322" s="195" t="s">
        <v>5</v>
      </c>
      <c r="F322" s="196" t="s">
        <v>428</v>
      </c>
      <c r="H322" s="197">
        <v>19.053</v>
      </c>
      <c r="I322" s="198"/>
      <c r="L322" s="194"/>
      <c r="M322" s="199"/>
      <c r="N322" s="200"/>
      <c r="O322" s="200"/>
      <c r="P322" s="200"/>
      <c r="Q322" s="200"/>
      <c r="R322" s="200"/>
      <c r="S322" s="200"/>
      <c r="T322" s="201"/>
      <c r="AT322" s="195" t="s">
        <v>171</v>
      </c>
      <c r="AU322" s="195" t="s">
        <v>91</v>
      </c>
      <c r="AV322" s="12" t="s">
        <v>91</v>
      </c>
      <c r="AW322" s="12" t="s">
        <v>45</v>
      </c>
      <c r="AX322" s="12" t="s">
        <v>82</v>
      </c>
      <c r="AY322" s="195" t="s">
        <v>160</v>
      </c>
    </row>
    <row r="323" spans="2:51" s="12" customFormat="1" ht="13.5">
      <c r="B323" s="194"/>
      <c r="D323" s="184" t="s">
        <v>171</v>
      </c>
      <c r="E323" s="195" t="s">
        <v>5</v>
      </c>
      <c r="F323" s="196" t="s">
        <v>429</v>
      </c>
      <c r="H323" s="197">
        <v>-3.656</v>
      </c>
      <c r="I323" s="198"/>
      <c r="L323" s="194"/>
      <c r="M323" s="199"/>
      <c r="N323" s="200"/>
      <c r="O323" s="200"/>
      <c r="P323" s="200"/>
      <c r="Q323" s="200"/>
      <c r="R323" s="200"/>
      <c r="S323" s="200"/>
      <c r="T323" s="201"/>
      <c r="AT323" s="195" t="s">
        <v>171</v>
      </c>
      <c r="AU323" s="195" t="s">
        <v>91</v>
      </c>
      <c r="AV323" s="12" t="s">
        <v>91</v>
      </c>
      <c r="AW323" s="12" t="s">
        <v>45</v>
      </c>
      <c r="AX323" s="12" t="s">
        <v>82</v>
      </c>
      <c r="AY323" s="195" t="s">
        <v>160</v>
      </c>
    </row>
    <row r="324" spans="2:51" s="12" customFormat="1" ht="13.5">
      <c r="B324" s="194"/>
      <c r="D324" s="184" t="s">
        <v>171</v>
      </c>
      <c r="E324" s="195" t="s">
        <v>5</v>
      </c>
      <c r="F324" s="196" t="s">
        <v>380</v>
      </c>
      <c r="H324" s="197">
        <v>-1.14</v>
      </c>
      <c r="I324" s="198"/>
      <c r="L324" s="194"/>
      <c r="M324" s="199"/>
      <c r="N324" s="200"/>
      <c r="O324" s="200"/>
      <c r="P324" s="200"/>
      <c r="Q324" s="200"/>
      <c r="R324" s="200"/>
      <c r="S324" s="200"/>
      <c r="T324" s="201"/>
      <c r="AT324" s="195" t="s">
        <v>171</v>
      </c>
      <c r="AU324" s="195" t="s">
        <v>91</v>
      </c>
      <c r="AV324" s="12" t="s">
        <v>91</v>
      </c>
      <c r="AW324" s="12" t="s">
        <v>45</v>
      </c>
      <c r="AX324" s="12" t="s">
        <v>82</v>
      </c>
      <c r="AY324" s="195" t="s">
        <v>160</v>
      </c>
    </row>
    <row r="325" spans="2:51" s="12" customFormat="1" ht="13.5">
      <c r="B325" s="194"/>
      <c r="D325" s="184" t="s">
        <v>171</v>
      </c>
      <c r="E325" s="195" t="s">
        <v>5</v>
      </c>
      <c r="F325" s="196" t="s">
        <v>381</v>
      </c>
      <c r="H325" s="197">
        <v>13.823</v>
      </c>
      <c r="I325" s="198"/>
      <c r="L325" s="194"/>
      <c r="M325" s="199"/>
      <c r="N325" s="200"/>
      <c r="O325" s="200"/>
      <c r="P325" s="200"/>
      <c r="Q325" s="200"/>
      <c r="R325" s="200"/>
      <c r="S325" s="200"/>
      <c r="T325" s="201"/>
      <c r="AT325" s="195" t="s">
        <v>171</v>
      </c>
      <c r="AU325" s="195" t="s">
        <v>91</v>
      </c>
      <c r="AV325" s="12" t="s">
        <v>91</v>
      </c>
      <c r="AW325" s="12" t="s">
        <v>45</v>
      </c>
      <c r="AX325" s="12" t="s">
        <v>82</v>
      </c>
      <c r="AY325" s="195" t="s">
        <v>160</v>
      </c>
    </row>
    <row r="326" spans="2:51" s="14" customFormat="1" ht="13.5">
      <c r="B326" s="220"/>
      <c r="D326" s="184" t="s">
        <v>171</v>
      </c>
      <c r="E326" s="221" t="s">
        <v>5</v>
      </c>
      <c r="F326" s="222" t="s">
        <v>376</v>
      </c>
      <c r="H326" s="223">
        <v>28.08</v>
      </c>
      <c r="I326" s="224"/>
      <c r="L326" s="220"/>
      <c r="M326" s="225"/>
      <c r="N326" s="226"/>
      <c r="O326" s="226"/>
      <c r="P326" s="226"/>
      <c r="Q326" s="226"/>
      <c r="R326" s="226"/>
      <c r="S326" s="226"/>
      <c r="T326" s="227"/>
      <c r="AT326" s="221" t="s">
        <v>171</v>
      </c>
      <c r="AU326" s="221" t="s">
        <v>91</v>
      </c>
      <c r="AV326" s="14" t="s">
        <v>180</v>
      </c>
      <c r="AW326" s="14" t="s">
        <v>45</v>
      </c>
      <c r="AX326" s="14" t="s">
        <v>82</v>
      </c>
      <c r="AY326" s="221" t="s">
        <v>160</v>
      </c>
    </row>
    <row r="327" spans="2:51" s="13" customFormat="1" ht="13.5">
      <c r="B327" s="212"/>
      <c r="D327" s="184" t="s">
        <v>171</v>
      </c>
      <c r="E327" s="213" t="s">
        <v>5</v>
      </c>
      <c r="F327" s="214" t="s">
        <v>252</v>
      </c>
      <c r="H327" s="215">
        <v>286.047</v>
      </c>
      <c r="I327" s="216"/>
      <c r="L327" s="212"/>
      <c r="M327" s="217"/>
      <c r="N327" s="218"/>
      <c r="O327" s="218"/>
      <c r="P327" s="218"/>
      <c r="Q327" s="218"/>
      <c r="R327" s="218"/>
      <c r="S327" s="218"/>
      <c r="T327" s="219"/>
      <c r="AT327" s="213" t="s">
        <v>171</v>
      </c>
      <c r="AU327" s="213" t="s">
        <v>91</v>
      </c>
      <c r="AV327" s="13" t="s">
        <v>167</v>
      </c>
      <c r="AW327" s="13" t="s">
        <v>45</v>
      </c>
      <c r="AX327" s="13" t="s">
        <v>26</v>
      </c>
      <c r="AY327" s="213" t="s">
        <v>160</v>
      </c>
    </row>
    <row r="328" spans="2:65" s="1" customFormat="1" ht="16.5" customHeight="1">
      <c r="B328" s="171"/>
      <c r="C328" s="202" t="s">
        <v>430</v>
      </c>
      <c r="D328" s="202" t="s">
        <v>194</v>
      </c>
      <c r="E328" s="203" t="s">
        <v>431</v>
      </c>
      <c r="F328" s="204" t="s">
        <v>432</v>
      </c>
      <c r="G328" s="205" t="s">
        <v>176</v>
      </c>
      <c r="H328" s="206">
        <v>279.947</v>
      </c>
      <c r="I328" s="207"/>
      <c r="J328" s="208">
        <f>ROUND(I328*H328,2)</f>
        <v>0</v>
      </c>
      <c r="K328" s="204" t="s">
        <v>166</v>
      </c>
      <c r="L328" s="209"/>
      <c r="M328" s="210" t="s">
        <v>5</v>
      </c>
      <c r="N328" s="211" t="s">
        <v>53</v>
      </c>
      <c r="O328" s="43"/>
      <c r="P328" s="181">
        <f>O328*H328</f>
        <v>0</v>
      </c>
      <c r="Q328" s="181">
        <v>0.0024</v>
      </c>
      <c r="R328" s="181">
        <f>Q328*H328</f>
        <v>0.6718727999999999</v>
      </c>
      <c r="S328" s="181">
        <v>0</v>
      </c>
      <c r="T328" s="182">
        <f>S328*H328</f>
        <v>0</v>
      </c>
      <c r="AR328" s="24" t="s">
        <v>198</v>
      </c>
      <c r="AT328" s="24" t="s">
        <v>194</v>
      </c>
      <c r="AU328" s="24" t="s">
        <v>91</v>
      </c>
      <c r="AY328" s="24" t="s">
        <v>160</v>
      </c>
      <c r="BE328" s="183">
        <f>IF(N328="základní",J328,0)</f>
        <v>0</v>
      </c>
      <c r="BF328" s="183">
        <f>IF(N328="snížená",J328,0)</f>
        <v>0</v>
      </c>
      <c r="BG328" s="183">
        <f>IF(N328="zákl. přenesená",J328,0)</f>
        <v>0</v>
      </c>
      <c r="BH328" s="183">
        <f>IF(N328="sníž. přenesená",J328,0)</f>
        <v>0</v>
      </c>
      <c r="BI328" s="183">
        <f>IF(N328="nulová",J328,0)</f>
        <v>0</v>
      </c>
      <c r="BJ328" s="24" t="s">
        <v>26</v>
      </c>
      <c r="BK328" s="183">
        <f>ROUND(I328*H328,2)</f>
        <v>0</v>
      </c>
      <c r="BL328" s="24" t="s">
        <v>167</v>
      </c>
      <c r="BM328" s="24" t="s">
        <v>433</v>
      </c>
    </row>
    <row r="329" spans="2:47" s="1" customFormat="1" ht="13.5">
      <c r="B329" s="42"/>
      <c r="D329" s="184" t="s">
        <v>169</v>
      </c>
      <c r="F329" s="185" t="s">
        <v>432</v>
      </c>
      <c r="I329" s="146"/>
      <c r="L329" s="42"/>
      <c r="M329" s="186"/>
      <c r="N329" s="43"/>
      <c r="O329" s="43"/>
      <c r="P329" s="43"/>
      <c r="Q329" s="43"/>
      <c r="R329" s="43"/>
      <c r="S329" s="43"/>
      <c r="T329" s="71"/>
      <c r="AT329" s="24" t="s">
        <v>169</v>
      </c>
      <c r="AU329" s="24" t="s">
        <v>91</v>
      </c>
    </row>
    <row r="330" spans="2:51" s="12" customFormat="1" ht="13.5">
      <c r="B330" s="194"/>
      <c r="D330" s="184" t="s">
        <v>171</v>
      </c>
      <c r="E330" s="195" t="s">
        <v>5</v>
      </c>
      <c r="F330" s="196" t="s">
        <v>434</v>
      </c>
      <c r="H330" s="197">
        <v>314.652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171</v>
      </c>
      <c r="AU330" s="195" t="s">
        <v>91</v>
      </c>
      <c r="AV330" s="12" t="s">
        <v>91</v>
      </c>
      <c r="AW330" s="12" t="s">
        <v>45</v>
      </c>
      <c r="AX330" s="12" t="s">
        <v>82</v>
      </c>
      <c r="AY330" s="195" t="s">
        <v>160</v>
      </c>
    </row>
    <row r="331" spans="2:51" s="12" customFormat="1" ht="13.5">
      <c r="B331" s="194"/>
      <c r="D331" s="184" t="s">
        <v>171</v>
      </c>
      <c r="E331" s="195" t="s">
        <v>5</v>
      </c>
      <c r="F331" s="196" t="s">
        <v>435</v>
      </c>
      <c r="H331" s="197">
        <v>-34.705</v>
      </c>
      <c r="I331" s="198"/>
      <c r="L331" s="194"/>
      <c r="M331" s="199"/>
      <c r="N331" s="200"/>
      <c r="O331" s="200"/>
      <c r="P331" s="200"/>
      <c r="Q331" s="200"/>
      <c r="R331" s="200"/>
      <c r="S331" s="200"/>
      <c r="T331" s="201"/>
      <c r="AT331" s="195" t="s">
        <v>171</v>
      </c>
      <c r="AU331" s="195" t="s">
        <v>91</v>
      </c>
      <c r="AV331" s="12" t="s">
        <v>91</v>
      </c>
      <c r="AW331" s="12" t="s">
        <v>45</v>
      </c>
      <c r="AX331" s="12" t="s">
        <v>82</v>
      </c>
      <c r="AY331" s="195" t="s">
        <v>160</v>
      </c>
    </row>
    <row r="332" spans="2:51" s="13" customFormat="1" ht="13.5">
      <c r="B332" s="212"/>
      <c r="D332" s="184" t="s">
        <v>171</v>
      </c>
      <c r="E332" s="213" t="s">
        <v>5</v>
      </c>
      <c r="F332" s="214" t="s">
        <v>252</v>
      </c>
      <c r="H332" s="215">
        <v>279.947</v>
      </c>
      <c r="I332" s="216"/>
      <c r="L332" s="212"/>
      <c r="M332" s="217"/>
      <c r="N332" s="218"/>
      <c r="O332" s="218"/>
      <c r="P332" s="218"/>
      <c r="Q332" s="218"/>
      <c r="R332" s="218"/>
      <c r="S332" s="218"/>
      <c r="T332" s="219"/>
      <c r="AT332" s="213" t="s">
        <v>171</v>
      </c>
      <c r="AU332" s="213" t="s">
        <v>91</v>
      </c>
      <c r="AV332" s="13" t="s">
        <v>167</v>
      </c>
      <c r="AW332" s="13" t="s">
        <v>45</v>
      </c>
      <c r="AX332" s="13" t="s">
        <v>26</v>
      </c>
      <c r="AY332" s="213" t="s">
        <v>160</v>
      </c>
    </row>
    <row r="333" spans="2:65" s="1" customFormat="1" ht="16.5" customHeight="1">
      <c r="B333" s="171"/>
      <c r="C333" s="202" t="s">
        <v>436</v>
      </c>
      <c r="D333" s="202" t="s">
        <v>194</v>
      </c>
      <c r="E333" s="203" t="s">
        <v>437</v>
      </c>
      <c r="F333" s="204" t="s">
        <v>438</v>
      </c>
      <c r="G333" s="205" t="s">
        <v>176</v>
      </c>
      <c r="H333" s="206">
        <v>27.764</v>
      </c>
      <c r="I333" s="207"/>
      <c r="J333" s="208">
        <f>ROUND(I333*H333,2)</f>
        <v>0</v>
      </c>
      <c r="K333" s="204" t="s">
        <v>166</v>
      </c>
      <c r="L333" s="209"/>
      <c r="M333" s="210" t="s">
        <v>5</v>
      </c>
      <c r="N333" s="211" t="s">
        <v>53</v>
      </c>
      <c r="O333" s="43"/>
      <c r="P333" s="181">
        <f>O333*H333</f>
        <v>0</v>
      </c>
      <c r="Q333" s="181">
        <v>0.0048</v>
      </c>
      <c r="R333" s="181">
        <f>Q333*H333</f>
        <v>0.13326719999999997</v>
      </c>
      <c r="S333" s="181">
        <v>0</v>
      </c>
      <c r="T333" s="182">
        <f>S333*H333</f>
        <v>0</v>
      </c>
      <c r="AR333" s="24" t="s">
        <v>198</v>
      </c>
      <c r="AT333" s="24" t="s">
        <v>194</v>
      </c>
      <c r="AU333" s="24" t="s">
        <v>91</v>
      </c>
      <c r="AY333" s="24" t="s">
        <v>160</v>
      </c>
      <c r="BE333" s="183">
        <f>IF(N333="základní",J333,0)</f>
        <v>0</v>
      </c>
      <c r="BF333" s="183">
        <f>IF(N333="snížená",J333,0)</f>
        <v>0</v>
      </c>
      <c r="BG333" s="183">
        <f>IF(N333="zákl. přenesená",J333,0)</f>
        <v>0</v>
      </c>
      <c r="BH333" s="183">
        <f>IF(N333="sníž. přenesená",J333,0)</f>
        <v>0</v>
      </c>
      <c r="BI333" s="183">
        <f>IF(N333="nulová",J333,0)</f>
        <v>0</v>
      </c>
      <c r="BJ333" s="24" t="s">
        <v>26</v>
      </c>
      <c r="BK333" s="183">
        <f>ROUND(I333*H333,2)</f>
        <v>0</v>
      </c>
      <c r="BL333" s="24" t="s">
        <v>167</v>
      </c>
      <c r="BM333" s="24" t="s">
        <v>439</v>
      </c>
    </row>
    <row r="334" spans="2:47" s="1" customFormat="1" ht="13.5">
      <c r="B334" s="42"/>
      <c r="D334" s="184" t="s">
        <v>169</v>
      </c>
      <c r="F334" s="185" t="s">
        <v>438</v>
      </c>
      <c r="I334" s="146"/>
      <c r="L334" s="42"/>
      <c r="M334" s="186"/>
      <c r="N334" s="43"/>
      <c r="O334" s="43"/>
      <c r="P334" s="43"/>
      <c r="Q334" s="43"/>
      <c r="R334" s="43"/>
      <c r="S334" s="43"/>
      <c r="T334" s="71"/>
      <c r="AT334" s="24" t="s">
        <v>169</v>
      </c>
      <c r="AU334" s="24" t="s">
        <v>91</v>
      </c>
    </row>
    <row r="335" spans="2:51" s="12" customFormat="1" ht="13.5">
      <c r="B335" s="194"/>
      <c r="D335" s="184" t="s">
        <v>171</v>
      </c>
      <c r="E335" s="195" t="s">
        <v>5</v>
      </c>
      <c r="F335" s="196" t="s">
        <v>440</v>
      </c>
      <c r="H335" s="197">
        <v>27.764</v>
      </c>
      <c r="I335" s="198"/>
      <c r="L335" s="194"/>
      <c r="M335" s="199"/>
      <c r="N335" s="200"/>
      <c r="O335" s="200"/>
      <c r="P335" s="200"/>
      <c r="Q335" s="200"/>
      <c r="R335" s="200"/>
      <c r="S335" s="200"/>
      <c r="T335" s="201"/>
      <c r="AT335" s="195" t="s">
        <v>171</v>
      </c>
      <c r="AU335" s="195" t="s">
        <v>91</v>
      </c>
      <c r="AV335" s="12" t="s">
        <v>91</v>
      </c>
      <c r="AW335" s="12" t="s">
        <v>45</v>
      </c>
      <c r="AX335" s="12" t="s">
        <v>82</v>
      </c>
      <c r="AY335" s="195" t="s">
        <v>160</v>
      </c>
    </row>
    <row r="336" spans="2:51" s="13" customFormat="1" ht="13.5">
      <c r="B336" s="212"/>
      <c r="D336" s="184" t="s">
        <v>171</v>
      </c>
      <c r="E336" s="213" t="s">
        <v>5</v>
      </c>
      <c r="F336" s="214" t="s">
        <v>252</v>
      </c>
      <c r="H336" s="215">
        <v>27.764</v>
      </c>
      <c r="I336" s="216"/>
      <c r="L336" s="212"/>
      <c r="M336" s="217"/>
      <c r="N336" s="218"/>
      <c r="O336" s="218"/>
      <c r="P336" s="218"/>
      <c r="Q336" s="218"/>
      <c r="R336" s="218"/>
      <c r="S336" s="218"/>
      <c r="T336" s="219"/>
      <c r="AT336" s="213" t="s">
        <v>171</v>
      </c>
      <c r="AU336" s="213" t="s">
        <v>91</v>
      </c>
      <c r="AV336" s="13" t="s">
        <v>167</v>
      </c>
      <c r="AW336" s="13" t="s">
        <v>45</v>
      </c>
      <c r="AX336" s="13" t="s">
        <v>26</v>
      </c>
      <c r="AY336" s="213" t="s">
        <v>160</v>
      </c>
    </row>
    <row r="337" spans="2:65" s="1" customFormat="1" ht="16.5" customHeight="1">
      <c r="B337" s="171"/>
      <c r="C337" s="202" t="s">
        <v>441</v>
      </c>
      <c r="D337" s="202" t="s">
        <v>194</v>
      </c>
      <c r="E337" s="203" t="s">
        <v>442</v>
      </c>
      <c r="F337" s="204" t="s">
        <v>443</v>
      </c>
      <c r="G337" s="205" t="s">
        <v>176</v>
      </c>
      <c r="H337" s="206">
        <v>6.941</v>
      </c>
      <c r="I337" s="207"/>
      <c r="J337" s="208">
        <f>ROUND(I337*H337,2)</f>
        <v>0</v>
      </c>
      <c r="K337" s="204" t="s">
        <v>166</v>
      </c>
      <c r="L337" s="209"/>
      <c r="M337" s="210" t="s">
        <v>5</v>
      </c>
      <c r="N337" s="211" t="s">
        <v>53</v>
      </c>
      <c r="O337" s="43"/>
      <c r="P337" s="181">
        <f>O337*H337</f>
        <v>0</v>
      </c>
      <c r="Q337" s="181">
        <v>0.003</v>
      </c>
      <c r="R337" s="181">
        <f>Q337*H337</f>
        <v>0.020823</v>
      </c>
      <c r="S337" s="181">
        <v>0</v>
      </c>
      <c r="T337" s="182">
        <f>S337*H337</f>
        <v>0</v>
      </c>
      <c r="AR337" s="24" t="s">
        <v>198</v>
      </c>
      <c r="AT337" s="24" t="s">
        <v>194</v>
      </c>
      <c r="AU337" s="24" t="s">
        <v>91</v>
      </c>
      <c r="AY337" s="24" t="s">
        <v>160</v>
      </c>
      <c r="BE337" s="183">
        <f>IF(N337="základní",J337,0)</f>
        <v>0</v>
      </c>
      <c r="BF337" s="183">
        <f>IF(N337="snížená",J337,0)</f>
        <v>0</v>
      </c>
      <c r="BG337" s="183">
        <f>IF(N337="zákl. přenesená",J337,0)</f>
        <v>0</v>
      </c>
      <c r="BH337" s="183">
        <f>IF(N337="sníž. přenesená",J337,0)</f>
        <v>0</v>
      </c>
      <c r="BI337" s="183">
        <f>IF(N337="nulová",J337,0)</f>
        <v>0</v>
      </c>
      <c r="BJ337" s="24" t="s">
        <v>26</v>
      </c>
      <c r="BK337" s="183">
        <f>ROUND(I337*H337,2)</f>
        <v>0</v>
      </c>
      <c r="BL337" s="24" t="s">
        <v>167</v>
      </c>
      <c r="BM337" s="24" t="s">
        <v>444</v>
      </c>
    </row>
    <row r="338" spans="2:47" s="1" customFormat="1" ht="13.5">
      <c r="B338" s="42"/>
      <c r="D338" s="184" t="s">
        <v>169</v>
      </c>
      <c r="F338" s="185" t="s">
        <v>443</v>
      </c>
      <c r="I338" s="146"/>
      <c r="L338" s="42"/>
      <c r="M338" s="186"/>
      <c r="N338" s="43"/>
      <c r="O338" s="43"/>
      <c r="P338" s="43"/>
      <c r="Q338" s="43"/>
      <c r="R338" s="43"/>
      <c r="S338" s="43"/>
      <c r="T338" s="71"/>
      <c r="AT338" s="24" t="s">
        <v>169</v>
      </c>
      <c r="AU338" s="24" t="s">
        <v>91</v>
      </c>
    </row>
    <row r="339" spans="2:51" s="12" customFormat="1" ht="13.5">
      <c r="B339" s="194"/>
      <c r="D339" s="184" t="s">
        <v>171</v>
      </c>
      <c r="E339" s="195" t="s">
        <v>5</v>
      </c>
      <c r="F339" s="196" t="s">
        <v>445</v>
      </c>
      <c r="H339" s="197">
        <v>6.941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171</v>
      </c>
      <c r="AU339" s="195" t="s">
        <v>91</v>
      </c>
      <c r="AV339" s="12" t="s">
        <v>91</v>
      </c>
      <c r="AW339" s="12" t="s">
        <v>45</v>
      </c>
      <c r="AX339" s="12" t="s">
        <v>82</v>
      </c>
      <c r="AY339" s="195" t="s">
        <v>160</v>
      </c>
    </row>
    <row r="340" spans="2:51" s="13" customFormat="1" ht="13.5">
      <c r="B340" s="212"/>
      <c r="D340" s="184" t="s">
        <v>171</v>
      </c>
      <c r="E340" s="213" t="s">
        <v>5</v>
      </c>
      <c r="F340" s="214" t="s">
        <v>252</v>
      </c>
      <c r="H340" s="215">
        <v>6.941</v>
      </c>
      <c r="I340" s="216"/>
      <c r="L340" s="212"/>
      <c r="M340" s="217"/>
      <c r="N340" s="218"/>
      <c r="O340" s="218"/>
      <c r="P340" s="218"/>
      <c r="Q340" s="218"/>
      <c r="R340" s="218"/>
      <c r="S340" s="218"/>
      <c r="T340" s="219"/>
      <c r="AT340" s="213" t="s">
        <v>171</v>
      </c>
      <c r="AU340" s="213" t="s">
        <v>91</v>
      </c>
      <c r="AV340" s="13" t="s">
        <v>167</v>
      </c>
      <c r="AW340" s="13" t="s">
        <v>45</v>
      </c>
      <c r="AX340" s="13" t="s">
        <v>26</v>
      </c>
      <c r="AY340" s="213" t="s">
        <v>160</v>
      </c>
    </row>
    <row r="341" spans="2:65" s="1" customFormat="1" ht="25.5" customHeight="1">
      <c r="B341" s="171"/>
      <c r="C341" s="172" t="s">
        <v>446</v>
      </c>
      <c r="D341" s="172" t="s">
        <v>162</v>
      </c>
      <c r="E341" s="173" t="s">
        <v>447</v>
      </c>
      <c r="F341" s="174" t="s">
        <v>448</v>
      </c>
      <c r="G341" s="175" t="s">
        <v>176</v>
      </c>
      <c r="H341" s="176">
        <v>21.191</v>
      </c>
      <c r="I341" s="177"/>
      <c r="J341" s="178">
        <f>ROUND(I341*H341,2)</f>
        <v>0</v>
      </c>
      <c r="K341" s="174" t="s">
        <v>166</v>
      </c>
      <c r="L341" s="42"/>
      <c r="M341" s="179" t="s">
        <v>5</v>
      </c>
      <c r="N341" s="180" t="s">
        <v>53</v>
      </c>
      <c r="O341" s="43"/>
      <c r="P341" s="181">
        <f>O341*H341</f>
        <v>0</v>
      </c>
      <c r="Q341" s="181">
        <v>0.00658</v>
      </c>
      <c r="R341" s="181">
        <f>Q341*H341</f>
        <v>0.13943677999999998</v>
      </c>
      <c r="S341" s="181">
        <v>0</v>
      </c>
      <c r="T341" s="182">
        <f>S341*H341</f>
        <v>0</v>
      </c>
      <c r="AR341" s="24" t="s">
        <v>167</v>
      </c>
      <c r="AT341" s="24" t="s">
        <v>162</v>
      </c>
      <c r="AU341" s="24" t="s">
        <v>91</v>
      </c>
      <c r="AY341" s="24" t="s">
        <v>160</v>
      </c>
      <c r="BE341" s="183">
        <f>IF(N341="základní",J341,0)</f>
        <v>0</v>
      </c>
      <c r="BF341" s="183">
        <f>IF(N341="snížená",J341,0)</f>
        <v>0</v>
      </c>
      <c r="BG341" s="183">
        <f>IF(N341="zákl. přenesená",J341,0)</f>
        <v>0</v>
      </c>
      <c r="BH341" s="183">
        <f>IF(N341="sníž. přenesená",J341,0)</f>
        <v>0</v>
      </c>
      <c r="BI341" s="183">
        <f>IF(N341="nulová",J341,0)</f>
        <v>0</v>
      </c>
      <c r="BJ341" s="24" t="s">
        <v>26</v>
      </c>
      <c r="BK341" s="183">
        <f>ROUND(I341*H341,2)</f>
        <v>0</v>
      </c>
      <c r="BL341" s="24" t="s">
        <v>167</v>
      </c>
      <c r="BM341" s="24" t="s">
        <v>449</v>
      </c>
    </row>
    <row r="342" spans="2:47" s="1" customFormat="1" ht="27">
      <c r="B342" s="42"/>
      <c r="D342" s="184" t="s">
        <v>169</v>
      </c>
      <c r="F342" s="185" t="s">
        <v>450</v>
      </c>
      <c r="I342" s="146"/>
      <c r="L342" s="42"/>
      <c r="M342" s="186"/>
      <c r="N342" s="43"/>
      <c r="O342" s="43"/>
      <c r="P342" s="43"/>
      <c r="Q342" s="43"/>
      <c r="R342" s="43"/>
      <c r="S342" s="43"/>
      <c r="T342" s="71"/>
      <c r="AT342" s="24" t="s">
        <v>169</v>
      </c>
      <c r="AU342" s="24" t="s">
        <v>91</v>
      </c>
    </row>
    <row r="343" spans="2:51" s="11" customFormat="1" ht="13.5">
      <c r="B343" s="187"/>
      <c r="D343" s="184" t="s">
        <v>171</v>
      </c>
      <c r="E343" s="188" t="s">
        <v>5</v>
      </c>
      <c r="F343" s="189" t="s">
        <v>451</v>
      </c>
      <c r="H343" s="188" t="s">
        <v>5</v>
      </c>
      <c r="I343" s="190"/>
      <c r="L343" s="187"/>
      <c r="M343" s="191"/>
      <c r="N343" s="192"/>
      <c r="O343" s="192"/>
      <c r="P343" s="192"/>
      <c r="Q343" s="192"/>
      <c r="R343" s="192"/>
      <c r="S343" s="192"/>
      <c r="T343" s="193"/>
      <c r="AT343" s="188" t="s">
        <v>171</v>
      </c>
      <c r="AU343" s="188" t="s">
        <v>91</v>
      </c>
      <c r="AV343" s="11" t="s">
        <v>26</v>
      </c>
      <c r="AW343" s="11" t="s">
        <v>45</v>
      </c>
      <c r="AX343" s="11" t="s">
        <v>82</v>
      </c>
      <c r="AY343" s="188" t="s">
        <v>160</v>
      </c>
    </row>
    <row r="344" spans="2:51" s="12" customFormat="1" ht="13.5">
      <c r="B344" s="194"/>
      <c r="D344" s="184" t="s">
        <v>171</v>
      </c>
      <c r="E344" s="195" t="s">
        <v>5</v>
      </c>
      <c r="F344" s="196" t="s">
        <v>452</v>
      </c>
      <c r="H344" s="197">
        <v>3.225</v>
      </c>
      <c r="I344" s="198"/>
      <c r="L344" s="194"/>
      <c r="M344" s="199"/>
      <c r="N344" s="200"/>
      <c r="O344" s="200"/>
      <c r="P344" s="200"/>
      <c r="Q344" s="200"/>
      <c r="R344" s="200"/>
      <c r="S344" s="200"/>
      <c r="T344" s="201"/>
      <c r="AT344" s="195" t="s">
        <v>171</v>
      </c>
      <c r="AU344" s="195" t="s">
        <v>91</v>
      </c>
      <c r="AV344" s="12" t="s">
        <v>91</v>
      </c>
      <c r="AW344" s="12" t="s">
        <v>45</v>
      </c>
      <c r="AX344" s="12" t="s">
        <v>82</v>
      </c>
      <c r="AY344" s="195" t="s">
        <v>160</v>
      </c>
    </row>
    <row r="345" spans="2:51" s="12" customFormat="1" ht="13.5">
      <c r="B345" s="194"/>
      <c r="D345" s="184" t="s">
        <v>171</v>
      </c>
      <c r="E345" s="195" t="s">
        <v>5</v>
      </c>
      <c r="F345" s="196" t="s">
        <v>453</v>
      </c>
      <c r="H345" s="197">
        <v>1.144</v>
      </c>
      <c r="I345" s="198"/>
      <c r="L345" s="194"/>
      <c r="M345" s="199"/>
      <c r="N345" s="200"/>
      <c r="O345" s="200"/>
      <c r="P345" s="200"/>
      <c r="Q345" s="200"/>
      <c r="R345" s="200"/>
      <c r="S345" s="200"/>
      <c r="T345" s="201"/>
      <c r="AT345" s="195" t="s">
        <v>171</v>
      </c>
      <c r="AU345" s="195" t="s">
        <v>91</v>
      </c>
      <c r="AV345" s="12" t="s">
        <v>91</v>
      </c>
      <c r="AW345" s="12" t="s">
        <v>45</v>
      </c>
      <c r="AX345" s="12" t="s">
        <v>82</v>
      </c>
      <c r="AY345" s="195" t="s">
        <v>160</v>
      </c>
    </row>
    <row r="346" spans="2:51" s="12" customFormat="1" ht="13.5">
      <c r="B346" s="194"/>
      <c r="D346" s="184" t="s">
        <v>171</v>
      </c>
      <c r="E346" s="195" t="s">
        <v>5</v>
      </c>
      <c r="F346" s="196" t="s">
        <v>454</v>
      </c>
      <c r="H346" s="197">
        <v>1.493</v>
      </c>
      <c r="I346" s="198"/>
      <c r="L346" s="194"/>
      <c r="M346" s="199"/>
      <c r="N346" s="200"/>
      <c r="O346" s="200"/>
      <c r="P346" s="200"/>
      <c r="Q346" s="200"/>
      <c r="R346" s="200"/>
      <c r="S346" s="200"/>
      <c r="T346" s="201"/>
      <c r="AT346" s="195" t="s">
        <v>171</v>
      </c>
      <c r="AU346" s="195" t="s">
        <v>91</v>
      </c>
      <c r="AV346" s="12" t="s">
        <v>91</v>
      </c>
      <c r="AW346" s="12" t="s">
        <v>45</v>
      </c>
      <c r="AX346" s="12" t="s">
        <v>82</v>
      </c>
      <c r="AY346" s="195" t="s">
        <v>160</v>
      </c>
    </row>
    <row r="347" spans="2:51" s="12" customFormat="1" ht="13.5">
      <c r="B347" s="194"/>
      <c r="D347" s="184" t="s">
        <v>171</v>
      </c>
      <c r="E347" s="195" t="s">
        <v>5</v>
      </c>
      <c r="F347" s="196" t="s">
        <v>455</v>
      </c>
      <c r="H347" s="197">
        <v>4.088</v>
      </c>
      <c r="I347" s="198"/>
      <c r="L347" s="194"/>
      <c r="M347" s="199"/>
      <c r="N347" s="200"/>
      <c r="O347" s="200"/>
      <c r="P347" s="200"/>
      <c r="Q347" s="200"/>
      <c r="R347" s="200"/>
      <c r="S347" s="200"/>
      <c r="T347" s="201"/>
      <c r="AT347" s="195" t="s">
        <v>171</v>
      </c>
      <c r="AU347" s="195" t="s">
        <v>91</v>
      </c>
      <c r="AV347" s="12" t="s">
        <v>91</v>
      </c>
      <c r="AW347" s="12" t="s">
        <v>45</v>
      </c>
      <c r="AX347" s="12" t="s">
        <v>82</v>
      </c>
      <c r="AY347" s="195" t="s">
        <v>160</v>
      </c>
    </row>
    <row r="348" spans="2:51" s="12" customFormat="1" ht="13.5">
      <c r="B348" s="194"/>
      <c r="D348" s="184" t="s">
        <v>171</v>
      </c>
      <c r="E348" s="195" t="s">
        <v>5</v>
      </c>
      <c r="F348" s="196" t="s">
        <v>456</v>
      </c>
      <c r="H348" s="197">
        <v>1.288</v>
      </c>
      <c r="I348" s="198"/>
      <c r="L348" s="194"/>
      <c r="M348" s="199"/>
      <c r="N348" s="200"/>
      <c r="O348" s="200"/>
      <c r="P348" s="200"/>
      <c r="Q348" s="200"/>
      <c r="R348" s="200"/>
      <c r="S348" s="200"/>
      <c r="T348" s="201"/>
      <c r="AT348" s="195" t="s">
        <v>171</v>
      </c>
      <c r="AU348" s="195" t="s">
        <v>91</v>
      </c>
      <c r="AV348" s="12" t="s">
        <v>91</v>
      </c>
      <c r="AW348" s="12" t="s">
        <v>45</v>
      </c>
      <c r="AX348" s="12" t="s">
        <v>82</v>
      </c>
      <c r="AY348" s="195" t="s">
        <v>160</v>
      </c>
    </row>
    <row r="349" spans="2:51" s="12" customFormat="1" ht="13.5">
      <c r="B349" s="194"/>
      <c r="D349" s="184" t="s">
        <v>171</v>
      </c>
      <c r="E349" s="195" t="s">
        <v>5</v>
      </c>
      <c r="F349" s="196" t="s">
        <v>457</v>
      </c>
      <c r="H349" s="197">
        <v>1.43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5" t="s">
        <v>171</v>
      </c>
      <c r="AU349" s="195" t="s">
        <v>91</v>
      </c>
      <c r="AV349" s="12" t="s">
        <v>91</v>
      </c>
      <c r="AW349" s="12" t="s">
        <v>45</v>
      </c>
      <c r="AX349" s="12" t="s">
        <v>82</v>
      </c>
      <c r="AY349" s="195" t="s">
        <v>160</v>
      </c>
    </row>
    <row r="350" spans="2:51" s="12" customFormat="1" ht="13.5">
      <c r="B350" s="194"/>
      <c r="D350" s="184" t="s">
        <v>171</v>
      </c>
      <c r="E350" s="195" t="s">
        <v>5</v>
      </c>
      <c r="F350" s="196" t="s">
        <v>458</v>
      </c>
      <c r="H350" s="197">
        <v>5.65</v>
      </c>
      <c r="I350" s="198"/>
      <c r="L350" s="194"/>
      <c r="M350" s="199"/>
      <c r="N350" s="200"/>
      <c r="O350" s="200"/>
      <c r="P350" s="200"/>
      <c r="Q350" s="200"/>
      <c r="R350" s="200"/>
      <c r="S350" s="200"/>
      <c r="T350" s="201"/>
      <c r="AT350" s="195" t="s">
        <v>171</v>
      </c>
      <c r="AU350" s="195" t="s">
        <v>91</v>
      </c>
      <c r="AV350" s="12" t="s">
        <v>91</v>
      </c>
      <c r="AW350" s="12" t="s">
        <v>45</v>
      </c>
      <c r="AX350" s="12" t="s">
        <v>82</v>
      </c>
      <c r="AY350" s="195" t="s">
        <v>160</v>
      </c>
    </row>
    <row r="351" spans="2:51" s="12" customFormat="1" ht="13.5">
      <c r="B351" s="194"/>
      <c r="D351" s="184" t="s">
        <v>171</v>
      </c>
      <c r="E351" s="195" t="s">
        <v>5</v>
      </c>
      <c r="F351" s="196" t="s">
        <v>459</v>
      </c>
      <c r="H351" s="197">
        <v>1.423</v>
      </c>
      <c r="I351" s="198"/>
      <c r="L351" s="194"/>
      <c r="M351" s="199"/>
      <c r="N351" s="200"/>
      <c r="O351" s="200"/>
      <c r="P351" s="200"/>
      <c r="Q351" s="200"/>
      <c r="R351" s="200"/>
      <c r="S351" s="200"/>
      <c r="T351" s="201"/>
      <c r="AT351" s="195" t="s">
        <v>171</v>
      </c>
      <c r="AU351" s="195" t="s">
        <v>91</v>
      </c>
      <c r="AV351" s="12" t="s">
        <v>91</v>
      </c>
      <c r="AW351" s="12" t="s">
        <v>45</v>
      </c>
      <c r="AX351" s="12" t="s">
        <v>82</v>
      </c>
      <c r="AY351" s="195" t="s">
        <v>160</v>
      </c>
    </row>
    <row r="352" spans="2:51" s="12" customFormat="1" ht="13.5">
      <c r="B352" s="194"/>
      <c r="D352" s="184" t="s">
        <v>171</v>
      </c>
      <c r="E352" s="195" t="s">
        <v>5</v>
      </c>
      <c r="F352" s="196" t="s">
        <v>460</v>
      </c>
      <c r="H352" s="197">
        <v>1.45</v>
      </c>
      <c r="I352" s="198"/>
      <c r="L352" s="194"/>
      <c r="M352" s="199"/>
      <c r="N352" s="200"/>
      <c r="O352" s="200"/>
      <c r="P352" s="200"/>
      <c r="Q352" s="200"/>
      <c r="R352" s="200"/>
      <c r="S352" s="200"/>
      <c r="T352" s="201"/>
      <c r="AT352" s="195" t="s">
        <v>171</v>
      </c>
      <c r="AU352" s="195" t="s">
        <v>91</v>
      </c>
      <c r="AV352" s="12" t="s">
        <v>91</v>
      </c>
      <c r="AW352" s="12" t="s">
        <v>45</v>
      </c>
      <c r="AX352" s="12" t="s">
        <v>82</v>
      </c>
      <c r="AY352" s="195" t="s">
        <v>160</v>
      </c>
    </row>
    <row r="353" spans="2:51" s="13" customFormat="1" ht="13.5">
      <c r="B353" s="212"/>
      <c r="D353" s="184" t="s">
        <v>171</v>
      </c>
      <c r="E353" s="213" t="s">
        <v>5</v>
      </c>
      <c r="F353" s="214" t="s">
        <v>252</v>
      </c>
      <c r="H353" s="215">
        <v>21.191</v>
      </c>
      <c r="I353" s="216"/>
      <c r="L353" s="212"/>
      <c r="M353" s="217"/>
      <c r="N353" s="218"/>
      <c r="O353" s="218"/>
      <c r="P353" s="218"/>
      <c r="Q353" s="218"/>
      <c r="R353" s="218"/>
      <c r="S353" s="218"/>
      <c r="T353" s="219"/>
      <c r="AT353" s="213" t="s">
        <v>171</v>
      </c>
      <c r="AU353" s="213" t="s">
        <v>91</v>
      </c>
      <c r="AV353" s="13" t="s">
        <v>167</v>
      </c>
      <c r="AW353" s="13" t="s">
        <v>45</v>
      </c>
      <c r="AX353" s="13" t="s">
        <v>26</v>
      </c>
      <c r="AY353" s="213" t="s">
        <v>160</v>
      </c>
    </row>
    <row r="354" spans="2:65" s="1" customFormat="1" ht="16.5" customHeight="1">
      <c r="B354" s="171"/>
      <c r="C354" s="202" t="s">
        <v>461</v>
      </c>
      <c r="D354" s="202" t="s">
        <v>194</v>
      </c>
      <c r="E354" s="203" t="s">
        <v>462</v>
      </c>
      <c r="F354" s="204" t="s">
        <v>463</v>
      </c>
      <c r="G354" s="205" t="s">
        <v>176</v>
      </c>
      <c r="H354" s="206">
        <v>23.31</v>
      </c>
      <c r="I354" s="207"/>
      <c r="J354" s="208">
        <f>ROUND(I354*H354,2)</f>
        <v>0</v>
      </c>
      <c r="K354" s="204" t="s">
        <v>166</v>
      </c>
      <c r="L354" s="209"/>
      <c r="M354" s="210" t="s">
        <v>5</v>
      </c>
      <c r="N354" s="211" t="s">
        <v>53</v>
      </c>
      <c r="O354" s="43"/>
      <c r="P354" s="181">
        <f>O354*H354</f>
        <v>0</v>
      </c>
      <c r="Q354" s="181">
        <v>0.00085</v>
      </c>
      <c r="R354" s="181">
        <f>Q354*H354</f>
        <v>0.019813499999999998</v>
      </c>
      <c r="S354" s="181">
        <v>0</v>
      </c>
      <c r="T354" s="182">
        <f>S354*H354</f>
        <v>0</v>
      </c>
      <c r="AR354" s="24" t="s">
        <v>198</v>
      </c>
      <c r="AT354" s="24" t="s">
        <v>194</v>
      </c>
      <c r="AU354" s="24" t="s">
        <v>91</v>
      </c>
      <c r="AY354" s="24" t="s">
        <v>160</v>
      </c>
      <c r="BE354" s="183">
        <f>IF(N354="základní",J354,0)</f>
        <v>0</v>
      </c>
      <c r="BF354" s="183">
        <f>IF(N354="snížená",J354,0)</f>
        <v>0</v>
      </c>
      <c r="BG354" s="183">
        <f>IF(N354="zákl. přenesená",J354,0)</f>
        <v>0</v>
      </c>
      <c r="BH354" s="183">
        <f>IF(N354="sníž. přenesená",J354,0)</f>
        <v>0</v>
      </c>
      <c r="BI354" s="183">
        <f>IF(N354="nulová",J354,0)</f>
        <v>0</v>
      </c>
      <c r="BJ354" s="24" t="s">
        <v>26</v>
      </c>
      <c r="BK354" s="183">
        <f>ROUND(I354*H354,2)</f>
        <v>0</v>
      </c>
      <c r="BL354" s="24" t="s">
        <v>167</v>
      </c>
      <c r="BM354" s="24" t="s">
        <v>464</v>
      </c>
    </row>
    <row r="355" spans="2:47" s="1" customFormat="1" ht="13.5">
      <c r="B355" s="42"/>
      <c r="D355" s="184" t="s">
        <v>169</v>
      </c>
      <c r="F355" s="185" t="s">
        <v>463</v>
      </c>
      <c r="I355" s="146"/>
      <c r="L355" s="42"/>
      <c r="M355" s="186"/>
      <c r="N355" s="43"/>
      <c r="O355" s="43"/>
      <c r="P355" s="43"/>
      <c r="Q355" s="43"/>
      <c r="R355" s="43"/>
      <c r="S355" s="43"/>
      <c r="T355" s="71"/>
      <c r="AT355" s="24" t="s">
        <v>169</v>
      </c>
      <c r="AU355" s="24" t="s">
        <v>91</v>
      </c>
    </row>
    <row r="356" spans="2:51" s="12" customFormat="1" ht="13.5">
      <c r="B356" s="194"/>
      <c r="D356" s="184" t="s">
        <v>171</v>
      </c>
      <c r="E356" s="195" t="s">
        <v>5</v>
      </c>
      <c r="F356" s="196" t="s">
        <v>465</v>
      </c>
      <c r="H356" s="197">
        <v>23.31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5" t="s">
        <v>171</v>
      </c>
      <c r="AU356" s="195" t="s">
        <v>91</v>
      </c>
      <c r="AV356" s="12" t="s">
        <v>91</v>
      </c>
      <c r="AW356" s="12" t="s">
        <v>45</v>
      </c>
      <c r="AX356" s="12" t="s">
        <v>82</v>
      </c>
      <c r="AY356" s="195" t="s">
        <v>160</v>
      </c>
    </row>
    <row r="357" spans="2:51" s="13" customFormat="1" ht="13.5">
      <c r="B357" s="212"/>
      <c r="D357" s="184" t="s">
        <v>171</v>
      </c>
      <c r="E357" s="213" t="s">
        <v>5</v>
      </c>
      <c r="F357" s="214" t="s">
        <v>252</v>
      </c>
      <c r="H357" s="215">
        <v>23.31</v>
      </c>
      <c r="I357" s="216"/>
      <c r="L357" s="212"/>
      <c r="M357" s="217"/>
      <c r="N357" s="218"/>
      <c r="O357" s="218"/>
      <c r="P357" s="218"/>
      <c r="Q357" s="218"/>
      <c r="R357" s="218"/>
      <c r="S357" s="218"/>
      <c r="T357" s="219"/>
      <c r="AT357" s="213" t="s">
        <v>171</v>
      </c>
      <c r="AU357" s="213" t="s">
        <v>91</v>
      </c>
      <c r="AV357" s="13" t="s">
        <v>167</v>
      </c>
      <c r="AW357" s="13" t="s">
        <v>45</v>
      </c>
      <c r="AX357" s="13" t="s">
        <v>26</v>
      </c>
      <c r="AY357" s="213" t="s">
        <v>160</v>
      </c>
    </row>
    <row r="358" spans="2:65" s="1" customFormat="1" ht="25.5" customHeight="1">
      <c r="B358" s="171"/>
      <c r="C358" s="172" t="s">
        <v>466</v>
      </c>
      <c r="D358" s="172" t="s">
        <v>162</v>
      </c>
      <c r="E358" s="173" t="s">
        <v>467</v>
      </c>
      <c r="F358" s="174" t="s">
        <v>468</v>
      </c>
      <c r="G358" s="175" t="s">
        <v>176</v>
      </c>
      <c r="H358" s="176">
        <v>4.725</v>
      </c>
      <c r="I358" s="177"/>
      <c r="J358" s="178">
        <f>ROUND(I358*H358,2)</f>
        <v>0</v>
      </c>
      <c r="K358" s="174" t="s">
        <v>166</v>
      </c>
      <c r="L358" s="42"/>
      <c r="M358" s="179" t="s">
        <v>5</v>
      </c>
      <c r="N358" s="180" t="s">
        <v>53</v>
      </c>
      <c r="O358" s="43"/>
      <c r="P358" s="181">
        <f>O358*H358</f>
        <v>0</v>
      </c>
      <c r="Q358" s="181">
        <v>0.00676</v>
      </c>
      <c r="R358" s="181">
        <f>Q358*H358</f>
        <v>0.031941</v>
      </c>
      <c r="S358" s="181">
        <v>0</v>
      </c>
      <c r="T358" s="182">
        <f>S358*H358</f>
        <v>0</v>
      </c>
      <c r="AR358" s="24" t="s">
        <v>167</v>
      </c>
      <c r="AT358" s="24" t="s">
        <v>162</v>
      </c>
      <c r="AU358" s="24" t="s">
        <v>91</v>
      </c>
      <c r="AY358" s="24" t="s">
        <v>160</v>
      </c>
      <c r="BE358" s="183">
        <f>IF(N358="základní",J358,0)</f>
        <v>0</v>
      </c>
      <c r="BF358" s="183">
        <f>IF(N358="snížená",J358,0)</f>
        <v>0</v>
      </c>
      <c r="BG358" s="183">
        <f>IF(N358="zákl. přenesená",J358,0)</f>
        <v>0</v>
      </c>
      <c r="BH358" s="183">
        <f>IF(N358="sníž. přenesená",J358,0)</f>
        <v>0</v>
      </c>
      <c r="BI358" s="183">
        <f>IF(N358="nulová",J358,0)</f>
        <v>0</v>
      </c>
      <c r="BJ358" s="24" t="s">
        <v>26</v>
      </c>
      <c r="BK358" s="183">
        <f>ROUND(I358*H358,2)</f>
        <v>0</v>
      </c>
      <c r="BL358" s="24" t="s">
        <v>167</v>
      </c>
      <c r="BM358" s="24" t="s">
        <v>469</v>
      </c>
    </row>
    <row r="359" spans="2:47" s="1" customFormat="1" ht="27">
      <c r="B359" s="42"/>
      <c r="D359" s="184" t="s">
        <v>169</v>
      </c>
      <c r="F359" s="185" t="s">
        <v>470</v>
      </c>
      <c r="I359" s="146"/>
      <c r="L359" s="42"/>
      <c r="M359" s="186"/>
      <c r="N359" s="43"/>
      <c r="O359" s="43"/>
      <c r="P359" s="43"/>
      <c r="Q359" s="43"/>
      <c r="R359" s="43"/>
      <c r="S359" s="43"/>
      <c r="T359" s="71"/>
      <c r="AT359" s="24" t="s">
        <v>169</v>
      </c>
      <c r="AU359" s="24" t="s">
        <v>91</v>
      </c>
    </row>
    <row r="360" spans="2:51" s="11" customFormat="1" ht="13.5">
      <c r="B360" s="187"/>
      <c r="D360" s="184" t="s">
        <v>171</v>
      </c>
      <c r="E360" s="188" t="s">
        <v>5</v>
      </c>
      <c r="F360" s="189" t="s">
        <v>471</v>
      </c>
      <c r="H360" s="188" t="s">
        <v>5</v>
      </c>
      <c r="I360" s="190"/>
      <c r="L360" s="187"/>
      <c r="M360" s="191"/>
      <c r="N360" s="192"/>
      <c r="O360" s="192"/>
      <c r="P360" s="192"/>
      <c r="Q360" s="192"/>
      <c r="R360" s="192"/>
      <c r="S360" s="192"/>
      <c r="T360" s="193"/>
      <c r="AT360" s="188" t="s">
        <v>171</v>
      </c>
      <c r="AU360" s="188" t="s">
        <v>91</v>
      </c>
      <c r="AV360" s="11" t="s">
        <v>26</v>
      </c>
      <c r="AW360" s="11" t="s">
        <v>45</v>
      </c>
      <c r="AX360" s="11" t="s">
        <v>82</v>
      </c>
      <c r="AY360" s="188" t="s">
        <v>160</v>
      </c>
    </row>
    <row r="361" spans="2:51" s="12" customFormat="1" ht="13.5">
      <c r="B361" s="194"/>
      <c r="D361" s="184" t="s">
        <v>171</v>
      </c>
      <c r="E361" s="195" t="s">
        <v>5</v>
      </c>
      <c r="F361" s="196" t="s">
        <v>472</v>
      </c>
      <c r="H361" s="197">
        <v>4.725</v>
      </c>
      <c r="I361" s="198"/>
      <c r="L361" s="194"/>
      <c r="M361" s="199"/>
      <c r="N361" s="200"/>
      <c r="O361" s="200"/>
      <c r="P361" s="200"/>
      <c r="Q361" s="200"/>
      <c r="R361" s="200"/>
      <c r="S361" s="200"/>
      <c r="T361" s="201"/>
      <c r="AT361" s="195" t="s">
        <v>171</v>
      </c>
      <c r="AU361" s="195" t="s">
        <v>91</v>
      </c>
      <c r="AV361" s="12" t="s">
        <v>91</v>
      </c>
      <c r="AW361" s="12" t="s">
        <v>45</v>
      </c>
      <c r="AX361" s="12" t="s">
        <v>82</v>
      </c>
      <c r="AY361" s="195" t="s">
        <v>160</v>
      </c>
    </row>
    <row r="362" spans="2:51" s="13" customFormat="1" ht="13.5">
      <c r="B362" s="212"/>
      <c r="D362" s="184" t="s">
        <v>171</v>
      </c>
      <c r="E362" s="213" t="s">
        <v>5</v>
      </c>
      <c r="F362" s="214" t="s">
        <v>252</v>
      </c>
      <c r="H362" s="215">
        <v>4.725</v>
      </c>
      <c r="I362" s="216"/>
      <c r="L362" s="212"/>
      <c r="M362" s="217"/>
      <c r="N362" s="218"/>
      <c r="O362" s="218"/>
      <c r="P362" s="218"/>
      <c r="Q362" s="218"/>
      <c r="R362" s="218"/>
      <c r="S362" s="218"/>
      <c r="T362" s="219"/>
      <c r="AT362" s="213" t="s">
        <v>171</v>
      </c>
      <c r="AU362" s="213" t="s">
        <v>91</v>
      </c>
      <c r="AV362" s="13" t="s">
        <v>167</v>
      </c>
      <c r="AW362" s="13" t="s">
        <v>45</v>
      </c>
      <c r="AX362" s="13" t="s">
        <v>26</v>
      </c>
      <c r="AY362" s="213" t="s">
        <v>160</v>
      </c>
    </row>
    <row r="363" spans="2:65" s="1" customFormat="1" ht="16.5" customHeight="1">
      <c r="B363" s="171"/>
      <c r="C363" s="202" t="s">
        <v>473</v>
      </c>
      <c r="D363" s="202" t="s">
        <v>194</v>
      </c>
      <c r="E363" s="203" t="s">
        <v>474</v>
      </c>
      <c r="F363" s="204" t="s">
        <v>475</v>
      </c>
      <c r="G363" s="205" t="s">
        <v>176</v>
      </c>
      <c r="H363" s="206">
        <v>5.198</v>
      </c>
      <c r="I363" s="207"/>
      <c r="J363" s="208">
        <f>ROUND(I363*H363,2)</f>
        <v>0</v>
      </c>
      <c r="K363" s="204" t="s">
        <v>166</v>
      </c>
      <c r="L363" s="209"/>
      <c r="M363" s="210" t="s">
        <v>5</v>
      </c>
      <c r="N363" s="211" t="s">
        <v>53</v>
      </c>
      <c r="O363" s="43"/>
      <c r="P363" s="181">
        <f>O363*H363</f>
        <v>0</v>
      </c>
      <c r="Q363" s="181">
        <v>0.00255</v>
      </c>
      <c r="R363" s="181">
        <f>Q363*H363</f>
        <v>0.013254900000000002</v>
      </c>
      <c r="S363" s="181">
        <v>0</v>
      </c>
      <c r="T363" s="182">
        <f>S363*H363</f>
        <v>0</v>
      </c>
      <c r="AR363" s="24" t="s">
        <v>198</v>
      </c>
      <c r="AT363" s="24" t="s">
        <v>194</v>
      </c>
      <c r="AU363" s="24" t="s">
        <v>91</v>
      </c>
      <c r="AY363" s="24" t="s">
        <v>160</v>
      </c>
      <c r="BE363" s="183">
        <f>IF(N363="základní",J363,0)</f>
        <v>0</v>
      </c>
      <c r="BF363" s="183">
        <f>IF(N363="snížená",J363,0)</f>
        <v>0</v>
      </c>
      <c r="BG363" s="183">
        <f>IF(N363="zákl. přenesená",J363,0)</f>
        <v>0</v>
      </c>
      <c r="BH363" s="183">
        <f>IF(N363="sníž. přenesená",J363,0)</f>
        <v>0</v>
      </c>
      <c r="BI363" s="183">
        <f>IF(N363="nulová",J363,0)</f>
        <v>0</v>
      </c>
      <c r="BJ363" s="24" t="s">
        <v>26</v>
      </c>
      <c r="BK363" s="183">
        <f>ROUND(I363*H363,2)</f>
        <v>0</v>
      </c>
      <c r="BL363" s="24" t="s">
        <v>167</v>
      </c>
      <c r="BM363" s="24" t="s">
        <v>476</v>
      </c>
    </row>
    <row r="364" spans="2:47" s="1" customFormat="1" ht="13.5">
      <c r="B364" s="42"/>
      <c r="D364" s="184" t="s">
        <v>169</v>
      </c>
      <c r="F364" s="185" t="s">
        <v>475</v>
      </c>
      <c r="I364" s="146"/>
      <c r="L364" s="42"/>
      <c r="M364" s="186"/>
      <c r="N364" s="43"/>
      <c r="O364" s="43"/>
      <c r="P364" s="43"/>
      <c r="Q364" s="43"/>
      <c r="R364" s="43"/>
      <c r="S364" s="43"/>
      <c r="T364" s="71"/>
      <c r="AT364" s="24" t="s">
        <v>169</v>
      </c>
      <c r="AU364" s="24" t="s">
        <v>91</v>
      </c>
    </row>
    <row r="365" spans="2:51" s="12" customFormat="1" ht="13.5">
      <c r="B365" s="194"/>
      <c r="D365" s="184" t="s">
        <v>171</v>
      </c>
      <c r="E365" s="195" t="s">
        <v>5</v>
      </c>
      <c r="F365" s="196" t="s">
        <v>477</v>
      </c>
      <c r="H365" s="197">
        <v>5.198</v>
      </c>
      <c r="I365" s="198"/>
      <c r="L365" s="194"/>
      <c r="M365" s="199"/>
      <c r="N365" s="200"/>
      <c r="O365" s="200"/>
      <c r="P365" s="200"/>
      <c r="Q365" s="200"/>
      <c r="R365" s="200"/>
      <c r="S365" s="200"/>
      <c r="T365" s="201"/>
      <c r="AT365" s="195" t="s">
        <v>171</v>
      </c>
      <c r="AU365" s="195" t="s">
        <v>91</v>
      </c>
      <c r="AV365" s="12" t="s">
        <v>91</v>
      </c>
      <c r="AW365" s="12" t="s">
        <v>45</v>
      </c>
      <c r="AX365" s="12" t="s">
        <v>82</v>
      </c>
      <c r="AY365" s="195" t="s">
        <v>160</v>
      </c>
    </row>
    <row r="366" spans="2:51" s="13" customFormat="1" ht="13.5">
      <c r="B366" s="212"/>
      <c r="D366" s="184" t="s">
        <v>171</v>
      </c>
      <c r="E366" s="213" t="s">
        <v>5</v>
      </c>
      <c r="F366" s="214" t="s">
        <v>252</v>
      </c>
      <c r="H366" s="215">
        <v>5.198</v>
      </c>
      <c r="I366" s="216"/>
      <c r="L366" s="212"/>
      <c r="M366" s="217"/>
      <c r="N366" s="218"/>
      <c r="O366" s="218"/>
      <c r="P366" s="218"/>
      <c r="Q366" s="218"/>
      <c r="R366" s="218"/>
      <c r="S366" s="218"/>
      <c r="T366" s="219"/>
      <c r="AT366" s="213" t="s">
        <v>171</v>
      </c>
      <c r="AU366" s="213" t="s">
        <v>91</v>
      </c>
      <c r="AV366" s="13" t="s">
        <v>167</v>
      </c>
      <c r="AW366" s="13" t="s">
        <v>45</v>
      </c>
      <c r="AX366" s="13" t="s">
        <v>26</v>
      </c>
      <c r="AY366" s="213" t="s">
        <v>160</v>
      </c>
    </row>
    <row r="367" spans="2:65" s="1" customFormat="1" ht="25.5" customHeight="1">
      <c r="B367" s="171"/>
      <c r="C367" s="172" t="s">
        <v>478</v>
      </c>
      <c r="D367" s="172" t="s">
        <v>162</v>
      </c>
      <c r="E367" s="173" t="s">
        <v>479</v>
      </c>
      <c r="F367" s="174" t="s">
        <v>480</v>
      </c>
      <c r="G367" s="175" t="s">
        <v>165</v>
      </c>
      <c r="H367" s="176">
        <v>106.17</v>
      </c>
      <c r="I367" s="177"/>
      <c r="J367" s="178">
        <f>ROUND(I367*H367,2)</f>
        <v>0</v>
      </c>
      <c r="K367" s="174" t="s">
        <v>166</v>
      </c>
      <c r="L367" s="42"/>
      <c r="M367" s="179" t="s">
        <v>5</v>
      </c>
      <c r="N367" s="180" t="s">
        <v>53</v>
      </c>
      <c r="O367" s="43"/>
      <c r="P367" s="181">
        <f>O367*H367</f>
        <v>0</v>
      </c>
      <c r="Q367" s="181">
        <v>0.00176</v>
      </c>
      <c r="R367" s="181">
        <f>Q367*H367</f>
        <v>0.1868592</v>
      </c>
      <c r="S367" s="181">
        <v>0</v>
      </c>
      <c r="T367" s="182">
        <f>S367*H367</f>
        <v>0</v>
      </c>
      <c r="AR367" s="24" t="s">
        <v>167</v>
      </c>
      <c r="AT367" s="24" t="s">
        <v>162</v>
      </c>
      <c r="AU367" s="24" t="s">
        <v>91</v>
      </c>
      <c r="AY367" s="24" t="s">
        <v>160</v>
      </c>
      <c r="BE367" s="183">
        <f>IF(N367="základní",J367,0)</f>
        <v>0</v>
      </c>
      <c r="BF367" s="183">
        <f>IF(N367="snížená",J367,0)</f>
        <v>0</v>
      </c>
      <c r="BG367" s="183">
        <f>IF(N367="zákl. přenesená",J367,0)</f>
        <v>0</v>
      </c>
      <c r="BH367" s="183">
        <f>IF(N367="sníž. přenesená",J367,0)</f>
        <v>0</v>
      </c>
      <c r="BI367" s="183">
        <f>IF(N367="nulová",J367,0)</f>
        <v>0</v>
      </c>
      <c r="BJ367" s="24" t="s">
        <v>26</v>
      </c>
      <c r="BK367" s="183">
        <f>ROUND(I367*H367,2)</f>
        <v>0</v>
      </c>
      <c r="BL367" s="24" t="s">
        <v>167</v>
      </c>
      <c r="BM367" s="24" t="s">
        <v>481</v>
      </c>
    </row>
    <row r="368" spans="2:47" s="1" customFormat="1" ht="27">
      <c r="B368" s="42"/>
      <c r="D368" s="184" t="s">
        <v>169</v>
      </c>
      <c r="F368" s="185" t="s">
        <v>482</v>
      </c>
      <c r="I368" s="146"/>
      <c r="L368" s="42"/>
      <c r="M368" s="186"/>
      <c r="N368" s="43"/>
      <c r="O368" s="43"/>
      <c r="P368" s="43"/>
      <c r="Q368" s="43"/>
      <c r="R368" s="43"/>
      <c r="S368" s="43"/>
      <c r="T368" s="71"/>
      <c r="AT368" s="24" t="s">
        <v>169</v>
      </c>
      <c r="AU368" s="24" t="s">
        <v>91</v>
      </c>
    </row>
    <row r="369" spans="2:51" s="11" customFormat="1" ht="13.5">
      <c r="B369" s="187"/>
      <c r="D369" s="184" t="s">
        <v>171</v>
      </c>
      <c r="E369" s="188" t="s">
        <v>5</v>
      </c>
      <c r="F369" s="189" t="s">
        <v>483</v>
      </c>
      <c r="H369" s="188" t="s">
        <v>5</v>
      </c>
      <c r="I369" s="190"/>
      <c r="L369" s="187"/>
      <c r="M369" s="191"/>
      <c r="N369" s="192"/>
      <c r="O369" s="192"/>
      <c r="P369" s="192"/>
      <c r="Q369" s="192"/>
      <c r="R369" s="192"/>
      <c r="S369" s="192"/>
      <c r="T369" s="193"/>
      <c r="AT369" s="188" t="s">
        <v>171</v>
      </c>
      <c r="AU369" s="188" t="s">
        <v>91</v>
      </c>
      <c r="AV369" s="11" t="s">
        <v>26</v>
      </c>
      <c r="AW369" s="11" t="s">
        <v>45</v>
      </c>
      <c r="AX369" s="11" t="s">
        <v>82</v>
      </c>
      <c r="AY369" s="188" t="s">
        <v>160</v>
      </c>
    </row>
    <row r="370" spans="2:51" s="12" customFormat="1" ht="13.5">
      <c r="B370" s="194"/>
      <c r="D370" s="184" t="s">
        <v>171</v>
      </c>
      <c r="E370" s="195" t="s">
        <v>5</v>
      </c>
      <c r="F370" s="196" t="s">
        <v>484</v>
      </c>
      <c r="H370" s="197">
        <v>15.6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171</v>
      </c>
      <c r="AU370" s="195" t="s">
        <v>91</v>
      </c>
      <c r="AV370" s="12" t="s">
        <v>91</v>
      </c>
      <c r="AW370" s="12" t="s">
        <v>45</v>
      </c>
      <c r="AX370" s="12" t="s">
        <v>82</v>
      </c>
      <c r="AY370" s="195" t="s">
        <v>160</v>
      </c>
    </row>
    <row r="371" spans="2:51" s="12" customFormat="1" ht="13.5">
      <c r="B371" s="194"/>
      <c r="D371" s="184" t="s">
        <v>171</v>
      </c>
      <c r="E371" s="195" t="s">
        <v>5</v>
      </c>
      <c r="F371" s="196" t="s">
        <v>485</v>
      </c>
      <c r="H371" s="197">
        <v>7.4</v>
      </c>
      <c r="I371" s="198"/>
      <c r="L371" s="194"/>
      <c r="M371" s="199"/>
      <c r="N371" s="200"/>
      <c r="O371" s="200"/>
      <c r="P371" s="200"/>
      <c r="Q371" s="200"/>
      <c r="R371" s="200"/>
      <c r="S371" s="200"/>
      <c r="T371" s="201"/>
      <c r="AT371" s="195" t="s">
        <v>171</v>
      </c>
      <c r="AU371" s="195" t="s">
        <v>91</v>
      </c>
      <c r="AV371" s="12" t="s">
        <v>91</v>
      </c>
      <c r="AW371" s="12" t="s">
        <v>45</v>
      </c>
      <c r="AX371" s="12" t="s">
        <v>82</v>
      </c>
      <c r="AY371" s="195" t="s">
        <v>160</v>
      </c>
    </row>
    <row r="372" spans="2:51" s="12" customFormat="1" ht="13.5">
      <c r="B372" s="194"/>
      <c r="D372" s="184" t="s">
        <v>171</v>
      </c>
      <c r="E372" s="195" t="s">
        <v>5</v>
      </c>
      <c r="F372" s="196" t="s">
        <v>486</v>
      </c>
      <c r="H372" s="197">
        <v>5.41</v>
      </c>
      <c r="I372" s="198"/>
      <c r="L372" s="194"/>
      <c r="M372" s="199"/>
      <c r="N372" s="200"/>
      <c r="O372" s="200"/>
      <c r="P372" s="200"/>
      <c r="Q372" s="200"/>
      <c r="R372" s="200"/>
      <c r="S372" s="200"/>
      <c r="T372" s="201"/>
      <c r="AT372" s="195" t="s">
        <v>171</v>
      </c>
      <c r="AU372" s="195" t="s">
        <v>91</v>
      </c>
      <c r="AV372" s="12" t="s">
        <v>91</v>
      </c>
      <c r="AW372" s="12" t="s">
        <v>45</v>
      </c>
      <c r="AX372" s="12" t="s">
        <v>82</v>
      </c>
      <c r="AY372" s="195" t="s">
        <v>160</v>
      </c>
    </row>
    <row r="373" spans="2:51" s="12" customFormat="1" ht="13.5">
      <c r="B373" s="194"/>
      <c r="D373" s="184" t="s">
        <v>171</v>
      </c>
      <c r="E373" s="195" t="s">
        <v>5</v>
      </c>
      <c r="F373" s="196" t="s">
        <v>487</v>
      </c>
      <c r="H373" s="197">
        <v>17.4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171</v>
      </c>
      <c r="AU373" s="195" t="s">
        <v>91</v>
      </c>
      <c r="AV373" s="12" t="s">
        <v>91</v>
      </c>
      <c r="AW373" s="12" t="s">
        <v>45</v>
      </c>
      <c r="AX373" s="12" t="s">
        <v>82</v>
      </c>
      <c r="AY373" s="195" t="s">
        <v>160</v>
      </c>
    </row>
    <row r="374" spans="2:51" s="12" customFormat="1" ht="13.5">
      <c r="B374" s="194"/>
      <c r="D374" s="184" t="s">
        <v>171</v>
      </c>
      <c r="E374" s="195" t="s">
        <v>5</v>
      </c>
      <c r="F374" s="196" t="s">
        <v>488</v>
      </c>
      <c r="H374" s="197">
        <v>5.2</v>
      </c>
      <c r="I374" s="198"/>
      <c r="L374" s="194"/>
      <c r="M374" s="199"/>
      <c r="N374" s="200"/>
      <c r="O374" s="200"/>
      <c r="P374" s="200"/>
      <c r="Q374" s="200"/>
      <c r="R374" s="200"/>
      <c r="S374" s="200"/>
      <c r="T374" s="201"/>
      <c r="AT374" s="195" t="s">
        <v>171</v>
      </c>
      <c r="AU374" s="195" t="s">
        <v>91</v>
      </c>
      <c r="AV374" s="12" t="s">
        <v>91</v>
      </c>
      <c r="AW374" s="12" t="s">
        <v>45</v>
      </c>
      <c r="AX374" s="12" t="s">
        <v>82</v>
      </c>
      <c r="AY374" s="195" t="s">
        <v>160</v>
      </c>
    </row>
    <row r="375" spans="2:51" s="12" customFormat="1" ht="13.5">
      <c r="B375" s="194"/>
      <c r="D375" s="184" t="s">
        <v>171</v>
      </c>
      <c r="E375" s="195" t="s">
        <v>5</v>
      </c>
      <c r="F375" s="196" t="s">
        <v>489</v>
      </c>
      <c r="H375" s="197">
        <v>6.48</v>
      </c>
      <c r="I375" s="198"/>
      <c r="L375" s="194"/>
      <c r="M375" s="199"/>
      <c r="N375" s="200"/>
      <c r="O375" s="200"/>
      <c r="P375" s="200"/>
      <c r="Q375" s="200"/>
      <c r="R375" s="200"/>
      <c r="S375" s="200"/>
      <c r="T375" s="201"/>
      <c r="AT375" s="195" t="s">
        <v>171</v>
      </c>
      <c r="AU375" s="195" t="s">
        <v>91</v>
      </c>
      <c r="AV375" s="12" t="s">
        <v>91</v>
      </c>
      <c r="AW375" s="12" t="s">
        <v>45</v>
      </c>
      <c r="AX375" s="12" t="s">
        <v>82</v>
      </c>
      <c r="AY375" s="195" t="s">
        <v>160</v>
      </c>
    </row>
    <row r="376" spans="2:51" s="12" customFormat="1" ht="13.5">
      <c r="B376" s="194"/>
      <c r="D376" s="184" t="s">
        <v>171</v>
      </c>
      <c r="E376" s="195" t="s">
        <v>5</v>
      </c>
      <c r="F376" s="196" t="s">
        <v>490</v>
      </c>
      <c r="H376" s="197">
        <v>24.8</v>
      </c>
      <c r="I376" s="198"/>
      <c r="L376" s="194"/>
      <c r="M376" s="199"/>
      <c r="N376" s="200"/>
      <c r="O376" s="200"/>
      <c r="P376" s="200"/>
      <c r="Q376" s="200"/>
      <c r="R376" s="200"/>
      <c r="S376" s="200"/>
      <c r="T376" s="201"/>
      <c r="AT376" s="195" t="s">
        <v>171</v>
      </c>
      <c r="AU376" s="195" t="s">
        <v>91</v>
      </c>
      <c r="AV376" s="12" t="s">
        <v>91</v>
      </c>
      <c r="AW376" s="12" t="s">
        <v>45</v>
      </c>
      <c r="AX376" s="12" t="s">
        <v>82</v>
      </c>
      <c r="AY376" s="195" t="s">
        <v>160</v>
      </c>
    </row>
    <row r="377" spans="2:51" s="12" customFormat="1" ht="13.5">
      <c r="B377" s="194"/>
      <c r="D377" s="184" t="s">
        <v>171</v>
      </c>
      <c r="E377" s="195" t="s">
        <v>5</v>
      </c>
      <c r="F377" s="196" t="s">
        <v>491</v>
      </c>
      <c r="H377" s="197">
        <v>6.28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171</v>
      </c>
      <c r="AU377" s="195" t="s">
        <v>91</v>
      </c>
      <c r="AV377" s="12" t="s">
        <v>91</v>
      </c>
      <c r="AW377" s="12" t="s">
        <v>45</v>
      </c>
      <c r="AX377" s="12" t="s">
        <v>82</v>
      </c>
      <c r="AY377" s="195" t="s">
        <v>160</v>
      </c>
    </row>
    <row r="378" spans="2:51" s="12" customFormat="1" ht="13.5">
      <c r="B378" s="194"/>
      <c r="D378" s="184" t="s">
        <v>171</v>
      </c>
      <c r="E378" s="195" t="s">
        <v>5</v>
      </c>
      <c r="F378" s="196" t="s">
        <v>492</v>
      </c>
      <c r="H378" s="197">
        <v>6</v>
      </c>
      <c r="I378" s="198"/>
      <c r="L378" s="194"/>
      <c r="M378" s="199"/>
      <c r="N378" s="200"/>
      <c r="O378" s="200"/>
      <c r="P378" s="200"/>
      <c r="Q378" s="200"/>
      <c r="R378" s="200"/>
      <c r="S378" s="200"/>
      <c r="T378" s="201"/>
      <c r="AT378" s="195" t="s">
        <v>171</v>
      </c>
      <c r="AU378" s="195" t="s">
        <v>91</v>
      </c>
      <c r="AV378" s="12" t="s">
        <v>91</v>
      </c>
      <c r="AW378" s="12" t="s">
        <v>45</v>
      </c>
      <c r="AX378" s="12" t="s">
        <v>82</v>
      </c>
      <c r="AY378" s="195" t="s">
        <v>160</v>
      </c>
    </row>
    <row r="379" spans="2:51" s="12" customFormat="1" ht="13.5">
      <c r="B379" s="194"/>
      <c r="D379" s="184" t="s">
        <v>171</v>
      </c>
      <c r="E379" s="195" t="s">
        <v>5</v>
      </c>
      <c r="F379" s="196" t="s">
        <v>493</v>
      </c>
      <c r="H379" s="197">
        <v>11.6</v>
      </c>
      <c r="I379" s="198"/>
      <c r="L379" s="194"/>
      <c r="M379" s="199"/>
      <c r="N379" s="200"/>
      <c r="O379" s="200"/>
      <c r="P379" s="200"/>
      <c r="Q379" s="200"/>
      <c r="R379" s="200"/>
      <c r="S379" s="200"/>
      <c r="T379" s="201"/>
      <c r="AT379" s="195" t="s">
        <v>171</v>
      </c>
      <c r="AU379" s="195" t="s">
        <v>91</v>
      </c>
      <c r="AV379" s="12" t="s">
        <v>91</v>
      </c>
      <c r="AW379" s="12" t="s">
        <v>45</v>
      </c>
      <c r="AX379" s="12" t="s">
        <v>82</v>
      </c>
      <c r="AY379" s="195" t="s">
        <v>160</v>
      </c>
    </row>
    <row r="380" spans="2:51" s="13" customFormat="1" ht="13.5">
      <c r="B380" s="212"/>
      <c r="D380" s="184" t="s">
        <v>171</v>
      </c>
      <c r="E380" s="213" t="s">
        <v>5</v>
      </c>
      <c r="F380" s="214" t="s">
        <v>252</v>
      </c>
      <c r="H380" s="215">
        <v>106.17</v>
      </c>
      <c r="I380" s="216"/>
      <c r="L380" s="212"/>
      <c r="M380" s="217"/>
      <c r="N380" s="218"/>
      <c r="O380" s="218"/>
      <c r="P380" s="218"/>
      <c r="Q380" s="218"/>
      <c r="R380" s="218"/>
      <c r="S380" s="218"/>
      <c r="T380" s="219"/>
      <c r="AT380" s="213" t="s">
        <v>171</v>
      </c>
      <c r="AU380" s="213" t="s">
        <v>91</v>
      </c>
      <c r="AV380" s="13" t="s">
        <v>167</v>
      </c>
      <c r="AW380" s="13" t="s">
        <v>45</v>
      </c>
      <c r="AX380" s="13" t="s">
        <v>26</v>
      </c>
      <c r="AY380" s="213" t="s">
        <v>160</v>
      </c>
    </row>
    <row r="381" spans="2:65" s="1" customFormat="1" ht="16.5" customHeight="1">
      <c r="B381" s="171"/>
      <c r="C381" s="202" t="s">
        <v>494</v>
      </c>
      <c r="D381" s="202" t="s">
        <v>194</v>
      </c>
      <c r="E381" s="203" t="s">
        <v>495</v>
      </c>
      <c r="F381" s="204" t="s">
        <v>496</v>
      </c>
      <c r="G381" s="205" t="s">
        <v>176</v>
      </c>
      <c r="H381" s="206">
        <v>18.231</v>
      </c>
      <c r="I381" s="207"/>
      <c r="J381" s="208">
        <f>ROUND(I381*H381,2)</f>
        <v>0</v>
      </c>
      <c r="K381" s="204" t="s">
        <v>166</v>
      </c>
      <c r="L381" s="209"/>
      <c r="M381" s="210" t="s">
        <v>5</v>
      </c>
      <c r="N381" s="211" t="s">
        <v>53</v>
      </c>
      <c r="O381" s="43"/>
      <c r="P381" s="181">
        <f>O381*H381</f>
        <v>0</v>
      </c>
      <c r="Q381" s="181">
        <v>0.0009</v>
      </c>
      <c r="R381" s="181">
        <f>Q381*H381</f>
        <v>0.0164079</v>
      </c>
      <c r="S381" s="181">
        <v>0</v>
      </c>
      <c r="T381" s="182">
        <f>S381*H381</f>
        <v>0</v>
      </c>
      <c r="AR381" s="24" t="s">
        <v>198</v>
      </c>
      <c r="AT381" s="24" t="s">
        <v>194</v>
      </c>
      <c r="AU381" s="24" t="s">
        <v>91</v>
      </c>
      <c r="AY381" s="24" t="s">
        <v>160</v>
      </c>
      <c r="BE381" s="183">
        <f>IF(N381="základní",J381,0)</f>
        <v>0</v>
      </c>
      <c r="BF381" s="183">
        <f>IF(N381="snížená",J381,0)</f>
        <v>0</v>
      </c>
      <c r="BG381" s="183">
        <f>IF(N381="zákl. přenesená",J381,0)</f>
        <v>0</v>
      </c>
      <c r="BH381" s="183">
        <f>IF(N381="sníž. přenesená",J381,0)</f>
        <v>0</v>
      </c>
      <c r="BI381" s="183">
        <f>IF(N381="nulová",J381,0)</f>
        <v>0</v>
      </c>
      <c r="BJ381" s="24" t="s">
        <v>26</v>
      </c>
      <c r="BK381" s="183">
        <f>ROUND(I381*H381,2)</f>
        <v>0</v>
      </c>
      <c r="BL381" s="24" t="s">
        <v>167</v>
      </c>
      <c r="BM381" s="24" t="s">
        <v>497</v>
      </c>
    </row>
    <row r="382" spans="2:47" s="1" customFormat="1" ht="13.5">
      <c r="B382" s="42"/>
      <c r="D382" s="184" t="s">
        <v>169</v>
      </c>
      <c r="F382" s="185" t="s">
        <v>496</v>
      </c>
      <c r="I382" s="146"/>
      <c r="L382" s="42"/>
      <c r="M382" s="186"/>
      <c r="N382" s="43"/>
      <c r="O382" s="43"/>
      <c r="P382" s="43"/>
      <c r="Q382" s="43"/>
      <c r="R382" s="43"/>
      <c r="S382" s="43"/>
      <c r="T382" s="71"/>
      <c r="AT382" s="24" t="s">
        <v>169</v>
      </c>
      <c r="AU382" s="24" t="s">
        <v>91</v>
      </c>
    </row>
    <row r="383" spans="2:51" s="11" customFormat="1" ht="13.5">
      <c r="B383" s="187"/>
      <c r="D383" s="184" t="s">
        <v>171</v>
      </c>
      <c r="E383" s="188" t="s">
        <v>5</v>
      </c>
      <c r="F383" s="189" t="s">
        <v>483</v>
      </c>
      <c r="H383" s="188" t="s">
        <v>5</v>
      </c>
      <c r="I383" s="190"/>
      <c r="L383" s="187"/>
      <c r="M383" s="191"/>
      <c r="N383" s="192"/>
      <c r="O383" s="192"/>
      <c r="P383" s="192"/>
      <c r="Q383" s="192"/>
      <c r="R383" s="192"/>
      <c r="S383" s="192"/>
      <c r="T383" s="193"/>
      <c r="AT383" s="188" t="s">
        <v>171</v>
      </c>
      <c r="AU383" s="188" t="s">
        <v>91</v>
      </c>
      <c r="AV383" s="11" t="s">
        <v>26</v>
      </c>
      <c r="AW383" s="11" t="s">
        <v>45</v>
      </c>
      <c r="AX383" s="11" t="s">
        <v>82</v>
      </c>
      <c r="AY383" s="188" t="s">
        <v>160</v>
      </c>
    </row>
    <row r="384" spans="2:51" s="12" customFormat="1" ht="13.5">
      <c r="B384" s="194"/>
      <c r="D384" s="184" t="s">
        <v>171</v>
      </c>
      <c r="E384" s="195" t="s">
        <v>5</v>
      </c>
      <c r="F384" s="196" t="s">
        <v>498</v>
      </c>
      <c r="H384" s="197">
        <v>2.34</v>
      </c>
      <c r="I384" s="198"/>
      <c r="L384" s="194"/>
      <c r="M384" s="199"/>
      <c r="N384" s="200"/>
      <c r="O384" s="200"/>
      <c r="P384" s="200"/>
      <c r="Q384" s="200"/>
      <c r="R384" s="200"/>
      <c r="S384" s="200"/>
      <c r="T384" s="201"/>
      <c r="AT384" s="195" t="s">
        <v>171</v>
      </c>
      <c r="AU384" s="195" t="s">
        <v>91</v>
      </c>
      <c r="AV384" s="12" t="s">
        <v>91</v>
      </c>
      <c r="AW384" s="12" t="s">
        <v>45</v>
      </c>
      <c r="AX384" s="12" t="s">
        <v>82</v>
      </c>
      <c r="AY384" s="195" t="s">
        <v>160</v>
      </c>
    </row>
    <row r="385" spans="2:51" s="12" customFormat="1" ht="13.5">
      <c r="B385" s="194"/>
      <c r="D385" s="184" t="s">
        <v>171</v>
      </c>
      <c r="E385" s="195" t="s">
        <v>5</v>
      </c>
      <c r="F385" s="196" t="s">
        <v>499</v>
      </c>
      <c r="H385" s="197">
        <v>1.11</v>
      </c>
      <c r="I385" s="198"/>
      <c r="L385" s="194"/>
      <c r="M385" s="199"/>
      <c r="N385" s="200"/>
      <c r="O385" s="200"/>
      <c r="P385" s="200"/>
      <c r="Q385" s="200"/>
      <c r="R385" s="200"/>
      <c r="S385" s="200"/>
      <c r="T385" s="201"/>
      <c r="AT385" s="195" t="s">
        <v>171</v>
      </c>
      <c r="AU385" s="195" t="s">
        <v>91</v>
      </c>
      <c r="AV385" s="12" t="s">
        <v>91</v>
      </c>
      <c r="AW385" s="12" t="s">
        <v>45</v>
      </c>
      <c r="AX385" s="12" t="s">
        <v>82</v>
      </c>
      <c r="AY385" s="195" t="s">
        <v>160</v>
      </c>
    </row>
    <row r="386" spans="2:51" s="12" customFormat="1" ht="13.5">
      <c r="B386" s="194"/>
      <c r="D386" s="184" t="s">
        <v>171</v>
      </c>
      <c r="E386" s="195" t="s">
        <v>5</v>
      </c>
      <c r="F386" s="196" t="s">
        <v>500</v>
      </c>
      <c r="H386" s="197">
        <v>0.812</v>
      </c>
      <c r="I386" s="198"/>
      <c r="L386" s="194"/>
      <c r="M386" s="199"/>
      <c r="N386" s="200"/>
      <c r="O386" s="200"/>
      <c r="P386" s="200"/>
      <c r="Q386" s="200"/>
      <c r="R386" s="200"/>
      <c r="S386" s="200"/>
      <c r="T386" s="201"/>
      <c r="AT386" s="195" t="s">
        <v>171</v>
      </c>
      <c r="AU386" s="195" t="s">
        <v>91</v>
      </c>
      <c r="AV386" s="12" t="s">
        <v>91</v>
      </c>
      <c r="AW386" s="12" t="s">
        <v>45</v>
      </c>
      <c r="AX386" s="12" t="s">
        <v>82</v>
      </c>
      <c r="AY386" s="195" t="s">
        <v>160</v>
      </c>
    </row>
    <row r="387" spans="2:51" s="12" customFormat="1" ht="13.5">
      <c r="B387" s="194"/>
      <c r="D387" s="184" t="s">
        <v>171</v>
      </c>
      <c r="E387" s="195" t="s">
        <v>5</v>
      </c>
      <c r="F387" s="196" t="s">
        <v>501</v>
      </c>
      <c r="H387" s="197">
        <v>2.61</v>
      </c>
      <c r="I387" s="198"/>
      <c r="L387" s="194"/>
      <c r="M387" s="199"/>
      <c r="N387" s="200"/>
      <c r="O387" s="200"/>
      <c r="P387" s="200"/>
      <c r="Q387" s="200"/>
      <c r="R387" s="200"/>
      <c r="S387" s="200"/>
      <c r="T387" s="201"/>
      <c r="AT387" s="195" t="s">
        <v>171</v>
      </c>
      <c r="AU387" s="195" t="s">
        <v>91</v>
      </c>
      <c r="AV387" s="12" t="s">
        <v>91</v>
      </c>
      <c r="AW387" s="12" t="s">
        <v>45</v>
      </c>
      <c r="AX387" s="12" t="s">
        <v>82</v>
      </c>
      <c r="AY387" s="195" t="s">
        <v>160</v>
      </c>
    </row>
    <row r="388" spans="2:51" s="12" customFormat="1" ht="13.5">
      <c r="B388" s="194"/>
      <c r="D388" s="184" t="s">
        <v>171</v>
      </c>
      <c r="E388" s="195" t="s">
        <v>5</v>
      </c>
      <c r="F388" s="196" t="s">
        <v>502</v>
      </c>
      <c r="H388" s="197">
        <v>0.78</v>
      </c>
      <c r="I388" s="198"/>
      <c r="L388" s="194"/>
      <c r="M388" s="199"/>
      <c r="N388" s="200"/>
      <c r="O388" s="200"/>
      <c r="P388" s="200"/>
      <c r="Q388" s="200"/>
      <c r="R388" s="200"/>
      <c r="S388" s="200"/>
      <c r="T388" s="201"/>
      <c r="AT388" s="195" t="s">
        <v>171</v>
      </c>
      <c r="AU388" s="195" t="s">
        <v>91</v>
      </c>
      <c r="AV388" s="12" t="s">
        <v>91</v>
      </c>
      <c r="AW388" s="12" t="s">
        <v>45</v>
      </c>
      <c r="AX388" s="12" t="s">
        <v>82</v>
      </c>
      <c r="AY388" s="195" t="s">
        <v>160</v>
      </c>
    </row>
    <row r="389" spans="2:51" s="12" customFormat="1" ht="13.5">
      <c r="B389" s="194"/>
      <c r="D389" s="184" t="s">
        <v>171</v>
      </c>
      <c r="E389" s="195" t="s">
        <v>5</v>
      </c>
      <c r="F389" s="196" t="s">
        <v>503</v>
      </c>
      <c r="H389" s="197">
        <v>1.62</v>
      </c>
      <c r="I389" s="198"/>
      <c r="L389" s="194"/>
      <c r="M389" s="199"/>
      <c r="N389" s="200"/>
      <c r="O389" s="200"/>
      <c r="P389" s="200"/>
      <c r="Q389" s="200"/>
      <c r="R389" s="200"/>
      <c r="S389" s="200"/>
      <c r="T389" s="201"/>
      <c r="AT389" s="195" t="s">
        <v>171</v>
      </c>
      <c r="AU389" s="195" t="s">
        <v>91</v>
      </c>
      <c r="AV389" s="12" t="s">
        <v>91</v>
      </c>
      <c r="AW389" s="12" t="s">
        <v>45</v>
      </c>
      <c r="AX389" s="12" t="s">
        <v>82</v>
      </c>
      <c r="AY389" s="195" t="s">
        <v>160</v>
      </c>
    </row>
    <row r="390" spans="2:51" s="12" customFormat="1" ht="13.5">
      <c r="B390" s="194"/>
      <c r="D390" s="184" t="s">
        <v>171</v>
      </c>
      <c r="E390" s="195" t="s">
        <v>5</v>
      </c>
      <c r="F390" s="196" t="s">
        <v>504</v>
      </c>
      <c r="H390" s="197">
        <v>3.72</v>
      </c>
      <c r="I390" s="198"/>
      <c r="L390" s="194"/>
      <c r="M390" s="199"/>
      <c r="N390" s="200"/>
      <c r="O390" s="200"/>
      <c r="P390" s="200"/>
      <c r="Q390" s="200"/>
      <c r="R390" s="200"/>
      <c r="S390" s="200"/>
      <c r="T390" s="201"/>
      <c r="AT390" s="195" t="s">
        <v>171</v>
      </c>
      <c r="AU390" s="195" t="s">
        <v>91</v>
      </c>
      <c r="AV390" s="12" t="s">
        <v>91</v>
      </c>
      <c r="AW390" s="12" t="s">
        <v>45</v>
      </c>
      <c r="AX390" s="12" t="s">
        <v>82</v>
      </c>
      <c r="AY390" s="195" t="s">
        <v>160</v>
      </c>
    </row>
    <row r="391" spans="2:51" s="12" customFormat="1" ht="13.5">
      <c r="B391" s="194"/>
      <c r="D391" s="184" t="s">
        <v>171</v>
      </c>
      <c r="E391" s="195" t="s">
        <v>5</v>
      </c>
      <c r="F391" s="196" t="s">
        <v>505</v>
      </c>
      <c r="H391" s="197">
        <v>0.942</v>
      </c>
      <c r="I391" s="198"/>
      <c r="L391" s="194"/>
      <c r="M391" s="199"/>
      <c r="N391" s="200"/>
      <c r="O391" s="200"/>
      <c r="P391" s="200"/>
      <c r="Q391" s="200"/>
      <c r="R391" s="200"/>
      <c r="S391" s="200"/>
      <c r="T391" s="201"/>
      <c r="AT391" s="195" t="s">
        <v>171</v>
      </c>
      <c r="AU391" s="195" t="s">
        <v>91</v>
      </c>
      <c r="AV391" s="12" t="s">
        <v>91</v>
      </c>
      <c r="AW391" s="12" t="s">
        <v>45</v>
      </c>
      <c r="AX391" s="12" t="s">
        <v>82</v>
      </c>
      <c r="AY391" s="195" t="s">
        <v>160</v>
      </c>
    </row>
    <row r="392" spans="2:51" s="12" customFormat="1" ht="13.5">
      <c r="B392" s="194"/>
      <c r="D392" s="184" t="s">
        <v>171</v>
      </c>
      <c r="E392" s="195" t="s">
        <v>5</v>
      </c>
      <c r="F392" s="196" t="s">
        <v>506</v>
      </c>
      <c r="H392" s="197">
        <v>0.9</v>
      </c>
      <c r="I392" s="198"/>
      <c r="L392" s="194"/>
      <c r="M392" s="199"/>
      <c r="N392" s="200"/>
      <c r="O392" s="200"/>
      <c r="P392" s="200"/>
      <c r="Q392" s="200"/>
      <c r="R392" s="200"/>
      <c r="S392" s="200"/>
      <c r="T392" s="201"/>
      <c r="AT392" s="195" t="s">
        <v>171</v>
      </c>
      <c r="AU392" s="195" t="s">
        <v>91</v>
      </c>
      <c r="AV392" s="12" t="s">
        <v>91</v>
      </c>
      <c r="AW392" s="12" t="s">
        <v>45</v>
      </c>
      <c r="AX392" s="12" t="s">
        <v>82</v>
      </c>
      <c r="AY392" s="195" t="s">
        <v>160</v>
      </c>
    </row>
    <row r="393" spans="2:51" s="12" customFormat="1" ht="13.5">
      <c r="B393" s="194"/>
      <c r="D393" s="184" t="s">
        <v>171</v>
      </c>
      <c r="E393" s="195" t="s">
        <v>5</v>
      </c>
      <c r="F393" s="196" t="s">
        <v>507</v>
      </c>
      <c r="H393" s="197">
        <v>1.74</v>
      </c>
      <c r="I393" s="198"/>
      <c r="L393" s="194"/>
      <c r="M393" s="199"/>
      <c r="N393" s="200"/>
      <c r="O393" s="200"/>
      <c r="P393" s="200"/>
      <c r="Q393" s="200"/>
      <c r="R393" s="200"/>
      <c r="S393" s="200"/>
      <c r="T393" s="201"/>
      <c r="AT393" s="195" t="s">
        <v>171</v>
      </c>
      <c r="AU393" s="195" t="s">
        <v>91</v>
      </c>
      <c r="AV393" s="12" t="s">
        <v>91</v>
      </c>
      <c r="AW393" s="12" t="s">
        <v>45</v>
      </c>
      <c r="AX393" s="12" t="s">
        <v>82</v>
      </c>
      <c r="AY393" s="195" t="s">
        <v>160</v>
      </c>
    </row>
    <row r="394" spans="2:51" s="14" customFormat="1" ht="13.5">
      <c r="B394" s="220"/>
      <c r="D394" s="184" t="s">
        <v>171</v>
      </c>
      <c r="E394" s="221" t="s">
        <v>5</v>
      </c>
      <c r="F394" s="222" t="s">
        <v>376</v>
      </c>
      <c r="H394" s="223">
        <v>16.574</v>
      </c>
      <c r="I394" s="224"/>
      <c r="L394" s="220"/>
      <c r="M394" s="225"/>
      <c r="N394" s="226"/>
      <c r="O394" s="226"/>
      <c r="P394" s="226"/>
      <c r="Q394" s="226"/>
      <c r="R394" s="226"/>
      <c r="S394" s="226"/>
      <c r="T394" s="227"/>
      <c r="AT394" s="221" t="s">
        <v>171</v>
      </c>
      <c r="AU394" s="221" t="s">
        <v>91</v>
      </c>
      <c r="AV394" s="14" t="s">
        <v>180</v>
      </c>
      <c r="AW394" s="14" t="s">
        <v>45</v>
      </c>
      <c r="AX394" s="14" t="s">
        <v>82</v>
      </c>
      <c r="AY394" s="221" t="s">
        <v>160</v>
      </c>
    </row>
    <row r="395" spans="2:51" s="12" customFormat="1" ht="13.5">
      <c r="B395" s="194"/>
      <c r="D395" s="184" t="s">
        <v>171</v>
      </c>
      <c r="E395" s="195" t="s">
        <v>5</v>
      </c>
      <c r="F395" s="196" t="s">
        <v>508</v>
      </c>
      <c r="H395" s="197">
        <v>1.657</v>
      </c>
      <c r="I395" s="198"/>
      <c r="L395" s="194"/>
      <c r="M395" s="199"/>
      <c r="N395" s="200"/>
      <c r="O395" s="200"/>
      <c r="P395" s="200"/>
      <c r="Q395" s="200"/>
      <c r="R395" s="200"/>
      <c r="S395" s="200"/>
      <c r="T395" s="201"/>
      <c r="AT395" s="195" t="s">
        <v>171</v>
      </c>
      <c r="AU395" s="195" t="s">
        <v>91</v>
      </c>
      <c r="AV395" s="12" t="s">
        <v>91</v>
      </c>
      <c r="AW395" s="12" t="s">
        <v>45</v>
      </c>
      <c r="AX395" s="12" t="s">
        <v>82</v>
      </c>
      <c r="AY395" s="195" t="s">
        <v>160</v>
      </c>
    </row>
    <row r="396" spans="2:51" s="14" customFormat="1" ht="13.5">
      <c r="B396" s="220"/>
      <c r="D396" s="184" t="s">
        <v>171</v>
      </c>
      <c r="E396" s="221" t="s">
        <v>5</v>
      </c>
      <c r="F396" s="222" t="s">
        <v>376</v>
      </c>
      <c r="H396" s="223">
        <v>1.657</v>
      </c>
      <c r="I396" s="224"/>
      <c r="L396" s="220"/>
      <c r="M396" s="225"/>
      <c r="N396" s="226"/>
      <c r="O396" s="226"/>
      <c r="P396" s="226"/>
      <c r="Q396" s="226"/>
      <c r="R396" s="226"/>
      <c r="S396" s="226"/>
      <c r="T396" s="227"/>
      <c r="AT396" s="221" t="s">
        <v>171</v>
      </c>
      <c r="AU396" s="221" t="s">
        <v>91</v>
      </c>
      <c r="AV396" s="14" t="s">
        <v>180</v>
      </c>
      <c r="AW396" s="14" t="s">
        <v>45</v>
      </c>
      <c r="AX396" s="14" t="s">
        <v>82</v>
      </c>
      <c r="AY396" s="221" t="s">
        <v>160</v>
      </c>
    </row>
    <row r="397" spans="2:51" s="13" customFormat="1" ht="13.5">
      <c r="B397" s="212"/>
      <c r="D397" s="184" t="s">
        <v>171</v>
      </c>
      <c r="E397" s="213" t="s">
        <v>5</v>
      </c>
      <c r="F397" s="214" t="s">
        <v>252</v>
      </c>
      <c r="H397" s="215">
        <v>18.231</v>
      </c>
      <c r="I397" s="216"/>
      <c r="L397" s="212"/>
      <c r="M397" s="217"/>
      <c r="N397" s="218"/>
      <c r="O397" s="218"/>
      <c r="P397" s="218"/>
      <c r="Q397" s="218"/>
      <c r="R397" s="218"/>
      <c r="S397" s="218"/>
      <c r="T397" s="219"/>
      <c r="AT397" s="213" t="s">
        <v>171</v>
      </c>
      <c r="AU397" s="213" t="s">
        <v>91</v>
      </c>
      <c r="AV397" s="13" t="s">
        <v>167</v>
      </c>
      <c r="AW397" s="13" t="s">
        <v>45</v>
      </c>
      <c r="AX397" s="13" t="s">
        <v>26</v>
      </c>
      <c r="AY397" s="213" t="s">
        <v>160</v>
      </c>
    </row>
    <row r="398" spans="2:65" s="1" customFormat="1" ht="25.5" customHeight="1">
      <c r="B398" s="171"/>
      <c r="C398" s="172" t="s">
        <v>509</v>
      </c>
      <c r="D398" s="172" t="s">
        <v>162</v>
      </c>
      <c r="E398" s="173" t="s">
        <v>510</v>
      </c>
      <c r="F398" s="174" t="s">
        <v>511</v>
      </c>
      <c r="G398" s="175" t="s">
        <v>176</v>
      </c>
      <c r="H398" s="176">
        <v>302.621</v>
      </c>
      <c r="I398" s="177"/>
      <c r="J398" s="178">
        <f>ROUND(I398*H398,2)</f>
        <v>0</v>
      </c>
      <c r="K398" s="174" t="s">
        <v>166</v>
      </c>
      <c r="L398" s="42"/>
      <c r="M398" s="179" t="s">
        <v>5</v>
      </c>
      <c r="N398" s="180" t="s">
        <v>53</v>
      </c>
      <c r="O398" s="43"/>
      <c r="P398" s="181">
        <f>O398*H398</f>
        <v>0</v>
      </c>
      <c r="Q398" s="181">
        <v>6E-05</v>
      </c>
      <c r="R398" s="181">
        <f>Q398*H398</f>
        <v>0.018157259999999998</v>
      </c>
      <c r="S398" s="181">
        <v>0</v>
      </c>
      <c r="T398" s="182">
        <f>S398*H398</f>
        <v>0</v>
      </c>
      <c r="AR398" s="24" t="s">
        <v>167</v>
      </c>
      <c r="AT398" s="24" t="s">
        <v>162</v>
      </c>
      <c r="AU398" s="24" t="s">
        <v>91</v>
      </c>
      <c r="AY398" s="24" t="s">
        <v>160</v>
      </c>
      <c r="BE398" s="183">
        <f>IF(N398="základní",J398,0)</f>
        <v>0</v>
      </c>
      <c r="BF398" s="183">
        <f>IF(N398="snížená",J398,0)</f>
        <v>0</v>
      </c>
      <c r="BG398" s="183">
        <f>IF(N398="zákl. přenesená",J398,0)</f>
        <v>0</v>
      </c>
      <c r="BH398" s="183">
        <f>IF(N398="sníž. přenesená",J398,0)</f>
        <v>0</v>
      </c>
      <c r="BI398" s="183">
        <f>IF(N398="nulová",J398,0)</f>
        <v>0</v>
      </c>
      <c r="BJ398" s="24" t="s">
        <v>26</v>
      </c>
      <c r="BK398" s="183">
        <f>ROUND(I398*H398,2)</f>
        <v>0</v>
      </c>
      <c r="BL398" s="24" t="s">
        <v>167</v>
      </c>
      <c r="BM398" s="24" t="s">
        <v>512</v>
      </c>
    </row>
    <row r="399" spans="2:47" s="1" customFormat="1" ht="27">
      <c r="B399" s="42"/>
      <c r="D399" s="184" t="s">
        <v>169</v>
      </c>
      <c r="F399" s="185" t="s">
        <v>513</v>
      </c>
      <c r="I399" s="146"/>
      <c r="L399" s="42"/>
      <c r="M399" s="186"/>
      <c r="N399" s="43"/>
      <c r="O399" s="43"/>
      <c r="P399" s="43"/>
      <c r="Q399" s="43"/>
      <c r="R399" s="43"/>
      <c r="S399" s="43"/>
      <c r="T399" s="71"/>
      <c r="AT399" s="24" t="s">
        <v>169</v>
      </c>
      <c r="AU399" s="24" t="s">
        <v>91</v>
      </c>
    </row>
    <row r="400" spans="2:51" s="12" customFormat="1" ht="13.5">
      <c r="B400" s="194"/>
      <c r="D400" s="184" t="s">
        <v>171</v>
      </c>
      <c r="E400" s="195" t="s">
        <v>5</v>
      </c>
      <c r="F400" s="196" t="s">
        <v>514</v>
      </c>
      <c r="H400" s="197">
        <v>286.047</v>
      </c>
      <c r="I400" s="198"/>
      <c r="L400" s="194"/>
      <c r="M400" s="199"/>
      <c r="N400" s="200"/>
      <c r="O400" s="200"/>
      <c r="P400" s="200"/>
      <c r="Q400" s="200"/>
      <c r="R400" s="200"/>
      <c r="S400" s="200"/>
      <c r="T400" s="201"/>
      <c r="AT400" s="195" t="s">
        <v>171</v>
      </c>
      <c r="AU400" s="195" t="s">
        <v>91</v>
      </c>
      <c r="AV400" s="12" t="s">
        <v>91</v>
      </c>
      <c r="AW400" s="12" t="s">
        <v>45</v>
      </c>
      <c r="AX400" s="12" t="s">
        <v>82</v>
      </c>
      <c r="AY400" s="195" t="s">
        <v>160</v>
      </c>
    </row>
    <row r="401" spans="2:51" s="12" customFormat="1" ht="13.5">
      <c r="B401" s="194"/>
      <c r="D401" s="184" t="s">
        <v>171</v>
      </c>
      <c r="E401" s="195" t="s">
        <v>5</v>
      </c>
      <c r="F401" s="196" t="s">
        <v>515</v>
      </c>
      <c r="H401" s="197">
        <v>16.574</v>
      </c>
      <c r="I401" s="198"/>
      <c r="L401" s="194"/>
      <c r="M401" s="199"/>
      <c r="N401" s="200"/>
      <c r="O401" s="200"/>
      <c r="P401" s="200"/>
      <c r="Q401" s="200"/>
      <c r="R401" s="200"/>
      <c r="S401" s="200"/>
      <c r="T401" s="201"/>
      <c r="AT401" s="195" t="s">
        <v>171</v>
      </c>
      <c r="AU401" s="195" t="s">
        <v>91</v>
      </c>
      <c r="AV401" s="12" t="s">
        <v>91</v>
      </c>
      <c r="AW401" s="12" t="s">
        <v>45</v>
      </c>
      <c r="AX401" s="12" t="s">
        <v>82</v>
      </c>
      <c r="AY401" s="195" t="s">
        <v>160</v>
      </c>
    </row>
    <row r="402" spans="2:51" s="13" customFormat="1" ht="13.5">
      <c r="B402" s="212"/>
      <c r="D402" s="184" t="s">
        <v>171</v>
      </c>
      <c r="E402" s="213" t="s">
        <v>5</v>
      </c>
      <c r="F402" s="214" t="s">
        <v>252</v>
      </c>
      <c r="H402" s="215">
        <v>302.621</v>
      </c>
      <c r="I402" s="216"/>
      <c r="L402" s="212"/>
      <c r="M402" s="217"/>
      <c r="N402" s="218"/>
      <c r="O402" s="218"/>
      <c r="P402" s="218"/>
      <c r="Q402" s="218"/>
      <c r="R402" s="218"/>
      <c r="S402" s="218"/>
      <c r="T402" s="219"/>
      <c r="AT402" s="213" t="s">
        <v>171</v>
      </c>
      <c r="AU402" s="213" t="s">
        <v>91</v>
      </c>
      <c r="AV402" s="13" t="s">
        <v>167</v>
      </c>
      <c r="AW402" s="13" t="s">
        <v>45</v>
      </c>
      <c r="AX402" s="13" t="s">
        <v>26</v>
      </c>
      <c r="AY402" s="213" t="s">
        <v>160</v>
      </c>
    </row>
    <row r="403" spans="2:65" s="1" customFormat="1" ht="16.5" customHeight="1">
      <c r="B403" s="171"/>
      <c r="C403" s="172" t="s">
        <v>516</v>
      </c>
      <c r="D403" s="172" t="s">
        <v>162</v>
      </c>
      <c r="E403" s="173" t="s">
        <v>517</v>
      </c>
      <c r="F403" s="174" t="s">
        <v>518</v>
      </c>
      <c r="G403" s="175" t="s">
        <v>165</v>
      </c>
      <c r="H403" s="176">
        <v>78.06</v>
      </c>
      <c r="I403" s="177"/>
      <c r="J403" s="178">
        <f>ROUND(I403*H403,2)</f>
        <v>0</v>
      </c>
      <c r="K403" s="174" t="s">
        <v>166</v>
      </c>
      <c r="L403" s="42"/>
      <c r="M403" s="179" t="s">
        <v>5</v>
      </c>
      <c r="N403" s="180" t="s">
        <v>53</v>
      </c>
      <c r="O403" s="43"/>
      <c r="P403" s="181">
        <f>O403*H403</f>
        <v>0</v>
      </c>
      <c r="Q403" s="181">
        <v>6E-05</v>
      </c>
      <c r="R403" s="181">
        <f>Q403*H403</f>
        <v>0.0046836000000000004</v>
      </c>
      <c r="S403" s="181">
        <v>0</v>
      </c>
      <c r="T403" s="182">
        <f>S403*H403</f>
        <v>0</v>
      </c>
      <c r="AR403" s="24" t="s">
        <v>167</v>
      </c>
      <c r="AT403" s="24" t="s">
        <v>162</v>
      </c>
      <c r="AU403" s="24" t="s">
        <v>91</v>
      </c>
      <c r="AY403" s="24" t="s">
        <v>160</v>
      </c>
      <c r="BE403" s="183">
        <f>IF(N403="základní",J403,0)</f>
        <v>0</v>
      </c>
      <c r="BF403" s="183">
        <f>IF(N403="snížená",J403,0)</f>
        <v>0</v>
      </c>
      <c r="BG403" s="183">
        <f>IF(N403="zákl. přenesená",J403,0)</f>
        <v>0</v>
      </c>
      <c r="BH403" s="183">
        <f>IF(N403="sníž. přenesená",J403,0)</f>
        <v>0</v>
      </c>
      <c r="BI403" s="183">
        <f>IF(N403="nulová",J403,0)</f>
        <v>0</v>
      </c>
      <c r="BJ403" s="24" t="s">
        <v>26</v>
      </c>
      <c r="BK403" s="183">
        <f>ROUND(I403*H403,2)</f>
        <v>0</v>
      </c>
      <c r="BL403" s="24" t="s">
        <v>167</v>
      </c>
      <c r="BM403" s="24" t="s">
        <v>519</v>
      </c>
    </row>
    <row r="404" spans="2:47" s="1" customFormat="1" ht="13.5">
      <c r="B404" s="42"/>
      <c r="D404" s="184" t="s">
        <v>169</v>
      </c>
      <c r="F404" s="185" t="s">
        <v>520</v>
      </c>
      <c r="I404" s="146"/>
      <c r="L404" s="42"/>
      <c r="M404" s="186"/>
      <c r="N404" s="43"/>
      <c r="O404" s="43"/>
      <c r="P404" s="43"/>
      <c r="Q404" s="43"/>
      <c r="R404" s="43"/>
      <c r="S404" s="43"/>
      <c r="T404" s="71"/>
      <c r="AT404" s="24" t="s">
        <v>169</v>
      </c>
      <c r="AU404" s="24" t="s">
        <v>91</v>
      </c>
    </row>
    <row r="405" spans="2:51" s="11" customFormat="1" ht="13.5">
      <c r="B405" s="187"/>
      <c r="D405" s="184" t="s">
        <v>171</v>
      </c>
      <c r="E405" s="188" t="s">
        <v>5</v>
      </c>
      <c r="F405" s="189" t="s">
        <v>521</v>
      </c>
      <c r="H405" s="188" t="s">
        <v>5</v>
      </c>
      <c r="I405" s="190"/>
      <c r="L405" s="187"/>
      <c r="M405" s="191"/>
      <c r="N405" s="192"/>
      <c r="O405" s="192"/>
      <c r="P405" s="192"/>
      <c r="Q405" s="192"/>
      <c r="R405" s="192"/>
      <c r="S405" s="192"/>
      <c r="T405" s="193"/>
      <c r="AT405" s="188" t="s">
        <v>171</v>
      </c>
      <c r="AU405" s="188" t="s">
        <v>91</v>
      </c>
      <c r="AV405" s="11" t="s">
        <v>26</v>
      </c>
      <c r="AW405" s="11" t="s">
        <v>45</v>
      </c>
      <c r="AX405" s="11" t="s">
        <v>82</v>
      </c>
      <c r="AY405" s="188" t="s">
        <v>160</v>
      </c>
    </row>
    <row r="406" spans="2:51" s="12" customFormat="1" ht="13.5">
      <c r="B406" s="194"/>
      <c r="D406" s="184" t="s">
        <v>171</v>
      </c>
      <c r="E406" s="195" t="s">
        <v>5</v>
      </c>
      <c r="F406" s="196" t="s">
        <v>522</v>
      </c>
      <c r="H406" s="197">
        <v>63.74</v>
      </c>
      <c r="I406" s="198"/>
      <c r="L406" s="194"/>
      <c r="M406" s="199"/>
      <c r="N406" s="200"/>
      <c r="O406" s="200"/>
      <c r="P406" s="200"/>
      <c r="Q406" s="200"/>
      <c r="R406" s="200"/>
      <c r="S406" s="200"/>
      <c r="T406" s="201"/>
      <c r="AT406" s="195" t="s">
        <v>171</v>
      </c>
      <c r="AU406" s="195" t="s">
        <v>91</v>
      </c>
      <c r="AV406" s="12" t="s">
        <v>91</v>
      </c>
      <c r="AW406" s="12" t="s">
        <v>45</v>
      </c>
      <c r="AX406" s="12" t="s">
        <v>82</v>
      </c>
      <c r="AY406" s="195" t="s">
        <v>160</v>
      </c>
    </row>
    <row r="407" spans="2:51" s="12" customFormat="1" ht="13.5">
      <c r="B407" s="194"/>
      <c r="D407" s="184" t="s">
        <v>171</v>
      </c>
      <c r="E407" s="195" t="s">
        <v>5</v>
      </c>
      <c r="F407" s="196" t="s">
        <v>523</v>
      </c>
      <c r="H407" s="197">
        <v>14.32</v>
      </c>
      <c r="I407" s="198"/>
      <c r="L407" s="194"/>
      <c r="M407" s="199"/>
      <c r="N407" s="200"/>
      <c r="O407" s="200"/>
      <c r="P407" s="200"/>
      <c r="Q407" s="200"/>
      <c r="R407" s="200"/>
      <c r="S407" s="200"/>
      <c r="T407" s="201"/>
      <c r="AT407" s="195" t="s">
        <v>171</v>
      </c>
      <c r="AU407" s="195" t="s">
        <v>91</v>
      </c>
      <c r="AV407" s="12" t="s">
        <v>91</v>
      </c>
      <c r="AW407" s="12" t="s">
        <v>45</v>
      </c>
      <c r="AX407" s="12" t="s">
        <v>82</v>
      </c>
      <c r="AY407" s="195" t="s">
        <v>160</v>
      </c>
    </row>
    <row r="408" spans="2:51" s="13" customFormat="1" ht="13.5">
      <c r="B408" s="212"/>
      <c r="D408" s="184" t="s">
        <v>171</v>
      </c>
      <c r="E408" s="213" t="s">
        <v>5</v>
      </c>
      <c r="F408" s="214" t="s">
        <v>252</v>
      </c>
      <c r="H408" s="215">
        <v>78.06</v>
      </c>
      <c r="I408" s="216"/>
      <c r="L408" s="212"/>
      <c r="M408" s="217"/>
      <c r="N408" s="218"/>
      <c r="O408" s="218"/>
      <c r="P408" s="218"/>
      <c r="Q408" s="218"/>
      <c r="R408" s="218"/>
      <c r="S408" s="218"/>
      <c r="T408" s="219"/>
      <c r="AT408" s="213" t="s">
        <v>171</v>
      </c>
      <c r="AU408" s="213" t="s">
        <v>91</v>
      </c>
      <c r="AV408" s="13" t="s">
        <v>167</v>
      </c>
      <c r="AW408" s="13" t="s">
        <v>45</v>
      </c>
      <c r="AX408" s="13" t="s">
        <v>26</v>
      </c>
      <c r="AY408" s="213" t="s">
        <v>160</v>
      </c>
    </row>
    <row r="409" spans="2:65" s="1" customFormat="1" ht="16.5" customHeight="1">
      <c r="B409" s="171"/>
      <c r="C409" s="202" t="s">
        <v>524</v>
      </c>
      <c r="D409" s="202" t="s">
        <v>194</v>
      </c>
      <c r="E409" s="203" t="s">
        <v>525</v>
      </c>
      <c r="F409" s="204" t="s">
        <v>526</v>
      </c>
      <c r="G409" s="205" t="s">
        <v>165</v>
      </c>
      <c r="H409" s="206">
        <v>85.866</v>
      </c>
      <c r="I409" s="207"/>
      <c r="J409" s="208">
        <f>ROUND(I409*H409,2)</f>
        <v>0</v>
      </c>
      <c r="K409" s="204" t="s">
        <v>166</v>
      </c>
      <c r="L409" s="209"/>
      <c r="M409" s="210" t="s">
        <v>5</v>
      </c>
      <c r="N409" s="211" t="s">
        <v>53</v>
      </c>
      <c r="O409" s="43"/>
      <c r="P409" s="181">
        <f>O409*H409</f>
        <v>0</v>
      </c>
      <c r="Q409" s="181">
        <v>0.0006</v>
      </c>
      <c r="R409" s="181">
        <f>Q409*H409</f>
        <v>0.0515196</v>
      </c>
      <c r="S409" s="181">
        <v>0</v>
      </c>
      <c r="T409" s="182">
        <f>S409*H409</f>
        <v>0</v>
      </c>
      <c r="AR409" s="24" t="s">
        <v>198</v>
      </c>
      <c r="AT409" s="24" t="s">
        <v>194</v>
      </c>
      <c r="AU409" s="24" t="s">
        <v>91</v>
      </c>
      <c r="AY409" s="24" t="s">
        <v>160</v>
      </c>
      <c r="BE409" s="183">
        <f>IF(N409="základní",J409,0)</f>
        <v>0</v>
      </c>
      <c r="BF409" s="183">
        <f>IF(N409="snížená",J409,0)</f>
        <v>0</v>
      </c>
      <c r="BG409" s="183">
        <f>IF(N409="zákl. přenesená",J409,0)</f>
        <v>0</v>
      </c>
      <c r="BH409" s="183">
        <f>IF(N409="sníž. přenesená",J409,0)</f>
        <v>0</v>
      </c>
      <c r="BI409" s="183">
        <f>IF(N409="nulová",J409,0)</f>
        <v>0</v>
      </c>
      <c r="BJ409" s="24" t="s">
        <v>26</v>
      </c>
      <c r="BK409" s="183">
        <f>ROUND(I409*H409,2)</f>
        <v>0</v>
      </c>
      <c r="BL409" s="24" t="s">
        <v>167</v>
      </c>
      <c r="BM409" s="24" t="s">
        <v>527</v>
      </c>
    </row>
    <row r="410" spans="2:47" s="1" customFormat="1" ht="13.5">
      <c r="B410" s="42"/>
      <c r="D410" s="184" t="s">
        <v>169</v>
      </c>
      <c r="F410" s="185" t="s">
        <v>526</v>
      </c>
      <c r="I410" s="146"/>
      <c r="L410" s="42"/>
      <c r="M410" s="186"/>
      <c r="N410" s="43"/>
      <c r="O410" s="43"/>
      <c r="P410" s="43"/>
      <c r="Q410" s="43"/>
      <c r="R410" s="43"/>
      <c r="S410" s="43"/>
      <c r="T410" s="71"/>
      <c r="AT410" s="24" t="s">
        <v>169</v>
      </c>
      <c r="AU410" s="24" t="s">
        <v>91</v>
      </c>
    </row>
    <row r="411" spans="2:51" s="11" customFormat="1" ht="13.5">
      <c r="B411" s="187"/>
      <c r="D411" s="184" t="s">
        <v>171</v>
      </c>
      <c r="E411" s="188" t="s">
        <v>5</v>
      </c>
      <c r="F411" s="189" t="s">
        <v>528</v>
      </c>
      <c r="H411" s="188" t="s">
        <v>5</v>
      </c>
      <c r="I411" s="190"/>
      <c r="L411" s="187"/>
      <c r="M411" s="191"/>
      <c r="N411" s="192"/>
      <c r="O411" s="192"/>
      <c r="P411" s="192"/>
      <c r="Q411" s="192"/>
      <c r="R411" s="192"/>
      <c r="S411" s="192"/>
      <c r="T411" s="193"/>
      <c r="AT411" s="188" t="s">
        <v>171</v>
      </c>
      <c r="AU411" s="188" t="s">
        <v>91</v>
      </c>
      <c r="AV411" s="11" t="s">
        <v>26</v>
      </c>
      <c r="AW411" s="11" t="s">
        <v>45</v>
      </c>
      <c r="AX411" s="11" t="s">
        <v>82</v>
      </c>
      <c r="AY411" s="188" t="s">
        <v>160</v>
      </c>
    </row>
    <row r="412" spans="2:51" s="12" customFormat="1" ht="13.5">
      <c r="B412" s="194"/>
      <c r="D412" s="184" t="s">
        <v>171</v>
      </c>
      <c r="E412" s="195" t="s">
        <v>5</v>
      </c>
      <c r="F412" s="196" t="s">
        <v>529</v>
      </c>
      <c r="H412" s="197">
        <v>85.866</v>
      </c>
      <c r="I412" s="198"/>
      <c r="L412" s="194"/>
      <c r="M412" s="199"/>
      <c r="N412" s="200"/>
      <c r="O412" s="200"/>
      <c r="P412" s="200"/>
      <c r="Q412" s="200"/>
      <c r="R412" s="200"/>
      <c r="S412" s="200"/>
      <c r="T412" s="201"/>
      <c r="AT412" s="195" t="s">
        <v>171</v>
      </c>
      <c r="AU412" s="195" t="s">
        <v>91</v>
      </c>
      <c r="AV412" s="12" t="s">
        <v>91</v>
      </c>
      <c r="AW412" s="12" t="s">
        <v>45</v>
      </c>
      <c r="AX412" s="12" t="s">
        <v>82</v>
      </c>
      <c r="AY412" s="195" t="s">
        <v>160</v>
      </c>
    </row>
    <row r="413" spans="2:51" s="13" customFormat="1" ht="13.5">
      <c r="B413" s="212"/>
      <c r="D413" s="184" t="s">
        <v>171</v>
      </c>
      <c r="E413" s="213" t="s">
        <v>5</v>
      </c>
      <c r="F413" s="214" t="s">
        <v>252</v>
      </c>
      <c r="H413" s="215">
        <v>85.866</v>
      </c>
      <c r="I413" s="216"/>
      <c r="L413" s="212"/>
      <c r="M413" s="217"/>
      <c r="N413" s="218"/>
      <c r="O413" s="218"/>
      <c r="P413" s="218"/>
      <c r="Q413" s="218"/>
      <c r="R413" s="218"/>
      <c r="S413" s="218"/>
      <c r="T413" s="219"/>
      <c r="AT413" s="213" t="s">
        <v>171</v>
      </c>
      <c r="AU413" s="213" t="s">
        <v>91</v>
      </c>
      <c r="AV413" s="13" t="s">
        <v>167</v>
      </c>
      <c r="AW413" s="13" t="s">
        <v>45</v>
      </c>
      <c r="AX413" s="13" t="s">
        <v>26</v>
      </c>
      <c r="AY413" s="213" t="s">
        <v>160</v>
      </c>
    </row>
    <row r="414" spans="2:65" s="1" customFormat="1" ht="16.5" customHeight="1">
      <c r="B414" s="171"/>
      <c r="C414" s="172" t="s">
        <v>530</v>
      </c>
      <c r="D414" s="172" t="s">
        <v>162</v>
      </c>
      <c r="E414" s="173" t="s">
        <v>294</v>
      </c>
      <c r="F414" s="174" t="s">
        <v>295</v>
      </c>
      <c r="G414" s="175" t="s">
        <v>165</v>
      </c>
      <c r="H414" s="176">
        <v>564.06</v>
      </c>
      <c r="I414" s="177"/>
      <c r="J414" s="178">
        <f>ROUND(I414*H414,2)</f>
        <v>0</v>
      </c>
      <c r="K414" s="174" t="s">
        <v>166</v>
      </c>
      <c r="L414" s="42"/>
      <c r="M414" s="179" t="s">
        <v>5</v>
      </c>
      <c r="N414" s="180" t="s">
        <v>53</v>
      </c>
      <c r="O414" s="43"/>
      <c r="P414" s="181">
        <f>O414*H414</f>
        <v>0</v>
      </c>
      <c r="Q414" s="181">
        <v>0.00025</v>
      </c>
      <c r="R414" s="181">
        <f>Q414*H414</f>
        <v>0.141015</v>
      </c>
      <c r="S414" s="181">
        <v>0</v>
      </c>
      <c r="T414" s="182">
        <f>S414*H414</f>
        <v>0</v>
      </c>
      <c r="AR414" s="24" t="s">
        <v>167</v>
      </c>
      <c r="AT414" s="24" t="s">
        <v>162</v>
      </c>
      <c r="AU414" s="24" t="s">
        <v>91</v>
      </c>
      <c r="AY414" s="24" t="s">
        <v>160</v>
      </c>
      <c r="BE414" s="183">
        <f>IF(N414="základní",J414,0)</f>
        <v>0</v>
      </c>
      <c r="BF414" s="183">
        <f>IF(N414="snížená",J414,0)</f>
        <v>0</v>
      </c>
      <c r="BG414" s="183">
        <f>IF(N414="zákl. přenesená",J414,0)</f>
        <v>0</v>
      </c>
      <c r="BH414" s="183">
        <f>IF(N414="sníž. přenesená",J414,0)</f>
        <v>0</v>
      </c>
      <c r="BI414" s="183">
        <f>IF(N414="nulová",J414,0)</f>
        <v>0</v>
      </c>
      <c r="BJ414" s="24" t="s">
        <v>26</v>
      </c>
      <c r="BK414" s="183">
        <f>ROUND(I414*H414,2)</f>
        <v>0</v>
      </c>
      <c r="BL414" s="24" t="s">
        <v>167</v>
      </c>
      <c r="BM414" s="24" t="s">
        <v>531</v>
      </c>
    </row>
    <row r="415" spans="2:47" s="1" customFormat="1" ht="13.5">
      <c r="B415" s="42"/>
      <c r="D415" s="184" t="s">
        <v>169</v>
      </c>
      <c r="F415" s="185" t="s">
        <v>297</v>
      </c>
      <c r="I415" s="146"/>
      <c r="L415" s="42"/>
      <c r="M415" s="186"/>
      <c r="N415" s="43"/>
      <c r="O415" s="43"/>
      <c r="P415" s="43"/>
      <c r="Q415" s="43"/>
      <c r="R415" s="43"/>
      <c r="S415" s="43"/>
      <c r="T415" s="71"/>
      <c r="AT415" s="24" t="s">
        <v>169</v>
      </c>
      <c r="AU415" s="24" t="s">
        <v>91</v>
      </c>
    </row>
    <row r="416" spans="2:51" s="11" customFormat="1" ht="13.5">
      <c r="B416" s="187"/>
      <c r="D416" s="184" t="s">
        <v>171</v>
      </c>
      <c r="E416" s="188" t="s">
        <v>5</v>
      </c>
      <c r="F416" s="189" t="s">
        <v>532</v>
      </c>
      <c r="H416" s="188" t="s">
        <v>5</v>
      </c>
      <c r="I416" s="190"/>
      <c r="L416" s="187"/>
      <c r="M416" s="191"/>
      <c r="N416" s="192"/>
      <c r="O416" s="192"/>
      <c r="P416" s="192"/>
      <c r="Q416" s="192"/>
      <c r="R416" s="192"/>
      <c r="S416" s="192"/>
      <c r="T416" s="193"/>
      <c r="AT416" s="188" t="s">
        <v>171</v>
      </c>
      <c r="AU416" s="188" t="s">
        <v>91</v>
      </c>
      <c r="AV416" s="11" t="s">
        <v>26</v>
      </c>
      <c r="AW416" s="11" t="s">
        <v>45</v>
      </c>
      <c r="AX416" s="11" t="s">
        <v>82</v>
      </c>
      <c r="AY416" s="188" t="s">
        <v>160</v>
      </c>
    </row>
    <row r="417" spans="2:51" s="11" customFormat="1" ht="13.5">
      <c r="B417" s="187"/>
      <c r="D417" s="184" t="s">
        <v>171</v>
      </c>
      <c r="E417" s="188" t="s">
        <v>5</v>
      </c>
      <c r="F417" s="189" t="s">
        <v>533</v>
      </c>
      <c r="H417" s="188" t="s">
        <v>5</v>
      </c>
      <c r="I417" s="190"/>
      <c r="L417" s="187"/>
      <c r="M417" s="191"/>
      <c r="N417" s="192"/>
      <c r="O417" s="192"/>
      <c r="P417" s="192"/>
      <c r="Q417" s="192"/>
      <c r="R417" s="192"/>
      <c r="S417" s="192"/>
      <c r="T417" s="193"/>
      <c r="AT417" s="188" t="s">
        <v>171</v>
      </c>
      <c r="AU417" s="188" t="s">
        <v>91</v>
      </c>
      <c r="AV417" s="11" t="s">
        <v>26</v>
      </c>
      <c r="AW417" s="11" t="s">
        <v>45</v>
      </c>
      <c r="AX417" s="11" t="s">
        <v>82</v>
      </c>
      <c r="AY417" s="188" t="s">
        <v>160</v>
      </c>
    </row>
    <row r="418" spans="2:51" s="12" customFormat="1" ht="13.5">
      <c r="B418" s="194"/>
      <c r="D418" s="184" t="s">
        <v>171</v>
      </c>
      <c r="E418" s="195" t="s">
        <v>5</v>
      </c>
      <c r="F418" s="196" t="s">
        <v>534</v>
      </c>
      <c r="H418" s="197">
        <v>199.48</v>
      </c>
      <c r="I418" s="198"/>
      <c r="L418" s="194"/>
      <c r="M418" s="199"/>
      <c r="N418" s="200"/>
      <c r="O418" s="200"/>
      <c r="P418" s="200"/>
      <c r="Q418" s="200"/>
      <c r="R418" s="200"/>
      <c r="S418" s="200"/>
      <c r="T418" s="201"/>
      <c r="AT418" s="195" t="s">
        <v>171</v>
      </c>
      <c r="AU418" s="195" t="s">
        <v>91</v>
      </c>
      <c r="AV418" s="12" t="s">
        <v>91</v>
      </c>
      <c r="AW418" s="12" t="s">
        <v>45</v>
      </c>
      <c r="AX418" s="12" t="s">
        <v>82</v>
      </c>
      <c r="AY418" s="195" t="s">
        <v>160</v>
      </c>
    </row>
    <row r="419" spans="2:51" s="12" customFormat="1" ht="13.5">
      <c r="B419" s="194"/>
      <c r="D419" s="184" t="s">
        <v>171</v>
      </c>
      <c r="E419" s="195" t="s">
        <v>5</v>
      </c>
      <c r="F419" s="196" t="s">
        <v>535</v>
      </c>
      <c r="H419" s="197">
        <v>272.32</v>
      </c>
      <c r="I419" s="198"/>
      <c r="L419" s="194"/>
      <c r="M419" s="199"/>
      <c r="N419" s="200"/>
      <c r="O419" s="200"/>
      <c r="P419" s="200"/>
      <c r="Q419" s="200"/>
      <c r="R419" s="200"/>
      <c r="S419" s="200"/>
      <c r="T419" s="201"/>
      <c r="AT419" s="195" t="s">
        <v>171</v>
      </c>
      <c r="AU419" s="195" t="s">
        <v>91</v>
      </c>
      <c r="AV419" s="12" t="s">
        <v>91</v>
      </c>
      <c r="AW419" s="12" t="s">
        <v>45</v>
      </c>
      <c r="AX419" s="12" t="s">
        <v>82</v>
      </c>
      <c r="AY419" s="195" t="s">
        <v>160</v>
      </c>
    </row>
    <row r="420" spans="2:51" s="12" customFormat="1" ht="13.5">
      <c r="B420" s="194"/>
      <c r="D420" s="184" t="s">
        <v>171</v>
      </c>
      <c r="E420" s="195" t="s">
        <v>5</v>
      </c>
      <c r="F420" s="196" t="s">
        <v>536</v>
      </c>
      <c r="H420" s="197">
        <v>92.26</v>
      </c>
      <c r="I420" s="198"/>
      <c r="L420" s="194"/>
      <c r="M420" s="199"/>
      <c r="N420" s="200"/>
      <c r="O420" s="200"/>
      <c r="P420" s="200"/>
      <c r="Q420" s="200"/>
      <c r="R420" s="200"/>
      <c r="S420" s="200"/>
      <c r="T420" s="201"/>
      <c r="AT420" s="195" t="s">
        <v>171</v>
      </c>
      <c r="AU420" s="195" t="s">
        <v>91</v>
      </c>
      <c r="AV420" s="12" t="s">
        <v>91</v>
      </c>
      <c r="AW420" s="12" t="s">
        <v>45</v>
      </c>
      <c r="AX420" s="12" t="s">
        <v>82</v>
      </c>
      <c r="AY420" s="195" t="s">
        <v>160</v>
      </c>
    </row>
    <row r="421" spans="2:51" s="13" customFormat="1" ht="13.5">
      <c r="B421" s="212"/>
      <c r="D421" s="184" t="s">
        <v>171</v>
      </c>
      <c r="E421" s="213" t="s">
        <v>5</v>
      </c>
      <c r="F421" s="214" t="s">
        <v>252</v>
      </c>
      <c r="H421" s="215">
        <v>564.06</v>
      </c>
      <c r="I421" s="216"/>
      <c r="L421" s="212"/>
      <c r="M421" s="217"/>
      <c r="N421" s="218"/>
      <c r="O421" s="218"/>
      <c r="P421" s="218"/>
      <c r="Q421" s="218"/>
      <c r="R421" s="218"/>
      <c r="S421" s="218"/>
      <c r="T421" s="219"/>
      <c r="AT421" s="213" t="s">
        <v>171</v>
      </c>
      <c r="AU421" s="213" t="s">
        <v>91</v>
      </c>
      <c r="AV421" s="13" t="s">
        <v>167</v>
      </c>
      <c r="AW421" s="13" t="s">
        <v>45</v>
      </c>
      <c r="AX421" s="13" t="s">
        <v>26</v>
      </c>
      <c r="AY421" s="213" t="s">
        <v>160</v>
      </c>
    </row>
    <row r="422" spans="2:65" s="1" customFormat="1" ht="16.5" customHeight="1">
      <c r="B422" s="171"/>
      <c r="C422" s="202" t="s">
        <v>537</v>
      </c>
      <c r="D422" s="202" t="s">
        <v>194</v>
      </c>
      <c r="E422" s="203" t="s">
        <v>300</v>
      </c>
      <c r="F422" s="204" t="s">
        <v>301</v>
      </c>
      <c r="G422" s="205" t="s">
        <v>165</v>
      </c>
      <c r="H422" s="206">
        <v>219.428</v>
      </c>
      <c r="I422" s="207"/>
      <c r="J422" s="208">
        <f>ROUND(I422*H422,2)</f>
        <v>0</v>
      </c>
      <c r="K422" s="204" t="s">
        <v>166</v>
      </c>
      <c r="L422" s="209"/>
      <c r="M422" s="210" t="s">
        <v>5</v>
      </c>
      <c r="N422" s="211" t="s">
        <v>53</v>
      </c>
      <c r="O422" s="43"/>
      <c r="P422" s="181">
        <f>O422*H422</f>
        <v>0</v>
      </c>
      <c r="Q422" s="181">
        <v>2E-05</v>
      </c>
      <c r="R422" s="181">
        <f>Q422*H422</f>
        <v>0.0043885600000000006</v>
      </c>
      <c r="S422" s="181">
        <v>0</v>
      </c>
      <c r="T422" s="182">
        <f>S422*H422</f>
        <v>0</v>
      </c>
      <c r="AR422" s="24" t="s">
        <v>198</v>
      </c>
      <c r="AT422" s="24" t="s">
        <v>194</v>
      </c>
      <c r="AU422" s="24" t="s">
        <v>91</v>
      </c>
      <c r="AY422" s="24" t="s">
        <v>160</v>
      </c>
      <c r="BE422" s="183">
        <f>IF(N422="základní",J422,0)</f>
        <v>0</v>
      </c>
      <c r="BF422" s="183">
        <f>IF(N422="snížená",J422,0)</f>
        <v>0</v>
      </c>
      <c r="BG422" s="183">
        <f>IF(N422="zákl. přenesená",J422,0)</f>
        <v>0</v>
      </c>
      <c r="BH422" s="183">
        <f>IF(N422="sníž. přenesená",J422,0)</f>
        <v>0</v>
      </c>
      <c r="BI422" s="183">
        <f>IF(N422="nulová",J422,0)</f>
        <v>0</v>
      </c>
      <c r="BJ422" s="24" t="s">
        <v>26</v>
      </c>
      <c r="BK422" s="183">
        <f>ROUND(I422*H422,2)</f>
        <v>0</v>
      </c>
      <c r="BL422" s="24" t="s">
        <v>167</v>
      </c>
      <c r="BM422" s="24" t="s">
        <v>538</v>
      </c>
    </row>
    <row r="423" spans="2:47" s="1" customFormat="1" ht="13.5">
      <c r="B423" s="42"/>
      <c r="D423" s="184" t="s">
        <v>169</v>
      </c>
      <c r="F423" s="185" t="s">
        <v>301</v>
      </c>
      <c r="I423" s="146"/>
      <c r="L423" s="42"/>
      <c r="M423" s="186"/>
      <c r="N423" s="43"/>
      <c r="O423" s="43"/>
      <c r="P423" s="43"/>
      <c r="Q423" s="43"/>
      <c r="R423" s="43"/>
      <c r="S423" s="43"/>
      <c r="T423" s="71"/>
      <c r="AT423" s="24" t="s">
        <v>169</v>
      </c>
      <c r="AU423" s="24" t="s">
        <v>91</v>
      </c>
    </row>
    <row r="424" spans="2:51" s="12" customFormat="1" ht="13.5">
      <c r="B424" s="194"/>
      <c r="D424" s="184" t="s">
        <v>171</v>
      </c>
      <c r="E424" s="195" t="s">
        <v>5</v>
      </c>
      <c r="F424" s="196" t="s">
        <v>539</v>
      </c>
      <c r="H424" s="197">
        <v>38.1</v>
      </c>
      <c r="I424" s="198"/>
      <c r="L424" s="194"/>
      <c r="M424" s="199"/>
      <c r="N424" s="200"/>
      <c r="O424" s="200"/>
      <c r="P424" s="200"/>
      <c r="Q424" s="200"/>
      <c r="R424" s="200"/>
      <c r="S424" s="200"/>
      <c r="T424" s="201"/>
      <c r="AT424" s="195" t="s">
        <v>171</v>
      </c>
      <c r="AU424" s="195" t="s">
        <v>91</v>
      </c>
      <c r="AV424" s="12" t="s">
        <v>91</v>
      </c>
      <c r="AW424" s="12" t="s">
        <v>45</v>
      </c>
      <c r="AX424" s="12" t="s">
        <v>82</v>
      </c>
      <c r="AY424" s="195" t="s">
        <v>160</v>
      </c>
    </row>
    <row r="425" spans="2:51" s="12" customFormat="1" ht="13.5">
      <c r="B425" s="194"/>
      <c r="D425" s="184" t="s">
        <v>171</v>
      </c>
      <c r="E425" s="195" t="s">
        <v>5</v>
      </c>
      <c r="F425" s="196" t="s">
        <v>540</v>
      </c>
      <c r="H425" s="197">
        <v>6.9</v>
      </c>
      <c r="I425" s="198"/>
      <c r="L425" s="194"/>
      <c r="M425" s="199"/>
      <c r="N425" s="200"/>
      <c r="O425" s="200"/>
      <c r="P425" s="200"/>
      <c r="Q425" s="200"/>
      <c r="R425" s="200"/>
      <c r="S425" s="200"/>
      <c r="T425" s="201"/>
      <c r="AT425" s="195" t="s">
        <v>171</v>
      </c>
      <c r="AU425" s="195" t="s">
        <v>91</v>
      </c>
      <c r="AV425" s="12" t="s">
        <v>91</v>
      </c>
      <c r="AW425" s="12" t="s">
        <v>45</v>
      </c>
      <c r="AX425" s="12" t="s">
        <v>82</v>
      </c>
      <c r="AY425" s="195" t="s">
        <v>160</v>
      </c>
    </row>
    <row r="426" spans="2:51" s="14" customFormat="1" ht="13.5">
      <c r="B426" s="220"/>
      <c r="D426" s="184" t="s">
        <v>171</v>
      </c>
      <c r="E426" s="221" t="s">
        <v>5</v>
      </c>
      <c r="F426" s="222" t="s">
        <v>376</v>
      </c>
      <c r="H426" s="223">
        <v>45</v>
      </c>
      <c r="I426" s="224"/>
      <c r="L426" s="220"/>
      <c r="M426" s="225"/>
      <c r="N426" s="226"/>
      <c r="O426" s="226"/>
      <c r="P426" s="226"/>
      <c r="Q426" s="226"/>
      <c r="R426" s="226"/>
      <c r="S426" s="226"/>
      <c r="T426" s="227"/>
      <c r="AT426" s="221" t="s">
        <v>171</v>
      </c>
      <c r="AU426" s="221" t="s">
        <v>91</v>
      </c>
      <c r="AV426" s="14" t="s">
        <v>180</v>
      </c>
      <c r="AW426" s="14" t="s">
        <v>45</v>
      </c>
      <c r="AX426" s="14" t="s">
        <v>82</v>
      </c>
      <c r="AY426" s="221" t="s">
        <v>160</v>
      </c>
    </row>
    <row r="427" spans="2:51" s="11" customFormat="1" ht="13.5">
      <c r="B427" s="187"/>
      <c r="D427" s="184" t="s">
        <v>171</v>
      </c>
      <c r="E427" s="188" t="s">
        <v>5</v>
      </c>
      <c r="F427" s="189" t="s">
        <v>541</v>
      </c>
      <c r="H427" s="188" t="s">
        <v>5</v>
      </c>
      <c r="I427" s="190"/>
      <c r="L427" s="187"/>
      <c r="M427" s="191"/>
      <c r="N427" s="192"/>
      <c r="O427" s="192"/>
      <c r="P427" s="192"/>
      <c r="Q427" s="192"/>
      <c r="R427" s="192"/>
      <c r="S427" s="192"/>
      <c r="T427" s="193"/>
      <c r="AT427" s="188" t="s">
        <v>171</v>
      </c>
      <c r="AU427" s="188" t="s">
        <v>91</v>
      </c>
      <c r="AV427" s="11" t="s">
        <v>26</v>
      </c>
      <c r="AW427" s="11" t="s">
        <v>45</v>
      </c>
      <c r="AX427" s="11" t="s">
        <v>82</v>
      </c>
      <c r="AY427" s="188" t="s">
        <v>160</v>
      </c>
    </row>
    <row r="428" spans="2:51" s="12" customFormat="1" ht="13.5">
      <c r="B428" s="194"/>
      <c r="D428" s="184" t="s">
        <v>171</v>
      </c>
      <c r="E428" s="195" t="s">
        <v>5</v>
      </c>
      <c r="F428" s="196" t="s">
        <v>542</v>
      </c>
      <c r="H428" s="197">
        <v>11.9</v>
      </c>
      <c r="I428" s="198"/>
      <c r="L428" s="194"/>
      <c r="M428" s="199"/>
      <c r="N428" s="200"/>
      <c r="O428" s="200"/>
      <c r="P428" s="200"/>
      <c r="Q428" s="200"/>
      <c r="R428" s="200"/>
      <c r="S428" s="200"/>
      <c r="T428" s="201"/>
      <c r="AT428" s="195" t="s">
        <v>171</v>
      </c>
      <c r="AU428" s="195" t="s">
        <v>91</v>
      </c>
      <c r="AV428" s="12" t="s">
        <v>91</v>
      </c>
      <c r="AW428" s="12" t="s">
        <v>45</v>
      </c>
      <c r="AX428" s="12" t="s">
        <v>82</v>
      </c>
      <c r="AY428" s="195" t="s">
        <v>160</v>
      </c>
    </row>
    <row r="429" spans="2:51" s="12" customFormat="1" ht="13.5">
      <c r="B429" s="194"/>
      <c r="D429" s="184" t="s">
        <v>171</v>
      </c>
      <c r="E429" s="195" t="s">
        <v>5</v>
      </c>
      <c r="F429" s="196" t="s">
        <v>543</v>
      </c>
      <c r="H429" s="197">
        <v>7.4</v>
      </c>
      <c r="I429" s="198"/>
      <c r="L429" s="194"/>
      <c r="M429" s="199"/>
      <c r="N429" s="200"/>
      <c r="O429" s="200"/>
      <c r="P429" s="200"/>
      <c r="Q429" s="200"/>
      <c r="R429" s="200"/>
      <c r="S429" s="200"/>
      <c r="T429" s="201"/>
      <c r="AT429" s="195" t="s">
        <v>171</v>
      </c>
      <c r="AU429" s="195" t="s">
        <v>91</v>
      </c>
      <c r="AV429" s="12" t="s">
        <v>91</v>
      </c>
      <c r="AW429" s="12" t="s">
        <v>45</v>
      </c>
      <c r="AX429" s="12" t="s">
        <v>82</v>
      </c>
      <c r="AY429" s="195" t="s">
        <v>160</v>
      </c>
    </row>
    <row r="430" spans="2:51" s="12" customFormat="1" ht="13.5">
      <c r="B430" s="194"/>
      <c r="D430" s="184" t="s">
        <v>171</v>
      </c>
      <c r="E430" s="195" t="s">
        <v>5</v>
      </c>
      <c r="F430" s="196" t="s">
        <v>544</v>
      </c>
      <c r="H430" s="197">
        <v>5.69</v>
      </c>
      <c r="I430" s="198"/>
      <c r="L430" s="194"/>
      <c r="M430" s="199"/>
      <c r="N430" s="200"/>
      <c r="O430" s="200"/>
      <c r="P430" s="200"/>
      <c r="Q430" s="200"/>
      <c r="R430" s="200"/>
      <c r="S430" s="200"/>
      <c r="T430" s="201"/>
      <c r="AT430" s="195" t="s">
        <v>171</v>
      </c>
      <c r="AU430" s="195" t="s">
        <v>91</v>
      </c>
      <c r="AV430" s="12" t="s">
        <v>91</v>
      </c>
      <c r="AW430" s="12" t="s">
        <v>45</v>
      </c>
      <c r="AX430" s="12" t="s">
        <v>82</v>
      </c>
      <c r="AY430" s="195" t="s">
        <v>160</v>
      </c>
    </row>
    <row r="431" spans="2:51" s="12" customFormat="1" ht="13.5">
      <c r="B431" s="194"/>
      <c r="D431" s="184" t="s">
        <v>171</v>
      </c>
      <c r="E431" s="195" t="s">
        <v>5</v>
      </c>
      <c r="F431" s="196" t="s">
        <v>545</v>
      </c>
      <c r="H431" s="197">
        <v>14.85</v>
      </c>
      <c r="I431" s="198"/>
      <c r="L431" s="194"/>
      <c r="M431" s="199"/>
      <c r="N431" s="200"/>
      <c r="O431" s="200"/>
      <c r="P431" s="200"/>
      <c r="Q431" s="200"/>
      <c r="R431" s="200"/>
      <c r="S431" s="200"/>
      <c r="T431" s="201"/>
      <c r="AT431" s="195" t="s">
        <v>171</v>
      </c>
      <c r="AU431" s="195" t="s">
        <v>91</v>
      </c>
      <c r="AV431" s="12" t="s">
        <v>91</v>
      </c>
      <c r="AW431" s="12" t="s">
        <v>45</v>
      </c>
      <c r="AX431" s="12" t="s">
        <v>82</v>
      </c>
      <c r="AY431" s="195" t="s">
        <v>160</v>
      </c>
    </row>
    <row r="432" spans="2:51" s="12" customFormat="1" ht="13.5">
      <c r="B432" s="194"/>
      <c r="D432" s="184" t="s">
        <v>171</v>
      </c>
      <c r="E432" s="195" t="s">
        <v>5</v>
      </c>
      <c r="F432" s="196" t="s">
        <v>546</v>
      </c>
      <c r="H432" s="197">
        <v>4.65</v>
      </c>
      <c r="I432" s="198"/>
      <c r="L432" s="194"/>
      <c r="M432" s="199"/>
      <c r="N432" s="200"/>
      <c r="O432" s="200"/>
      <c r="P432" s="200"/>
      <c r="Q432" s="200"/>
      <c r="R432" s="200"/>
      <c r="S432" s="200"/>
      <c r="T432" s="201"/>
      <c r="AT432" s="195" t="s">
        <v>171</v>
      </c>
      <c r="AU432" s="195" t="s">
        <v>91</v>
      </c>
      <c r="AV432" s="12" t="s">
        <v>91</v>
      </c>
      <c r="AW432" s="12" t="s">
        <v>45</v>
      </c>
      <c r="AX432" s="12" t="s">
        <v>82</v>
      </c>
      <c r="AY432" s="195" t="s">
        <v>160</v>
      </c>
    </row>
    <row r="433" spans="2:51" s="12" customFormat="1" ht="13.5">
      <c r="B433" s="194"/>
      <c r="D433" s="184" t="s">
        <v>171</v>
      </c>
      <c r="E433" s="195" t="s">
        <v>5</v>
      </c>
      <c r="F433" s="196" t="s">
        <v>547</v>
      </c>
      <c r="H433" s="197">
        <v>6.48</v>
      </c>
      <c r="I433" s="198"/>
      <c r="L433" s="194"/>
      <c r="M433" s="199"/>
      <c r="N433" s="200"/>
      <c r="O433" s="200"/>
      <c r="P433" s="200"/>
      <c r="Q433" s="200"/>
      <c r="R433" s="200"/>
      <c r="S433" s="200"/>
      <c r="T433" s="201"/>
      <c r="AT433" s="195" t="s">
        <v>171</v>
      </c>
      <c r="AU433" s="195" t="s">
        <v>91</v>
      </c>
      <c r="AV433" s="12" t="s">
        <v>91</v>
      </c>
      <c r="AW433" s="12" t="s">
        <v>45</v>
      </c>
      <c r="AX433" s="12" t="s">
        <v>82</v>
      </c>
      <c r="AY433" s="195" t="s">
        <v>160</v>
      </c>
    </row>
    <row r="434" spans="2:51" s="12" customFormat="1" ht="13.5">
      <c r="B434" s="194"/>
      <c r="D434" s="184" t="s">
        <v>171</v>
      </c>
      <c r="E434" s="195" t="s">
        <v>5</v>
      </c>
      <c r="F434" s="196" t="s">
        <v>548</v>
      </c>
      <c r="H434" s="197">
        <v>20.6</v>
      </c>
      <c r="I434" s="198"/>
      <c r="L434" s="194"/>
      <c r="M434" s="199"/>
      <c r="N434" s="200"/>
      <c r="O434" s="200"/>
      <c r="P434" s="200"/>
      <c r="Q434" s="200"/>
      <c r="R434" s="200"/>
      <c r="S434" s="200"/>
      <c r="T434" s="201"/>
      <c r="AT434" s="195" t="s">
        <v>171</v>
      </c>
      <c r="AU434" s="195" t="s">
        <v>91</v>
      </c>
      <c r="AV434" s="12" t="s">
        <v>91</v>
      </c>
      <c r="AW434" s="12" t="s">
        <v>45</v>
      </c>
      <c r="AX434" s="12" t="s">
        <v>82</v>
      </c>
      <c r="AY434" s="195" t="s">
        <v>160</v>
      </c>
    </row>
    <row r="435" spans="2:51" s="12" customFormat="1" ht="13.5">
      <c r="B435" s="194"/>
      <c r="D435" s="184" t="s">
        <v>171</v>
      </c>
      <c r="E435" s="195" t="s">
        <v>5</v>
      </c>
      <c r="F435" s="196" t="s">
        <v>549</v>
      </c>
      <c r="H435" s="197">
        <v>5.19</v>
      </c>
      <c r="I435" s="198"/>
      <c r="L435" s="194"/>
      <c r="M435" s="199"/>
      <c r="N435" s="200"/>
      <c r="O435" s="200"/>
      <c r="P435" s="200"/>
      <c r="Q435" s="200"/>
      <c r="R435" s="200"/>
      <c r="S435" s="200"/>
      <c r="T435" s="201"/>
      <c r="AT435" s="195" t="s">
        <v>171</v>
      </c>
      <c r="AU435" s="195" t="s">
        <v>91</v>
      </c>
      <c r="AV435" s="12" t="s">
        <v>91</v>
      </c>
      <c r="AW435" s="12" t="s">
        <v>45</v>
      </c>
      <c r="AX435" s="12" t="s">
        <v>82</v>
      </c>
      <c r="AY435" s="195" t="s">
        <v>160</v>
      </c>
    </row>
    <row r="436" spans="2:51" s="12" customFormat="1" ht="13.5">
      <c r="B436" s="194"/>
      <c r="D436" s="184" t="s">
        <v>171</v>
      </c>
      <c r="E436" s="195" t="s">
        <v>5</v>
      </c>
      <c r="F436" s="196" t="s">
        <v>550</v>
      </c>
      <c r="H436" s="197">
        <v>6</v>
      </c>
      <c r="I436" s="198"/>
      <c r="L436" s="194"/>
      <c r="M436" s="199"/>
      <c r="N436" s="200"/>
      <c r="O436" s="200"/>
      <c r="P436" s="200"/>
      <c r="Q436" s="200"/>
      <c r="R436" s="200"/>
      <c r="S436" s="200"/>
      <c r="T436" s="201"/>
      <c r="AT436" s="195" t="s">
        <v>171</v>
      </c>
      <c r="AU436" s="195" t="s">
        <v>91</v>
      </c>
      <c r="AV436" s="12" t="s">
        <v>91</v>
      </c>
      <c r="AW436" s="12" t="s">
        <v>45</v>
      </c>
      <c r="AX436" s="12" t="s">
        <v>82</v>
      </c>
      <c r="AY436" s="195" t="s">
        <v>160</v>
      </c>
    </row>
    <row r="437" spans="2:51" s="12" customFormat="1" ht="13.5">
      <c r="B437" s="194"/>
      <c r="D437" s="184" t="s">
        <v>171</v>
      </c>
      <c r="E437" s="195" t="s">
        <v>5</v>
      </c>
      <c r="F437" s="196" t="s">
        <v>551</v>
      </c>
      <c r="H437" s="197">
        <v>9.5</v>
      </c>
      <c r="I437" s="198"/>
      <c r="L437" s="194"/>
      <c r="M437" s="199"/>
      <c r="N437" s="200"/>
      <c r="O437" s="200"/>
      <c r="P437" s="200"/>
      <c r="Q437" s="200"/>
      <c r="R437" s="200"/>
      <c r="S437" s="200"/>
      <c r="T437" s="201"/>
      <c r="AT437" s="195" t="s">
        <v>171</v>
      </c>
      <c r="AU437" s="195" t="s">
        <v>91</v>
      </c>
      <c r="AV437" s="12" t="s">
        <v>91</v>
      </c>
      <c r="AW437" s="12" t="s">
        <v>45</v>
      </c>
      <c r="AX437" s="12" t="s">
        <v>82</v>
      </c>
      <c r="AY437" s="195" t="s">
        <v>160</v>
      </c>
    </row>
    <row r="438" spans="2:51" s="14" customFormat="1" ht="13.5">
      <c r="B438" s="220"/>
      <c r="D438" s="184" t="s">
        <v>171</v>
      </c>
      <c r="E438" s="221" t="s">
        <v>5</v>
      </c>
      <c r="F438" s="222" t="s">
        <v>376</v>
      </c>
      <c r="H438" s="223">
        <v>92.26</v>
      </c>
      <c r="I438" s="224"/>
      <c r="L438" s="220"/>
      <c r="M438" s="225"/>
      <c r="N438" s="226"/>
      <c r="O438" s="226"/>
      <c r="P438" s="226"/>
      <c r="Q438" s="226"/>
      <c r="R438" s="226"/>
      <c r="S438" s="226"/>
      <c r="T438" s="227"/>
      <c r="AT438" s="221" t="s">
        <v>171</v>
      </c>
      <c r="AU438" s="221" t="s">
        <v>91</v>
      </c>
      <c r="AV438" s="14" t="s">
        <v>180</v>
      </c>
      <c r="AW438" s="14" t="s">
        <v>45</v>
      </c>
      <c r="AX438" s="14" t="s">
        <v>82</v>
      </c>
      <c r="AY438" s="221" t="s">
        <v>160</v>
      </c>
    </row>
    <row r="439" spans="2:51" s="11" customFormat="1" ht="13.5">
      <c r="B439" s="187"/>
      <c r="D439" s="184" t="s">
        <v>171</v>
      </c>
      <c r="E439" s="188" t="s">
        <v>5</v>
      </c>
      <c r="F439" s="189" t="s">
        <v>552</v>
      </c>
      <c r="H439" s="188" t="s">
        <v>5</v>
      </c>
      <c r="I439" s="190"/>
      <c r="L439" s="187"/>
      <c r="M439" s="191"/>
      <c r="N439" s="192"/>
      <c r="O439" s="192"/>
      <c r="P439" s="192"/>
      <c r="Q439" s="192"/>
      <c r="R439" s="192"/>
      <c r="S439" s="192"/>
      <c r="T439" s="193"/>
      <c r="AT439" s="188" t="s">
        <v>171</v>
      </c>
      <c r="AU439" s="188" t="s">
        <v>91</v>
      </c>
      <c r="AV439" s="11" t="s">
        <v>26</v>
      </c>
      <c r="AW439" s="11" t="s">
        <v>45</v>
      </c>
      <c r="AX439" s="11" t="s">
        <v>82</v>
      </c>
      <c r="AY439" s="188" t="s">
        <v>160</v>
      </c>
    </row>
    <row r="440" spans="2:51" s="12" customFormat="1" ht="13.5">
      <c r="B440" s="194"/>
      <c r="D440" s="184" t="s">
        <v>171</v>
      </c>
      <c r="E440" s="195" t="s">
        <v>5</v>
      </c>
      <c r="F440" s="196" t="s">
        <v>553</v>
      </c>
      <c r="H440" s="197">
        <v>62.22</v>
      </c>
      <c r="I440" s="198"/>
      <c r="L440" s="194"/>
      <c r="M440" s="199"/>
      <c r="N440" s="200"/>
      <c r="O440" s="200"/>
      <c r="P440" s="200"/>
      <c r="Q440" s="200"/>
      <c r="R440" s="200"/>
      <c r="S440" s="200"/>
      <c r="T440" s="201"/>
      <c r="AT440" s="195" t="s">
        <v>171</v>
      </c>
      <c r="AU440" s="195" t="s">
        <v>91</v>
      </c>
      <c r="AV440" s="12" t="s">
        <v>91</v>
      </c>
      <c r="AW440" s="12" t="s">
        <v>45</v>
      </c>
      <c r="AX440" s="12" t="s">
        <v>82</v>
      </c>
      <c r="AY440" s="195" t="s">
        <v>160</v>
      </c>
    </row>
    <row r="441" spans="2:51" s="14" customFormat="1" ht="13.5">
      <c r="B441" s="220"/>
      <c r="D441" s="184" t="s">
        <v>171</v>
      </c>
      <c r="E441" s="221" t="s">
        <v>5</v>
      </c>
      <c r="F441" s="222" t="s">
        <v>376</v>
      </c>
      <c r="H441" s="223">
        <v>62.22</v>
      </c>
      <c r="I441" s="224"/>
      <c r="L441" s="220"/>
      <c r="M441" s="225"/>
      <c r="N441" s="226"/>
      <c r="O441" s="226"/>
      <c r="P441" s="226"/>
      <c r="Q441" s="226"/>
      <c r="R441" s="226"/>
      <c r="S441" s="226"/>
      <c r="T441" s="227"/>
      <c r="AT441" s="221" t="s">
        <v>171</v>
      </c>
      <c r="AU441" s="221" t="s">
        <v>91</v>
      </c>
      <c r="AV441" s="14" t="s">
        <v>180</v>
      </c>
      <c r="AW441" s="14" t="s">
        <v>45</v>
      </c>
      <c r="AX441" s="14" t="s">
        <v>82</v>
      </c>
      <c r="AY441" s="221" t="s">
        <v>160</v>
      </c>
    </row>
    <row r="442" spans="2:51" s="12" customFormat="1" ht="13.5">
      <c r="B442" s="194"/>
      <c r="D442" s="184" t="s">
        <v>171</v>
      </c>
      <c r="E442" s="195" t="s">
        <v>5</v>
      </c>
      <c r="F442" s="196" t="s">
        <v>554</v>
      </c>
      <c r="H442" s="197">
        <v>19.948</v>
      </c>
      <c r="I442" s="198"/>
      <c r="L442" s="194"/>
      <c r="M442" s="199"/>
      <c r="N442" s="200"/>
      <c r="O442" s="200"/>
      <c r="P442" s="200"/>
      <c r="Q442" s="200"/>
      <c r="R442" s="200"/>
      <c r="S442" s="200"/>
      <c r="T442" s="201"/>
      <c r="AT442" s="195" t="s">
        <v>171</v>
      </c>
      <c r="AU442" s="195" t="s">
        <v>91</v>
      </c>
      <c r="AV442" s="12" t="s">
        <v>91</v>
      </c>
      <c r="AW442" s="12" t="s">
        <v>45</v>
      </c>
      <c r="AX442" s="12" t="s">
        <v>82</v>
      </c>
      <c r="AY442" s="195" t="s">
        <v>160</v>
      </c>
    </row>
    <row r="443" spans="2:51" s="13" customFormat="1" ht="13.5">
      <c r="B443" s="212"/>
      <c r="D443" s="184" t="s">
        <v>171</v>
      </c>
      <c r="E443" s="213" t="s">
        <v>5</v>
      </c>
      <c r="F443" s="214" t="s">
        <v>252</v>
      </c>
      <c r="H443" s="215">
        <v>219.428</v>
      </c>
      <c r="I443" s="216"/>
      <c r="L443" s="212"/>
      <c r="M443" s="217"/>
      <c r="N443" s="218"/>
      <c r="O443" s="218"/>
      <c r="P443" s="218"/>
      <c r="Q443" s="218"/>
      <c r="R443" s="218"/>
      <c r="S443" s="218"/>
      <c r="T443" s="219"/>
      <c r="AT443" s="213" t="s">
        <v>171</v>
      </c>
      <c r="AU443" s="213" t="s">
        <v>91</v>
      </c>
      <c r="AV443" s="13" t="s">
        <v>167</v>
      </c>
      <c r="AW443" s="13" t="s">
        <v>45</v>
      </c>
      <c r="AX443" s="13" t="s">
        <v>26</v>
      </c>
      <c r="AY443" s="213" t="s">
        <v>160</v>
      </c>
    </row>
    <row r="444" spans="2:65" s="1" customFormat="1" ht="16.5" customHeight="1">
      <c r="B444" s="171"/>
      <c r="C444" s="202" t="s">
        <v>555</v>
      </c>
      <c r="D444" s="202" t="s">
        <v>194</v>
      </c>
      <c r="E444" s="203" t="s">
        <v>556</v>
      </c>
      <c r="F444" s="204" t="s">
        <v>557</v>
      </c>
      <c r="G444" s="205" t="s">
        <v>165</v>
      </c>
      <c r="H444" s="206">
        <v>299.552</v>
      </c>
      <c r="I444" s="207"/>
      <c r="J444" s="208">
        <f>ROUND(I444*H444,2)</f>
        <v>0</v>
      </c>
      <c r="K444" s="204" t="s">
        <v>166</v>
      </c>
      <c r="L444" s="209"/>
      <c r="M444" s="210" t="s">
        <v>5</v>
      </c>
      <c r="N444" s="211" t="s">
        <v>53</v>
      </c>
      <c r="O444" s="43"/>
      <c r="P444" s="181">
        <f>O444*H444</f>
        <v>0</v>
      </c>
      <c r="Q444" s="181">
        <v>0.0003</v>
      </c>
      <c r="R444" s="181">
        <f>Q444*H444</f>
        <v>0.0898656</v>
      </c>
      <c r="S444" s="181">
        <v>0</v>
      </c>
      <c r="T444" s="182">
        <f>S444*H444</f>
        <v>0</v>
      </c>
      <c r="AR444" s="24" t="s">
        <v>198</v>
      </c>
      <c r="AT444" s="24" t="s">
        <v>194</v>
      </c>
      <c r="AU444" s="24" t="s">
        <v>91</v>
      </c>
      <c r="AY444" s="24" t="s">
        <v>160</v>
      </c>
      <c r="BE444" s="183">
        <f>IF(N444="základní",J444,0)</f>
        <v>0</v>
      </c>
      <c r="BF444" s="183">
        <f>IF(N444="snížená",J444,0)</f>
        <v>0</v>
      </c>
      <c r="BG444" s="183">
        <f>IF(N444="zákl. přenesená",J444,0)</f>
        <v>0</v>
      </c>
      <c r="BH444" s="183">
        <f>IF(N444="sníž. přenesená",J444,0)</f>
        <v>0</v>
      </c>
      <c r="BI444" s="183">
        <f>IF(N444="nulová",J444,0)</f>
        <v>0</v>
      </c>
      <c r="BJ444" s="24" t="s">
        <v>26</v>
      </c>
      <c r="BK444" s="183">
        <f>ROUND(I444*H444,2)</f>
        <v>0</v>
      </c>
      <c r="BL444" s="24" t="s">
        <v>167</v>
      </c>
      <c r="BM444" s="24" t="s">
        <v>558</v>
      </c>
    </row>
    <row r="445" spans="2:47" s="1" customFormat="1" ht="13.5">
      <c r="B445" s="42"/>
      <c r="D445" s="184" t="s">
        <v>169</v>
      </c>
      <c r="F445" s="185" t="s">
        <v>557</v>
      </c>
      <c r="I445" s="146"/>
      <c r="L445" s="42"/>
      <c r="M445" s="186"/>
      <c r="N445" s="43"/>
      <c r="O445" s="43"/>
      <c r="P445" s="43"/>
      <c r="Q445" s="43"/>
      <c r="R445" s="43"/>
      <c r="S445" s="43"/>
      <c r="T445" s="71"/>
      <c r="AT445" s="24" t="s">
        <v>169</v>
      </c>
      <c r="AU445" s="24" t="s">
        <v>91</v>
      </c>
    </row>
    <row r="446" spans="2:51" s="12" customFormat="1" ht="13.5">
      <c r="B446" s="194"/>
      <c r="D446" s="184" t="s">
        <v>171</v>
      </c>
      <c r="E446" s="195" t="s">
        <v>5</v>
      </c>
      <c r="F446" s="196" t="s">
        <v>559</v>
      </c>
      <c r="H446" s="197">
        <v>61.42</v>
      </c>
      <c r="I446" s="198"/>
      <c r="L446" s="194"/>
      <c r="M446" s="199"/>
      <c r="N446" s="200"/>
      <c r="O446" s="200"/>
      <c r="P446" s="200"/>
      <c r="Q446" s="200"/>
      <c r="R446" s="200"/>
      <c r="S446" s="200"/>
      <c r="T446" s="201"/>
      <c r="AT446" s="195" t="s">
        <v>171</v>
      </c>
      <c r="AU446" s="195" t="s">
        <v>91</v>
      </c>
      <c r="AV446" s="12" t="s">
        <v>91</v>
      </c>
      <c r="AW446" s="12" t="s">
        <v>45</v>
      </c>
      <c r="AX446" s="12" t="s">
        <v>82</v>
      </c>
      <c r="AY446" s="195" t="s">
        <v>160</v>
      </c>
    </row>
    <row r="447" spans="2:51" s="12" customFormat="1" ht="13.5">
      <c r="B447" s="194"/>
      <c r="D447" s="184" t="s">
        <v>171</v>
      </c>
      <c r="E447" s="195" t="s">
        <v>5</v>
      </c>
      <c r="F447" s="196" t="s">
        <v>560</v>
      </c>
      <c r="H447" s="197">
        <v>61.82</v>
      </c>
      <c r="I447" s="198"/>
      <c r="L447" s="194"/>
      <c r="M447" s="199"/>
      <c r="N447" s="200"/>
      <c r="O447" s="200"/>
      <c r="P447" s="200"/>
      <c r="Q447" s="200"/>
      <c r="R447" s="200"/>
      <c r="S447" s="200"/>
      <c r="T447" s="201"/>
      <c r="AT447" s="195" t="s">
        <v>171</v>
      </c>
      <c r="AU447" s="195" t="s">
        <v>91</v>
      </c>
      <c r="AV447" s="12" t="s">
        <v>91</v>
      </c>
      <c r="AW447" s="12" t="s">
        <v>45</v>
      </c>
      <c r="AX447" s="12" t="s">
        <v>82</v>
      </c>
      <c r="AY447" s="195" t="s">
        <v>160</v>
      </c>
    </row>
    <row r="448" spans="2:51" s="12" customFormat="1" ht="13.5">
      <c r="B448" s="194"/>
      <c r="D448" s="184" t="s">
        <v>171</v>
      </c>
      <c r="E448" s="195" t="s">
        <v>5</v>
      </c>
      <c r="F448" s="196" t="s">
        <v>561</v>
      </c>
      <c r="H448" s="197">
        <v>62.22</v>
      </c>
      <c r="I448" s="198"/>
      <c r="L448" s="194"/>
      <c r="M448" s="199"/>
      <c r="N448" s="200"/>
      <c r="O448" s="200"/>
      <c r="P448" s="200"/>
      <c r="Q448" s="200"/>
      <c r="R448" s="200"/>
      <c r="S448" s="200"/>
      <c r="T448" s="201"/>
      <c r="AT448" s="195" t="s">
        <v>171</v>
      </c>
      <c r="AU448" s="195" t="s">
        <v>91</v>
      </c>
      <c r="AV448" s="12" t="s">
        <v>91</v>
      </c>
      <c r="AW448" s="12" t="s">
        <v>45</v>
      </c>
      <c r="AX448" s="12" t="s">
        <v>82</v>
      </c>
      <c r="AY448" s="195" t="s">
        <v>160</v>
      </c>
    </row>
    <row r="449" spans="2:51" s="12" customFormat="1" ht="13.5">
      <c r="B449" s="194"/>
      <c r="D449" s="184" t="s">
        <v>171</v>
      </c>
      <c r="E449" s="195" t="s">
        <v>5</v>
      </c>
      <c r="F449" s="196" t="s">
        <v>562</v>
      </c>
      <c r="H449" s="197">
        <v>66.82</v>
      </c>
      <c r="I449" s="198"/>
      <c r="L449" s="194"/>
      <c r="M449" s="199"/>
      <c r="N449" s="200"/>
      <c r="O449" s="200"/>
      <c r="P449" s="200"/>
      <c r="Q449" s="200"/>
      <c r="R449" s="200"/>
      <c r="S449" s="200"/>
      <c r="T449" s="201"/>
      <c r="AT449" s="195" t="s">
        <v>171</v>
      </c>
      <c r="AU449" s="195" t="s">
        <v>91</v>
      </c>
      <c r="AV449" s="12" t="s">
        <v>91</v>
      </c>
      <c r="AW449" s="12" t="s">
        <v>45</v>
      </c>
      <c r="AX449" s="12" t="s">
        <v>82</v>
      </c>
      <c r="AY449" s="195" t="s">
        <v>160</v>
      </c>
    </row>
    <row r="450" spans="2:51" s="14" customFormat="1" ht="13.5">
      <c r="B450" s="220"/>
      <c r="D450" s="184" t="s">
        <v>171</v>
      </c>
      <c r="E450" s="221" t="s">
        <v>5</v>
      </c>
      <c r="F450" s="222" t="s">
        <v>376</v>
      </c>
      <c r="H450" s="223">
        <v>252.28</v>
      </c>
      <c r="I450" s="224"/>
      <c r="L450" s="220"/>
      <c r="M450" s="225"/>
      <c r="N450" s="226"/>
      <c r="O450" s="226"/>
      <c r="P450" s="226"/>
      <c r="Q450" s="226"/>
      <c r="R450" s="226"/>
      <c r="S450" s="226"/>
      <c r="T450" s="227"/>
      <c r="AT450" s="221" t="s">
        <v>171</v>
      </c>
      <c r="AU450" s="221" t="s">
        <v>91</v>
      </c>
      <c r="AV450" s="14" t="s">
        <v>180</v>
      </c>
      <c r="AW450" s="14" t="s">
        <v>45</v>
      </c>
      <c r="AX450" s="14" t="s">
        <v>82</v>
      </c>
      <c r="AY450" s="221" t="s">
        <v>160</v>
      </c>
    </row>
    <row r="451" spans="2:51" s="11" customFormat="1" ht="13.5">
      <c r="B451" s="187"/>
      <c r="D451" s="184" t="s">
        <v>171</v>
      </c>
      <c r="E451" s="188" t="s">
        <v>5</v>
      </c>
      <c r="F451" s="189" t="s">
        <v>563</v>
      </c>
      <c r="H451" s="188" t="s">
        <v>5</v>
      </c>
      <c r="I451" s="190"/>
      <c r="L451" s="187"/>
      <c r="M451" s="191"/>
      <c r="N451" s="192"/>
      <c r="O451" s="192"/>
      <c r="P451" s="192"/>
      <c r="Q451" s="192"/>
      <c r="R451" s="192"/>
      <c r="S451" s="192"/>
      <c r="T451" s="193"/>
      <c r="AT451" s="188" t="s">
        <v>171</v>
      </c>
      <c r="AU451" s="188" t="s">
        <v>91</v>
      </c>
      <c r="AV451" s="11" t="s">
        <v>26</v>
      </c>
      <c r="AW451" s="11" t="s">
        <v>45</v>
      </c>
      <c r="AX451" s="11" t="s">
        <v>82</v>
      </c>
      <c r="AY451" s="188" t="s">
        <v>160</v>
      </c>
    </row>
    <row r="452" spans="2:51" s="12" customFormat="1" ht="13.5">
      <c r="B452" s="194"/>
      <c r="D452" s="184" t="s">
        <v>171</v>
      </c>
      <c r="E452" s="195" t="s">
        <v>5</v>
      </c>
      <c r="F452" s="196" t="s">
        <v>564</v>
      </c>
      <c r="H452" s="197">
        <v>3.7</v>
      </c>
      <c r="I452" s="198"/>
      <c r="L452" s="194"/>
      <c r="M452" s="199"/>
      <c r="N452" s="200"/>
      <c r="O452" s="200"/>
      <c r="P452" s="200"/>
      <c r="Q452" s="200"/>
      <c r="R452" s="200"/>
      <c r="S452" s="200"/>
      <c r="T452" s="201"/>
      <c r="AT452" s="195" t="s">
        <v>171</v>
      </c>
      <c r="AU452" s="195" t="s">
        <v>91</v>
      </c>
      <c r="AV452" s="12" t="s">
        <v>91</v>
      </c>
      <c r="AW452" s="12" t="s">
        <v>45</v>
      </c>
      <c r="AX452" s="12" t="s">
        <v>82</v>
      </c>
      <c r="AY452" s="195" t="s">
        <v>160</v>
      </c>
    </row>
    <row r="453" spans="2:51" s="12" customFormat="1" ht="13.5">
      <c r="B453" s="194"/>
      <c r="D453" s="184" t="s">
        <v>171</v>
      </c>
      <c r="E453" s="195" t="s">
        <v>5</v>
      </c>
      <c r="F453" s="196" t="s">
        <v>565</v>
      </c>
      <c r="H453" s="197">
        <v>2.87</v>
      </c>
      <c r="I453" s="198"/>
      <c r="L453" s="194"/>
      <c r="M453" s="199"/>
      <c r="N453" s="200"/>
      <c r="O453" s="200"/>
      <c r="P453" s="200"/>
      <c r="Q453" s="200"/>
      <c r="R453" s="200"/>
      <c r="S453" s="200"/>
      <c r="T453" s="201"/>
      <c r="AT453" s="195" t="s">
        <v>171</v>
      </c>
      <c r="AU453" s="195" t="s">
        <v>91</v>
      </c>
      <c r="AV453" s="12" t="s">
        <v>91</v>
      </c>
      <c r="AW453" s="12" t="s">
        <v>45</v>
      </c>
      <c r="AX453" s="12" t="s">
        <v>82</v>
      </c>
      <c r="AY453" s="195" t="s">
        <v>160</v>
      </c>
    </row>
    <row r="454" spans="2:51" s="12" customFormat="1" ht="13.5">
      <c r="B454" s="194"/>
      <c r="D454" s="184" t="s">
        <v>171</v>
      </c>
      <c r="E454" s="195" t="s">
        <v>5</v>
      </c>
      <c r="F454" s="196" t="s">
        <v>566</v>
      </c>
      <c r="H454" s="197">
        <v>3.1</v>
      </c>
      <c r="I454" s="198"/>
      <c r="L454" s="194"/>
      <c r="M454" s="199"/>
      <c r="N454" s="200"/>
      <c r="O454" s="200"/>
      <c r="P454" s="200"/>
      <c r="Q454" s="200"/>
      <c r="R454" s="200"/>
      <c r="S454" s="200"/>
      <c r="T454" s="201"/>
      <c r="AT454" s="195" t="s">
        <v>171</v>
      </c>
      <c r="AU454" s="195" t="s">
        <v>91</v>
      </c>
      <c r="AV454" s="12" t="s">
        <v>91</v>
      </c>
      <c r="AW454" s="12" t="s">
        <v>45</v>
      </c>
      <c r="AX454" s="12" t="s">
        <v>82</v>
      </c>
      <c r="AY454" s="195" t="s">
        <v>160</v>
      </c>
    </row>
    <row r="455" spans="2:51" s="12" customFormat="1" ht="13.5">
      <c r="B455" s="194"/>
      <c r="D455" s="184" t="s">
        <v>171</v>
      </c>
      <c r="E455" s="195" t="s">
        <v>5</v>
      </c>
      <c r="F455" s="196" t="s">
        <v>567</v>
      </c>
      <c r="H455" s="197">
        <v>1.48</v>
      </c>
      <c r="I455" s="198"/>
      <c r="L455" s="194"/>
      <c r="M455" s="199"/>
      <c r="N455" s="200"/>
      <c r="O455" s="200"/>
      <c r="P455" s="200"/>
      <c r="Q455" s="200"/>
      <c r="R455" s="200"/>
      <c r="S455" s="200"/>
      <c r="T455" s="201"/>
      <c r="AT455" s="195" t="s">
        <v>171</v>
      </c>
      <c r="AU455" s="195" t="s">
        <v>91</v>
      </c>
      <c r="AV455" s="12" t="s">
        <v>91</v>
      </c>
      <c r="AW455" s="12" t="s">
        <v>45</v>
      </c>
      <c r="AX455" s="12" t="s">
        <v>82</v>
      </c>
      <c r="AY455" s="195" t="s">
        <v>160</v>
      </c>
    </row>
    <row r="456" spans="2:51" s="12" customFormat="1" ht="13.5">
      <c r="B456" s="194"/>
      <c r="D456" s="184" t="s">
        <v>171</v>
      </c>
      <c r="E456" s="195" t="s">
        <v>5</v>
      </c>
      <c r="F456" s="196" t="s">
        <v>568</v>
      </c>
      <c r="H456" s="197">
        <v>4.2</v>
      </c>
      <c r="I456" s="198"/>
      <c r="L456" s="194"/>
      <c r="M456" s="199"/>
      <c r="N456" s="200"/>
      <c r="O456" s="200"/>
      <c r="P456" s="200"/>
      <c r="Q456" s="200"/>
      <c r="R456" s="200"/>
      <c r="S456" s="200"/>
      <c r="T456" s="201"/>
      <c r="AT456" s="195" t="s">
        <v>171</v>
      </c>
      <c r="AU456" s="195" t="s">
        <v>91</v>
      </c>
      <c r="AV456" s="12" t="s">
        <v>91</v>
      </c>
      <c r="AW456" s="12" t="s">
        <v>45</v>
      </c>
      <c r="AX456" s="12" t="s">
        <v>82</v>
      </c>
      <c r="AY456" s="195" t="s">
        <v>160</v>
      </c>
    </row>
    <row r="457" spans="2:51" s="12" customFormat="1" ht="13.5">
      <c r="B457" s="194"/>
      <c r="D457" s="184" t="s">
        <v>171</v>
      </c>
      <c r="E457" s="195" t="s">
        <v>5</v>
      </c>
      <c r="F457" s="196" t="s">
        <v>569</v>
      </c>
      <c r="H457" s="197">
        <v>1.09</v>
      </c>
      <c r="I457" s="198"/>
      <c r="L457" s="194"/>
      <c r="M457" s="199"/>
      <c r="N457" s="200"/>
      <c r="O457" s="200"/>
      <c r="P457" s="200"/>
      <c r="Q457" s="200"/>
      <c r="R457" s="200"/>
      <c r="S457" s="200"/>
      <c r="T457" s="201"/>
      <c r="AT457" s="195" t="s">
        <v>171</v>
      </c>
      <c r="AU457" s="195" t="s">
        <v>91</v>
      </c>
      <c r="AV457" s="12" t="s">
        <v>91</v>
      </c>
      <c r="AW457" s="12" t="s">
        <v>45</v>
      </c>
      <c r="AX457" s="12" t="s">
        <v>82</v>
      </c>
      <c r="AY457" s="195" t="s">
        <v>160</v>
      </c>
    </row>
    <row r="458" spans="2:51" s="12" customFormat="1" ht="13.5">
      <c r="B458" s="194"/>
      <c r="D458" s="184" t="s">
        <v>171</v>
      </c>
      <c r="E458" s="195" t="s">
        <v>5</v>
      </c>
      <c r="F458" s="196" t="s">
        <v>570</v>
      </c>
      <c r="H458" s="197">
        <v>1.5</v>
      </c>
      <c r="I458" s="198"/>
      <c r="L458" s="194"/>
      <c r="M458" s="199"/>
      <c r="N458" s="200"/>
      <c r="O458" s="200"/>
      <c r="P458" s="200"/>
      <c r="Q458" s="200"/>
      <c r="R458" s="200"/>
      <c r="S458" s="200"/>
      <c r="T458" s="201"/>
      <c r="AT458" s="195" t="s">
        <v>171</v>
      </c>
      <c r="AU458" s="195" t="s">
        <v>91</v>
      </c>
      <c r="AV458" s="12" t="s">
        <v>91</v>
      </c>
      <c r="AW458" s="12" t="s">
        <v>45</v>
      </c>
      <c r="AX458" s="12" t="s">
        <v>82</v>
      </c>
      <c r="AY458" s="195" t="s">
        <v>160</v>
      </c>
    </row>
    <row r="459" spans="2:51" s="12" customFormat="1" ht="13.5">
      <c r="B459" s="194"/>
      <c r="D459" s="184" t="s">
        <v>171</v>
      </c>
      <c r="E459" s="195" t="s">
        <v>5</v>
      </c>
      <c r="F459" s="196" t="s">
        <v>571</v>
      </c>
      <c r="H459" s="197">
        <v>2.1</v>
      </c>
      <c r="I459" s="198"/>
      <c r="L459" s="194"/>
      <c r="M459" s="199"/>
      <c r="N459" s="200"/>
      <c r="O459" s="200"/>
      <c r="P459" s="200"/>
      <c r="Q459" s="200"/>
      <c r="R459" s="200"/>
      <c r="S459" s="200"/>
      <c r="T459" s="201"/>
      <c r="AT459" s="195" t="s">
        <v>171</v>
      </c>
      <c r="AU459" s="195" t="s">
        <v>91</v>
      </c>
      <c r="AV459" s="12" t="s">
        <v>91</v>
      </c>
      <c r="AW459" s="12" t="s">
        <v>45</v>
      </c>
      <c r="AX459" s="12" t="s">
        <v>82</v>
      </c>
      <c r="AY459" s="195" t="s">
        <v>160</v>
      </c>
    </row>
    <row r="460" spans="2:51" s="14" customFormat="1" ht="13.5">
      <c r="B460" s="220"/>
      <c r="D460" s="184" t="s">
        <v>171</v>
      </c>
      <c r="E460" s="221" t="s">
        <v>5</v>
      </c>
      <c r="F460" s="222" t="s">
        <v>376</v>
      </c>
      <c r="H460" s="223">
        <v>20.04</v>
      </c>
      <c r="I460" s="224"/>
      <c r="L460" s="220"/>
      <c r="M460" s="225"/>
      <c r="N460" s="226"/>
      <c r="O460" s="226"/>
      <c r="P460" s="226"/>
      <c r="Q460" s="226"/>
      <c r="R460" s="226"/>
      <c r="S460" s="226"/>
      <c r="T460" s="227"/>
      <c r="AT460" s="221" t="s">
        <v>171</v>
      </c>
      <c r="AU460" s="221" t="s">
        <v>91</v>
      </c>
      <c r="AV460" s="14" t="s">
        <v>180</v>
      </c>
      <c r="AW460" s="14" t="s">
        <v>45</v>
      </c>
      <c r="AX460" s="14" t="s">
        <v>82</v>
      </c>
      <c r="AY460" s="221" t="s">
        <v>160</v>
      </c>
    </row>
    <row r="461" spans="2:51" s="12" customFormat="1" ht="13.5">
      <c r="B461" s="194"/>
      <c r="D461" s="184" t="s">
        <v>171</v>
      </c>
      <c r="E461" s="195" t="s">
        <v>5</v>
      </c>
      <c r="F461" s="196" t="s">
        <v>572</v>
      </c>
      <c r="H461" s="197">
        <v>27.232</v>
      </c>
      <c r="I461" s="198"/>
      <c r="L461" s="194"/>
      <c r="M461" s="199"/>
      <c r="N461" s="200"/>
      <c r="O461" s="200"/>
      <c r="P461" s="200"/>
      <c r="Q461" s="200"/>
      <c r="R461" s="200"/>
      <c r="S461" s="200"/>
      <c r="T461" s="201"/>
      <c r="AT461" s="195" t="s">
        <v>171</v>
      </c>
      <c r="AU461" s="195" t="s">
        <v>91</v>
      </c>
      <c r="AV461" s="12" t="s">
        <v>91</v>
      </c>
      <c r="AW461" s="12" t="s">
        <v>45</v>
      </c>
      <c r="AX461" s="12" t="s">
        <v>82</v>
      </c>
      <c r="AY461" s="195" t="s">
        <v>160</v>
      </c>
    </row>
    <row r="462" spans="2:51" s="13" customFormat="1" ht="13.5">
      <c r="B462" s="212"/>
      <c r="D462" s="184" t="s">
        <v>171</v>
      </c>
      <c r="E462" s="213" t="s">
        <v>5</v>
      </c>
      <c r="F462" s="214" t="s">
        <v>252</v>
      </c>
      <c r="H462" s="215">
        <v>299.552</v>
      </c>
      <c r="I462" s="216"/>
      <c r="L462" s="212"/>
      <c r="M462" s="217"/>
      <c r="N462" s="218"/>
      <c r="O462" s="218"/>
      <c r="P462" s="218"/>
      <c r="Q462" s="218"/>
      <c r="R462" s="218"/>
      <c r="S462" s="218"/>
      <c r="T462" s="219"/>
      <c r="AT462" s="213" t="s">
        <v>171</v>
      </c>
      <c r="AU462" s="213" t="s">
        <v>91</v>
      </c>
      <c r="AV462" s="13" t="s">
        <v>167</v>
      </c>
      <c r="AW462" s="13" t="s">
        <v>45</v>
      </c>
      <c r="AX462" s="13" t="s">
        <v>26</v>
      </c>
      <c r="AY462" s="213" t="s">
        <v>160</v>
      </c>
    </row>
    <row r="463" spans="2:65" s="1" customFormat="1" ht="16.5" customHeight="1">
      <c r="B463" s="171"/>
      <c r="C463" s="202" t="s">
        <v>573</v>
      </c>
      <c r="D463" s="202" t="s">
        <v>194</v>
      </c>
      <c r="E463" s="203" t="s">
        <v>305</v>
      </c>
      <c r="F463" s="204" t="s">
        <v>306</v>
      </c>
      <c r="G463" s="205" t="s">
        <v>165</v>
      </c>
      <c r="H463" s="206">
        <v>101.486</v>
      </c>
      <c r="I463" s="207"/>
      <c r="J463" s="208">
        <f>ROUND(I463*H463,2)</f>
        <v>0</v>
      </c>
      <c r="K463" s="204" t="s">
        <v>166</v>
      </c>
      <c r="L463" s="209"/>
      <c r="M463" s="210" t="s">
        <v>5</v>
      </c>
      <c r="N463" s="211" t="s">
        <v>53</v>
      </c>
      <c r="O463" s="43"/>
      <c r="P463" s="181">
        <f>O463*H463</f>
        <v>0</v>
      </c>
      <c r="Q463" s="181">
        <v>4E-05</v>
      </c>
      <c r="R463" s="181">
        <f>Q463*H463</f>
        <v>0.00405944</v>
      </c>
      <c r="S463" s="181">
        <v>0</v>
      </c>
      <c r="T463" s="182">
        <f>S463*H463</f>
        <v>0</v>
      </c>
      <c r="AR463" s="24" t="s">
        <v>198</v>
      </c>
      <c r="AT463" s="24" t="s">
        <v>194</v>
      </c>
      <c r="AU463" s="24" t="s">
        <v>91</v>
      </c>
      <c r="AY463" s="24" t="s">
        <v>160</v>
      </c>
      <c r="BE463" s="183">
        <f>IF(N463="základní",J463,0)</f>
        <v>0</v>
      </c>
      <c r="BF463" s="183">
        <f>IF(N463="snížená",J463,0)</f>
        <v>0</v>
      </c>
      <c r="BG463" s="183">
        <f>IF(N463="zákl. přenesená",J463,0)</f>
        <v>0</v>
      </c>
      <c r="BH463" s="183">
        <f>IF(N463="sníž. přenesená",J463,0)</f>
        <v>0</v>
      </c>
      <c r="BI463" s="183">
        <f>IF(N463="nulová",J463,0)</f>
        <v>0</v>
      </c>
      <c r="BJ463" s="24" t="s">
        <v>26</v>
      </c>
      <c r="BK463" s="183">
        <f>ROUND(I463*H463,2)</f>
        <v>0</v>
      </c>
      <c r="BL463" s="24" t="s">
        <v>167</v>
      </c>
      <c r="BM463" s="24" t="s">
        <v>574</v>
      </c>
    </row>
    <row r="464" spans="2:47" s="1" customFormat="1" ht="13.5">
      <c r="B464" s="42"/>
      <c r="D464" s="184" t="s">
        <v>169</v>
      </c>
      <c r="F464" s="185" t="s">
        <v>306</v>
      </c>
      <c r="I464" s="146"/>
      <c r="L464" s="42"/>
      <c r="M464" s="186"/>
      <c r="N464" s="43"/>
      <c r="O464" s="43"/>
      <c r="P464" s="43"/>
      <c r="Q464" s="43"/>
      <c r="R464" s="43"/>
      <c r="S464" s="43"/>
      <c r="T464" s="71"/>
      <c r="AT464" s="24" t="s">
        <v>169</v>
      </c>
      <c r="AU464" s="24" t="s">
        <v>91</v>
      </c>
    </row>
    <row r="465" spans="2:51" s="11" customFormat="1" ht="13.5">
      <c r="B465" s="187"/>
      <c r="D465" s="184" t="s">
        <v>171</v>
      </c>
      <c r="E465" s="188" t="s">
        <v>5</v>
      </c>
      <c r="F465" s="189" t="s">
        <v>575</v>
      </c>
      <c r="H465" s="188" t="s">
        <v>5</v>
      </c>
      <c r="I465" s="190"/>
      <c r="L465" s="187"/>
      <c r="M465" s="191"/>
      <c r="N465" s="192"/>
      <c r="O465" s="192"/>
      <c r="P465" s="192"/>
      <c r="Q465" s="192"/>
      <c r="R465" s="192"/>
      <c r="S465" s="192"/>
      <c r="T465" s="193"/>
      <c r="AT465" s="188" t="s">
        <v>171</v>
      </c>
      <c r="AU465" s="188" t="s">
        <v>91</v>
      </c>
      <c r="AV465" s="11" t="s">
        <v>26</v>
      </c>
      <c r="AW465" s="11" t="s">
        <v>45</v>
      </c>
      <c r="AX465" s="11" t="s">
        <v>82</v>
      </c>
      <c r="AY465" s="188" t="s">
        <v>160</v>
      </c>
    </row>
    <row r="466" spans="2:51" s="12" customFormat="1" ht="13.5">
      <c r="B466" s="194"/>
      <c r="D466" s="184" t="s">
        <v>171</v>
      </c>
      <c r="E466" s="195" t="s">
        <v>5</v>
      </c>
      <c r="F466" s="196" t="s">
        <v>542</v>
      </c>
      <c r="H466" s="197">
        <v>11.9</v>
      </c>
      <c r="I466" s="198"/>
      <c r="L466" s="194"/>
      <c r="M466" s="199"/>
      <c r="N466" s="200"/>
      <c r="O466" s="200"/>
      <c r="P466" s="200"/>
      <c r="Q466" s="200"/>
      <c r="R466" s="200"/>
      <c r="S466" s="200"/>
      <c r="T466" s="201"/>
      <c r="AT466" s="195" t="s">
        <v>171</v>
      </c>
      <c r="AU466" s="195" t="s">
        <v>91</v>
      </c>
      <c r="AV466" s="12" t="s">
        <v>91</v>
      </c>
      <c r="AW466" s="12" t="s">
        <v>45</v>
      </c>
      <c r="AX466" s="12" t="s">
        <v>82</v>
      </c>
      <c r="AY466" s="195" t="s">
        <v>160</v>
      </c>
    </row>
    <row r="467" spans="2:51" s="12" customFormat="1" ht="13.5">
      <c r="B467" s="194"/>
      <c r="D467" s="184" t="s">
        <v>171</v>
      </c>
      <c r="E467" s="195" t="s">
        <v>5</v>
      </c>
      <c r="F467" s="196" t="s">
        <v>543</v>
      </c>
      <c r="H467" s="197">
        <v>7.4</v>
      </c>
      <c r="I467" s="198"/>
      <c r="L467" s="194"/>
      <c r="M467" s="199"/>
      <c r="N467" s="200"/>
      <c r="O467" s="200"/>
      <c r="P467" s="200"/>
      <c r="Q467" s="200"/>
      <c r="R467" s="200"/>
      <c r="S467" s="200"/>
      <c r="T467" s="201"/>
      <c r="AT467" s="195" t="s">
        <v>171</v>
      </c>
      <c r="AU467" s="195" t="s">
        <v>91</v>
      </c>
      <c r="AV467" s="12" t="s">
        <v>91</v>
      </c>
      <c r="AW467" s="12" t="s">
        <v>45</v>
      </c>
      <c r="AX467" s="12" t="s">
        <v>82</v>
      </c>
      <c r="AY467" s="195" t="s">
        <v>160</v>
      </c>
    </row>
    <row r="468" spans="2:51" s="12" customFormat="1" ht="13.5">
      <c r="B468" s="194"/>
      <c r="D468" s="184" t="s">
        <v>171</v>
      </c>
      <c r="E468" s="195" t="s">
        <v>5</v>
      </c>
      <c r="F468" s="196" t="s">
        <v>544</v>
      </c>
      <c r="H468" s="197">
        <v>5.69</v>
      </c>
      <c r="I468" s="198"/>
      <c r="L468" s="194"/>
      <c r="M468" s="199"/>
      <c r="N468" s="200"/>
      <c r="O468" s="200"/>
      <c r="P468" s="200"/>
      <c r="Q468" s="200"/>
      <c r="R468" s="200"/>
      <c r="S468" s="200"/>
      <c r="T468" s="201"/>
      <c r="AT468" s="195" t="s">
        <v>171</v>
      </c>
      <c r="AU468" s="195" t="s">
        <v>91</v>
      </c>
      <c r="AV468" s="12" t="s">
        <v>91</v>
      </c>
      <c r="AW468" s="12" t="s">
        <v>45</v>
      </c>
      <c r="AX468" s="12" t="s">
        <v>82</v>
      </c>
      <c r="AY468" s="195" t="s">
        <v>160</v>
      </c>
    </row>
    <row r="469" spans="2:51" s="12" customFormat="1" ht="13.5">
      <c r="B469" s="194"/>
      <c r="D469" s="184" t="s">
        <v>171</v>
      </c>
      <c r="E469" s="195" t="s">
        <v>5</v>
      </c>
      <c r="F469" s="196" t="s">
        <v>545</v>
      </c>
      <c r="H469" s="197">
        <v>14.85</v>
      </c>
      <c r="I469" s="198"/>
      <c r="L469" s="194"/>
      <c r="M469" s="199"/>
      <c r="N469" s="200"/>
      <c r="O469" s="200"/>
      <c r="P469" s="200"/>
      <c r="Q469" s="200"/>
      <c r="R469" s="200"/>
      <c r="S469" s="200"/>
      <c r="T469" s="201"/>
      <c r="AT469" s="195" t="s">
        <v>171</v>
      </c>
      <c r="AU469" s="195" t="s">
        <v>91</v>
      </c>
      <c r="AV469" s="12" t="s">
        <v>91</v>
      </c>
      <c r="AW469" s="12" t="s">
        <v>45</v>
      </c>
      <c r="AX469" s="12" t="s">
        <v>82</v>
      </c>
      <c r="AY469" s="195" t="s">
        <v>160</v>
      </c>
    </row>
    <row r="470" spans="2:51" s="12" customFormat="1" ht="13.5">
      <c r="B470" s="194"/>
      <c r="D470" s="184" t="s">
        <v>171</v>
      </c>
      <c r="E470" s="195" t="s">
        <v>5</v>
      </c>
      <c r="F470" s="196" t="s">
        <v>546</v>
      </c>
      <c r="H470" s="197">
        <v>4.65</v>
      </c>
      <c r="I470" s="198"/>
      <c r="L470" s="194"/>
      <c r="M470" s="199"/>
      <c r="N470" s="200"/>
      <c r="O470" s="200"/>
      <c r="P470" s="200"/>
      <c r="Q470" s="200"/>
      <c r="R470" s="200"/>
      <c r="S470" s="200"/>
      <c r="T470" s="201"/>
      <c r="AT470" s="195" t="s">
        <v>171</v>
      </c>
      <c r="AU470" s="195" t="s">
        <v>91</v>
      </c>
      <c r="AV470" s="12" t="s">
        <v>91</v>
      </c>
      <c r="AW470" s="12" t="s">
        <v>45</v>
      </c>
      <c r="AX470" s="12" t="s">
        <v>82</v>
      </c>
      <c r="AY470" s="195" t="s">
        <v>160</v>
      </c>
    </row>
    <row r="471" spans="2:51" s="12" customFormat="1" ht="13.5">
      <c r="B471" s="194"/>
      <c r="D471" s="184" t="s">
        <v>171</v>
      </c>
      <c r="E471" s="195" t="s">
        <v>5</v>
      </c>
      <c r="F471" s="196" t="s">
        <v>547</v>
      </c>
      <c r="H471" s="197">
        <v>6.48</v>
      </c>
      <c r="I471" s="198"/>
      <c r="L471" s="194"/>
      <c r="M471" s="199"/>
      <c r="N471" s="200"/>
      <c r="O471" s="200"/>
      <c r="P471" s="200"/>
      <c r="Q471" s="200"/>
      <c r="R471" s="200"/>
      <c r="S471" s="200"/>
      <c r="T471" s="201"/>
      <c r="AT471" s="195" t="s">
        <v>171</v>
      </c>
      <c r="AU471" s="195" t="s">
        <v>91</v>
      </c>
      <c r="AV471" s="12" t="s">
        <v>91</v>
      </c>
      <c r="AW471" s="12" t="s">
        <v>45</v>
      </c>
      <c r="AX471" s="12" t="s">
        <v>82</v>
      </c>
      <c r="AY471" s="195" t="s">
        <v>160</v>
      </c>
    </row>
    <row r="472" spans="2:51" s="12" customFormat="1" ht="13.5">
      <c r="B472" s="194"/>
      <c r="D472" s="184" t="s">
        <v>171</v>
      </c>
      <c r="E472" s="195" t="s">
        <v>5</v>
      </c>
      <c r="F472" s="196" t="s">
        <v>548</v>
      </c>
      <c r="H472" s="197">
        <v>20.6</v>
      </c>
      <c r="I472" s="198"/>
      <c r="L472" s="194"/>
      <c r="M472" s="199"/>
      <c r="N472" s="200"/>
      <c r="O472" s="200"/>
      <c r="P472" s="200"/>
      <c r="Q472" s="200"/>
      <c r="R472" s="200"/>
      <c r="S472" s="200"/>
      <c r="T472" s="201"/>
      <c r="AT472" s="195" t="s">
        <v>171</v>
      </c>
      <c r="AU472" s="195" t="s">
        <v>91</v>
      </c>
      <c r="AV472" s="12" t="s">
        <v>91</v>
      </c>
      <c r="AW472" s="12" t="s">
        <v>45</v>
      </c>
      <c r="AX472" s="12" t="s">
        <v>82</v>
      </c>
      <c r="AY472" s="195" t="s">
        <v>160</v>
      </c>
    </row>
    <row r="473" spans="2:51" s="12" customFormat="1" ht="13.5">
      <c r="B473" s="194"/>
      <c r="D473" s="184" t="s">
        <v>171</v>
      </c>
      <c r="E473" s="195" t="s">
        <v>5</v>
      </c>
      <c r="F473" s="196" t="s">
        <v>549</v>
      </c>
      <c r="H473" s="197">
        <v>5.19</v>
      </c>
      <c r="I473" s="198"/>
      <c r="L473" s="194"/>
      <c r="M473" s="199"/>
      <c r="N473" s="200"/>
      <c r="O473" s="200"/>
      <c r="P473" s="200"/>
      <c r="Q473" s="200"/>
      <c r="R473" s="200"/>
      <c r="S473" s="200"/>
      <c r="T473" s="201"/>
      <c r="AT473" s="195" t="s">
        <v>171</v>
      </c>
      <c r="AU473" s="195" t="s">
        <v>91</v>
      </c>
      <c r="AV473" s="12" t="s">
        <v>91</v>
      </c>
      <c r="AW473" s="12" t="s">
        <v>45</v>
      </c>
      <c r="AX473" s="12" t="s">
        <v>82</v>
      </c>
      <c r="AY473" s="195" t="s">
        <v>160</v>
      </c>
    </row>
    <row r="474" spans="2:51" s="12" customFormat="1" ht="13.5">
      <c r="B474" s="194"/>
      <c r="D474" s="184" t="s">
        <v>171</v>
      </c>
      <c r="E474" s="195" t="s">
        <v>5</v>
      </c>
      <c r="F474" s="196" t="s">
        <v>550</v>
      </c>
      <c r="H474" s="197">
        <v>6</v>
      </c>
      <c r="I474" s="198"/>
      <c r="L474" s="194"/>
      <c r="M474" s="199"/>
      <c r="N474" s="200"/>
      <c r="O474" s="200"/>
      <c r="P474" s="200"/>
      <c r="Q474" s="200"/>
      <c r="R474" s="200"/>
      <c r="S474" s="200"/>
      <c r="T474" s="201"/>
      <c r="AT474" s="195" t="s">
        <v>171</v>
      </c>
      <c r="AU474" s="195" t="s">
        <v>91</v>
      </c>
      <c r="AV474" s="12" t="s">
        <v>91</v>
      </c>
      <c r="AW474" s="12" t="s">
        <v>45</v>
      </c>
      <c r="AX474" s="12" t="s">
        <v>82</v>
      </c>
      <c r="AY474" s="195" t="s">
        <v>160</v>
      </c>
    </row>
    <row r="475" spans="2:51" s="12" customFormat="1" ht="13.5">
      <c r="B475" s="194"/>
      <c r="D475" s="184" t="s">
        <v>171</v>
      </c>
      <c r="E475" s="195" t="s">
        <v>5</v>
      </c>
      <c r="F475" s="196" t="s">
        <v>551</v>
      </c>
      <c r="H475" s="197">
        <v>9.5</v>
      </c>
      <c r="I475" s="198"/>
      <c r="L475" s="194"/>
      <c r="M475" s="199"/>
      <c r="N475" s="200"/>
      <c r="O475" s="200"/>
      <c r="P475" s="200"/>
      <c r="Q475" s="200"/>
      <c r="R475" s="200"/>
      <c r="S475" s="200"/>
      <c r="T475" s="201"/>
      <c r="AT475" s="195" t="s">
        <v>171</v>
      </c>
      <c r="AU475" s="195" t="s">
        <v>91</v>
      </c>
      <c r="AV475" s="12" t="s">
        <v>91</v>
      </c>
      <c r="AW475" s="12" t="s">
        <v>45</v>
      </c>
      <c r="AX475" s="12" t="s">
        <v>82</v>
      </c>
      <c r="AY475" s="195" t="s">
        <v>160</v>
      </c>
    </row>
    <row r="476" spans="2:51" s="14" customFormat="1" ht="13.5">
      <c r="B476" s="220"/>
      <c r="D476" s="184" t="s">
        <v>171</v>
      </c>
      <c r="E476" s="221" t="s">
        <v>5</v>
      </c>
      <c r="F476" s="222" t="s">
        <v>376</v>
      </c>
      <c r="H476" s="223">
        <v>92.26</v>
      </c>
      <c r="I476" s="224"/>
      <c r="L476" s="220"/>
      <c r="M476" s="225"/>
      <c r="N476" s="226"/>
      <c r="O476" s="226"/>
      <c r="P476" s="226"/>
      <c r="Q476" s="226"/>
      <c r="R476" s="226"/>
      <c r="S476" s="226"/>
      <c r="T476" s="227"/>
      <c r="AT476" s="221" t="s">
        <v>171</v>
      </c>
      <c r="AU476" s="221" t="s">
        <v>91</v>
      </c>
      <c r="AV476" s="14" t="s">
        <v>180</v>
      </c>
      <c r="AW476" s="14" t="s">
        <v>45</v>
      </c>
      <c r="AX476" s="14" t="s">
        <v>82</v>
      </c>
      <c r="AY476" s="221" t="s">
        <v>160</v>
      </c>
    </row>
    <row r="477" spans="2:51" s="12" customFormat="1" ht="13.5">
      <c r="B477" s="194"/>
      <c r="D477" s="184" t="s">
        <v>171</v>
      </c>
      <c r="E477" s="195" t="s">
        <v>5</v>
      </c>
      <c r="F477" s="196" t="s">
        <v>576</v>
      </c>
      <c r="H477" s="197">
        <v>9.226</v>
      </c>
      <c r="I477" s="198"/>
      <c r="L477" s="194"/>
      <c r="M477" s="199"/>
      <c r="N477" s="200"/>
      <c r="O477" s="200"/>
      <c r="P477" s="200"/>
      <c r="Q477" s="200"/>
      <c r="R477" s="200"/>
      <c r="S477" s="200"/>
      <c r="T477" s="201"/>
      <c r="AT477" s="195" t="s">
        <v>171</v>
      </c>
      <c r="AU477" s="195" t="s">
        <v>91</v>
      </c>
      <c r="AV477" s="12" t="s">
        <v>91</v>
      </c>
      <c r="AW477" s="12" t="s">
        <v>45</v>
      </c>
      <c r="AX477" s="12" t="s">
        <v>82</v>
      </c>
      <c r="AY477" s="195" t="s">
        <v>160</v>
      </c>
    </row>
    <row r="478" spans="2:51" s="13" customFormat="1" ht="13.5">
      <c r="B478" s="212"/>
      <c r="D478" s="184" t="s">
        <v>171</v>
      </c>
      <c r="E478" s="213" t="s">
        <v>5</v>
      </c>
      <c r="F478" s="214" t="s">
        <v>252</v>
      </c>
      <c r="H478" s="215">
        <v>101.486</v>
      </c>
      <c r="I478" s="216"/>
      <c r="L478" s="212"/>
      <c r="M478" s="217"/>
      <c r="N478" s="218"/>
      <c r="O478" s="218"/>
      <c r="P478" s="218"/>
      <c r="Q478" s="218"/>
      <c r="R478" s="218"/>
      <c r="S478" s="218"/>
      <c r="T478" s="219"/>
      <c r="AT478" s="213" t="s">
        <v>171</v>
      </c>
      <c r="AU478" s="213" t="s">
        <v>91</v>
      </c>
      <c r="AV478" s="13" t="s">
        <v>167</v>
      </c>
      <c r="AW478" s="13" t="s">
        <v>45</v>
      </c>
      <c r="AX478" s="13" t="s">
        <v>26</v>
      </c>
      <c r="AY478" s="213" t="s">
        <v>160</v>
      </c>
    </row>
    <row r="479" spans="2:65" s="1" customFormat="1" ht="25.5" customHeight="1">
      <c r="B479" s="171"/>
      <c r="C479" s="172" t="s">
        <v>577</v>
      </c>
      <c r="D479" s="172" t="s">
        <v>162</v>
      </c>
      <c r="E479" s="173" t="s">
        <v>578</v>
      </c>
      <c r="F479" s="174" t="s">
        <v>579</v>
      </c>
      <c r="G479" s="175" t="s">
        <v>176</v>
      </c>
      <c r="H479" s="176">
        <v>49.456</v>
      </c>
      <c r="I479" s="177"/>
      <c r="J479" s="178">
        <f>ROUND(I479*H479,2)</f>
        <v>0</v>
      </c>
      <c r="K479" s="174" t="s">
        <v>166</v>
      </c>
      <c r="L479" s="42"/>
      <c r="M479" s="179" t="s">
        <v>5</v>
      </c>
      <c r="N479" s="180" t="s">
        <v>53</v>
      </c>
      <c r="O479" s="43"/>
      <c r="P479" s="181">
        <f>O479*H479</f>
        <v>0</v>
      </c>
      <c r="Q479" s="181">
        <v>0.004522</v>
      </c>
      <c r="R479" s="181">
        <f>Q479*H479</f>
        <v>0.22364003200000002</v>
      </c>
      <c r="S479" s="181">
        <v>0</v>
      </c>
      <c r="T479" s="182">
        <f>S479*H479</f>
        <v>0</v>
      </c>
      <c r="AR479" s="24" t="s">
        <v>167</v>
      </c>
      <c r="AT479" s="24" t="s">
        <v>162</v>
      </c>
      <c r="AU479" s="24" t="s">
        <v>91</v>
      </c>
      <c r="AY479" s="24" t="s">
        <v>160</v>
      </c>
      <c r="BE479" s="183">
        <f>IF(N479="základní",J479,0)</f>
        <v>0</v>
      </c>
      <c r="BF479" s="183">
        <f>IF(N479="snížená",J479,0)</f>
        <v>0</v>
      </c>
      <c r="BG479" s="183">
        <f>IF(N479="zákl. přenesená",J479,0)</f>
        <v>0</v>
      </c>
      <c r="BH479" s="183">
        <f>IF(N479="sníž. přenesená",J479,0)</f>
        <v>0</v>
      </c>
      <c r="BI479" s="183">
        <f>IF(N479="nulová",J479,0)</f>
        <v>0</v>
      </c>
      <c r="BJ479" s="24" t="s">
        <v>26</v>
      </c>
      <c r="BK479" s="183">
        <f>ROUND(I479*H479,2)</f>
        <v>0</v>
      </c>
      <c r="BL479" s="24" t="s">
        <v>167</v>
      </c>
      <c r="BM479" s="24" t="s">
        <v>580</v>
      </c>
    </row>
    <row r="480" spans="2:47" s="1" customFormat="1" ht="27">
      <c r="B480" s="42"/>
      <c r="D480" s="184" t="s">
        <v>169</v>
      </c>
      <c r="F480" s="185" t="s">
        <v>581</v>
      </c>
      <c r="I480" s="146"/>
      <c r="L480" s="42"/>
      <c r="M480" s="186"/>
      <c r="N480" s="43"/>
      <c r="O480" s="43"/>
      <c r="P480" s="43"/>
      <c r="Q480" s="43"/>
      <c r="R480" s="43"/>
      <c r="S480" s="43"/>
      <c r="T480" s="71"/>
      <c r="AT480" s="24" t="s">
        <v>169</v>
      </c>
      <c r="AU480" s="24" t="s">
        <v>91</v>
      </c>
    </row>
    <row r="481" spans="2:51" s="11" customFormat="1" ht="27">
      <c r="B481" s="187"/>
      <c r="D481" s="184" t="s">
        <v>171</v>
      </c>
      <c r="E481" s="188" t="s">
        <v>5</v>
      </c>
      <c r="F481" s="189" t="s">
        <v>417</v>
      </c>
      <c r="H481" s="188" t="s">
        <v>5</v>
      </c>
      <c r="I481" s="190"/>
      <c r="L481" s="187"/>
      <c r="M481" s="191"/>
      <c r="N481" s="192"/>
      <c r="O481" s="192"/>
      <c r="P481" s="192"/>
      <c r="Q481" s="192"/>
      <c r="R481" s="192"/>
      <c r="S481" s="192"/>
      <c r="T481" s="193"/>
      <c r="AT481" s="188" t="s">
        <v>171</v>
      </c>
      <c r="AU481" s="188" t="s">
        <v>91</v>
      </c>
      <c r="AV481" s="11" t="s">
        <v>26</v>
      </c>
      <c r="AW481" s="11" t="s">
        <v>45</v>
      </c>
      <c r="AX481" s="11" t="s">
        <v>82</v>
      </c>
      <c r="AY481" s="188" t="s">
        <v>160</v>
      </c>
    </row>
    <row r="482" spans="2:51" s="12" customFormat="1" ht="13.5">
      <c r="B482" s="194"/>
      <c r="D482" s="184" t="s">
        <v>171</v>
      </c>
      <c r="E482" s="195" t="s">
        <v>5</v>
      </c>
      <c r="F482" s="196" t="s">
        <v>374</v>
      </c>
      <c r="H482" s="197">
        <v>37.092</v>
      </c>
      <c r="I482" s="198"/>
      <c r="L482" s="194"/>
      <c r="M482" s="199"/>
      <c r="N482" s="200"/>
      <c r="O482" s="200"/>
      <c r="P482" s="200"/>
      <c r="Q482" s="200"/>
      <c r="R482" s="200"/>
      <c r="S482" s="200"/>
      <c r="T482" s="201"/>
      <c r="AT482" s="195" t="s">
        <v>171</v>
      </c>
      <c r="AU482" s="195" t="s">
        <v>91</v>
      </c>
      <c r="AV482" s="12" t="s">
        <v>91</v>
      </c>
      <c r="AW482" s="12" t="s">
        <v>45</v>
      </c>
      <c r="AX482" s="12" t="s">
        <v>82</v>
      </c>
      <c r="AY482" s="195" t="s">
        <v>160</v>
      </c>
    </row>
    <row r="483" spans="2:51" s="12" customFormat="1" ht="13.5">
      <c r="B483" s="194"/>
      <c r="D483" s="184" t="s">
        <v>171</v>
      </c>
      <c r="E483" s="195" t="s">
        <v>5</v>
      </c>
      <c r="F483" s="196" t="s">
        <v>375</v>
      </c>
      <c r="H483" s="197">
        <v>12.364</v>
      </c>
      <c r="I483" s="198"/>
      <c r="L483" s="194"/>
      <c r="M483" s="199"/>
      <c r="N483" s="200"/>
      <c r="O483" s="200"/>
      <c r="P483" s="200"/>
      <c r="Q483" s="200"/>
      <c r="R483" s="200"/>
      <c r="S483" s="200"/>
      <c r="T483" s="201"/>
      <c r="AT483" s="195" t="s">
        <v>171</v>
      </c>
      <c r="AU483" s="195" t="s">
        <v>91</v>
      </c>
      <c r="AV483" s="12" t="s">
        <v>91</v>
      </c>
      <c r="AW483" s="12" t="s">
        <v>45</v>
      </c>
      <c r="AX483" s="12" t="s">
        <v>82</v>
      </c>
      <c r="AY483" s="195" t="s">
        <v>160</v>
      </c>
    </row>
    <row r="484" spans="2:51" s="13" customFormat="1" ht="13.5">
      <c r="B484" s="212"/>
      <c r="D484" s="184" t="s">
        <v>171</v>
      </c>
      <c r="E484" s="213" t="s">
        <v>5</v>
      </c>
      <c r="F484" s="214" t="s">
        <v>252</v>
      </c>
      <c r="H484" s="215">
        <v>49.456</v>
      </c>
      <c r="I484" s="216"/>
      <c r="L484" s="212"/>
      <c r="M484" s="217"/>
      <c r="N484" s="218"/>
      <c r="O484" s="218"/>
      <c r="P484" s="218"/>
      <c r="Q484" s="218"/>
      <c r="R484" s="218"/>
      <c r="S484" s="218"/>
      <c r="T484" s="219"/>
      <c r="AT484" s="213" t="s">
        <v>171</v>
      </c>
      <c r="AU484" s="213" t="s">
        <v>91</v>
      </c>
      <c r="AV484" s="13" t="s">
        <v>167</v>
      </c>
      <c r="AW484" s="13" t="s">
        <v>45</v>
      </c>
      <c r="AX484" s="13" t="s">
        <v>26</v>
      </c>
      <c r="AY484" s="213" t="s">
        <v>160</v>
      </c>
    </row>
    <row r="485" spans="2:65" s="1" customFormat="1" ht="25.5" customHeight="1">
      <c r="B485" s="171"/>
      <c r="C485" s="172" t="s">
        <v>582</v>
      </c>
      <c r="D485" s="172" t="s">
        <v>162</v>
      </c>
      <c r="E485" s="173" t="s">
        <v>583</v>
      </c>
      <c r="F485" s="174" t="s">
        <v>584</v>
      </c>
      <c r="G485" s="175" t="s">
        <v>176</v>
      </c>
      <c r="H485" s="176">
        <v>408.278</v>
      </c>
      <c r="I485" s="177"/>
      <c r="J485" s="178">
        <f>ROUND(I485*H485,2)</f>
        <v>0</v>
      </c>
      <c r="K485" s="174" t="s">
        <v>166</v>
      </c>
      <c r="L485" s="42"/>
      <c r="M485" s="179" t="s">
        <v>5</v>
      </c>
      <c r="N485" s="180" t="s">
        <v>53</v>
      </c>
      <c r="O485" s="43"/>
      <c r="P485" s="181">
        <f>O485*H485</f>
        <v>0</v>
      </c>
      <c r="Q485" s="181">
        <v>0.00478</v>
      </c>
      <c r="R485" s="181">
        <f>Q485*H485</f>
        <v>1.9515688400000002</v>
      </c>
      <c r="S485" s="181">
        <v>0</v>
      </c>
      <c r="T485" s="182">
        <f>S485*H485</f>
        <v>0</v>
      </c>
      <c r="AR485" s="24" t="s">
        <v>167</v>
      </c>
      <c r="AT485" s="24" t="s">
        <v>162</v>
      </c>
      <c r="AU485" s="24" t="s">
        <v>91</v>
      </c>
      <c r="AY485" s="24" t="s">
        <v>160</v>
      </c>
      <c r="BE485" s="183">
        <f>IF(N485="základní",J485,0)</f>
        <v>0</v>
      </c>
      <c r="BF485" s="183">
        <f>IF(N485="snížená",J485,0)</f>
        <v>0</v>
      </c>
      <c r="BG485" s="183">
        <f>IF(N485="zákl. přenesená",J485,0)</f>
        <v>0</v>
      </c>
      <c r="BH485" s="183">
        <f>IF(N485="sníž. přenesená",J485,0)</f>
        <v>0</v>
      </c>
      <c r="BI485" s="183">
        <f>IF(N485="nulová",J485,0)</f>
        <v>0</v>
      </c>
      <c r="BJ485" s="24" t="s">
        <v>26</v>
      </c>
      <c r="BK485" s="183">
        <f>ROUND(I485*H485,2)</f>
        <v>0</v>
      </c>
      <c r="BL485" s="24" t="s">
        <v>167</v>
      </c>
      <c r="BM485" s="24" t="s">
        <v>585</v>
      </c>
    </row>
    <row r="486" spans="2:47" s="1" customFormat="1" ht="40.5">
      <c r="B486" s="42"/>
      <c r="D486" s="184" t="s">
        <v>169</v>
      </c>
      <c r="F486" s="185" t="s">
        <v>586</v>
      </c>
      <c r="I486" s="146"/>
      <c r="L486" s="42"/>
      <c r="M486" s="186"/>
      <c r="N486" s="43"/>
      <c r="O486" s="43"/>
      <c r="P486" s="43"/>
      <c r="Q486" s="43"/>
      <c r="R486" s="43"/>
      <c r="S486" s="43"/>
      <c r="T486" s="71"/>
      <c r="AT486" s="24" t="s">
        <v>169</v>
      </c>
      <c r="AU486" s="24" t="s">
        <v>91</v>
      </c>
    </row>
    <row r="487" spans="2:51" s="11" customFormat="1" ht="13.5">
      <c r="B487" s="187"/>
      <c r="D487" s="184" t="s">
        <v>171</v>
      </c>
      <c r="E487" s="188" t="s">
        <v>5</v>
      </c>
      <c r="F487" s="189" t="s">
        <v>587</v>
      </c>
      <c r="H487" s="188" t="s">
        <v>5</v>
      </c>
      <c r="I487" s="190"/>
      <c r="L487" s="187"/>
      <c r="M487" s="191"/>
      <c r="N487" s="192"/>
      <c r="O487" s="192"/>
      <c r="P487" s="192"/>
      <c r="Q487" s="192"/>
      <c r="R487" s="192"/>
      <c r="S487" s="192"/>
      <c r="T487" s="193"/>
      <c r="AT487" s="188" t="s">
        <v>171</v>
      </c>
      <c r="AU487" s="188" t="s">
        <v>91</v>
      </c>
      <c r="AV487" s="11" t="s">
        <v>26</v>
      </c>
      <c r="AW487" s="11" t="s">
        <v>45</v>
      </c>
      <c r="AX487" s="11" t="s">
        <v>82</v>
      </c>
      <c r="AY487" s="188" t="s">
        <v>160</v>
      </c>
    </row>
    <row r="488" spans="2:51" s="12" customFormat="1" ht="13.5">
      <c r="B488" s="194"/>
      <c r="D488" s="184" t="s">
        <v>171</v>
      </c>
      <c r="E488" s="195" t="s">
        <v>5</v>
      </c>
      <c r="F488" s="196" t="s">
        <v>588</v>
      </c>
      <c r="H488" s="197">
        <v>286.047</v>
      </c>
      <c r="I488" s="198"/>
      <c r="L488" s="194"/>
      <c r="M488" s="199"/>
      <c r="N488" s="200"/>
      <c r="O488" s="200"/>
      <c r="P488" s="200"/>
      <c r="Q488" s="200"/>
      <c r="R488" s="200"/>
      <c r="S488" s="200"/>
      <c r="T488" s="201"/>
      <c r="AT488" s="195" t="s">
        <v>171</v>
      </c>
      <c r="AU488" s="195" t="s">
        <v>91</v>
      </c>
      <c r="AV488" s="12" t="s">
        <v>91</v>
      </c>
      <c r="AW488" s="12" t="s">
        <v>45</v>
      </c>
      <c r="AX488" s="12" t="s">
        <v>82</v>
      </c>
      <c r="AY488" s="195" t="s">
        <v>160</v>
      </c>
    </row>
    <row r="489" spans="2:51" s="12" customFormat="1" ht="13.5">
      <c r="B489" s="194"/>
      <c r="D489" s="184" t="s">
        <v>171</v>
      </c>
      <c r="E489" s="195" t="s">
        <v>5</v>
      </c>
      <c r="F489" s="196" t="s">
        <v>589</v>
      </c>
      <c r="H489" s="197">
        <v>37.567</v>
      </c>
      <c r="I489" s="198"/>
      <c r="L489" s="194"/>
      <c r="M489" s="199"/>
      <c r="N489" s="200"/>
      <c r="O489" s="200"/>
      <c r="P489" s="200"/>
      <c r="Q489" s="200"/>
      <c r="R489" s="200"/>
      <c r="S489" s="200"/>
      <c r="T489" s="201"/>
      <c r="AT489" s="195" t="s">
        <v>171</v>
      </c>
      <c r="AU489" s="195" t="s">
        <v>91</v>
      </c>
      <c r="AV489" s="12" t="s">
        <v>91</v>
      </c>
      <c r="AW489" s="12" t="s">
        <v>45</v>
      </c>
      <c r="AX489" s="12" t="s">
        <v>82</v>
      </c>
      <c r="AY489" s="195" t="s">
        <v>160</v>
      </c>
    </row>
    <row r="490" spans="2:51" s="12" customFormat="1" ht="13.5">
      <c r="B490" s="194"/>
      <c r="D490" s="184" t="s">
        <v>171</v>
      </c>
      <c r="E490" s="195" t="s">
        <v>5</v>
      </c>
      <c r="F490" s="196" t="s">
        <v>590</v>
      </c>
      <c r="H490" s="197">
        <v>49.456</v>
      </c>
      <c r="I490" s="198"/>
      <c r="L490" s="194"/>
      <c r="M490" s="199"/>
      <c r="N490" s="200"/>
      <c r="O490" s="200"/>
      <c r="P490" s="200"/>
      <c r="Q490" s="200"/>
      <c r="R490" s="200"/>
      <c r="S490" s="200"/>
      <c r="T490" s="201"/>
      <c r="AT490" s="195" t="s">
        <v>171</v>
      </c>
      <c r="AU490" s="195" t="s">
        <v>91</v>
      </c>
      <c r="AV490" s="12" t="s">
        <v>91</v>
      </c>
      <c r="AW490" s="12" t="s">
        <v>45</v>
      </c>
      <c r="AX490" s="12" t="s">
        <v>82</v>
      </c>
      <c r="AY490" s="195" t="s">
        <v>160</v>
      </c>
    </row>
    <row r="491" spans="2:51" s="14" customFormat="1" ht="13.5">
      <c r="B491" s="220"/>
      <c r="D491" s="184" t="s">
        <v>171</v>
      </c>
      <c r="E491" s="221" t="s">
        <v>5</v>
      </c>
      <c r="F491" s="222" t="s">
        <v>376</v>
      </c>
      <c r="H491" s="223">
        <v>373.07</v>
      </c>
      <c r="I491" s="224"/>
      <c r="L491" s="220"/>
      <c r="M491" s="225"/>
      <c r="N491" s="226"/>
      <c r="O491" s="226"/>
      <c r="P491" s="226"/>
      <c r="Q491" s="226"/>
      <c r="R491" s="226"/>
      <c r="S491" s="226"/>
      <c r="T491" s="227"/>
      <c r="AT491" s="221" t="s">
        <v>171</v>
      </c>
      <c r="AU491" s="221" t="s">
        <v>91</v>
      </c>
      <c r="AV491" s="14" t="s">
        <v>180</v>
      </c>
      <c r="AW491" s="14" t="s">
        <v>45</v>
      </c>
      <c r="AX491" s="14" t="s">
        <v>82</v>
      </c>
      <c r="AY491" s="221" t="s">
        <v>160</v>
      </c>
    </row>
    <row r="492" spans="2:51" s="12" customFormat="1" ht="13.5">
      <c r="B492" s="194"/>
      <c r="D492" s="184" t="s">
        <v>171</v>
      </c>
      <c r="E492" s="195" t="s">
        <v>5</v>
      </c>
      <c r="F492" s="196" t="s">
        <v>591</v>
      </c>
      <c r="H492" s="197">
        <v>35.208</v>
      </c>
      <c r="I492" s="198"/>
      <c r="L492" s="194"/>
      <c r="M492" s="199"/>
      <c r="N492" s="200"/>
      <c r="O492" s="200"/>
      <c r="P492" s="200"/>
      <c r="Q492" s="200"/>
      <c r="R492" s="200"/>
      <c r="S492" s="200"/>
      <c r="T492" s="201"/>
      <c r="AT492" s="195" t="s">
        <v>171</v>
      </c>
      <c r="AU492" s="195" t="s">
        <v>91</v>
      </c>
      <c r="AV492" s="12" t="s">
        <v>91</v>
      </c>
      <c r="AW492" s="12" t="s">
        <v>45</v>
      </c>
      <c r="AX492" s="12" t="s">
        <v>82</v>
      </c>
      <c r="AY492" s="195" t="s">
        <v>160</v>
      </c>
    </row>
    <row r="493" spans="2:51" s="14" customFormat="1" ht="13.5">
      <c r="B493" s="220"/>
      <c r="D493" s="184" t="s">
        <v>171</v>
      </c>
      <c r="E493" s="221" t="s">
        <v>5</v>
      </c>
      <c r="F493" s="222" t="s">
        <v>376</v>
      </c>
      <c r="H493" s="223">
        <v>35.208</v>
      </c>
      <c r="I493" s="224"/>
      <c r="L493" s="220"/>
      <c r="M493" s="225"/>
      <c r="N493" s="226"/>
      <c r="O493" s="226"/>
      <c r="P493" s="226"/>
      <c r="Q493" s="226"/>
      <c r="R493" s="226"/>
      <c r="S493" s="226"/>
      <c r="T493" s="227"/>
      <c r="AT493" s="221" t="s">
        <v>171</v>
      </c>
      <c r="AU493" s="221" t="s">
        <v>91</v>
      </c>
      <c r="AV493" s="14" t="s">
        <v>180</v>
      </c>
      <c r="AW493" s="14" t="s">
        <v>45</v>
      </c>
      <c r="AX493" s="14" t="s">
        <v>82</v>
      </c>
      <c r="AY493" s="221" t="s">
        <v>160</v>
      </c>
    </row>
    <row r="494" spans="2:51" s="13" customFormat="1" ht="13.5">
      <c r="B494" s="212"/>
      <c r="D494" s="184" t="s">
        <v>171</v>
      </c>
      <c r="E494" s="213" t="s">
        <v>5</v>
      </c>
      <c r="F494" s="214" t="s">
        <v>252</v>
      </c>
      <c r="H494" s="215">
        <v>408.278</v>
      </c>
      <c r="I494" s="216"/>
      <c r="L494" s="212"/>
      <c r="M494" s="217"/>
      <c r="N494" s="218"/>
      <c r="O494" s="218"/>
      <c r="P494" s="218"/>
      <c r="Q494" s="218"/>
      <c r="R494" s="218"/>
      <c r="S494" s="218"/>
      <c r="T494" s="219"/>
      <c r="AT494" s="213" t="s">
        <v>171</v>
      </c>
      <c r="AU494" s="213" t="s">
        <v>91</v>
      </c>
      <c r="AV494" s="13" t="s">
        <v>167</v>
      </c>
      <c r="AW494" s="13" t="s">
        <v>45</v>
      </c>
      <c r="AX494" s="13" t="s">
        <v>26</v>
      </c>
      <c r="AY494" s="213" t="s">
        <v>160</v>
      </c>
    </row>
    <row r="495" spans="2:63" s="10" customFormat="1" ht="29.85" customHeight="1">
      <c r="B495" s="158"/>
      <c r="D495" s="159" t="s">
        <v>81</v>
      </c>
      <c r="E495" s="169" t="s">
        <v>217</v>
      </c>
      <c r="F495" s="169" t="s">
        <v>592</v>
      </c>
      <c r="I495" s="161"/>
      <c r="J495" s="170">
        <f>BK495</f>
        <v>0</v>
      </c>
      <c r="L495" s="158"/>
      <c r="M495" s="163"/>
      <c r="N495" s="164"/>
      <c r="O495" s="164"/>
      <c r="P495" s="165">
        <f>SUM(P496:P501)</f>
        <v>0</v>
      </c>
      <c r="Q495" s="164"/>
      <c r="R495" s="165">
        <f>SUM(R496:R501)</f>
        <v>2.493037</v>
      </c>
      <c r="S495" s="164"/>
      <c r="T495" s="166">
        <f>SUM(T496:T501)</f>
        <v>0</v>
      </c>
      <c r="AR495" s="159" t="s">
        <v>26</v>
      </c>
      <c r="AT495" s="167" t="s">
        <v>81</v>
      </c>
      <c r="AU495" s="167" t="s">
        <v>26</v>
      </c>
      <c r="AY495" s="159" t="s">
        <v>160</v>
      </c>
      <c r="BK495" s="168">
        <f>SUM(BK496:BK501)</f>
        <v>0</v>
      </c>
    </row>
    <row r="496" spans="2:65" s="1" customFormat="1" ht="16.5" customHeight="1">
      <c r="B496" s="171"/>
      <c r="C496" s="172" t="s">
        <v>593</v>
      </c>
      <c r="D496" s="172" t="s">
        <v>162</v>
      </c>
      <c r="E496" s="173" t="s">
        <v>594</v>
      </c>
      <c r="F496" s="174" t="s">
        <v>595</v>
      </c>
      <c r="G496" s="175" t="s">
        <v>165</v>
      </c>
      <c r="H496" s="176">
        <v>91.9</v>
      </c>
      <c r="I496" s="177"/>
      <c r="J496" s="178">
        <f>ROUND(I496*H496,2)</f>
        <v>0</v>
      </c>
      <c r="K496" s="174" t="s">
        <v>166</v>
      </c>
      <c r="L496" s="42"/>
      <c r="M496" s="179" t="s">
        <v>5</v>
      </c>
      <c r="N496" s="180" t="s">
        <v>53</v>
      </c>
      <c r="O496" s="43"/>
      <c r="P496" s="181">
        <f>O496*H496</f>
        <v>0</v>
      </c>
      <c r="Q496" s="181">
        <v>0.00823</v>
      </c>
      <c r="R496" s="181">
        <f>Q496*H496</f>
        <v>0.756337</v>
      </c>
      <c r="S496" s="181">
        <v>0</v>
      </c>
      <c r="T496" s="182">
        <f>S496*H496</f>
        <v>0</v>
      </c>
      <c r="AR496" s="24" t="s">
        <v>167</v>
      </c>
      <c r="AT496" s="24" t="s">
        <v>162</v>
      </c>
      <c r="AU496" s="24" t="s">
        <v>91</v>
      </c>
      <c r="AY496" s="24" t="s">
        <v>160</v>
      </c>
      <c r="BE496" s="183">
        <f>IF(N496="základní",J496,0)</f>
        <v>0</v>
      </c>
      <c r="BF496" s="183">
        <f>IF(N496="snížená",J496,0)</f>
        <v>0</v>
      </c>
      <c r="BG496" s="183">
        <f>IF(N496="zákl. přenesená",J496,0)</f>
        <v>0</v>
      </c>
      <c r="BH496" s="183">
        <f>IF(N496="sníž. přenesená",J496,0)</f>
        <v>0</v>
      </c>
      <c r="BI496" s="183">
        <f>IF(N496="nulová",J496,0)</f>
        <v>0</v>
      </c>
      <c r="BJ496" s="24" t="s">
        <v>26</v>
      </c>
      <c r="BK496" s="183">
        <f>ROUND(I496*H496,2)</f>
        <v>0</v>
      </c>
      <c r="BL496" s="24" t="s">
        <v>167</v>
      </c>
      <c r="BM496" s="24" t="s">
        <v>596</v>
      </c>
    </row>
    <row r="497" spans="2:47" s="1" customFormat="1" ht="27">
      <c r="B497" s="42"/>
      <c r="D497" s="184" t="s">
        <v>169</v>
      </c>
      <c r="F497" s="185" t="s">
        <v>597</v>
      </c>
      <c r="I497" s="146"/>
      <c r="L497" s="42"/>
      <c r="M497" s="186"/>
      <c r="N497" s="43"/>
      <c r="O497" s="43"/>
      <c r="P497" s="43"/>
      <c r="Q497" s="43"/>
      <c r="R497" s="43"/>
      <c r="S497" s="43"/>
      <c r="T497" s="71"/>
      <c r="AT497" s="24" t="s">
        <v>169</v>
      </c>
      <c r="AU497" s="24" t="s">
        <v>91</v>
      </c>
    </row>
    <row r="498" spans="2:51" s="11" customFormat="1" ht="13.5">
      <c r="B498" s="187"/>
      <c r="D498" s="184" t="s">
        <v>171</v>
      </c>
      <c r="E498" s="188" t="s">
        <v>5</v>
      </c>
      <c r="F498" s="189" t="s">
        <v>598</v>
      </c>
      <c r="H498" s="188" t="s">
        <v>5</v>
      </c>
      <c r="I498" s="190"/>
      <c r="L498" s="187"/>
      <c r="M498" s="191"/>
      <c r="N498" s="192"/>
      <c r="O498" s="192"/>
      <c r="P498" s="192"/>
      <c r="Q498" s="192"/>
      <c r="R498" s="192"/>
      <c r="S498" s="192"/>
      <c r="T498" s="193"/>
      <c r="AT498" s="188" t="s">
        <v>171</v>
      </c>
      <c r="AU498" s="188" t="s">
        <v>91</v>
      </c>
      <c r="AV498" s="11" t="s">
        <v>26</v>
      </c>
      <c r="AW498" s="11" t="s">
        <v>45</v>
      </c>
      <c r="AX498" s="11" t="s">
        <v>82</v>
      </c>
      <c r="AY498" s="188" t="s">
        <v>160</v>
      </c>
    </row>
    <row r="499" spans="2:51" s="12" customFormat="1" ht="13.5">
      <c r="B499" s="194"/>
      <c r="D499" s="184" t="s">
        <v>171</v>
      </c>
      <c r="E499" s="195" t="s">
        <v>5</v>
      </c>
      <c r="F499" s="196" t="s">
        <v>599</v>
      </c>
      <c r="H499" s="197">
        <v>91.9</v>
      </c>
      <c r="I499" s="198"/>
      <c r="L499" s="194"/>
      <c r="M499" s="199"/>
      <c r="N499" s="200"/>
      <c r="O499" s="200"/>
      <c r="P499" s="200"/>
      <c r="Q499" s="200"/>
      <c r="R499" s="200"/>
      <c r="S499" s="200"/>
      <c r="T499" s="201"/>
      <c r="AT499" s="195" t="s">
        <v>171</v>
      </c>
      <c r="AU499" s="195" t="s">
        <v>91</v>
      </c>
      <c r="AV499" s="12" t="s">
        <v>91</v>
      </c>
      <c r="AW499" s="12" t="s">
        <v>45</v>
      </c>
      <c r="AX499" s="12" t="s">
        <v>82</v>
      </c>
      <c r="AY499" s="195" t="s">
        <v>160</v>
      </c>
    </row>
    <row r="500" spans="2:65" s="1" customFormat="1" ht="25.5" customHeight="1">
      <c r="B500" s="171"/>
      <c r="C500" s="172" t="s">
        <v>600</v>
      </c>
      <c r="D500" s="172" t="s">
        <v>162</v>
      </c>
      <c r="E500" s="173" t="s">
        <v>601</v>
      </c>
      <c r="F500" s="174" t="s">
        <v>602</v>
      </c>
      <c r="G500" s="175" t="s">
        <v>603</v>
      </c>
      <c r="H500" s="176">
        <v>14</v>
      </c>
      <c r="I500" s="177"/>
      <c r="J500" s="178">
        <f>ROUND(I500*H500,2)</f>
        <v>0</v>
      </c>
      <c r="K500" s="174" t="s">
        <v>166</v>
      </c>
      <c r="L500" s="42"/>
      <c r="M500" s="179" t="s">
        <v>5</v>
      </c>
      <c r="N500" s="180" t="s">
        <v>53</v>
      </c>
      <c r="O500" s="43"/>
      <c r="P500" s="181">
        <f>O500*H500</f>
        <v>0</v>
      </c>
      <c r="Q500" s="181">
        <v>0.12405</v>
      </c>
      <c r="R500" s="181">
        <f>Q500*H500</f>
        <v>1.7367</v>
      </c>
      <c r="S500" s="181">
        <v>0</v>
      </c>
      <c r="T500" s="182">
        <f>S500*H500</f>
        <v>0</v>
      </c>
      <c r="AR500" s="24" t="s">
        <v>167</v>
      </c>
      <c r="AT500" s="24" t="s">
        <v>162</v>
      </c>
      <c r="AU500" s="24" t="s">
        <v>91</v>
      </c>
      <c r="AY500" s="24" t="s">
        <v>160</v>
      </c>
      <c r="BE500" s="183">
        <f>IF(N500="základní",J500,0)</f>
        <v>0</v>
      </c>
      <c r="BF500" s="183">
        <f>IF(N500="snížená",J500,0)</f>
        <v>0</v>
      </c>
      <c r="BG500" s="183">
        <f>IF(N500="zákl. přenesená",J500,0)</f>
        <v>0</v>
      </c>
      <c r="BH500" s="183">
        <f>IF(N500="sníž. přenesená",J500,0)</f>
        <v>0</v>
      </c>
      <c r="BI500" s="183">
        <f>IF(N500="nulová",J500,0)</f>
        <v>0</v>
      </c>
      <c r="BJ500" s="24" t="s">
        <v>26</v>
      </c>
      <c r="BK500" s="183">
        <f>ROUND(I500*H500,2)</f>
        <v>0</v>
      </c>
      <c r="BL500" s="24" t="s">
        <v>167</v>
      </c>
      <c r="BM500" s="24" t="s">
        <v>604</v>
      </c>
    </row>
    <row r="501" spans="2:47" s="1" customFormat="1" ht="27">
      <c r="B501" s="42"/>
      <c r="D501" s="184" t="s">
        <v>169</v>
      </c>
      <c r="F501" s="185" t="s">
        <v>605</v>
      </c>
      <c r="I501" s="146"/>
      <c r="L501" s="42"/>
      <c r="M501" s="186"/>
      <c r="N501" s="43"/>
      <c r="O501" s="43"/>
      <c r="P501" s="43"/>
      <c r="Q501" s="43"/>
      <c r="R501" s="43"/>
      <c r="S501" s="43"/>
      <c r="T501" s="71"/>
      <c r="AT501" s="24" t="s">
        <v>169</v>
      </c>
      <c r="AU501" s="24" t="s">
        <v>91</v>
      </c>
    </row>
    <row r="502" spans="2:63" s="10" customFormat="1" ht="29.85" customHeight="1">
      <c r="B502" s="158"/>
      <c r="D502" s="159" t="s">
        <v>81</v>
      </c>
      <c r="E502" s="169" t="s">
        <v>606</v>
      </c>
      <c r="F502" s="169" t="s">
        <v>607</v>
      </c>
      <c r="I502" s="161"/>
      <c r="J502" s="170">
        <f>BK502</f>
        <v>0</v>
      </c>
      <c r="L502" s="158"/>
      <c r="M502" s="163"/>
      <c r="N502" s="164"/>
      <c r="O502" s="164"/>
      <c r="P502" s="165">
        <f>SUM(P503:P541)</f>
        <v>0</v>
      </c>
      <c r="Q502" s="164"/>
      <c r="R502" s="165">
        <f>SUM(R503:R541)</f>
        <v>0.00333648</v>
      </c>
      <c r="S502" s="164"/>
      <c r="T502" s="166">
        <f>SUM(T503:T541)</f>
        <v>0</v>
      </c>
      <c r="AR502" s="159" t="s">
        <v>26</v>
      </c>
      <c r="AT502" s="167" t="s">
        <v>81</v>
      </c>
      <c r="AU502" s="167" t="s">
        <v>26</v>
      </c>
      <c r="AY502" s="159" t="s">
        <v>160</v>
      </c>
      <c r="BK502" s="168">
        <f>SUM(BK503:BK541)</f>
        <v>0</v>
      </c>
    </row>
    <row r="503" spans="2:65" s="1" customFormat="1" ht="25.5" customHeight="1">
      <c r="B503" s="171"/>
      <c r="C503" s="172" t="s">
        <v>608</v>
      </c>
      <c r="D503" s="172" t="s">
        <v>162</v>
      </c>
      <c r="E503" s="173" t="s">
        <v>609</v>
      </c>
      <c r="F503" s="174" t="s">
        <v>610</v>
      </c>
      <c r="G503" s="175" t="s">
        <v>176</v>
      </c>
      <c r="H503" s="176">
        <v>296.188</v>
      </c>
      <c r="I503" s="177"/>
      <c r="J503" s="178">
        <f>ROUND(I503*H503,2)</f>
        <v>0</v>
      </c>
      <c r="K503" s="174" t="s">
        <v>166</v>
      </c>
      <c r="L503" s="42"/>
      <c r="M503" s="179" t="s">
        <v>5</v>
      </c>
      <c r="N503" s="180" t="s">
        <v>53</v>
      </c>
      <c r="O503" s="43"/>
      <c r="P503" s="181">
        <f>O503*H503</f>
        <v>0</v>
      </c>
      <c r="Q503" s="181">
        <v>0</v>
      </c>
      <c r="R503" s="181">
        <f>Q503*H503</f>
        <v>0</v>
      </c>
      <c r="S503" s="181">
        <v>0</v>
      </c>
      <c r="T503" s="182">
        <f>S503*H503</f>
        <v>0</v>
      </c>
      <c r="AR503" s="24" t="s">
        <v>167</v>
      </c>
      <c r="AT503" s="24" t="s">
        <v>162</v>
      </c>
      <c r="AU503" s="24" t="s">
        <v>91</v>
      </c>
      <c r="AY503" s="24" t="s">
        <v>160</v>
      </c>
      <c r="BE503" s="183">
        <f>IF(N503="základní",J503,0)</f>
        <v>0</v>
      </c>
      <c r="BF503" s="183">
        <f>IF(N503="snížená",J503,0)</f>
        <v>0</v>
      </c>
      <c r="BG503" s="183">
        <f>IF(N503="zákl. přenesená",J503,0)</f>
        <v>0</v>
      </c>
      <c r="BH503" s="183">
        <f>IF(N503="sníž. přenesená",J503,0)</f>
        <v>0</v>
      </c>
      <c r="BI503" s="183">
        <f>IF(N503="nulová",J503,0)</f>
        <v>0</v>
      </c>
      <c r="BJ503" s="24" t="s">
        <v>26</v>
      </c>
      <c r="BK503" s="183">
        <f>ROUND(I503*H503,2)</f>
        <v>0</v>
      </c>
      <c r="BL503" s="24" t="s">
        <v>167</v>
      </c>
      <c r="BM503" s="24" t="s">
        <v>611</v>
      </c>
    </row>
    <row r="504" spans="2:47" s="1" customFormat="1" ht="27">
      <c r="B504" s="42"/>
      <c r="D504" s="184" t="s">
        <v>169</v>
      </c>
      <c r="F504" s="185" t="s">
        <v>612</v>
      </c>
      <c r="I504" s="146"/>
      <c r="L504" s="42"/>
      <c r="M504" s="186"/>
      <c r="N504" s="43"/>
      <c r="O504" s="43"/>
      <c r="P504" s="43"/>
      <c r="Q504" s="43"/>
      <c r="R504" s="43"/>
      <c r="S504" s="43"/>
      <c r="T504" s="71"/>
      <c r="AT504" s="24" t="s">
        <v>169</v>
      </c>
      <c r="AU504" s="24" t="s">
        <v>91</v>
      </c>
    </row>
    <row r="505" spans="2:51" s="11" customFormat="1" ht="13.5">
      <c r="B505" s="187"/>
      <c r="D505" s="184" t="s">
        <v>171</v>
      </c>
      <c r="E505" s="188" t="s">
        <v>5</v>
      </c>
      <c r="F505" s="189" t="s">
        <v>613</v>
      </c>
      <c r="H505" s="188" t="s">
        <v>5</v>
      </c>
      <c r="I505" s="190"/>
      <c r="L505" s="187"/>
      <c r="M505" s="191"/>
      <c r="N505" s="192"/>
      <c r="O505" s="192"/>
      <c r="P505" s="192"/>
      <c r="Q505" s="192"/>
      <c r="R505" s="192"/>
      <c r="S505" s="192"/>
      <c r="T505" s="193"/>
      <c r="AT505" s="188" t="s">
        <v>171</v>
      </c>
      <c r="AU505" s="188" t="s">
        <v>91</v>
      </c>
      <c r="AV505" s="11" t="s">
        <v>26</v>
      </c>
      <c r="AW505" s="11" t="s">
        <v>45</v>
      </c>
      <c r="AX505" s="11" t="s">
        <v>82</v>
      </c>
      <c r="AY505" s="188" t="s">
        <v>160</v>
      </c>
    </row>
    <row r="506" spans="2:51" s="12" customFormat="1" ht="13.5">
      <c r="B506" s="194"/>
      <c r="D506" s="184" t="s">
        <v>171</v>
      </c>
      <c r="E506" s="195" t="s">
        <v>5</v>
      </c>
      <c r="F506" s="196" t="s">
        <v>614</v>
      </c>
      <c r="H506" s="197">
        <v>227.188</v>
      </c>
      <c r="I506" s="198"/>
      <c r="L506" s="194"/>
      <c r="M506" s="199"/>
      <c r="N506" s="200"/>
      <c r="O506" s="200"/>
      <c r="P506" s="200"/>
      <c r="Q506" s="200"/>
      <c r="R506" s="200"/>
      <c r="S506" s="200"/>
      <c r="T506" s="201"/>
      <c r="AT506" s="195" t="s">
        <v>171</v>
      </c>
      <c r="AU506" s="195" t="s">
        <v>91</v>
      </c>
      <c r="AV506" s="12" t="s">
        <v>91</v>
      </c>
      <c r="AW506" s="12" t="s">
        <v>45</v>
      </c>
      <c r="AX506" s="12" t="s">
        <v>82</v>
      </c>
      <c r="AY506" s="195" t="s">
        <v>160</v>
      </c>
    </row>
    <row r="507" spans="2:51" s="12" customFormat="1" ht="13.5">
      <c r="B507" s="194"/>
      <c r="D507" s="184" t="s">
        <v>171</v>
      </c>
      <c r="E507" s="195" t="s">
        <v>5</v>
      </c>
      <c r="F507" s="196" t="s">
        <v>615</v>
      </c>
      <c r="H507" s="197">
        <v>69</v>
      </c>
      <c r="I507" s="198"/>
      <c r="L507" s="194"/>
      <c r="M507" s="199"/>
      <c r="N507" s="200"/>
      <c r="O507" s="200"/>
      <c r="P507" s="200"/>
      <c r="Q507" s="200"/>
      <c r="R507" s="200"/>
      <c r="S507" s="200"/>
      <c r="T507" s="201"/>
      <c r="AT507" s="195" t="s">
        <v>171</v>
      </c>
      <c r="AU507" s="195" t="s">
        <v>91</v>
      </c>
      <c r="AV507" s="12" t="s">
        <v>91</v>
      </c>
      <c r="AW507" s="12" t="s">
        <v>45</v>
      </c>
      <c r="AX507" s="12" t="s">
        <v>82</v>
      </c>
      <c r="AY507" s="195" t="s">
        <v>160</v>
      </c>
    </row>
    <row r="508" spans="2:51" s="13" customFormat="1" ht="13.5">
      <c r="B508" s="212"/>
      <c r="D508" s="184" t="s">
        <v>171</v>
      </c>
      <c r="E508" s="213" t="s">
        <v>5</v>
      </c>
      <c r="F508" s="214" t="s">
        <v>252</v>
      </c>
      <c r="H508" s="215">
        <v>296.188</v>
      </c>
      <c r="I508" s="216"/>
      <c r="L508" s="212"/>
      <c r="M508" s="217"/>
      <c r="N508" s="218"/>
      <c r="O508" s="218"/>
      <c r="P508" s="218"/>
      <c r="Q508" s="218"/>
      <c r="R508" s="218"/>
      <c r="S508" s="218"/>
      <c r="T508" s="219"/>
      <c r="AT508" s="213" t="s">
        <v>171</v>
      </c>
      <c r="AU508" s="213" t="s">
        <v>91</v>
      </c>
      <c r="AV508" s="13" t="s">
        <v>167</v>
      </c>
      <c r="AW508" s="13" t="s">
        <v>45</v>
      </c>
      <c r="AX508" s="13" t="s">
        <v>26</v>
      </c>
      <c r="AY508" s="213" t="s">
        <v>160</v>
      </c>
    </row>
    <row r="509" spans="2:65" s="1" customFormat="1" ht="25.5" customHeight="1">
      <c r="B509" s="171"/>
      <c r="C509" s="172" t="s">
        <v>616</v>
      </c>
      <c r="D509" s="172" t="s">
        <v>162</v>
      </c>
      <c r="E509" s="173" t="s">
        <v>617</v>
      </c>
      <c r="F509" s="174" t="s">
        <v>618</v>
      </c>
      <c r="G509" s="175" t="s">
        <v>176</v>
      </c>
      <c r="H509" s="176">
        <v>16290.34</v>
      </c>
      <c r="I509" s="177"/>
      <c r="J509" s="178">
        <f>ROUND(I509*H509,2)</f>
        <v>0</v>
      </c>
      <c r="K509" s="174" t="s">
        <v>166</v>
      </c>
      <c r="L509" s="42"/>
      <c r="M509" s="179" t="s">
        <v>5</v>
      </c>
      <c r="N509" s="180" t="s">
        <v>53</v>
      </c>
      <c r="O509" s="43"/>
      <c r="P509" s="181">
        <f>O509*H509</f>
        <v>0</v>
      </c>
      <c r="Q509" s="181">
        <v>0</v>
      </c>
      <c r="R509" s="181">
        <f>Q509*H509</f>
        <v>0</v>
      </c>
      <c r="S509" s="181">
        <v>0</v>
      </c>
      <c r="T509" s="182">
        <f>S509*H509</f>
        <v>0</v>
      </c>
      <c r="AR509" s="24" t="s">
        <v>167</v>
      </c>
      <c r="AT509" s="24" t="s">
        <v>162</v>
      </c>
      <c r="AU509" s="24" t="s">
        <v>91</v>
      </c>
      <c r="AY509" s="24" t="s">
        <v>160</v>
      </c>
      <c r="BE509" s="183">
        <f>IF(N509="základní",J509,0)</f>
        <v>0</v>
      </c>
      <c r="BF509" s="183">
        <f>IF(N509="snížená",J509,0)</f>
        <v>0</v>
      </c>
      <c r="BG509" s="183">
        <f>IF(N509="zákl. přenesená",J509,0)</f>
        <v>0</v>
      </c>
      <c r="BH509" s="183">
        <f>IF(N509="sníž. přenesená",J509,0)</f>
        <v>0</v>
      </c>
      <c r="BI509" s="183">
        <f>IF(N509="nulová",J509,0)</f>
        <v>0</v>
      </c>
      <c r="BJ509" s="24" t="s">
        <v>26</v>
      </c>
      <c r="BK509" s="183">
        <f>ROUND(I509*H509,2)</f>
        <v>0</v>
      </c>
      <c r="BL509" s="24" t="s">
        <v>167</v>
      </c>
      <c r="BM509" s="24" t="s">
        <v>619</v>
      </c>
    </row>
    <row r="510" spans="2:47" s="1" customFormat="1" ht="27">
      <c r="B510" s="42"/>
      <c r="D510" s="184" t="s">
        <v>169</v>
      </c>
      <c r="F510" s="185" t="s">
        <v>620</v>
      </c>
      <c r="I510" s="146"/>
      <c r="L510" s="42"/>
      <c r="M510" s="186"/>
      <c r="N510" s="43"/>
      <c r="O510" s="43"/>
      <c r="P510" s="43"/>
      <c r="Q510" s="43"/>
      <c r="R510" s="43"/>
      <c r="S510" s="43"/>
      <c r="T510" s="71"/>
      <c r="AT510" s="24" t="s">
        <v>169</v>
      </c>
      <c r="AU510" s="24" t="s">
        <v>91</v>
      </c>
    </row>
    <row r="511" spans="2:51" s="12" customFormat="1" ht="13.5">
      <c r="B511" s="194"/>
      <c r="D511" s="184" t="s">
        <v>171</v>
      </c>
      <c r="F511" s="196" t="s">
        <v>621</v>
      </c>
      <c r="H511" s="197">
        <v>16290.34</v>
      </c>
      <c r="I511" s="198"/>
      <c r="L511" s="194"/>
      <c r="M511" s="199"/>
      <c r="N511" s="200"/>
      <c r="O511" s="200"/>
      <c r="P511" s="200"/>
      <c r="Q511" s="200"/>
      <c r="R511" s="200"/>
      <c r="S511" s="200"/>
      <c r="T511" s="201"/>
      <c r="AT511" s="195" t="s">
        <v>171</v>
      </c>
      <c r="AU511" s="195" t="s">
        <v>91</v>
      </c>
      <c r="AV511" s="12" t="s">
        <v>91</v>
      </c>
      <c r="AW511" s="12" t="s">
        <v>6</v>
      </c>
      <c r="AX511" s="12" t="s">
        <v>26</v>
      </c>
      <c r="AY511" s="195" t="s">
        <v>160</v>
      </c>
    </row>
    <row r="512" spans="2:65" s="1" customFormat="1" ht="25.5" customHeight="1">
      <c r="B512" s="171"/>
      <c r="C512" s="172" t="s">
        <v>622</v>
      </c>
      <c r="D512" s="172" t="s">
        <v>162</v>
      </c>
      <c r="E512" s="173" t="s">
        <v>623</v>
      </c>
      <c r="F512" s="174" t="s">
        <v>624</v>
      </c>
      <c r="G512" s="175" t="s">
        <v>176</v>
      </c>
      <c r="H512" s="176">
        <v>296.188</v>
      </c>
      <c r="I512" s="177"/>
      <c r="J512" s="178">
        <f>ROUND(I512*H512,2)</f>
        <v>0</v>
      </c>
      <c r="K512" s="174" t="s">
        <v>166</v>
      </c>
      <c r="L512" s="42"/>
      <c r="M512" s="179" t="s">
        <v>5</v>
      </c>
      <c r="N512" s="180" t="s">
        <v>53</v>
      </c>
      <c r="O512" s="43"/>
      <c r="P512" s="181">
        <f>O512*H512</f>
        <v>0</v>
      </c>
      <c r="Q512" s="181">
        <v>0</v>
      </c>
      <c r="R512" s="181">
        <f>Q512*H512</f>
        <v>0</v>
      </c>
      <c r="S512" s="181">
        <v>0</v>
      </c>
      <c r="T512" s="182">
        <f>S512*H512</f>
        <v>0</v>
      </c>
      <c r="AR512" s="24" t="s">
        <v>167</v>
      </c>
      <c r="AT512" s="24" t="s">
        <v>162</v>
      </c>
      <c r="AU512" s="24" t="s">
        <v>91</v>
      </c>
      <c r="AY512" s="24" t="s">
        <v>160</v>
      </c>
      <c r="BE512" s="183">
        <f>IF(N512="základní",J512,0)</f>
        <v>0</v>
      </c>
      <c r="BF512" s="183">
        <f>IF(N512="snížená",J512,0)</f>
        <v>0</v>
      </c>
      <c r="BG512" s="183">
        <f>IF(N512="zákl. přenesená",J512,0)</f>
        <v>0</v>
      </c>
      <c r="BH512" s="183">
        <f>IF(N512="sníž. přenesená",J512,0)</f>
        <v>0</v>
      </c>
      <c r="BI512" s="183">
        <f>IF(N512="nulová",J512,0)</f>
        <v>0</v>
      </c>
      <c r="BJ512" s="24" t="s">
        <v>26</v>
      </c>
      <c r="BK512" s="183">
        <f>ROUND(I512*H512,2)</f>
        <v>0</v>
      </c>
      <c r="BL512" s="24" t="s">
        <v>167</v>
      </c>
      <c r="BM512" s="24" t="s">
        <v>625</v>
      </c>
    </row>
    <row r="513" spans="2:47" s="1" customFormat="1" ht="27">
      <c r="B513" s="42"/>
      <c r="D513" s="184" t="s">
        <v>169</v>
      </c>
      <c r="F513" s="185" t="s">
        <v>626</v>
      </c>
      <c r="I513" s="146"/>
      <c r="L513" s="42"/>
      <c r="M513" s="186"/>
      <c r="N513" s="43"/>
      <c r="O513" s="43"/>
      <c r="P513" s="43"/>
      <c r="Q513" s="43"/>
      <c r="R513" s="43"/>
      <c r="S513" s="43"/>
      <c r="T513" s="71"/>
      <c r="AT513" s="24" t="s">
        <v>169</v>
      </c>
      <c r="AU513" s="24" t="s">
        <v>91</v>
      </c>
    </row>
    <row r="514" spans="2:65" s="1" customFormat="1" ht="16.5" customHeight="1">
      <c r="B514" s="171"/>
      <c r="C514" s="172" t="s">
        <v>627</v>
      </c>
      <c r="D514" s="172" t="s">
        <v>162</v>
      </c>
      <c r="E514" s="173" t="s">
        <v>628</v>
      </c>
      <c r="F514" s="174" t="s">
        <v>629</v>
      </c>
      <c r="G514" s="175" t="s">
        <v>176</v>
      </c>
      <c r="H514" s="176">
        <v>438.463</v>
      </c>
      <c r="I514" s="177"/>
      <c r="J514" s="178">
        <f>ROUND(I514*H514,2)</f>
        <v>0</v>
      </c>
      <c r="K514" s="174" t="s">
        <v>166</v>
      </c>
      <c r="L514" s="42"/>
      <c r="M514" s="179" t="s">
        <v>5</v>
      </c>
      <c r="N514" s="180" t="s">
        <v>53</v>
      </c>
      <c r="O514" s="43"/>
      <c r="P514" s="181">
        <f>O514*H514</f>
        <v>0</v>
      </c>
      <c r="Q514" s="181">
        <v>0</v>
      </c>
      <c r="R514" s="181">
        <f>Q514*H514</f>
        <v>0</v>
      </c>
      <c r="S514" s="181">
        <v>0</v>
      </c>
      <c r="T514" s="182">
        <f>S514*H514</f>
        <v>0</v>
      </c>
      <c r="AR514" s="24" t="s">
        <v>167</v>
      </c>
      <c r="AT514" s="24" t="s">
        <v>162</v>
      </c>
      <c r="AU514" s="24" t="s">
        <v>91</v>
      </c>
      <c r="AY514" s="24" t="s">
        <v>160</v>
      </c>
      <c r="BE514" s="183">
        <f>IF(N514="základní",J514,0)</f>
        <v>0</v>
      </c>
      <c r="BF514" s="183">
        <f>IF(N514="snížená",J514,0)</f>
        <v>0</v>
      </c>
      <c r="BG514" s="183">
        <f>IF(N514="zákl. přenesená",J514,0)</f>
        <v>0</v>
      </c>
      <c r="BH514" s="183">
        <f>IF(N514="sníž. přenesená",J514,0)</f>
        <v>0</v>
      </c>
      <c r="BI514" s="183">
        <f>IF(N514="nulová",J514,0)</f>
        <v>0</v>
      </c>
      <c r="BJ514" s="24" t="s">
        <v>26</v>
      </c>
      <c r="BK514" s="183">
        <f>ROUND(I514*H514,2)</f>
        <v>0</v>
      </c>
      <c r="BL514" s="24" t="s">
        <v>167</v>
      </c>
      <c r="BM514" s="24" t="s">
        <v>630</v>
      </c>
    </row>
    <row r="515" spans="2:47" s="1" customFormat="1" ht="13.5">
      <c r="B515" s="42"/>
      <c r="D515" s="184" t="s">
        <v>169</v>
      </c>
      <c r="F515" s="185" t="s">
        <v>631</v>
      </c>
      <c r="I515" s="146"/>
      <c r="L515" s="42"/>
      <c r="M515" s="186"/>
      <c r="N515" s="43"/>
      <c r="O515" s="43"/>
      <c r="P515" s="43"/>
      <c r="Q515" s="43"/>
      <c r="R515" s="43"/>
      <c r="S515" s="43"/>
      <c r="T515" s="71"/>
      <c r="AT515" s="24" t="s">
        <v>169</v>
      </c>
      <c r="AU515" s="24" t="s">
        <v>91</v>
      </c>
    </row>
    <row r="516" spans="2:51" s="11" customFormat="1" ht="13.5">
      <c r="B516" s="187"/>
      <c r="D516" s="184" t="s">
        <v>171</v>
      </c>
      <c r="E516" s="188" t="s">
        <v>5</v>
      </c>
      <c r="F516" s="189" t="s">
        <v>613</v>
      </c>
      <c r="H516" s="188" t="s">
        <v>5</v>
      </c>
      <c r="I516" s="190"/>
      <c r="L516" s="187"/>
      <c r="M516" s="191"/>
      <c r="N516" s="192"/>
      <c r="O516" s="192"/>
      <c r="P516" s="192"/>
      <c r="Q516" s="192"/>
      <c r="R516" s="192"/>
      <c r="S516" s="192"/>
      <c r="T516" s="193"/>
      <c r="AT516" s="188" t="s">
        <v>171</v>
      </c>
      <c r="AU516" s="188" t="s">
        <v>91</v>
      </c>
      <c r="AV516" s="11" t="s">
        <v>26</v>
      </c>
      <c r="AW516" s="11" t="s">
        <v>45</v>
      </c>
      <c r="AX516" s="11" t="s">
        <v>82</v>
      </c>
      <c r="AY516" s="188" t="s">
        <v>160</v>
      </c>
    </row>
    <row r="517" spans="2:51" s="12" customFormat="1" ht="13.5">
      <c r="B517" s="194"/>
      <c r="D517" s="184" t="s">
        <v>171</v>
      </c>
      <c r="E517" s="195" t="s">
        <v>5</v>
      </c>
      <c r="F517" s="196" t="s">
        <v>632</v>
      </c>
      <c r="H517" s="197">
        <v>333.963</v>
      </c>
      <c r="I517" s="198"/>
      <c r="L517" s="194"/>
      <c r="M517" s="199"/>
      <c r="N517" s="200"/>
      <c r="O517" s="200"/>
      <c r="P517" s="200"/>
      <c r="Q517" s="200"/>
      <c r="R517" s="200"/>
      <c r="S517" s="200"/>
      <c r="T517" s="201"/>
      <c r="AT517" s="195" t="s">
        <v>171</v>
      </c>
      <c r="AU517" s="195" t="s">
        <v>91</v>
      </c>
      <c r="AV517" s="12" t="s">
        <v>91</v>
      </c>
      <c r="AW517" s="12" t="s">
        <v>45</v>
      </c>
      <c r="AX517" s="12" t="s">
        <v>82</v>
      </c>
      <c r="AY517" s="195" t="s">
        <v>160</v>
      </c>
    </row>
    <row r="518" spans="2:51" s="12" customFormat="1" ht="13.5">
      <c r="B518" s="194"/>
      <c r="D518" s="184" t="s">
        <v>171</v>
      </c>
      <c r="E518" s="195" t="s">
        <v>5</v>
      </c>
      <c r="F518" s="196" t="s">
        <v>633</v>
      </c>
      <c r="H518" s="197">
        <v>104.5</v>
      </c>
      <c r="I518" s="198"/>
      <c r="L518" s="194"/>
      <c r="M518" s="199"/>
      <c r="N518" s="200"/>
      <c r="O518" s="200"/>
      <c r="P518" s="200"/>
      <c r="Q518" s="200"/>
      <c r="R518" s="200"/>
      <c r="S518" s="200"/>
      <c r="T518" s="201"/>
      <c r="AT518" s="195" t="s">
        <v>171</v>
      </c>
      <c r="AU518" s="195" t="s">
        <v>91</v>
      </c>
      <c r="AV518" s="12" t="s">
        <v>91</v>
      </c>
      <c r="AW518" s="12" t="s">
        <v>45</v>
      </c>
      <c r="AX518" s="12" t="s">
        <v>82</v>
      </c>
      <c r="AY518" s="195" t="s">
        <v>160</v>
      </c>
    </row>
    <row r="519" spans="2:51" s="13" customFormat="1" ht="13.5">
      <c r="B519" s="212"/>
      <c r="D519" s="184" t="s">
        <v>171</v>
      </c>
      <c r="E519" s="213" t="s">
        <v>5</v>
      </c>
      <c r="F519" s="214" t="s">
        <v>252</v>
      </c>
      <c r="H519" s="215">
        <v>438.463</v>
      </c>
      <c r="I519" s="216"/>
      <c r="L519" s="212"/>
      <c r="M519" s="217"/>
      <c r="N519" s="218"/>
      <c r="O519" s="218"/>
      <c r="P519" s="218"/>
      <c r="Q519" s="218"/>
      <c r="R519" s="218"/>
      <c r="S519" s="218"/>
      <c r="T519" s="219"/>
      <c r="AT519" s="213" t="s">
        <v>171</v>
      </c>
      <c r="AU519" s="213" t="s">
        <v>91</v>
      </c>
      <c r="AV519" s="13" t="s">
        <v>167</v>
      </c>
      <c r="AW519" s="13" t="s">
        <v>45</v>
      </c>
      <c r="AX519" s="13" t="s">
        <v>26</v>
      </c>
      <c r="AY519" s="213" t="s">
        <v>160</v>
      </c>
    </row>
    <row r="520" spans="2:65" s="1" customFormat="1" ht="16.5" customHeight="1">
      <c r="B520" s="171"/>
      <c r="C520" s="172" t="s">
        <v>634</v>
      </c>
      <c r="D520" s="172" t="s">
        <v>162</v>
      </c>
      <c r="E520" s="173" t="s">
        <v>635</v>
      </c>
      <c r="F520" s="174" t="s">
        <v>636</v>
      </c>
      <c r="G520" s="175" t="s">
        <v>176</v>
      </c>
      <c r="H520" s="176">
        <v>21923.15</v>
      </c>
      <c r="I520" s="177"/>
      <c r="J520" s="178">
        <f>ROUND(I520*H520,2)</f>
        <v>0</v>
      </c>
      <c r="K520" s="174" t="s">
        <v>166</v>
      </c>
      <c r="L520" s="42"/>
      <c r="M520" s="179" t="s">
        <v>5</v>
      </c>
      <c r="N520" s="180" t="s">
        <v>53</v>
      </c>
      <c r="O520" s="43"/>
      <c r="P520" s="181">
        <f>O520*H520</f>
        <v>0</v>
      </c>
      <c r="Q520" s="181">
        <v>0</v>
      </c>
      <c r="R520" s="181">
        <f>Q520*H520</f>
        <v>0</v>
      </c>
      <c r="S520" s="181">
        <v>0</v>
      </c>
      <c r="T520" s="182">
        <f>S520*H520</f>
        <v>0</v>
      </c>
      <c r="AR520" s="24" t="s">
        <v>167</v>
      </c>
      <c r="AT520" s="24" t="s">
        <v>162</v>
      </c>
      <c r="AU520" s="24" t="s">
        <v>91</v>
      </c>
      <c r="AY520" s="24" t="s">
        <v>160</v>
      </c>
      <c r="BE520" s="183">
        <f>IF(N520="základní",J520,0)</f>
        <v>0</v>
      </c>
      <c r="BF520" s="183">
        <f>IF(N520="snížená",J520,0)</f>
        <v>0</v>
      </c>
      <c r="BG520" s="183">
        <f>IF(N520="zákl. přenesená",J520,0)</f>
        <v>0</v>
      </c>
      <c r="BH520" s="183">
        <f>IF(N520="sníž. přenesená",J520,0)</f>
        <v>0</v>
      </c>
      <c r="BI520" s="183">
        <f>IF(N520="nulová",J520,0)</f>
        <v>0</v>
      </c>
      <c r="BJ520" s="24" t="s">
        <v>26</v>
      </c>
      <c r="BK520" s="183">
        <f>ROUND(I520*H520,2)</f>
        <v>0</v>
      </c>
      <c r="BL520" s="24" t="s">
        <v>167</v>
      </c>
      <c r="BM520" s="24" t="s">
        <v>637</v>
      </c>
    </row>
    <row r="521" spans="2:47" s="1" customFormat="1" ht="13.5">
      <c r="B521" s="42"/>
      <c r="D521" s="184" t="s">
        <v>169</v>
      </c>
      <c r="F521" s="185" t="s">
        <v>638</v>
      </c>
      <c r="I521" s="146"/>
      <c r="L521" s="42"/>
      <c r="M521" s="186"/>
      <c r="N521" s="43"/>
      <c r="O521" s="43"/>
      <c r="P521" s="43"/>
      <c r="Q521" s="43"/>
      <c r="R521" s="43"/>
      <c r="S521" s="43"/>
      <c r="T521" s="71"/>
      <c r="AT521" s="24" t="s">
        <v>169</v>
      </c>
      <c r="AU521" s="24" t="s">
        <v>91</v>
      </c>
    </row>
    <row r="522" spans="2:51" s="12" customFormat="1" ht="13.5">
      <c r="B522" s="194"/>
      <c r="D522" s="184" t="s">
        <v>171</v>
      </c>
      <c r="F522" s="196" t="s">
        <v>639</v>
      </c>
      <c r="H522" s="197">
        <v>21923.15</v>
      </c>
      <c r="I522" s="198"/>
      <c r="L522" s="194"/>
      <c r="M522" s="199"/>
      <c r="N522" s="200"/>
      <c r="O522" s="200"/>
      <c r="P522" s="200"/>
      <c r="Q522" s="200"/>
      <c r="R522" s="200"/>
      <c r="S522" s="200"/>
      <c r="T522" s="201"/>
      <c r="AT522" s="195" t="s">
        <v>171</v>
      </c>
      <c r="AU522" s="195" t="s">
        <v>91</v>
      </c>
      <c r="AV522" s="12" t="s">
        <v>91</v>
      </c>
      <c r="AW522" s="12" t="s">
        <v>6</v>
      </c>
      <c r="AX522" s="12" t="s">
        <v>26</v>
      </c>
      <c r="AY522" s="195" t="s">
        <v>160</v>
      </c>
    </row>
    <row r="523" spans="2:65" s="1" customFormat="1" ht="16.5" customHeight="1">
      <c r="B523" s="171"/>
      <c r="C523" s="172" t="s">
        <v>640</v>
      </c>
      <c r="D523" s="172" t="s">
        <v>162</v>
      </c>
      <c r="E523" s="173" t="s">
        <v>641</v>
      </c>
      <c r="F523" s="174" t="s">
        <v>642</v>
      </c>
      <c r="G523" s="175" t="s">
        <v>176</v>
      </c>
      <c r="H523" s="176">
        <v>438.463</v>
      </c>
      <c r="I523" s="177"/>
      <c r="J523" s="178">
        <f>ROUND(I523*H523,2)</f>
        <v>0</v>
      </c>
      <c r="K523" s="174" t="s">
        <v>166</v>
      </c>
      <c r="L523" s="42"/>
      <c r="M523" s="179" t="s">
        <v>5</v>
      </c>
      <c r="N523" s="180" t="s">
        <v>53</v>
      </c>
      <c r="O523" s="43"/>
      <c r="P523" s="181">
        <f>O523*H523</f>
        <v>0</v>
      </c>
      <c r="Q523" s="181">
        <v>0</v>
      </c>
      <c r="R523" s="181">
        <f>Q523*H523</f>
        <v>0</v>
      </c>
      <c r="S523" s="181">
        <v>0</v>
      </c>
      <c r="T523" s="182">
        <f>S523*H523</f>
        <v>0</v>
      </c>
      <c r="AR523" s="24" t="s">
        <v>167</v>
      </c>
      <c r="AT523" s="24" t="s">
        <v>162</v>
      </c>
      <c r="AU523" s="24" t="s">
        <v>91</v>
      </c>
      <c r="AY523" s="24" t="s">
        <v>160</v>
      </c>
      <c r="BE523" s="183">
        <f>IF(N523="základní",J523,0)</f>
        <v>0</v>
      </c>
      <c r="BF523" s="183">
        <f>IF(N523="snížená",J523,0)</f>
        <v>0</v>
      </c>
      <c r="BG523" s="183">
        <f>IF(N523="zákl. přenesená",J523,0)</f>
        <v>0</v>
      </c>
      <c r="BH523" s="183">
        <f>IF(N523="sníž. přenesená",J523,0)</f>
        <v>0</v>
      </c>
      <c r="BI523" s="183">
        <f>IF(N523="nulová",J523,0)</f>
        <v>0</v>
      </c>
      <c r="BJ523" s="24" t="s">
        <v>26</v>
      </c>
      <c r="BK523" s="183">
        <f>ROUND(I523*H523,2)</f>
        <v>0</v>
      </c>
      <c r="BL523" s="24" t="s">
        <v>167</v>
      </c>
      <c r="BM523" s="24" t="s">
        <v>643</v>
      </c>
    </row>
    <row r="524" spans="2:47" s="1" customFormat="1" ht="13.5">
      <c r="B524" s="42"/>
      <c r="D524" s="184" t="s">
        <v>169</v>
      </c>
      <c r="F524" s="185" t="s">
        <v>644</v>
      </c>
      <c r="I524" s="146"/>
      <c r="L524" s="42"/>
      <c r="M524" s="186"/>
      <c r="N524" s="43"/>
      <c r="O524" s="43"/>
      <c r="P524" s="43"/>
      <c r="Q524" s="43"/>
      <c r="R524" s="43"/>
      <c r="S524" s="43"/>
      <c r="T524" s="71"/>
      <c r="AT524" s="24" t="s">
        <v>169</v>
      </c>
      <c r="AU524" s="24" t="s">
        <v>91</v>
      </c>
    </row>
    <row r="525" spans="2:65" s="1" customFormat="1" ht="25.5" customHeight="1">
      <c r="B525" s="171"/>
      <c r="C525" s="172" t="s">
        <v>645</v>
      </c>
      <c r="D525" s="172" t="s">
        <v>162</v>
      </c>
      <c r="E525" s="173" t="s">
        <v>646</v>
      </c>
      <c r="F525" s="174" t="s">
        <v>647</v>
      </c>
      <c r="G525" s="175" t="s">
        <v>176</v>
      </c>
      <c r="H525" s="176">
        <v>15.888</v>
      </c>
      <c r="I525" s="177"/>
      <c r="J525" s="178">
        <f>ROUND(I525*H525,2)</f>
        <v>0</v>
      </c>
      <c r="K525" s="174" t="s">
        <v>166</v>
      </c>
      <c r="L525" s="42"/>
      <c r="M525" s="179" t="s">
        <v>5</v>
      </c>
      <c r="N525" s="180" t="s">
        <v>53</v>
      </c>
      <c r="O525" s="43"/>
      <c r="P525" s="181">
        <f>O525*H525</f>
        <v>0</v>
      </c>
      <c r="Q525" s="181">
        <v>0.00021</v>
      </c>
      <c r="R525" s="181">
        <f>Q525*H525</f>
        <v>0.00333648</v>
      </c>
      <c r="S525" s="181">
        <v>0</v>
      </c>
      <c r="T525" s="182">
        <f>S525*H525</f>
        <v>0</v>
      </c>
      <c r="AR525" s="24" t="s">
        <v>167</v>
      </c>
      <c r="AT525" s="24" t="s">
        <v>162</v>
      </c>
      <c r="AU525" s="24" t="s">
        <v>91</v>
      </c>
      <c r="AY525" s="24" t="s">
        <v>160</v>
      </c>
      <c r="BE525" s="183">
        <f>IF(N525="základní",J525,0)</f>
        <v>0</v>
      </c>
      <c r="BF525" s="183">
        <f>IF(N525="snížená",J525,0)</f>
        <v>0</v>
      </c>
      <c r="BG525" s="183">
        <f>IF(N525="zákl. přenesená",J525,0)</f>
        <v>0</v>
      </c>
      <c r="BH525" s="183">
        <f>IF(N525="sníž. přenesená",J525,0)</f>
        <v>0</v>
      </c>
      <c r="BI525" s="183">
        <f>IF(N525="nulová",J525,0)</f>
        <v>0</v>
      </c>
      <c r="BJ525" s="24" t="s">
        <v>26</v>
      </c>
      <c r="BK525" s="183">
        <f>ROUND(I525*H525,2)</f>
        <v>0</v>
      </c>
      <c r="BL525" s="24" t="s">
        <v>167</v>
      </c>
      <c r="BM525" s="24" t="s">
        <v>648</v>
      </c>
    </row>
    <row r="526" spans="2:47" s="1" customFormat="1" ht="27">
      <c r="B526" s="42"/>
      <c r="D526" s="184" t="s">
        <v>169</v>
      </c>
      <c r="F526" s="185" t="s">
        <v>649</v>
      </c>
      <c r="I526" s="146"/>
      <c r="L526" s="42"/>
      <c r="M526" s="186"/>
      <c r="N526" s="43"/>
      <c r="O526" s="43"/>
      <c r="P526" s="43"/>
      <c r="Q526" s="43"/>
      <c r="R526" s="43"/>
      <c r="S526" s="43"/>
      <c r="T526" s="71"/>
      <c r="AT526" s="24" t="s">
        <v>169</v>
      </c>
      <c r="AU526" s="24" t="s">
        <v>91</v>
      </c>
    </row>
    <row r="527" spans="2:51" s="11" customFormat="1" ht="13.5">
      <c r="B527" s="187"/>
      <c r="D527" s="184" t="s">
        <v>171</v>
      </c>
      <c r="E527" s="188" t="s">
        <v>5</v>
      </c>
      <c r="F527" s="189" t="s">
        <v>650</v>
      </c>
      <c r="H527" s="188" t="s">
        <v>5</v>
      </c>
      <c r="I527" s="190"/>
      <c r="L527" s="187"/>
      <c r="M527" s="191"/>
      <c r="N527" s="192"/>
      <c r="O527" s="192"/>
      <c r="P527" s="192"/>
      <c r="Q527" s="192"/>
      <c r="R527" s="192"/>
      <c r="S527" s="192"/>
      <c r="T527" s="193"/>
      <c r="AT527" s="188" t="s">
        <v>171</v>
      </c>
      <c r="AU527" s="188" t="s">
        <v>91</v>
      </c>
      <c r="AV527" s="11" t="s">
        <v>26</v>
      </c>
      <c r="AW527" s="11" t="s">
        <v>45</v>
      </c>
      <c r="AX527" s="11" t="s">
        <v>82</v>
      </c>
      <c r="AY527" s="188" t="s">
        <v>160</v>
      </c>
    </row>
    <row r="528" spans="2:51" s="12" customFormat="1" ht="13.5">
      <c r="B528" s="194"/>
      <c r="D528" s="184" t="s">
        <v>171</v>
      </c>
      <c r="E528" s="195" t="s">
        <v>5</v>
      </c>
      <c r="F528" s="196" t="s">
        <v>651</v>
      </c>
      <c r="H528" s="197">
        <v>15.888</v>
      </c>
      <c r="I528" s="198"/>
      <c r="L528" s="194"/>
      <c r="M528" s="199"/>
      <c r="N528" s="200"/>
      <c r="O528" s="200"/>
      <c r="P528" s="200"/>
      <c r="Q528" s="200"/>
      <c r="R528" s="200"/>
      <c r="S528" s="200"/>
      <c r="T528" s="201"/>
      <c r="AT528" s="195" t="s">
        <v>171</v>
      </c>
      <c r="AU528" s="195" t="s">
        <v>91</v>
      </c>
      <c r="AV528" s="12" t="s">
        <v>91</v>
      </c>
      <c r="AW528" s="12" t="s">
        <v>45</v>
      </c>
      <c r="AX528" s="12" t="s">
        <v>82</v>
      </c>
      <c r="AY528" s="195" t="s">
        <v>160</v>
      </c>
    </row>
    <row r="529" spans="2:51" s="13" customFormat="1" ht="13.5">
      <c r="B529" s="212"/>
      <c r="D529" s="184" t="s">
        <v>171</v>
      </c>
      <c r="E529" s="213" t="s">
        <v>5</v>
      </c>
      <c r="F529" s="214" t="s">
        <v>252</v>
      </c>
      <c r="H529" s="215">
        <v>15.888</v>
      </c>
      <c r="I529" s="216"/>
      <c r="L529" s="212"/>
      <c r="M529" s="217"/>
      <c r="N529" s="218"/>
      <c r="O529" s="218"/>
      <c r="P529" s="218"/>
      <c r="Q529" s="218"/>
      <c r="R529" s="218"/>
      <c r="S529" s="218"/>
      <c r="T529" s="219"/>
      <c r="AT529" s="213" t="s">
        <v>171</v>
      </c>
      <c r="AU529" s="213" t="s">
        <v>91</v>
      </c>
      <c r="AV529" s="13" t="s">
        <v>167</v>
      </c>
      <c r="AW529" s="13" t="s">
        <v>45</v>
      </c>
      <c r="AX529" s="13" t="s">
        <v>26</v>
      </c>
      <c r="AY529" s="213" t="s">
        <v>160</v>
      </c>
    </row>
    <row r="530" spans="2:65" s="1" customFormat="1" ht="25.5" customHeight="1">
      <c r="B530" s="171"/>
      <c r="C530" s="172" t="s">
        <v>652</v>
      </c>
      <c r="D530" s="172" t="s">
        <v>162</v>
      </c>
      <c r="E530" s="173" t="s">
        <v>653</v>
      </c>
      <c r="F530" s="174" t="s">
        <v>654</v>
      </c>
      <c r="G530" s="175" t="s">
        <v>165</v>
      </c>
      <c r="H530" s="176">
        <v>4.035</v>
      </c>
      <c r="I530" s="177"/>
      <c r="J530" s="178">
        <f>ROUND(I530*H530,2)</f>
        <v>0</v>
      </c>
      <c r="K530" s="174" t="s">
        <v>166</v>
      </c>
      <c r="L530" s="42"/>
      <c r="M530" s="179" t="s">
        <v>5</v>
      </c>
      <c r="N530" s="180" t="s">
        <v>53</v>
      </c>
      <c r="O530" s="43"/>
      <c r="P530" s="181">
        <f>O530*H530</f>
        <v>0</v>
      </c>
      <c r="Q530" s="181">
        <v>0</v>
      </c>
      <c r="R530" s="181">
        <f>Q530*H530</f>
        <v>0</v>
      </c>
      <c r="S530" s="181">
        <v>0</v>
      </c>
      <c r="T530" s="182">
        <f>S530*H530</f>
        <v>0</v>
      </c>
      <c r="AR530" s="24" t="s">
        <v>167</v>
      </c>
      <c r="AT530" s="24" t="s">
        <v>162</v>
      </c>
      <c r="AU530" s="24" t="s">
        <v>91</v>
      </c>
      <c r="AY530" s="24" t="s">
        <v>160</v>
      </c>
      <c r="BE530" s="183">
        <f>IF(N530="základní",J530,0)</f>
        <v>0</v>
      </c>
      <c r="BF530" s="183">
        <f>IF(N530="snížená",J530,0)</f>
        <v>0</v>
      </c>
      <c r="BG530" s="183">
        <f>IF(N530="zákl. přenesená",J530,0)</f>
        <v>0</v>
      </c>
      <c r="BH530" s="183">
        <f>IF(N530="sníž. přenesená",J530,0)</f>
        <v>0</v>
      </c>
      <c r="BI530" s="183">
        <f>IF(N530="nulová",J530,0)</f>
        <v>0</v>
      </c>
      <c r="BJ530" s="24" t="s">
        <v>26</v>
      </c>
      <c r="BK530" s="183">
        <f>ROUND(I530*H530,2)</f>
        <v>0</v>
      </c>
      <c r="BL530" s="24" t="s">
        <v>167</v>
      </c>
      <c r="BM530" s="24" t="s">
        <v>655</v>
      </c>
    </row>
    <row r="531" spans="2:47" s="1" customFormat="1" ht="27">
      <c r="B531" s="42"/>
      <c r="D531" s="184" t="s">
        <v>169</v>
      </c>
      <c r="F531" s="185" t="s">
        <v>656</v>
      </c>
      <c r="I531" s="146"/>
      <c r="L531" s="42"/>
      <c r="M531" s="186"/>
      <c r="N531" s="43"/>
      <c r="O531" s="43"/>
      <c r="P531" s="43"/>
      <c r="Q531" s="43"/>
      <c r="R531" s="43"/>
      <c r="S531" s="43"/>
      <c r="T531" s="71"/>
      <c r="AT531" s="24" t="s">
        <v>169</v>
      </c>
      <c r="AU531" s="24" t="s">
        <v>91</v>
      </c>
    </row>
    <row r="532" spans="2:51" s="11" customFormat="1" ht="13.5">
      <c r="B532" s="187"/>
      <c r="D532" s="184" t="s">
        <v>171</v>
      </c>
      <c r="E532" s="188" t="s">
        <v>5</v>
      </c>
      <c r="F532" s="189" t="s">
        <v>657</v>
      </c>
      <c r="H532" s="188" t="s">
        <v>5</v>
      </c>
      <c r="I532" s="190"/>
      <c r="L532" s="187"/>
      <c r="M532" s="191"/>
      <c r="N532" s="192"/>
      <c r="O532" s="192"/>
      <c r="P532" s="192"/>
      <c r="Q532" s="192"/>
      <c r="R532" s="192"/>
      <c r="S532" s="192"/>
      <c r="T532" s="193"/>
      <c r="AT532" s="188" t="s">
        <v>171</v>
      </c>
      <c r="AU532" s="188" t="s">
        <v>91</v>
      </c>
      <c r="AV532" s="11" t="s">
        <v>26</v>
      </c>
      <c r="AW532" s="11" t="s">
        <v>45</v>
      </c>
      <c r="AX532" s="11" t="s">
        <v>82</v>
      </c>
      <c r="AY532" s="188" t="s">
        <v>160</v>
      </c>
    </row>
    <row r="533" spans="2:51" s="12" customFormat="1" ht="13.5">
      <c r="B533" s="194"/>
      <c r="D533" s="184" t="s">
        <v>171</v>
      </c>
      <c r="E533" s="195" t="s">
        <v>5</v>
      </c>
      <c r="F533" s="196" t="s">
        <v>658</v>
      </c>
      <c r="H533" s="197">
        <v>4.035</v>
      </c>
      <c r="I533" s="198"/>
      <c r="L533" s="194"/>
      <c r="M533" s="199"/>
      <c r="N533" s="200"/>
      <c r="O533" s="200"/>
      <c r="P533" s="200"/>
      <c r="Q533" s="200"/>
      <c r="R533" s="200"/>
      <c r="S533" s="200"/>
      <c r="T533" s="201"/>
      <c r="AT533" s="195" t="s">
        <v>171</v>
      </c>
      <c r="AU533" s="195" t="s">
        <v>91</v>
      </c>
      <c r="AV533" s="12" t="s">
        <v>91</v>
      </c>
      <c r="AW533" s="12" t="s">
        <v>45</v>
      </c>
      <c r="AX533" s="12" t="s">
        <v>82</v>
      </c>
      <c r="AY533" s="195" t="s">
        <v>160</v>
      </c>
    </row>
    <row r="534" spans="2:51" s="13" customFormat="1" ht="13.5">
      <c r="B534" s="212"/>
      <c r="D534" s="184" t="s">
        <v>171</v>
      </c>
      <c r="E534" s="213" t="s">
        <v>5</v>
      </c>
      <c r="F534" s="214" t="s">
        <v>252</v>
      </c>
      <c r="H534" s="215">
        <v>4.035</v>
      </c>
      <c r="I534" s="216"/>
      <c r="L534" s="212"/>
      <c r="M534" s="217"/>
      <c r="N534" s="218"/>
      <c r="O534" s="218"/>
      <c r="P534" s="218"/>
      <c r="Q534" s="218"/>
      <c r="R534" s="218"/>
      <c r="S534" s="218"/>
      <c r="T534" s="219"/>
      <c r="AT534" s="213" t="s">
        <v>171</v>
      </c>
      <c r="AU534" s="213" t="s">
        <v>91</v>
      </c>
      <c r="AV534" s="13" t="s">
        <v>167</v>
      </c>
      <c r="AW534" s="13" t="s">
        <v>45</v>
      </c>
      <c r="AX534" s="13" t="s">
        <v>26</v>
      </c>
      <c r="AY534" s="213" t="s">
        <v>160</v>
      </c>
    </row>
    <row r="535" spans="2:65" s="1" customFormat="1" ht="25.5" customHeight="1">
      <c r="B535" s="171"/>
      <c r="C535" s="172" t="s">
        <v>659</v>
      </c>
      <c r="D535" s="172" t="s">
        <v>162</v>
      </c>
      <c r="E535" s="173" t="s">
        <v>660</v>
      </c>
      <c r="F535" s="174" t="s">
        <v>661</v>
      </c>
      <c r="G535" s="175" t="s">
        <v>165</v>
      </c>
      <c r="H535" s="176">
        <v>125.085</v>
      </c>
      <c r="I535" s="177"/>
      <c r="J535" s="178">
        <f>ROUND(I535*H535,2)</f>
        <v>0</v>
      </c>
      <c r="K535" s="174" t="s">
        <v>166</v>
      </c>
      <c r="L535" s="42"/>
      <c r="M535" s="179" t="s">
        <v>5</v>
      </c>
      <c r="N535" s="180" t="s">
        <v>53</v>
      </c>
      <c r="O535" s="43"/>
      <c r="P535" s="181">
        <f>O535*H535</f>
        <v>0</v>
      </c>
      <c r="Q535" s="181">
        <v>0</v>
      </c>
      <c r="R535" s="181">
        <f>Q535*H535</f>
        <v>0</v>
      </c>
      <c r="S535" s="181">
        <v>0</v>
      </c>
      <c r="T535" s="182">
        <f>S535*H535</f>
        <v>0</v>
      </c>
      <c r="AR535" s="24" t="s">
        <v>167</v>
      </c>
      <c r="AT535" s="24" t="s">
        <v>162</v>
      </c>
      <c r="AU535" s="24" t="s">
        <v>91</v>
      </c>
      <c r="AY535" s="24" t="s">
        <v>160</v>
      </c>
      <c r="BE535" s="183">
        <f>IF(N535="základní",J535,0)</f>
        <v>0</v>
      </c>
      <c r="BF535" s="183">
        <f>IF(N535="snížená",J535,0)</f>
        <v>0</v>
      </c>
      <c r="BG535" s="183">
        <f>IF(N535="zákl. přenesená",J535,0)</f>
        <v>0</v>
      </c>
      <c r="BH535" s="183">
        <f>IF(N535="sníž. přenesená",J535,0)</f>
        <v>0</v>
      </c>
      <c r="BI535" s="183">
        <f>IF(N535="nulová",J535,0)</f>
        <v>0</v>
      </c>
      <c r="BJ535" s="24" t="s">
        <v>26</v>
      </c>
      <c r="BK535" s="183">
        <f>ROUND(I535*H535,2)</f>
        <v>0</v>
      </c>
      <c r="BL535" s="24" t="s">
        <v>167</v>
      </c>
      <c r="BM535" s="24" t="s">
        <v>662</v>
      </c>
    </row>
    <row r="536" spans="2:47" s="1" customFormat="1" ht="27">
      <c r="B536" s="42"/>
      <c r="D536" s="184" t="s">
        <v>169</v>
      </c>
      <c r="F536" s="185" t="s">
        <v>663</v>
      </c>
      <c r="I536" s="146"/>
      <c r="L536" s="42"/>
      <c r="M536" s="186"/>
      <c r="N536" s="43"/>
      <c r="O536" s="43"/>
      <c r="P536" s="43"/>
      <c r="Q536" s="43"/>
      <c r="R536" s="43"/>
      <c r="S536" s="43"/>
      <c r="T536" s="71"/>
      <c r="AT536" s="24" t="s">
        <v>169</v>
      </c>
      <c r="AU536" s="24" t="s">
        <v>91</v>
      </c>
    </row>
    <row r="537" spans="2:51" s="11" customFormat="1" ht="13.5">
      <c r="B537" s="187"/>
      <c r="D537" s="184" t="s">
        <v>171</v>
      </c>
      <c r="E537" s="188" t="s">
        <v>5</v>
      </c>
      <c r="F537" s="189" t="s">
        <v>664</v>
      </c>
      <c r="H537" s="188" t="s">
        <v>5</v>
      </c>
      <c r="I537" s="190"/>
      <c r="L537" s="187"/>
      <c r="M537" s="191"/>
      <c r="N537" s="192"/>
      <c r="O537" s="192"/>
      <c r="P537" s="192"/>
      <c r="Q537" s="192"/>
      <c r="R537" s="192"/>
      <c r="S537" s="192"/>
      <c r="T537" s="193"/>
      <c r="AT537" s="188" t="s">
        <v>171</v>
      </c>
      <c r="AU537" s="188" t="s">
        <v>91</v>
      </c>
      <c r="AV537" s="11" t="s">
        <v>26</v>
      </c>
      <c r="AW537" s="11" t="s">
        <v>45</v>
      </c>
      <c r="AX537" s="11" t="s">
        <v>82</v>
      </c>
      <c r="AY537" s="188" t="s">
        <v>160</v>
      </c>
    </row>
    <row r="538" spans="2:51" s="12" customFormat="1" ht="13.5">
      <c r="B538" s="194"/>
      <c r="D538" s="184" t="s">
        <v>171</v>
      </c>
      <c r="E538" s="195" t="s">
        <v>5</v>
      </c>
      <c r="F538" s="196" t="s">
        <v>665</v>
      </c>
      <c r="H538" s="197">
        <v>125.085</v>
      </c>
      <c r="I538" s="198"/>
      <c r="L538" s="194"/>
      <c r="M538" s="199"/>
      <c r="N538" s="200"/>
      <c r="O538" s="200"/>
      <c r="P538" s="200"/>
      <c r="Q538" s="200"/>
      <c r="R538" s="200"/>
      <c r="S538" s="200"/>
      <c r="T538" s="201"/>
      <c r="AT538" s="195" t="s">
        <v>171</v>
      </c>
      <c r="AU538" s="195" t="s">
        <v>91</v>
      </c>
      <c r="AV538" s="12" t="s">
        <v>91</v>
      </c>
      <c r="AW538" s="12" t="s">
        <v>45</v>
      </c>
      <c r="AX538" s="12" t="s">
        <v>82</v>
      </c>
      <c r="AY538" s="195" t="s">
        <v>160</v>
      </c>
    </row>
    <row r="539" spans="2:51" s="13" customFormat="1" ht="13.5">
      <c r="B539" s="212"/>
      <c r="D539" s="184" t="s">
        <v>171</v>
      </c>
      <c r="E539" s="213" t="s">
        <v>5</v>
      </c>
      <c r="F539" s="214" t="s">
        <v>252</v>
      </c>
      <c r="H539" s="215">
        <v>125.085</v>
      </c>
      <c r="I539" s="216"/>
      <c r="L539" s="212"/>
      <c r="M539" s="217"/>
      <c r="N539" s="218"/>
      <c r="O539" s="218"/>
      <c r="P539" s="218"/>
      <c r="Q539" s="218"/>
      <c r="R539" s="218"/>
      <c r="S539" s="218"/>
      <c r="T539" s="219"/>
      <c r="AT539" s="213" t="s">
        <v>171</v>
      </c>
      <c r="AU539" s="213" t="s">
        <v>91</v>
      </c>
      <c r="AV539" s="13" t="s">
        <v>167</v>
      </c>
      <c r="AW539" s="13" t="s">
        <v>45</v>
      </c>
      <c r="AX539" s="13" t="s">
        <v>26</v>
      </c>
      <c r="AY539" s="213" t="s">
        <v>160</v>
      </c>
    </row>
    <row r="540" spans="2:65" s="1" customFormat="1" ht="25.5" customHeight="1">
      <c r="B540" s="171"/>
      <c r="C540" s="172" t="s">
        <v>666</v>
      </c>
      <c r="D540" s="172" t="s">
        <v>162</v>
      </c>
      <c r="E540" s="173" t="s">
        <v>667</v>
      </c>
      <c r="F540" s="174" t="s">
        <v>668</v>
      </c>
      <c r="G540" s="175" t="s">
        <v>165</v>
      </c>
      <c r="H540" s="176">
        <v>4.035</v>
      </c>
      <c r="I540" s="177"/>
      <c r="J540" s="178">
        <f>ROUND(I540*H540,2)</f>
        <v>0</v>
      </c>
      <c r="K540" s="174" t="s">
        <v>166</v>
      </c>
      <c r="L540" s="42"/>
      <c r="M540" s="179" t="s">
        <v>5</v>
      </c>
      <c r="N540" s="180" t="s">
        <v>53</v>
      </c>
      <c r="O540" s="43"/>
      <c r="P540" s="181">
        <f>O540*H540</f>
        <v>0</v>
      </c>
      <c r="Q540" s="181">
        <v>0</v>
      </c>
      <c r="R540" s="181">
        <f>Q540*H540</f>
        <v>0</v>
      </c>
      <c r="S540" s="181">
        <v>0</v>
      </c>
      <c r="T540" s="182">
        <f>S540*H540</f>
        <v>0</v>
      </c>
      <c r="AR540" s="24" t="s">
        <v>167</v>
      </c>
      <c r="AT540" s="24" t="s">
        <v>162</v>
      </c>
      <c r="AU540" s="24" t="s">
        <v>91</v>
      </c>
      <c r="AY540" s="24" t="s">
        <v>160</v>
      </c>
      <c r="BE540" s="183">
        <f>IF(N540="základní",J540,0)</f>
        <v>0</v>
      </c>
      <c r="BF540" s="183">
        <f>IF(N540="snížená",J540,0)</f>
        <v>0</v>
      </c>
      <c r="BG540" s="183">
        <f>IF(N540="zákl. přenesená",J540,0)</f>
        <v>0</v>
      </c>
      <c r="BH540" s="183">
        <f>IF(N540="sníž. přenesená",J540,0)</f>
        <v>0</v>
      </c>
      <c r="BI540" s="183">
        <f>IF(N540="nulová",J540,0)</f>
        <v>0</v>
      </c>
      <c r="BJ540" s="24" t="s">
        <v>26</v>
      </c>
      <c r="BK540" s="183">
        <f>ROUND(I540*H540,2)</f>
        <v>0</v>
      </c>
      <c r="BL540" s="24" t="s">
        <v>167</v>
      </c>
      <c r="BM540" s="24" t="s">
        <v>669</v>
      </c>
    </row>
    <row r="541" spans="2:47" s="1" customFormat="1" ht="27">
      <c r="B541" s="42"/>
      <c r="D541" s="184" t="s">
        <v>169</v>
      </c>
      <c r="F541" s="185" t="s">
        <v>670</v>
      </c>
      <c r="I541" s="146"/>
      <c r="L541" s="42"/>
      <c r="M541" s="186"/>
      <c r="N541" s="43"/>
      <c r="O541" s="43"/>
      <c r="P541" s="43"/>
      <c r="Q541" s="43"/>
      <c r="R541" s="43"/>
      <c r="S541" s="43"/>
      <c r="T541" s="71"/>
      <c r="AT541" s="24" t="s">
        <v>169</v>
      </c>
      <c r="AU541" s="24" t="s">
        <v>91</v>
      </c>
    </row>
    <row r="542" spans="2:63" s="10" customFormat="1" ht="29.85" customHeight="1">
      <c r="B542" s="158"/>
      <c r="D542" s="159" t="s">
        <v>81</v>
      </c>
      <c r="E542" s="169" t="s">
        <v>671</v>
      </c>
      <c r="F542" s="169" t="s">
        <v>672</v>
      </c>
      <c r="I542" s="161"/>
      <c r="J542" s="170">
        <f>BK542</f>
        <v>0</v>
      </c>
      <c r="L542" s="158"/>
      <c r="M542" s="163"/>
      <c r="N542" s="164"/>
      <c r="O542" s="164"/>
      <c r="P542" s="165">
        <f>SUM(P543:P641)</f>
        <v>0</v>
      </c>
      <c r="Q542" s="164"/>
      <c r="R542" s="165">
        <f>SUM(R543:R641)</f>
        <v>0.03713214</v>
      </c>
      <c r="S542" s="164"/>
      <c r="T542" s="166">
        <f>SUM(T543:T641)</f>
        <v>0</v>
      </c>
      <c r="AR542" s="159" t="s">
        <v>26</v>
      </c>
      <c r="AT542" s="167" t="s">
        <v>81</v>
      </c>
      <c r="AU542" s="167" t="s">
        <v>26</v>
      </c>
      <c r="AY542" s="159" t="s">
        <v>160</v>
      </c>
      <c r="BK542" s="168">
        <f>SUM(BK543:BK641)</f>
        <v>0</v>
      </c>
    </row>
    <row r="543" spans="2:65" s="1" customFormat="1" ht="16.5" customHeight="1">
      <c r="B543" s="171"/>
      <c r="C543" s="172" t="s">
        <v>673</v>
      </c>
      <c r="D543" s="172" t="s">
        <v>162</v>
      </c>
      <c r="E543" s="173" t="s">
        <v>674</v>
      </c>
      <c r="F543" s="174" t="s">
        <v>675</v>
      </c>
      <c r="G543" s="175" t="s">
        <v>176</v>
      </c>
      <c r="H543" s="176">
        <v>139.64</v>
      </c>
      <c r="I543" s="177"/>
      <c r="J543" s="178">
        <f>ROUND(I543*H543,2)</f>
        <v>0</v>
      </c>
      <c r="K543" s="174" t="s">
        <v>166</v>
      </c>
      <c r="L543" s="42"/>
      <c r="M543" s="179" t="s">
        <v>5</v>
      </c>
      <c r="N543" s="180" t="s">
        <v>53</v>
      </c>
      <c r="O543" s="43"/>
      <c r="P543" s="181">
        <f>O543*H543</f>
        <v>0</v>
      </c>
      <c r="Q543" s="181">
        <v>0</v>
      </c>
      <c r="R543" s="181">
        <f>Q543*H543</f>
        <v>0</v>
      </c>
      <c r="S543" s="181">
        <v>0</v>
      </c>
      <c r="T543" s="182">
        <f>S543*H543</f>
        <v>0</v>
      </c>
      <c r="AR543" s="24" t="s">
        <v>167</v>
      </c>
      <c r="AT543" s="24" t="s">
        <v>162</v>
      </c>
      <c r="AU543" s="24" t="s">
        <v>91</v>
      </c>
      <c r="AY543" s="24" t="s">
        <v>160</v>
      </c>
      <c r="BE543" s="183">
        <f>IF(N543="základní",J543,0)</f>
        <v>0</v>
      </c>
      <c r="BF543" s="183">
        <f>IF(N543="snížená",J543,0)</f>
        <v>0</v>
      </c>
      <c r="BG543" s="183">
        <f>IF(N543="zákl. přenesená",J543,0)</f>
        <v>0</v>
      </c>
      <c r="BH543" s="183">
        <f>IF(N543="sníž. přenesená",J543,0)</f>
        <v>0</v>
      </c>
      <c r="BI543" s="183">
        <f>IF(N543="nulová",J543,0)</f>
        <v>0</v>
      </c>
      <c r="BJ543" s="24" t="s">
        <v>26</v>
      </c>
      <c r="BK543" s="183">
        <f>ROUND(I543*H543,2)</f>
        <v>0</v>
      </c>
      <c r="BL543" s="24" t="s">
        <v>167</v>
      </c>
      <c r="BM543" s="24" t="s">
        <v>676</v>
      </c>
    </row>
    <row r="544" spans="2:47" s="1" customFormat="1" ht="27">
      <c r="B544" s="42"/>
      <c r="D544" s="184" t="s">
        <v>169</v>
      </c>
      <c r="F544" s="185" t="s">
        <v>677</v>
      </c>
      <c r="I544" s="146"/>
      <c r="L544" s="42"/>
      <c r="M544" s="186"/>
      <c r="N544" s="43"/>
      <c r="O544" s="43"/>
      <c r="P544" s="43"/>
      <c r="Q544" s="43"/>
      <c r="R544" s="43"/>
      <c r="S544" s="43"/>
      <c r="T544" s="71"/>
      <c r="AT544" s="24" t="s">
        <v>169</v>
      </c>
      <c r="AU544" s="24" t="s">
        <v>91</v>
      </c>
    </row>
    <row r="545" spans="2:51" s="11" customFormat="1" ht="13.5">
      <c r="B545" s="187"/>
      <c r="D545" s="184" t="s">
        <v>171</v>
      </c>
      <c r="E545" s="188" t="s">
        <v>5</v>
      </c>
      <c r="F545" s="189" t="s">
        <v>678</v>
      </c>
      <c r="H545" s="188" t="s">
        <v>5</v>
      </c>
      <c r="I545" s="190"/>
      <c r="L545" s="187"/>
      <c r="M545" s="191"/>
      <c r="N545" s="192"/>
      <c r="O545" s="192"/>
      <c r="P545" s="192"/>
      <c r="Q545" s="192"/>
      <c r="R545" s="192"/>
      <c r="S545" s="192"/>
      <c r="T545" s="193"/>
      <c r="AT545" s="188" t="s">
        <v>171</v>
      </c>
      <c r="AU545" s="188" t="s">
        <v>91</v>
      </c>
      <c r="AV545" s="11" t="s">
        <v>26</v>
      </c>
      <c r="AW545" s="11" t="s">
        <v>45</v>
      </c>
      <c r="AX545" s="11" t="s">
        <v>82</v>
      </c>
      <c r="AY545" s="188" t="s">
        <v>160</v>
      </c>
    </row>
    <row r="546" spans="2:51" s="12" customFormat="1" ht="13.5">
      <c r="B546" s="194"/>
      <c r="D546" s="184" t="s">
        <v>171</v>
      </c>
      <c r="E546" s="195" t="s">
        <v>5</v>
      </c>
      <c r="F546" s="196" t="s">
        <v>679</v>
      </c>
      <c r="H546" s="197">
        <v>139.64</v>
      </c>
      <c r="I546" s="198"/>
      <c r="L546" s="194"/>
      <c r="M546" s="199"/>
      <c r="N546" s="200"/>
      <c r="O546" s="200"/>
      <c r="P546" s="200"/>
      <c r="Q546" s="200"/>
      <c r="R546" s="200"/>
      <c r="S546" s="200"/>
      <c r="T546" s="201"/>
      <c r="AT546" s="195" t="s">
        <v>171</v>
      </c>
      <c r="AU546" s="195" t="s">
        <v>91</v>
      </c>
      <c r="AV546" s="12" t="s">
        <v>91</v>
      </c>
      <c r="AW546" s="12" t="s">
        <v>45</v>
      </c>
      <c r="AX546" s="12" t="s">
        <v>82</v>
      </c>
      <c r="AY546" s="195" t="s">
        <v>160</v>
      </c>
    </row>
    <row r="547" spans="2:51" s="13" customFormat="1" ht="13.5">
      <c r="B547" s="212"/>
      <c r="D547" s="184" t="s">
        <v>171</v>
      </c>
      <c r="E547" s="213" t="s">
        <v>5</v>
      </c>
      <c r="F547" s="214" t="s">
        <v>252</v>
      </c>
      <c r="H547" s="215">
        <v>139.64</v>
      </c>
      <c r="I547" s="216"/>
      <c r="L547" s="212"/>
      <c r="M547" s="217"/>
      <c r="N547" s="218"/>
      <c r="O547" s="218"/>
      <c r="P547" s="218"/>
      <c r="Q547" s="218"/>
      <c r="R547" s="218"/>
      <c r="S547" s="218"/>
      <c r="T547" s="219"/>
      <c r="AT547" s="213" t="s">
        <v>171</v>
      </c>
      <c r="AU547" s="213" t="s">
        <v>91</v>
      </c>
      <c r="AV547" s="13" t="s">
        <v>167</v>
      </c>
      <c r="AW547" s="13" t="s">
        <v>45</v>
      </c>
      <c r="AX547" s="13" t="s">
        <v>26</v>
      </c>
      <c r="AY547" s="213" t="s">
        <v>160</v>
      </c>
    </row>
    <row r="548" spans="2:65" s="1" customFormat="1" ht="16.5" customHeight="1">
      <c r="B548" s="171"/>
      <c r="C548" s="172" t="s">
        <v>680</v>
      </c>
      <c r="D548" s="172" t="s">
        <v>162</v>
      </c>
      <c r="E548" s="173" t="s">
        <v>681</v>
      </c>
      <c r="F548" s="174" t="s">
        <v>682</v>
      </c>
      <c r="G548" s="175" t="s">
        <v>176</v>
      </c>
      <c r="H548" s="176">
        <v>53.269</v>
      </c>
      <c r="I548" s="177"/>
      <c r="J548" s="178">
        <f>ROUND(I548*H548,2)</f>
        <v>0</v>
      </c>
      <c r="K548" s="174" t="s">
        <v>166</v>
      </c>
      <c r="L548" s="42"/>
      <c r="M548" s="179" t="s">
        <v>5</v>
      </c>
      <c r="N548" s="180" t="s">
        <v>53</v>
      </c>
      <c r="O548" s="43"/>
      <c r="P548" s="181">
        <f>O548*H548</f>
        <v>0</v>
      </c>
      <c r="Q548" s="181">
        <v>0</v>
      </c>
      <c r="R548" s="181">
        <f>Q548*H548</f>
        <v>0</v>
      </c>
      <c r="S548" s="181">
        <v>0</v>
      </c>
      <c r="T548" s="182">
        <f>S548*H548</f>
        <v>0</v>
      </c>
      <c r="AR548" s="24" t="s">
        <v>167</v>
      </c>
      <c r="AT548" s="24" t="s">
        <v>162</v>
      </c>
      <c r="AU548" s="24" t="s">
        <v>91</v>
      </c>
      <c r="AY548" s="24" t="s">
        <v>160</v>
      </c>
      <c r="BE548" s="183">
        <f>IF(N548="základní",J548,0)</f>
        <v>0</v>
      </c>
      <c r="BF548" s="183">
        <f>IF(N548="snížená",J548,0)</f>
        <v>0</v>
      </c>
      <c r="BG548" s="183">
        <f>IF(N548="zákl. přenesená",J548,0)</f>
        <v>0</v>
      </c>
      <c r="BH548" s="183">
        <f>IF(N548="sníž. přenesená",J548,0)</f>
        <v>0</v>
      </c>
      <c r="BI548" s="183">
        <f>IF(N548="nulová",J548,0)</f>
        <v>0</v>
      </c>
      <c r="BJ548" s="24" t="s">
        <v>26</v>
      </c>
      <c r="BK548" s="183">
        <f>ROUND(I548*H548,2)</f>
        <v>0</v>
      </c>
      <c r="BL548" s="24" t="s">
        <v>167</v>
      </c>
      <c r="BM548" s="24" t="s">
        <v>683</v>
      </c>
    </row>
    <row r="549" spans="2:47" s="1" customFormat="1" ht="27">
      <c r="B549" s="42"/>
      <c r="D549" s="184" t="s">
        <v>169</v>
      </c>
      <c r="F549" s="185" t="s">
        <v>684</v>
      </c>
      <c r="I549" s="146"/>
      <c r="L549" s="42"/>
      <c r="M549" s="186"/>
      <c r="N549" s="43"/>
      <c r="O549" s="43"/>
      <c r="P549" s="43"/>
      <c r="Q549" s="43"/>
      <c r="R549" s="43"/>
      <c r="S549" s="43"/>
      <c r="T549" s="71"/>
      <c r="AT549" s="24" t="s">
        <v>169</v>
      </c>
      <c r="AU549" s="24" t="s">
        <v>91</v>
      </c>
    </row>
    <row r="550" spans="2:51" s="11" customFormat="1" ht="13.5">
      <c r="B550" s="187"/>
      <c r="D550" s="184" t="s">
        <v>171</v>
      </c>
      <c r="E550" s="188" t="s">
        <v>5</v>
      </c>
      <c r="F550" s="189" t="s">
        <v>685</v>
      </c>
      <c r="H550" s="188" t="s">
        <v>5</v>
      </c>
      <c r="I550" s="190"/>
      <c r="L550" s="187"/>
      <c r="M550" s="191"/>
      <c r="N550" s="192"/>
      <c r="O550" s="192"/>
      <c r="P550" s="192"/>
      <c r="Q550" s="192"/>
      <c r="R550" s="192"/>
      <c r="S550" s="192"/>
      <c r="T550" s="193"/>
      <c r="AT550" s="188" t="s">
        <v>171</v>
      </c>
      <c r="AU550" s="188" t="s">
        <v>91</v>
      </c>
      <c r="AV550" s="11" t="s">
        <v>26</v>
      </c>
      <c r="AW550" s="11" t="s">
        <v>45</v>
      </c>
      <c r="AX550" s="11" t="s">
        <v>82</v>
      </c>
      <c r="AY550" s="188" t="s">
        <v>160</v>
      </c>
    </row>
    <row r="551" spans="2:51" s="11" customFormat="1" ht="13.5">
      <c r="B551" s="187"/>
      <c r="D551" s="184" t="s">
        <v>171</v>
      </c>
      <c r="E551" s="188" t="s">
        <v>5</v>
      </c>
      <c r="F551" s="189" t="s">
        <v>686</v>
      </c>
      <c r="H551" s="188" t="s">
        <v>5</v>
      </c>
      <c r="I551" s="190"/>
      <c r="L551" s="187"/>
      <c r="M551" s="191"/>
      <c r="N551" s="192"/>
      <c r="O551" s="192"/>
      <c r="P551" s="192"/>
      <c r="Q551" s="192"/>
      <c r="R551" s="192"/>
      <c r="S551" s="192"/>
      <c r="T551" s="193"/>
      <c r="AT551" s="188" t="s">
        <v>171</v>
      </c>
      <c r="AU551" s="188" t="s">
        <v>91</v>
      </c>
      <c r="AV551" s="11" t="s">
        <v>26</v>
      </c>
      <c r="AW551" s="11" t="s">
        <v>45</v>
      </c>
      <c r="AX551" s="11" t="s">
        <v>82</v>
      </c>
      <c r="AY551" s="188" t="s">
        <v>160</v>
      </c>
    </row>
    <row r="552" spans="2:51" s="11" customFormat="1" ht="13.5">
      <c r="B552" s="187"/>
      <c r="D552" s="184" t="s">
        <v>171</v>
      </c>
      <c r="E552" s="188" t="s">
        <v>5</v>
      </c>
      <c r="F552" s="189" t="s">
        <v>687</v>
      </c>
      <c r="H552" s="188" t="s">
        <v>5</v>
      </c>
      <c r="I552" s="190"/>
      <c r="L552" s="187"/>
      <c r="M552" s="191"/>
      <c r="N552" s="192"/>
      <c r="O552" s="192"/>
      <c r="P552" s="192"/>
      <c r="Q552" s="192"/>
      <c r="R552" s="192"/>
      <c r="S552" s="192"/>
      <c r="T552" s="193"/>
      <c r="AT552" s="188" t="s">
        <v>171</v>
      </c>
      <c r="AU552" s="188" t="s">
        <v>91</v>
      </c>
      <c r="AV552" s="11" t="s">
        <v>26</v>
      </c>
      <c r="AW552" s="11" t="s">
        <v>45</v>
      </c>
      <c r="AX552" s="11" t="s">
        <v>82</v>
      </c>
      <c r="AY552" s="188" t="s">
        <v>160</v>
      </c>
    </row>
    <row r="553" spans="2:51" s="12" customFormat="1" ht="13.5">
      <c r="B553" s="194"/>
      <c r="D553" s="184" t="s">
        <v>171</v>
      </c>
      <c r="E553" s="195" t="s">
        <v>5</v>
      </c>
      <c r="F553" s="196" t="s">
        <v>688</v>
      </c>
      <c r="H553" s="197">
        <v>3.793</v>
      </c>
      <c r="I553" s="198"/>
      <c r="L553" s="194"/>
      <c r="M553" s="199"/>
      <c r="N553" s="200"/>
      <c r="O553" s="200"/>
      <c r="P553" s="200"/>
      <c r="Q553" s="200"/>
      <c r="R553" s="200"/>
      <c r="S553" s="200"/>
      <c r="T553" s="201"/>
      <c r="AT553" s="195" t="s">
        <v>171</v>
      </c>
      <c r="AU553" s="195" t="s">
        <v>91</v>
      </c>
      <c r="AV553" s="12" t="s">
        <v>91</v>
      </c>
      <c r="AW553" s="12" t="s">
        <v>45</v>
      </c>
      <c r="AX553" s="12" t="s">
        <v>82</v>
      </c>
      <c r="AY553" s="195" t="s">
        <v>160</v>
      </c>
    </row>
    <row r="554" spans="2:51" s="12" customFormat="1" ht="13.5">
      <c r="B554" s="194"/>
      <c r="D554" s="184" t="s">
        <v>171</v>
      </c>
      <c r="E554" s="195" t="s">
        <v>5</v>
      </c>
      <c r="F554" s="196" t="s">
        <v>689</v>
      </c>
      <c r="H554" s="197">
        <v>4.2</v>
      </c>
      <c r="I554" s="198"/>
      <c r="L554" s="194"/>
      <c r="M554" s="199"/>
      <c r="N554" s="200"/>
      <c r="O554" s="200"/>
      <c r="P554" s="200"/>
      <c r="Q554" s="200"/>
      <c r="R554" s="200"/>
      <c r="S554" s="200"/>
      <c r="T554" s="201"/>
      <c r="AT554" s="195" t="s">
        <v>171</v>
      </c>
      <c r="AU554" s="195" t="s">
        <v>91</v>
      </c>
      <c r="AV554" s="12" t="s">
        <v>91</v>
      </c>
      <c r="AW554" s="12" t="s">
        <v>45</v>
      </c>
      <c r="AX554" s="12" t="s">
        <v>82</v>
      </c>
      <c r="AY554" s="195" t="s">
        <v>160</v>
      </c>
    </row>
    <row r="555" spans="2:51" s="12" customFormat="1" ht="13.5">
      <c r="B555" s="194"/>
      <c r="D555" s="184" t="s">
        <v>171</v>
      </c>
      <c r="E555" s="195" t="s">
        <v>5</v>
      </c>
      <c r="F555" s="196" t="s">
        <v>690</v>
      </c>
      <c r="H555" s="197">
        <v>3.087</v>
      </c>
      <c r="I555" s="198"/>
      <c r="L555" s="194"/>
      <c r="M555" s="199"/>
      <c r="N555" s="200"/>
      <c r="O555" s="200"/>
      <c r="P555" s="200"/>
      <c r="Q555" s="200"/>
      <c r="R555" s="200"/>
      <c r="S555" s="200"/>
      <c r="T555" s="201"/>
      <c r="AT555" s="195" t="s">
        <v>171</v>
      </c>
      <c r="AU555" s="195" t="s">
        <v>91</v>
      </c>
      <c r="AV555" s="12" t="s">
        <v>91</v>
      </c>
      <c r="AW555" s="12" t="s">
        <v>45</v>
      </c>
      <c r="AX555" s="12" t="s">
        <v>82</v>
      </c>
      <c r="AY555" s="195" t="s">
        <v>160</v>
      </c>
    </row>
    <row r="556" spans="2:51" s="12" customFormat="1" ht="13.5">
      <c r="B556" s="194"/>
      <c r="D556" s="184" t="s">
        <v>171</v>
      </c>
      <c r="E556" s="195" t="s">
        <v>5</v>
      </c>
      <c r="F556" s="196" t="s">
        <v>688</v>
      </c>
      <c r="H556" s="197">
        <v>3.793</v>
      </c>
      <c r="I556" s="198"/>
      <c r="L556" s="194"/>
      <c r="M556" s="199"/>
      <c r="N556" s="200"/>
      <c r="O556" s="200"/>
      <c r="P556" s="200"/>
      <c r="Q556" s="200"/>
      <c r="R556" s="200"/>
      <c r="S556" s="200"/>
      <c r="T556" s="201"/>
      <c r="AT556" s="195" t="s">
        <v>171</v>
      </c>
      <c r="AU556" s="195" t="s">
        <v>91</v>
      </c>
      <c r="AV556" s="12" t="s">
        <v>91</v>
      </c>
      <c r="AW556" s="12" t="s">
        <v>45</v>
      </c>
      <c r="AX556" s="12" t="s">
        <v>82</v>
      </c>
      <c r="AY556" s="195" t="s">
        <v>160</v>
      </c>
    </row>
    <row r="557" spans="2:51" s="12" customFormat="1" ht="13.5">
      <c r="B557" s="194"/>
      <c r="D557" s="184" t="s">
        <v>171</v>
      </c>
      <c r="E557" s="195" t="s">
        <v>5</v>
      </c>
      <c r="F557" s="196" t="s">
        <v>691</v>
      </c>
      <c r="H557" s="197">
        <v>3.485</v>
      </c>
      <c r="I557" s="198"/>
      <c r="L557" s="194"/>
      <c r="M557" s="199"/>
      <c r="N557" s="200"/>
      <c r="O557" s="200"/>
      <c r="P557" s="200"/>
      <c r="Q557" s="200"/>
      <c r="R557" s="200"/>
      <c r="S557" s="200"/>
      <c r="T557" s="201"/>
      <c r="AT557" s="195" t="s">
        <v>171</v>
      </c>
      <c r="AU557" s="195" t="s">
        <v>91</v>
      </c>
      <c r="AV557" s="12" t="s">
        <v>91</v>
      </c>
      <c r="AW557" s="12" t="s">
        <v>45</v>
      </c>
      <c r="AX557" s="12" t="s">
        <v>82</v>
      </c>
      <c r="AY557" s="195" t="s">
        <v>160</v>
      </c>
    </row>
    <row r="558" spans="2:51" s="12" customFormat="1" ht="13.5">
      <c r="B558" s="194"/>
      <c r="D558" s="184" t="s">
        <v>171</v>
      </c>
      <c r="E558" s="195" t="s">
        <v>5</v>
      </c>
      <c r="F558" s="196" t="s">
        <v>692</v>
      </c>
      <c r="H558" s="197">
        <v>1.128</v>
      </c>
      <c r="I558" s="198"/>
      <c r="L558" s="194"/>
      <c r="M558" s="199"/>
      <c r="N558" s="200"/>
      <c r="O558" s="200"/>
      <c r="P558" s="200"/>
      <c r="Q558" s="200"/>
      <c r="R558" s="200"/>
      <c r="S558" s="200"/>
      <c r="T558" s="201"/>
      <c r="AT558" s="195" t="s">
        <v>171</v>
      </c>
      <c r="AU558" s="195" t="s">
        <v>91</v>
      </c>
      <c r="AV558" s="12" t="s">
        <v>91</v>
      </c>
      <c r="AW558" s="12" t="s">
        <v>45</v>
      </c>
      <c r="AX558" s="12" t="s">
        <v>82</v>
      </c>
      <c r="AY558" s="195" t="s">
        <v>160</v>
      </c>
    </row>
    <row r="559" spans="2:51" s="12" customFormat="1" ht="13.5">
      <c r="B559" s="194"/>
      <c r="D559" s="184" t="s">
        <v>171</v>
      </c>
      <c r="E559" s="195" t="s">
        <v>5</v>
      </c>
      <c r="F559" s="196" t="s">
        <v>693</v>
      </c>
      <c r="H559" s="197">
        <v>1.743</v>
      </c>
      <c r="I559" s="198"/>
      <c r="L559" s="194"/>
      <c r="M559" s="199"/>
      <c r="N559" s="200"/>
      <c r="O559" s="200"/>
      <c r="P559" s="200"/>
      <c r="Q559" s="200"/>
      <c r="R559" s="200"/>
      <c r="S559" s="200"/>
      <c r="T559" s="201"/>
      <c r="AT559" s="195" t="s">
        <v>171</v>
      </c>
      <c r="AU559" s="195" t="s">
        <v>91</v>
      </c>
      <c r="AV559" s="12" t="s">
        <v>91</v>
      </c>
      <c r="AW559" s="12" t="s">
        <v>45</v>
      </c>
      <c r="AX559" s="12" t="s">
        <v>82</v>
      </c>
      <c r="AY559" s="195" t="s">
        <v>160</v>
      </c>
    </row>
    <row r="560" spans="2:51" s="12" customFormat="1" ht="13.5">
      <c r="B560" s="194"/>
      <c r="D560" s="184" t="s">
        <v>171</v>
      </c>
      <c r="E560" s="195" t="s">
        <v>5</v>
      </c>
      <c r="F560" s="196" t="s">
        <v>694</v>
      </c>
      <c r="H560" s="197">
        <v>3.7</v>
      </c>
      <c r="I560" s="198"/>
      <c r="L560" s="194"/>
      <c r="M560" s="199"/>
      <c r="N560" s="200"/>
      <c r="O560" s="200"/>
      <c r="P560" s="200"/>
      <c r="Q560" s="200"/>
      <c r="R560" s="200"/>
      <c r="S560" s="200"/>
      <c r="T560" s="201"/>
      <c r="AT560" s="195" t="s">
        <v>171</v>
      </c>
      <c r="AU560" s="195" t="s">
        <v>91</v>
      </c>
      <c r="AV560" s="12" t="s">
        <v>91</v>
      </c>
      <c r="AW560" s="12" t="s">
        <v>45</v>
      </c>
      <c r="AX560" s="12" t="s">
        <v>82</v>
      </c>
      <c r="AY560" s="195" t="s">
        <v>160</v>
      </c>
    </row>
    <row r="561" spans="2:51" s="12" customFormat="1" ht="13.5">
      <c r="B561" s="194"/>
      <c r="D561" s="184" t="s">
        <v>171</v>
      </c>
      <c r="E561" s="195" t="s">
        <v>5</v>
      </c>
      <c r="F561" s="196" t="s">
        <v>695</v>
      </c>
      <c r="H561" s="197">
        <v>8.61</v>
      </c>
      <c r="I561" s="198"/>
      <c r="L561" s="194"/>
      <c r="M561" s="199"/>
      <c r="N561" s="200"/>
      <c r="O561" s="200"/>
      <c r="P561" s="200"/>
      <c r="Q561" s="200"/>
      <c r="R561" s="200"/>
      <c r="S561" s="200"/>
      <c r="T561" s="201"/>
      <c r="AT561" s="195" t="s">
        <v>171</v>
      </c>
      <c r="AU561" s="195" t="s">
        <v>91</v>
      </c>
      <c r="AV561" s="12" t="s">
        <v>91</v>
      </c>
      <c r="AW561" s="12" t="s">
        <v>45</v>
      </c>
      <c r="AX561" s="12" t="s">
        <v>82</v>
      </c>
      <c r="AY561" s="195" t="s">
        <v>160</v>
      </c>
    </row>
    <row r="562" spans="2:51" s="12" customFormat="1" ht="13.5">
      <c r="B562" s="194"/>
      <c r="D562" s="184" t="s">
        <v>171</v>
      </c>
      <c r="E562" s="195" t="s">
        <v>5</v>
      </c>
      <c r="F562" s="196" t="s">
        <v>696</v>
      </c>
      <c r="H562" s="197">
        <v>2.235</v>
      </c>
      <c r="I562" s="198"/>
      <c r="L562" s="194"/>
      <c r="M562" s="199"/>
      <c r="N562" s="200"/>
      <c r="O562" s="200"/>
      <c r="P562" s="200"/>
      <c r="Q562" s="200"/>
      <c r="R562" s="200"/>
      <c r="S562" s="200"/>
      <c r="T562" s="201"/>
      <c r="AT562" s="195" t="s">
        <v>171</v>
      </c>
      <c r="AU562" s="195" t="s">
        <v>91</v>
      </c>
      <c r="AV562" s="12" t="s">
        <v>91</v>
      </c>
      <c r="AW562" s="12" t="s">
        <v>45</v>
      </c>
      <c r="AX562" s="12" t="s">
        <v>82</v>
      </c>
      <c r="AY562" s="195" t="s">
        <v>160</v>
      </c>
    </row>
    <row r="563" spans="2:51" s="12" customFormat="1" ht="13.5">
      <c r="B563" s="194"/>
      <c r="D563" s="184" t="s">
        <v>171</v>
      </c>
      <c r="E563" s="195" t="s">
        <v>5</v>
      </c>
      <c r="F563" s="196" t="s">
        <v>697</v>
      </c>
      <c r="H563" s="197">
        <v>3.3</v>
      </c>
      <c r="I563" s="198"/>
      <c r="L563" s="194"/>
      <c r="M563" s="199"/>
      <c r="N563" s="200"/>
      <c r="O563" s="200"/>
      <c r="P563" s="200"/>
      <c r="Q563" s="200"/>
      <c r="R563" s="200"/>
      <c r="S563" s="200"/>
      <c r="T563" s="201"/>
      <c r="AT563" s="195" t="s">
        <v>171</v>
      </c>
      <c r="AU563" s="195" t="s">
        <v>91</v>
      </c>
      <c r="AV563" s="12" t="s">
        <v>91</v>
      </c>
      <c r="AW563" s="12" t="s">
        <v>45</v>
      </c>
      <c r="AX563" s="12" t="s">
        <v>82</v>
      </c>
      <c r="AY563" s="195" t="s">
        <v>160</v>
      </c>
    </row>
    <row r="564" spans="2:51" s="14" customFormat="1" ht="13.5">
      <c r="B564" s="220"/>
      <c r="D564" s="184" t="s">
        <v>171</v>
      </c>
      <c r="E564" s="221" t="s">
        <v>5</v>
      </c>
      <c r="F564" s="222" t="s">
        <v>376</v>
      </c>
      <c r="H564" s="223">
        <v>39.074</v>
      </c>
      <c r="I564" s="224"/>
      <c r="L564" s="220"/>
      <c r="M564" s="225"/>
      <c r="N564" s="226"/>
      <c r="O564" s="226"/>
      <c r="P564" s="226"/>
      <c r="Q564" s="226"/>
      <c r="R564" s="226"/>
      <c r="S564" s="226"/>
      <c r="T564" s="227"/>
      <c r="AT564" s="221" t="s">
        <v>171</v>
      </c>
      <c r="AU564" s="221" t="s">
        <v>91</v>
      </c>
      <c r="AV564" s="14" t="s">
        <v>180</v>
      </c>
      <c r="AW564" s="14" t="s">
        <v>45</v>
      </c>
      <c r="AX564" s="14" t="s">
        <v>82</v>
      </c>
      <c r="AY564" s="221" t="s">
        <v>160</v>
      </c>
    </row>
    <row r="565" spans="2:51" s="11" customFormat="1" ht="13.5">
      <c r="B565" s="187"/>
      <c r="D565" s="184" t="s">
        <v>171</v>
      </c>
      <c r="E565" s="188" t="s">
        <v>5</v>
      </c>
      <c r="F565" s="189" t="s">
        <v>698</v>
      </c>
      <c r="H565" s="188" t="s">
        <v>5</v>
      </c>
      <c r="I565" s="190"/>
      <c r="L565" s="187"/>
      <c r="M565" s="191"/>
      <c r="N565" s="192"/>
      <c r="O565" s="192"/>
      <c r="P565" s="192"/>
      <c r="Q565" s="192"/>
      <c r="R565" s="192"/>
      <c r="S565" s="192"/>
      <c r="T565" s="193"/>
      <c r="AT565" s="188" t="s">
        <v>171</v>
      </c>
      <c r="AU565" s="188" t="s">
        <v>91</v>
      </c>
      <c r="AV565" s="11" t="s">
        <v>26</v>
      </c>
      <c r="AW565" s="11" t="s">
        <v>45</v>
      </c>
      <c r="AX565" s="11" t="s">
        <v>82</v>
      </c>
      <c r="AY565" s="188" t="s">
        <v>160</v>
      </c>
    </row>
    <row r="566" spans="2:51" s="12" customFormat="1" ht="13.5">
      <c r="B566" s="194"/>
      <c r="D566" s="184" t="s">
        <v>171</v>
      </c>
      <c r="E566" s="195" t="s">
        <v>5</v>
      </c>
      <c r="F566" s="196" t="s">
        <v>699</v>
      </c>
      <c r="H566" s="197">
        <v>2.31</v>
      </c>
      <c r="I566" s="198"/>
      <c r="L566" s="194"/>
      <c r="M566" s="199"/>
      <c r="N566" s="200"/>
      <c r="O566" s="200"/>
      <c r="P566" s="200"/>
      <c r="Q566" s="200"/>
      <c r="R566" s="200"/>
      <c r="S566" s="200"/>
      <c r="T566" s="201"/>
      <c r="AT566" s="195" t="s">
        <v>171</v>
      </c>
      <c r="AU566" s="195" t="s">
        <v>91</v>
      </c>
      <c r="AV566" s="12" t="s">
        <v>91</v>
      </c>
      <c r="AW566" s="12" t="s">
        <v>45</v>
      </c>
      <c r="AX566" s="12" t="s">
        <v>82</v>
      </c>
      <c r="AY566" s="195" t="s">
        <v>160</v>
      </c>
    </row>
    <row r="567" spans="2:51" s="12" customFormat="1" ht="13.5">
      <c r="B567" s="194"/>
      <c r="D567" s="184" t="s">
        <v>171</v>
      </c>
      <c r="E567" s="195" t="s">
        <v>5</v>
      </c>
      <c r="F567" s="196" t="s">
        <v>700</v>
      </c>
      <c r="H567" s="197">
        <v>3.885</v>
      </c>
      <c r="I567" s="198"/>
      <c r="L567" s="194"/>
      <c r="M567" s="199"/>
      <c r="N567" s="200"/>
      <c r="O567" s="200"/>
      <c r="P567" s="200"/>
      <c r="Q567" s="200"/>
      <c r="R567" s="200"/>
      <c r="S567" s="200"/>
      <c r="T567" s="201"/>
      <c r="AT567" s="195" t="s">
        <v>171</v>
      </c>
      <c r="AU567" s="195" t="s">
        <v>91</v>
      </c>
      <c r="AV567" s="12" t="s">
        <v>91</v>
      </c>
      <c r="AW567" s="12" t="s">
        <v>45</v>
      </c>
      <c r="AX567" s="12" t="s">
        <v>82</v>
      </c>
      <c r="AY567" s="195" t="s">
        <v>160</v>
      </c>
    </row>
    <row r="568" spans="2:51" s="14" customFormat="1" ht="13.5">
      <c r="B568" s="220"/>
      <c r="D568" s="184" t="s">
        <v>171</v>
      </c>
      <c r="E568" s="221" t="s">
        <v>5</v>
      </c>
      <c r="F568" s="222" t="s">
        <v>376</v>
      </c>
      <c r="H568" s="223">
        <v>6.195</v>
      </c>
      <c r="I568" s="224"/>
      <c r="L568" s="220"/>
      <c r="M568" s="225"/>
      <c r="N568" s="226"/>
      <c r="O568" s="226"/>
      <c r="P568" s="226"/>
      <c r="Q568" s="226"/>
      <c r="R568" s="226"/>
      <c r="S568" s="226"/>
      <c r="T568" s="227"/>
      <c r="AT568" s="221" t="s">
        <v>171</v>
      </c>
      <c r="AU568" s="221" t="s">
        <v>91</v>
      </c>
      <c r="AV568" s="14" t="s">
        <v>180</v>
      </c>
      <c r="AW568" s="14" t="s">
        <v>45</v>
      </c>
      <c r="AX568" s="14" t="s">
        <v>82</v>
      </c>
      <c r="AY568" s="221" t="s">
        <v>160</v>
      </c>
    </row>
    <row r="569" spans="2:51" s="11" customFormat="1" ht="13.5">
      <c r="B569" s="187"/>
      <c r="D569" s="184" t="s">
        <v>171</v>
      </c>
      <c r="E569" s="188" t="s">
        <v>5</v>
      </c>
      <c r="F569" s="189" t="s">
        <v>701</v>
      </c>
      <c r="H569" s="188" t="s">
        <v>5</v>
      </c>
      <c r="I569" s="190"/>
      <c r="L569" s="187"/>
      <c r="M569" s="191"/>
      <c r="N569" s="192"/>
      <c r="O569" s="192"/>
      <c r="P569" s="192"/>
      <c r="Q569" s="192"/>
      <c r="R569" s="192"/>
      <c r="S569" s="192"/>
      <c r="T569" s="193"/>
      <c r="AT569" s="188" t="s">
        <v>171</v>
      </c>
      <c r="AU569" s="188" t="s">
        <v>91</v>
      </c>
      <c r="AV569" s="11" t="s">
        <v>26</v>
      </c>
      <c r="AW569" s="11" t="s">
        <v>45</v>
      </c>
      <c r="AX569" s="11" t="s">
        <v>82</v>
      </c>
      <c r="AY569" s="188" t="s">
        <v>160</v>
      </c>
    </row>
    <row r="570" spans="2:51" s="12" customFormat="1" ht="13.5">
      <c r="B570" s="194"/>
      <c r="D570" s="184" t="s">
        <v>171</v>
      </c>
      <c r="E570" s="195" t="s">
        <v>5</v>
      </c>
      <c r="F570" s="196" t="s">
        <v>702</v>
      </c>
      <c r="H570" s="197">
        <v>8</v>
      </c>
      <c r="I570" s="198"/>
      <c r="L570" s="194"/>
      <c r="M570" s="199"/>
      <c r="N570" s="200"/>
      <c r="O570" s="200"/>
      <c r="P570" s="200"/>
      <c r="Q570" s="200"/>
      <c r="R570" s="200"/>
      <c r="S570" s="200"/>
      <c r="T570" s="201"/>
      <c r="AT570" s="195" t="s">
        <v>171</v>
      </c>
      <c r="AU570" s="195" t="s">
        <v>91</v>
      </c>
      <c r="AV570" s="12" t="s">
        <v>91</v>
      </c>
      <c r="AW570" s="12" t="s">
        <v>45</v>
      </c>
      <c r="AX570" s="12" t="s">
        <v>82</v>
      </c>
      <c r="AY570" s="195" t="s">
        <v>160</v>
      </c>
    </row>
    <row r="571" spans="2:51" s="14" customFormat="1" ht="13.5">
      <c r="B571" s="220"/>
      <c r="D571" s="184" t="s">
        <v>171</v>
      </c>
      <c r="E571" s="221" t="s">
        <v>5</v>
      </c>
      <c r="F571" s="222" t="s">
        <v>376</v>
      </c>
      <c r="H571" s="223">
        <v>8</v>
      </c>
      <c r="I571" s="224"/>
      <c r="L571" s="220"/>
      <c r="M571" s="225"/>
      <c r="N571" s="226"/>
      <c r="O571" s="226"/>
      <c r="P571" s="226"/>
      <c r="Q571" s="226"/>
      <c r="R571" s="226"/>
      <c r="S571" s="226"/>
      <c r="T571" s="227"/>
      <c r="AT571" s="221" t="s">
        <v>171</v>
      </c>
      <c r="AU571" s="221" t="s">
        <v>91</v>
      </c>
      <c r="AV571" s="14" t="s">
        <v>180</v>
      </c>
      <c r="AW571" s="14" t="s">
        <v>45</v>
      </c>
      <c r="AX571" s="14" t="s">
        <v>82</v>
      </c>
      <c r="AY571" s="221" t="s">
        <v>160</v>
      </c>
    </row>
    <row r="572" spans="2:51" s="13" customFormat="1" ht="13.5">
      <c r="B572" s="212"/>
      <c r="D572" s="184" t="s">
        <v>171</v>
      </c>
      <c r="E572" s="213" t="s">
        <v>5</v>
      </c>
      <c r="F572" s="214" t="s">
        <v>252</v>
      </c>
      <c r="H572" s="215">
        <v>53.269</v>
      </c>
      <c r="I572" s="216"/>
      <c r="L572" s="212"/>
      <c r="M572" s="217"/>
      <c r="N572" s="218"/>
      <c r="O572" s="218"/>
      <c r="P572" s="218"/>
      <c r="Q572" s="218"/>
      <c r="R572" s="218"/>
      <c r="S572" s="218"/>
      <c r="T572" s="219"/>
      <c r="AT572" s="213" t="s">
        <v>171</v>
      </c>
      <c r="AU572" s="213" t="s">
        <v>91</v>
      </c>
      <c r="AV572" s="13" t="s">
        <v>167</v>
      </c>
      <c r="AW572" s="13" t="s">
        <v>45</v>
      </c>
      <c r="AX572" s="13" t="s">
        <v>26</v>
      </c>
      <c r="AY572" s="213" t="s">
        <v>160</v>
      </c>
    </row>
    <row r="573" spans="2:65" s="1" customFormat="1" ht="25.5" customHeight="1">
      <c r="B573" s="171"/>
      <c r="C573" s="172" t="s">
        <v>703</v>
      </c>
      <c r="D573" s="172" t="s">
        <v>162</v>
      </c>
      <c r="E573" s="173" t="s">
        <v>704</v>
      </c>
      <c r="F573" s="174" t="s">
        <v>705</v>
      </c>
      <c r="G573" s="175" t="s">
        <v>176</v>
      </c>
      <c r="H573" s="176">
        <v>6.356</v>
      </c>
      <c r="I573" s="177"/>
      <c r="J573" s="178">
        <f>ROUND(I573*H573,2)</f>
        <v>0</v>
      </c>
      <c r="K573" s="174" t="s">
        <v>166</v>
      </c>
      <c r="L573" s="42"/>
      <c r="M573" s="179" t="s">
        <v>5</v>
      </c>
      <c r="N573" s="180" t="s">
        <v>53</v>
      </c>
      <c r="O573" s="43"/>
      <c r="P573" s="181">
        <f>O573*H573</f>
        <v>0</v>
      </c>
      <c r="Q573" s="181">
        <v>1E-05</v>
      </c>
      <c r="R573" s="181">
        <f>Q573*H573</f>
        <v>6.356000000000001E-05</v>
      </c>
      <c r="S573" s="181">
        <v>0</v>
      </c>
      <c r="T573" s="182">
        <f>S573*H573</f>
        <v>0</v>
      </c>
      <c r="AR573" s="24" t="s">
        <v>167</v>
      </c>
      <c r="AT573" s="24" t="s">
        <v>162</v>
      </c>
      <c r="AU573" s="24" t="s">
        <v>91</v>
      </c>
      <c r="AY573" s="24" t="s">
        <v>160</v>
      </c>
      <c r="BE573" s="183">
        <f>IF(N573="základní",J573,0)</f>
        <v>0</v>
      </c>
      <c r="BF573" s="183">
        <f>IF(N573="snížená",J573,0)</f>
        <v>0</v>
      </c>
      <c r="BG573" s="183">
        <f>IF(N573="zákl. přenesená",J573,0)</f>
        <v>0</v>
      </c>
      <c r="BH573" s="183">
        <f>IF(N573="sníž. přenesená",J573,0)</f>
        <v>0</v>
      </c>
      <c r="BI573" s="183">
        <f>IF(N573="nulová",J573,0)</f>
        <v>0</v>
      </c>
      <c r="BJ573" s="24" t="s">
        <v>26</v>
      </c>
      <c r="BK573" s="183">
        <f>ROUND(I573*H573,2)</f>
        <v>0</v>
      </c>
      <c r="BL573" s="24" t="s">
        <v>167</v>
      </c>
      <c r="BM573" s="24" t="s">
        <v>706</v>
      </c>
    </row>
    <row r="574" spans="2:47" s="1" customFormat="1" ht="27">
      <c r="B574" s="42"/>
      <c r="D574" s="184" t="s">
        <v>169</v>
      </c>
      <c r="F574" s="185" t="s">
        <v>707</v>
      </c>
      <c r="I574" s="146"/>
      <c r="L574" s="42"/>
      <c r="M574" s="186"/>
      <c r="N574" s="43"/>
      <c r="O574" s="43"/>
      <c r="P574" s="43"/>
      <c r="Q574" s="43"/>
      <c r="R574" s="43"/>
      <c r="S574" s="43"/>
      <c r="T574" s="71"/>
      <c r="AT574" s="24" t="s">
        <v>169</v>
      </c>
      <c r="AU574" s="24" t="s">
        <v>91</v>
      </c>
    </row>
    <row r="575" spans="2:51" s="11" customFormat="1" ht="13.5">
      <c r="B575" s="187"/>
      <c r="D575" s="184" t="s">
        <v>171</v>
      </c>
      <c r="E575" s="188" t="s">
        <v>5</v>
      </c>
      <c r="F575" s="189" t="s">
        <v>708</v>
      </c>
      <c r="H575" s="188" t="s">
        <v>5</v>
      </c>
      <c r="I575" s="190"/>
      <c r="L575" s="187"/>
      <c r="M575" s="191"/>
      <c r="N575" s="192"/>
      <c r="O575" s="192"/>
      <c r="P575" s="192"/>
      <c r="Q575" s="192"/>
      <c r="R575" s="192"/>
      <c r="S575" s="192"/>
      <c r="T575" s="193"/>
      <c r="AT575" s="188" t="s">
        <v>171</v>
      </c>
      <c r="AU575" s="188" t="s">
        <v>91</v>
      </c>
      <c r="AV575" s="11" t="s">
        <v>26</v>
      </c>
      <c r="AW575" s="11" t="s">
        <v>45</v>
      </c>
      <c r="AX575" s="11" t="s">
        <v>82</v>
      </c>
      <c r="AY575" s="188" t="s">
        <v>160</v>
      </c>
    </row>
    <row r="576" spans="2:51" s="12" customFormat="1" ht="13.5">
      <c r="B576" s="194"/>
      <c r="D576" s="184" t="s">
        <v>171</v>
      </c>
      <c r="E576" s="195" t="s">
        <v>5</v>
      </c>
      <c r="F576" s="196" t="s">
        <v>709</v>
      </c>
      <c r="H576" s="197">
        <v>5.228</v>
      </c>
      <c r="I576" s="198"/>
      <c r="L576" s="194"/>
      <c r="M576" s="199"/>
      <c r="N576" s="200"/>
      <c r="O576" s="200"/>
      <c r="P576" s="200"/>
      <c r="Q576" s="200"/>
      <c r="R576" s="200"/>
      <c r="S576" s="200"/>
      <c r="T576" s="201"/>
      <c r="AT576" s="195" t="s">
        <v>171</v>
      </c>
      <c r="AU576" s="195" t="s">
        <v>91</v>
      </c>
      <c r="AV576" s="12" t="s">
        <v>91</v>
      </c>
      <c r="AW576" s="12" t="s">
        <v>45</v>
      </c>
      <c r="AX576" s="12" t="s">
        <v>82</v>
      </c>
      <c r="AY576" s="195" t="s">
        <v>160</v>
      </c>
    </row>
    <row r="577" spans="2:51" s="12" customFormat="1" ht="13.5">
      <c r="B577" s="194"/>
      <c r="D577" s="184" t="s">
        <v>171</v>
      </c>
      <c r="E577" s="195" t="s">
        <v>5</v>
      </c>
      <c r="F577" s="196" t="s">
        <v>692</v>
      </c>
      <c r="H577" s="197">
        <v>1.128</v>
      </c>
      <c r="I577" s="198"/>
      <c r="L577" s="194"/>
      <c r="M577" s="199"/>
      <c r="N577" s="200"/>
      <c r="O577" s="200"/>
      <c r="P577" s="200"/>
      <c r="Q577" s="200"/>
      <c r="R577" s="200"/>
      <c r="S577" s="200"/>
      <c r="T577" s="201"/>
      <c r="AT577" s="195" t="s">
        <v>171</v>
      </c>
      <c r="AU577" s="195" t="s">
        <v>91</v>
      </c>
      <c r="AV577" s="12" t="s">
        <v>91</v>
      </c>
      <c r="AW577" s="12" t="s">
        <v>45</v>
      </c>
      <c r="AX577" s="12" t="s">
        <v>82</v>
      </c>
      <c r="AY577" s="195" t="s">
        <v>160</v>
      </c>
    </row>
    <row r="578" spans="2:51" s="13" customFormat="1" ht="13.5">
      <c r="B578" s="212"/>
      <c r="D578" s="184" t="s">
        <v>171</v>
      </c>
      <c r="E578" s="213" t="s">
        <v>5</v>
      </c>
      <c r="F578" s="214" t="s">
        <v>252</v>
      </c>
      <c r="H578" s="215">
        <v>6.356</v>
      </c>
      <c r="I578" s="216"/>
      <c r="L578" s="212"/>
      <c r="M578" s="217"/>
      <c r="N578" s="218"/>
      <c r="O578" s="218"/>
      <c r="P578" s="218"/>
      <c r="Q578" s="218"/>
      <c r="R578" s="218"/>
      <c r="S578" s="218"/>
      <c r="T578" s="219"/>
      <c r="AT578" s="213" t="s">
        <v>171</v>
      </c>
      <c r="AU578" s="213" t="s">
        <v>91</v>
      </c>
      <c r="AV578" s="13" t="s">
        <v>167</v>
      </c>
      <c r="AW578" s="13" t="s">
        <v>45</v>
      </c>
      <c r="AX578" s="13" t="s">
        <v>26</v>
      </c>
      <c r="AY578" s="213" t="s">
        <v>160</v>
      </c>
    </row>
    <row r="579" spans="2:65" s="1" customFormat="1" ht="25.5" customHeight="1">
      <c r="B579" s="171"/>
      <c r="C579" s="172" t="s">
        <v>710</v>
      </c>
      <c r="D579" s="172" t="s">
        <v>162</v>
      </c>
      <c r="E579" s="173" t="s">
        <v>711</v>
      </c>
      <c r="F579" s="174" t="s">
        <v>712</v>
      </c>
      <c r="G579" s="175" t="s">
        <v>176</v>
      </c>
      <c r="H579" s="176">
        <v>14.648</v>
      </c>
      <c r="I579" s="177"/>
      <c r="J579" s="178">
        <f>ROUND(I579*H579,2)</f>
        <v>0</v>
      </c>
      <c r="K579" s="174" t="s">
        <v>166</v>
      </c>
      <c r="L579" s="42"/>
      <c r="M579" s="179" t="s">
        <v>5</v>
      </c>
      <c r="N579" s="180" t="s">
        <v>53</v>
      </c>
      <c r="O579" s="43"/>
      <c r="P579" s="181">
        <f>O579*H579</f>
        <v>0</v>
      </c>
      <c r="Q579" s="181">
        <v>1E-05</v>
      </c>
      <c r="R579" s="181">
        <f>Q579*H579</f>
        <v>0.00014648000000000002</v>
      </c>
      <c r="S579" s="181">
        <v>0</v>
      </c>
      <c r="T579" s="182">
        <f>S579*H579</f>
        <v>0</v>
      </c>
      <c r="AR579" s="24" t="s">
        <v>167</v>
      </c>
      <c r="AT579" s="24" t="s">
        <v>162</v>
      </c>
      <c r="AU579" s="24" t="s">
        <v>91</v>
      </c>
      <c r="AY579" s="24" t="s">
        <v>160</v>
      </c>
      <c r="BE579" s="183">
        <f>IF(N579="základní",J579,0)</f>
        <v>0</v>
      </c>
      <c r="BF579" s="183">
        <f>IF(N579="snížená",J579,0)</f>
        <v>0</v>
      </c>
      <c r="BG579" s="183">
        <f>IF(N579="zákl. přenesená",J579,0)</f>
        <v>0</v>
      </c>
      <c r="BH579" s="183">
        <f>IF(N579="sníž. přenesená",J579,0)</f>
        <v>0</v>
      </c>
      <c r="BI579" s="183">
        <f>IF(N579="nulová",J579,0)</f>
        <v>0</v>
      </c>
      <c r="BJ579" s="24" t="s">
        <v>26</v>
      </c>
      <c r="BK579" s="183">
        <f>ROUND(I579*H579,2)</f>
        <v>0</v>
      </c>
      <c r="BL579" s="24" t="s">
        <v>167</v>
      </c>
      <c r="BM579" s="24" t="s">
        <v>713</v>
      </c>
    </row>
    <row r="580" spans="2:47" s="1" customFormat="1" ht="27">
      <c r="B580" s="42"/>
      <c r="D580" s="184" t="s">
        <v>169</v>
      </c>
      <c r="F580" s="185" t="s">
        <v>714</v>
      </c>
      <c r="I580" s="146"/>
      <c r="L580" s="42"/>
      <c r="M580" s="186"/>
      <c r="N580" s="43"/>
      <c r="O580" s="43"/>
      <c r="P580" s="43"/>
      <c r="Q580" s="43"/>
      <c r="R580" s="43"/>
      <c r="S580" s="43"/>
      <c r="T580" s="71"/>
      <c r="AT580" s="24" t="s">
        <v>169</v>
      </c>
      <c r="AU580" s="24" t="s">
        <v>91</v>
      </c>
    </row>
    <row r="581" spans="2:51" s="11" customFormat="1" ht="13.5">
      <c r="B581" s="187"/>
      <c r="D581" s="184" t="s">
        <v>171</v>
      </c>
      <c r="E581" s="188" t="s">
        <v>5</v>
      </c>
      <c r="F581" s="189" t="s">
        <v>708</v>
      </c>
      <c r="H581" s="188" t="s">
        <v>5</v>
      </c>
      <c r="I581" s="190"/>
      <c r="L581" s="187"/>
      <c r="M581" s="191"/>
      <c r="N581" s="192"/>
      <c r="O581" s="192"/>
      <c r="P581" s="192"/>
      <c r="Q581" s="192"/>
      <c r="R581" s="192"/>
      <c r="S581" s="192"/>
      <c r="T581" s="193"/>
      <c r="AT581" s="188" t="s">
        <v>171</v>
      </c>
      <c r="AU581" s="188" t="s">
        <v>91</v>
      </c>
      <c r="AV581" s="11" t="s">
        <v>26</v>
      </c>
      <c r="AW581" s="11" t="s">
        <v>45</v>
      </c>
      <c r="AX581" s="11" t="s">
        <v>82</v>
      </c>
      <c r="AY581" s="188" t="s">
        <v>160</v>
      </c>
    </row>
    <row r="582" spans="2:51" s="12" customFormat="1" ht="13.5">
      <c r="B582" s="194"/>
      <c r="D582" s="184" t="s">
        <v>171</v>
      </c>
      <c r="E582" s="195" t="s">
        <v>5</v>
      </c>
      <c r="F582" s="196" t="s">
        <v>695</v>
      </c>
      <c r="H582" s="197">
        <v>8.61</v>
      </c>
      <c r="I582" s="198"/>
      <c r="L582" s="194"/>
      <c r="M582" s="199"/>
      <c r="N582" s="200"/>
      <c r="O582" s="200"/>
      <c r="P582" s="200"/>
      <c r="Q582" s="200"/>
      <c r="R582" s="200"/>
      <c r="S582" s="200"/>
      <c r="T582" s="201"/>
      <c r="AT582" s="195" t="s">
        <v>171</v>
      </c>
      <c r="AU582" s="195" t="s">
        <v>91</v>
      </c>
      <c r="AV582" s="12" t="s">
        <v>91</v>
      </c>
      <c r="AW582" s="12" t="s">
        <v>45</v>
      </c>
      <c r="AX582" s="12" t="s">
        <v>82</v>
      </c>
      <c r="AY582" s="195" t="s">
        <v>160</v>
      </c>
    </row>
    <row r="583" spans="2:51" s="12" customFormat="1" ht="13.5">
      <c r="B583" s="194"/>
      <c r="D583" s="184" t="s">
        <v>171</v>
      </c>
      <c r="E583" s="195" t="s">
        <v>5</v>
      </c>
      <c r="F583" s="196" t="s">
        <v>715</v>
      </c>
      <c r="H583" s="197">
        <v>2.153</v>
      </c>
      <c r="I583" s="198"/>
      <c r="L583" s="194"/>
      <c r="M583" s="199"/>
      <c r="N583" s="200"/>
      <c r="O583" s="200"/>
      <c r="P583" s="200"/>
      <c r="Q583" s="200"/>
      <c r="R583" s="200"/>
      <c r="S583" s="200"/>
      <c r="T583" s="201"/>
      <c r="AT583" s="195" t="s">
        <v>171</v>
      </c>
      <c r="AU583" s="195" t="s">
        <v>91</v>
      </c>
      <c r="AV583" s="12" t="s">
        <v>91</v>
      </c>
      <c r="AW583" s="12" t="s">
        <v>45</v>
      </c>
      <c r="AX583" s="12" t="s">
        <v>82</v>
      </c>
      <c r="AY583" s="195" t="s">
        <v>160</v>
      </c>
    </row>
    <row r="584" spans="2:51" s="12" customFormat="1" ht="13.5">
      <c r="B584" s="194"/>
      <c r="D584" s="184" t="s">
        <v>171</v>
      </c>
      <c r="E584" s="195" t="s">
        <v>5</v>
      </c>
      <c r="F584" s="196" t="s">
        <v>700</v>
      </c>
      <c r="H584" s="197">
        <v>3.885</v>
      </c>
      <c r="I584" s="198"/>
      <c r="L584" s="194"/>
      <c r="M584" s="199"/>
      <c r="N584" s="200"/>
      <c r="O584" s="200"/>
      <c r="P584" s="200"/>
      <c r="Q584" s="200"/>
      <c r="R584" s="200"/>
      <c r="S584" s="200"/>
      <c r="T584" s="201"/>
      <c r="AT584" s="195" t="s">
        <v>171</v>
      </c>
      <c r="AU584" s="195" t="s">
        <v>91</v>
      </c>
      <c r="AV584" s="12" t="s">
        <v>91</v>
      </c>
      <c r="AW584" s="12" t="s">
        <v>45</v>
      </c>
      <c r="AX584" s="12" t="s">
        <v>82</v>
      </c>
      <c r="AY584" s="195" t="s">
        <v>160</v>
      </c>
    </row>
    <row r="585" spans="2:51" s="13" customFormat="1" ht="13.5">
      <c r="B585" s="212"/>
      <c r="D585" s="184" t="s">
        <v>171</v>
      </c>
      <c r="E585" s="213" t="s">
        <v>5</v>
      </c>
      <c r="F585" s="214" t="s">
        <v>252</v>
      </c>
      <c r="H585" s="215">
        <v>14.648</v>
      </c>
      <c r="I585" s="216"/>
      <c r="L585" s="212"/>
      <c r="M585" s="217"/>
      <c r="N585" s="218"/>
      <c r="O585" s="218"/>
      <c r="P585" s="218"/>
      <c r="Q585" s="218"/>
      <c r="R585" s="218"/>
      <c r="S585" s="218"/>
      <c r="T585" s="219"/>
      <c r="AT585" s="213" t="s">
        <v>171</v>
      </c>
      <c r="AU585" s="213" t="s">
        <v>91</v>
      </c>
      <c r="AV585" s="13" t="s">
        <v>167</v>
      </c>
      <c r="AW585" s="13" t="s">
        <v>45</v>
      </c>
      <c r="AX585" s="13" t="s">
        <v>26</v>
      </c>
      <c r="AY585" s="213" t="s">
        <v>160</v>
      </c>
    </row>
    <row r="586" spans="2:65" s="1" customFormat="1" ht="25.5" customHeight="1">
      <c r="B586" s="171"/>
      <c r="C586" s="172" t="s">
        <v>716</v>
      </c>
      <c r="D586" s="172" t="s">
        <v>162</v>
      </c>
      <c r="E586" s="173" t="s">
        <v>717</v>
      </c>
      <c r="F586" s="174" t="s">
        <v>718</v>
      </c>
      <c r="G586" s="175" t="s">
        <v>176</v>
      </c>
      <c r="H586" s="176">
        <v>7.585</v>
      </c>
      <c r="I586" s="177"/>
      <c r="J586" s="178">
        <f>ROUND(I586*H586,2)</f>
        <v>0</v>
      </c>
      <c r="K586" s="174" t="s">
        <v>166</v>
      </c>
      <c r="L586" s="42"/>
      <c r="M586" s="179" t="s">
        <v>5</v>
      </c>
      <c r="N586" s="180" t="s">
        <v>53</v>
      </c>
      <c r="O586" s="43"/>
      <c r="P586" s="181">
        <f>O586*H586</f>
        <v>0</v>
      </c>
      <c r="Q586" s="181">
        <v>1E-05</v>
      </c>
      <c r="R586" s="181">
        <f>Q586*H586</f>
        <v>7.585E-05</v>
      </c>
      <c r="S586" s="181">
        <v>0</v>
      </c>
      <c r="T586" s="182">
        <f>S586*H586</f>
        <v>0</v>
      </c>
      <c r="AR586" s="24" t="s">
        <v>167</v>
      </c>
      <c r="AT586" s="24" t="s">
        <v>162</v>
      </c>
      <c r="AU586" s="24" t="s">
        <v>91</v>
      </c>
      <c r="AY586" s="24" t="s">
        <v>160</v>
      </c>
      <c r="BE586" s="183">
        <f>IF(N586="základní",J586,0)</f>
        <v>0</v>
      </c>
      <c r="BF586" s="183">
        <f>IF(N586="snížená",J586,0)</f>
        <v>0</v>
      </c>
      <c r="BG586" s="183">
        <f>IF(N586="zákl. přenesená",J586,0)</f>
        <v>0</v>
      </c>
      <c r="BH586" s="183">
        <f>IF(N586="sníž. přenesená",J586,0)</f>
        <v>0</v>
      </c>
      <c r="BI586" s="183">
        <f>IF(N586="nulová",J586,0)</f>
        <v>0</v>
      </c>
      <c r="BJ586" s="24" t="s">
        <v>26</v>
      </c>
      <c r="BK586" s="183">
        <f>ROUND(I586*H586,2)</f>
        <v>0</v>
      </c>
      <c r="BL586" s="24" t="s">
        <v>167</v>
      </c>
      <c r="BM586" s="24" t="s">
        <v>719</v>
      </c>
    </row>
    <row r="587" spans="2:47" s="1" customFormat="1" ht="27">
      <c r="B587" s="42"/>
      <c r="D587" s="184" t="s">
        <v>169</v>
      </c>
      <c r="F587" s="185" t="s">
        <v>720</v>
      </c>
      <c r="I587" s="146"/>
      <c r="L587" s="42"/>
      <c r="M587" s="186"/>
      <c r="N587" s="43"/>
      <c r="O587" s="43"/>
      <c r="P587" s="43"/>
      <c r="Q587" s="43"/>
      <c r="R587" s="43"/>
      <c r="S587" s="43"/>
      <c r="T587" s="71"/>
      <c r="AT587" s="24" t="s">
        <v>169</v>
      </c>
      <c r="AU587" s="24" t="s">
        <v>91</v>
      </c>
    </row>
    <row r="588" spans="2:51" s="11" customFormat="1" ht="13.5">
      <c r="B588" s="187"/>
      <c r="D588" s="184" t="s">
        <v>171</v>
      </c>
      <c r="E588" s="188" t="s">
        <v>5</v>
      </c>
      <c r="F588" s="189" t="s">
        <v>708</v>
      </c>
      <c r="H588" s="188" t="s">
        <v>5</v>
      </c>
      <c r="I588" s="190"/>
      <c r="L588" s="187"/>
      <c r="M588" s="191"/>
      <c r="N588" s="192"/>
      <c r="O588" s="192"/>
      <c r="P588" s="192"/>
      <c r="Q588" s="192"/>
      <c r="R588" s="192"/>
      <c r="S588" s="192"/>
      <c r="T588" s="193"/>
      <c r="AT588" s="188" t="s">
        <v>171</v>
      </c>
      <c r="AU588" s="188" t="s">
        <v>91</v>
      </c>
      <c r="AV588" s="11" t="s">
        <v>26</v>
      </c>
      <c r="AW588" s="11" t="s">
        <v>45</v>
      </c>
      <c r="AX588" s="11" t="s">
        <v>82</v>
      </c>
      <c r="AY588" s="188" t="s">
        <v>160</v>
      </c>
    </row>
    <row r="589" spans="2:51" s="12" customFormat="1" ht="13.5">
      <c r="B589" s="194"/>
      <c r="D589" s="184" t="s">
        <v>171</v>
      </c>
      <c r="E589" s="195" t="s">
        <v>5</v>
      </c>
      <c r="F589" s="196" t="s">
        <v>721</v>
      </c>
      <c r="H589" s="197">
        <v>7.585</v>
      </c>
      <c r="I589" s="198"/>
      <c r="L589" s="194"/>
      <c r="M589" s="199"/>
      <c r="N589" s="200"/>
      <c r="O589" s="200"/>
      <c r="P589" s="200"/>
      <c r="Q589" s="200"/>
      <c r="R589" s="200"/>
      <c r="S589" s="200"/>
      <c r="T589" s="201"/>
      <c r="AT589" s="195" t="s">
        <v>171</v>
      </c>
      <c r="AU589" s="195" t="s">
        <v>91</v>
      </c>
      <c r="AV589" s="12" t="s">
        <v>91</v>
      </c>
      <c r="AW589" s="12" t="s">
        <v>45</v>
      </c>
      <c r="AX589" s="12" t="s">
        <v>82</v>
      </c>
      <c r="AY589" s="195" t="s">
        <v>160</v>
      </c>
    </row>
    <row r="590" spans="2:51" s="13" customFormat="1" ht="13.5">
      <c r="B590" s="212"/>
      <c r="D590" s="184" t="s">
        <v>171</v>
      </c>
      <c r="E590" s="213" t="s">
        <v>5</v>
      </c>
      <c r="F590" s="214" t="s">
        <v>252</v>
      </c>
      <c r="H590" s="215">
        <v>7.585</v>
      </c>
      <c r="I590" s="216"/>
      <c r="L590" s="212"/>
      <c r="M590" s="217"/>
      <c r="N590" s="218"/>
      <c r="O590" s="218"/>
      <c r="P590" s="218"/>
      <c r="Q590" s="218"/>
      <c r="R590" s="218"/>
      <c r="S590" s="218"/>
      <c r="T590" s="219"/>
      <c r="AT590" s="213" t="s">
        <v>171</v>
      </c>
      <c r="AU590" s="213" t="s">
        <v>91</v>
      </c>
      <c r="AV590" s="13" t="s">
        <v>167</v>
      </c>
      <c r="AW590" s="13" t="s">
        <v>45</v>
      </c>
      <c r="AX590" s="13" t="s">
        <v>26</v>
      </c>
      <c r="AY590" s="213" t="s">
        <v>160</v>
      </c>
    </row>
    <row r="591" spans="2:65" s="1" customFormat="1" ht="16.5" customHeight="1">
      <c r="B591" s="171"/>
      <c r="C591" s="172" t="s">
        <v>722</v>
      </c>
      <c r="D591" s="172" t="s">
        <v>162</v>
      </c>
      <c r="E591" s="173" t="s">
        <v>723</v>
      </c>
      <c r="F591" s="174" t="s">
        <v>724</v>
      </c>
      <c r="G591" s="175" t="s">
        <v>176</v>
      </c>
      <c r="H591" s="176">
        <v>194.676</v>
      </c>
      <c r="I591" s="177"/>
      <c r="J591" s="178">
        <f>ROUND(I591*H591,2)</f>
        <v>0</v>
      </c>
      <c r="K591" s="174" t="s">
        <v>166</v>
      </c>
      <c r="L591" s="42"/>
      <c r="M591" s="179" t="s">
        <v>5</v>
      </c>
      <c r="N591" s="180" t="s">
        <v>53</v>
      </c>
      <c r="O591" s="43"/>
      <c r="P591" s="181">
        <f>O591*H591</f>
        <v>0</v>
      </c>
      <c r="Q591" s="181">
        <v>4E-05</v>
      </c>
      <c r="R591" s="181">
        <f>Q591*H591</f>
        <v>0.00778704</v>
      </c>
      <c r="S591" s="181">
        <v>0</v>
      </c>
      <c r="T591" s="182">
        <f>S591*H591</f>
        <v>0</v>
      </c>
      <c r="AR591" s="24" t="s">
        <v>167</v>
      </c>
      <c r="AT591" s="24" t="s">
        <v>162</v>
      </c>
      <c r="AU591" s="24" t="s">
        <v>91</v>
      </c>
      <c r="AY591" s="24" t="s">
        <v>160</v>
      </c>
      <c r="BE591" s="183">
        <f>IF(N591="základní",J591,0)</f>
        <v>0</v>
      </c>
      <c r="BF591" s="183">
        <f>IF(N591="snížená",J591,0)</f>
        <v>0</v>
      </c>
      <c r="BG591" s="183">
        <f>IF(N591="zákl. přenesená",J591,0)</f>
        <v>0</v>
      </c>
      <c r="BH591" s="183">
        <f>IF(N591="sníž. přenesená",J591,0)</f>
        <v>0</v>
      </c>
      <c r="BI591" s="183">
        <f>IF(N591="nulová",J591,0)</f>
        <v>0</v>
      </c>
      <c r="BJ591" s="24" t="s">
        <v>26</v>
      </c>
      <c r="BK591" s="183">
        <f>ROUND(I591*H591,2)</f>
        <v>0</v>
      </c>
      <c r="BL591" s="24" t="s">
        <v>167</v>
      </c>
      <c r="BM591" s="24" t="s">
        <v>725</v>
      </c>
    </row>
    <row r="592" spans="2:47" s="1" customFormat="1" ht="27">
      <c r="B592" s="42"/>
      <c r="D592" s="184" t="s">
        <v>169</v>
      </c>
      <c r="F592" s="185" t="s">
        <v>726</v>
      </c>
      <c r="I592" s="146"/>
      <c r="L592" s="42"/>
      <c r="M592" s="186"/>
      <c r="N592" s="43"/>
      <c r="O592" s="43"/>
      <c r="P592" s="43"/>
      <c r="Q592" s="43"/>
      <c r="R592" s="43"/>
      <c r="S592" s="43"/>
      <c r="T592" s="71"/>
      <c r="AT592" s="24" t="s">
        <v>169</v>
      </c>
      <c r="AU592" s="24" t="s">
        <v>91</v>
      </c>
    </row>
    <row r="593" spans="2:51" s="11" customFormat="1" ht="13.5">
      <c r="B593" s="187"/>
      <c r="D593" s="184" t="s">
        <v>171</v>
      </c>
      <c r="E593" s="188" t="s">
        <v>5</v>
      </c>
      <c r="F593" s="189" t="s">
        <v>727</v>
      </c>
      <c r="H593" s="188" t="s">
        <v>5</v>
      </c>
      <c r="I593" s="190"/>
      <c r="L593" s="187"/>
      <c r="M593" s="191"/>
      <c r="N593" s="192"/>
      <c r="O593" s="192"/>
      <c r="P593" s="192"/>
      <c r="Q593" s="192"/>
      <c r="R593" s="192"/>
      <c r="S593" s="192"/>
      <c r="T593" s="193"/>
      <c r="AT593" s="188" t="s">
        <v>171</v>
      </c>
      <c r="AU593" s="188" t="s">
        <v>91</v>
      </c>
      <c r="AV593" s="11" t="s">
        <v>26</v>
      </c>
      <c r="AW593" s="11" t="s">
        <v>45</v>
      </c>
      <c r="AX593" s="11" t="s">
        <v>82</v>
      </c>
      <c r="AY593" s="188" t="s">
        <v>160</v>
      </c>
    </row>
    <row r="594" spans="2:51" s="12" customFormat="1" ht="13.5">
      <c r="B594" s="194"/>
      <c r="D594" s="184" t="s">
        <v>171</v>
      </c>
      <c r="E594" s="195" t="s">
        <v>5</v>
      </c>
      <c r="F594" s="196" t="s">
        <v>728</v>
      </c>
      <c r="H594" s="197">
        <v>30.96</v>
      </c>
      <c r="I594" s="198"/>
      <c r="L594" s="194"/>
      <c r="M594" s="199"/>
      <c r="N594" s="200"/>
      <c r="O594" s="200"/>
      <c r="P594" s="200"/>
      <c r="Q594" s="200"/>
      <c r="R594" s="200"/>
      <c r="S594" s="200"/>
      <c r="T594" s="201"/>
      <c r="AT594" s="195" t="s">
        <v>171</v>
      </c>
      <c r="AU594" s="195" t="s">
        <v>91</v>
      </c>
      <c r="AV594" s="12" t="s">
        <v>91</v>
      </c>
      <c r="AW594" s="12" t="s">
        <v>45</v>
      </c>
      <c r="AX594" s="12" t="s">
        <v>82</v>
      </c>
      <c r="AY594" s="195" t="s">
        <v>160</v>
      </c>
    </row>
    <row r="595" spans="2:51" s="14" customFormat="1" ht="13.5">
      <c r="B595" s="220"/>
      <c r="D595" s="184" t="s">
        <v>171</v>
      </c>
      <c r="E595" s="221" t="s">
        <v>5</v>
      </c>
      <c r="F595" s="222" t="s">
        <v>376</v>
      </c>
      <c r="H595" s="223">
        <v>30.96</v>
      </c>
      <c r="I595" s="224"/>
      <c r="L595" s="220"/>
      <c r="M595" s="225"/>
      <c r="N595" s="226"/>
      <c r="O595" s="226"/>
      <c r="P595" s="226"/>
      <c r="Q595" s="226"/>
      <c r="R595" s="226"/>
      <c r="S595" s="226"/>
      <c r="T595" s="227"/>
      <c r="AT595" s="221" t="s">
        <v>171</v>
      </c>
      <c r="AU595" s="221" t="s">
        <v>91</v>
      </c>
      <c r="AV595" s="14" t="s">
        <v>180</v>
      </c>
      <c r="AW595" s="14" t="s">
        <v>45</v>
      </c>
      <c r="AX595" s="14" t="s">
        <v>82</v>
      </c>
      <c r="AY595" s="221" t="s">
        <v>160</v>
      </c>
    </row>
    <row r="596" spans="2:51" s="11" customFormat="1" ht="13.5">
      <c r="B596" s="187"/>
      <c r="D596" s="184" t="s">
        <v>171</v>
      </c>
      <c r="E596" s="188" t="s">
        <v>5</v>
      </c>
      <c r="F596" s="189" t="s">
        <v>729</v>
      </c>
      <c r="H596" s="188" t="s">
        <v>5</v>
      </c>
      <c r="I596" s="190"/>
      <c r="L596" s="187"/>
      <c r="M596" s="191"/>
      <c r="N596" s="192"/>
      <c r="O596" s="192"/>
      <c r="P596" s="192"/>
      <c r="Q596" s="192"/>
      <c r="R596" s="192"/>
      <c r="S596" s="192"/>
      <c r="T596" s="193"/>
      <c r="AT596" s="188" t="s">
        <v>171</v>
      </c>
      <c r="AU596" s="188" t="s">
        <v>91</v>
      </c>
      <c r="AV596" s="11" t="s">
        <v>26</v>
      </c>
      <c r="AW596" s="11" t="s">
        <v>45</v>
      </c>
      <c r="AX596" s="11" t="s">
        <v>82</v>
      </c>
      <c r="AY596" s="188" t="s">
        <v>160</v>
      </c>
    </row>
    <row r="597" spans="2:51" s="12" customFormat="1" ht="13.5">
      <c r="B597" s="194"/>
      <c r="D597" s="184" t="s">
        <v>171</v>
      </c>
      <c r="E597" s="195" t="s">
        <v>5</v>
      </c>
      <c r="F597" s="196" t="s">
        <v>730</v>
      </c>
      <c r="H597" s="197">
        <v>78.372</v>
      </c>
      <c r="I597" s="198"/>
      <c r="L597" s="194"/>
      <c r="M597" s="199"/>
      <c r="N597" s="200"/>
      <c r="O597" s="200"/>
      <c r="P597" s="200"/>
      <c r="Q597" s="200"/>
      <c r="R597" s="200"/>
      <c r="S597" s="200"/>
      <c r="T597" s="201"/>
      <c r="AT597" s="195" t="s">
        <v>171</v>
      </c>
      <c r="AU597" s="195" t="s">
        <v>91</v>
      </c>
      <c r="AV597" s="12" t="s">
        <v>91</v>
      </c>
      <c r="AW597" s="12" t="s">
        <v>45</v>
      </c>
      <c r="AX597" s="12" t="s">
        <v>82</v>
      </c>
      <c r="AY597" s="195" t="s">
        <v>160</v>
      </c>
    </row>
    <row r="598" spans="2:51" s="12" customFormat="1" ht="13.5">
      <c r="B598" s="194"/>
      <c r="D598" s="184" t="s">
        <v>171</v>
      </c>
      <c r="E598" s="195" t="s">
        <v>5</v>
      </c>
      <c r="F598" s="196" t="s">
        <v>731</v>
      </c>
      <c r="H598" s="197">
        <v>85.344</v>
      </c>
      <c r="I598" s="198"/>
      <c r="L598" s="194"/>
      <c r="M598" s="199"/>
      <c r="N598" s="200"/>
      <c r="O598" s="200"/>
      <c r="P598" s="200"/>
      <c r="Q598" s="200"/>
      <c r="R598" s="200"/>
      <c r="S598" s="200"/>
      <c r="T598" s="201"/>
      <c r="AT598" s="195" t="s">
        <v>171</v>
      </c>
      <c r="AU598" s="195" t="s">
        <v>91</v>
      </c>
      <c r="AV598" s="12" t="s">
        <v>91</v>
      </c>
      <c r="AW598" s="12" t="s">
        <v>45</v>
      </c>
      <c r="AX598" s="12" t="s">
        <v>82</v>
      </c>
      <c r="AY598" s="195" t="s">
        <v>160</v>
      </c>
    </row>
    <row r="599" spans="2:51" s="14" customFormat="1" ht="13.5">
      <c r="B599" s="220"/>
      <c r="D599" s="184" t="s">
        <v>171</v>
      </c>
      <c r="E599" s="221" t="s">
        <v>5</v>
      </c>
      <c r="F599" s="222" t="s">
        <v>376</v>
      </c>
      <c r="H599" s="223">
        <v>163.716</v>
      </c>
      <c r="I599" s="224"/>
      <c r="L599" s="220"/>
      <c r="M599" s="225"/>
      <c r="N599" s="226"/>
      <c r="O599" s="226"/>
      <c r="P599" s="226"/>
      <c r="Q599" s="226"/>
      <c r="R599" s="226"/>
      <c r="S599" s="226"/>
      <c r="T599" s="227"/>
      <c r="AT599" s="221" t="s">
        <v>171</v>
      </c>
      <c r="AU599" s="221" t="s">
        <v>91</v>
      </c>
      <c r="AV599" s="14" t="s">
        <v>180</v>
      </c>
      <c r="AW599" s="14" t="s">
        <v>45</v>
      </c>
      <c r="AX599" s="14" t="s">
        <v>82</v>
      </c>
      <c r="AY599" s="221" t="s">
        <v>160</v>
      </c>
    </row>
    <row r="600" spans="2:51" s="13" customFormat="1" ht="13.5">
      <c r="B600" s="212"/>
      <c r="D600" s="184" t="s">
        <v>171</v>
      </c>
      <c r="E600" s="213" t="s">
        <v>5</v>
      </c>
      <c r="F600" s="214" t="s">
        <v>252</v>
      </c>
      <c r="H600" s="215">
        <v>194.676</v>
      </c>
      <c r="I600" s="216"/>
      <c r="L600" s="212"/>
      <c r="M600" s="217"/>
      <c r="N600" s="218"/>
      <c r="O600" s="218"/>
      <c r="P600" s="218"/>
      <c r="Q600" s="218"/>
      <c r="R600" s="218"/>
      <c r="S600" s="218"/>
      <c r="T600" s="219"/>
      <c r="AT600" s="213" t="s">
        <v>171</v>
      </c>
      <c r="AU600" s="213" t="s">
        <v>91</v>
      </c>
      <c r="AV600" s="13" t="s">
        <v>167</v>
      </c>
      <c r="AW600" s="13" t="s">
        <v>45</v>
      </c>
      <c r="AX600" s="13" t="s">
        <v>26</v>
      </c>
      <c r="AY600" s="213" t="s">
        <v>160</v>
      </c>
    </row>
    <row r="601" spans="2:65" s="1" customFormat="1" ht="16.5" customHeight="1">
      <c r="B601" s="171"/>
      <c r="C601" s="172" t="s">
        <v>732</v>
      </c>
      <c r="D601" s="172" t="s">
        <v>162</v>
      </c>
      <c r="E601" s="173" t="s">
        <v>733</v>
      </c>
      <c r="F601" s="174" t="s">
        <v>734</v>
      </c>
      <c r="G601" s="175" t="s">
        <v>176</v>
      </c>
      <c r="H601" s="176">
        <v>14.287</v>
      </c>
      <c r="I601" s="177"/>
      <c r="J601" s="178">
        <f>ROUND(I601*H601,2)</f>
        <v>0</v>
      </c>
      <c r="K601" s="174" t="s">
        <v>166</v>
      </c>
      <c r="L601" s="42"/>
      <c r="M601" s="179" t="s">
        <v>5</v>
      </c>
      <c r="N601" s="180" t="s">
        <v>53</v>
      </c>
      <c r="O601" s="43"/>
      <c r="P601" s="181">
        <f>O601*H601</f>
        <v>0</v>
      </c>
      <c r="Q601" s="181">
        <v>1E-05</v>
      </c>
      <c r="R601" s="181">
        <f>Q601*H601</f>
        <v>0.00014287000000000002</v>
      </c>
      <c r="S601" s="181">
        <v>0</v>
      </c>
      <c r="T601" s="182">
        <f>S601*H601</f>
        <v>0</v>
      </c>
      <c r="AR601" s="24" t="s">
        <v>167</v>
      </c>
      <c r="AT601" s="24" t="s">
        <v>162</v>
      </c>
      <c r="AU601" s="24" t="s">
        <v>91</v>
      </c>
      <c r="AY601" s="24" t="s">
        <v>160</v>
      </c>
      <c r="BE601" s="183">
        <f>IF(N601="základní",J601,0)</f>
        <v>0</v>
      </c>
      <c r="BF601" s="183">
        <f>IF(N601="snížená",J601,0)</f>
        <v>0</v>
      </c>
      <c r="BG601" s="183">
        <f>IF(N601="zákl. přenesená",J601,0)</f>
        <v>0</v>
      </c>
      <c r="BH601" s="183">
        <f>IF(N601="sníž. přenesená",J601,0)</f>
        <v>0</v>
      </c>
      <c r="BI601" s="183">
        <f>IF(N601="nulová",J601,0)</f>
        <v>0</v>
      </c>
      <c r="BJ601" s="24" t="s">
        <v>26</v>
      </c>
      <c r="BK601" s="183">
        <f>ROUND(I601*H601,2)</f>
        <v>0</v>
      </c>
      <c r="BL601" s="24" t="s">
        <v>167</v>
      </c>
      <c r="BM601" s="24" t="s">
        <v>735</v>
      </c>
    </row>
    <row r="602" spans="2:47" s="1" customFormat="1" ht="27">
      <c r="B602" s="42"/>
      <c r="D602" s="184" t="s">
        <v>169</v>
      </c>
      <c r="F602" s="185" t="s">
        <v>736</v>
      </c>
      <c r="I602" s="146"/>
      <c r="L602" s="42"/>
      <c r="M602" s="186"/>
      <c r="N602" s="43"/>
      <c r="O602" s="43"/>
      <c r="P602" s="43"/>
      <c r="Q602" s="43"/>
      <c r="R602" s="43"/>
      <c r="S602" s="43"/>
      <c r="T602" s="71"/>
      <c r="AT602" s="24" t="s">
        <v>169</v>
      </c>
      <c r="AU602" s="24" t="s">
        <v>91</v>
      </c>
    </row>
    <row r="603" spans="2:51" s="11" customFormat="1" ht="13.5">
      <c r="B603" s="187"/>
      <c r="D603" s="184" t="s">
        <v>171</v>
      </c>
      <c r="E603" s="188" t="s">
        <v>5</v>
      </c>
      <c r="F603" s="189" t="s">
        <v>708</v>
      </c>
      <c r="H603" s="188" t="s">
        <v>5</v>
      </c>
      <c r="I603" s="190"/>
      <c r="L603" s="187"/>
      <c r="M603" s="191"/>
      <c r="N603" s="192"/>
      <c r="O603" s="192"/>
      <c r="P603" s="192"/>
      <c r="Q603" s="192"/>
      <c r="R603" s="192"/>
      <c r="S603" s="192"/>
      <c r="T603" s="193"/>
      <c r="AT603" s="188" t="s">
        <v>171</v>
      </c>
      <c r="AU603" s="188" t="s">
        <v>91</v>
      </c>
      <c r="AV603" s="11" t="s">
        <v>26</v>
      </c>
      <c r="AW603" s="11" t="s">
        <v>45</v>
      </c>
      <c r="AX603" s="11" t="s">
        <v>82</v>
      </c>
      <c r="AY603" s="188" t="s">
        <v>160</v>
      </c>
    </row>
    <row r="604" spans="2:51" s="12" customFormat="1" ht="13.5">
      <c r="B604" s="194"/>
      <c r="D604" s="184" t="s">
        <v>171</v>
      </c>
      <c r="E604" s="195" t="s">
        <v>5</v>
      </c>
      <c r="F604" s="196" t="s">
        <v>697</v>
      </c>
      <c r="H604" s="197">
        <v>3.3</v>
      </c>
      <c r="I604" s="198"/>
      <c r="L604" s="194"/>
      <c r="M604" s="199"/>
      <c r="N604" s="200"/>
      <c r="O604" s="200"/>
      <c r="P604" s="200"/>
      <c r="Q604" s="200"/>
      <c r="R604" s="200"/>
      <c r="S604" s="200"/>
      <c r="T604" s="201"/>
      <c r="AT604" s="195" t="s">
        <v>171</v>
      </c>
      <c r="AU604" s="195" t="s">
        <v>91</v>
      </c>
      <c r="AV604" s="12" t="s">
        <v>91</v>
      </c>
      <c r="AW604" s="12" t="s">
        <v>45</v>
      </c>
      <c r="AX604" s="12" t="s">
        <v>82</v>
      </c>
      <c r="AY604" s="195" t="s">
        <v>160</v>
      </c>
    </row>
    <row r="605" spans="2:51" s="12" customFormat="1" ht="13.5">
      <c r="B605" s="194"/>
      <c r="D605" s="184" t="s">
        <v>171</v>
      </c>
      <c r="E605" s="195" t="s">
        <v>5</v>
      </c>
      <c r="F605" s="196" t="s">
        <v>689</v>
      </c>
      <c r="H605" s="197">
        <v>4.2</v>
      </c>
      <c r="I605" s="198"/>
      <c r="L605" s="194"/>
      <c r="M605" s="199"/>
      <c r="N605" s="200"/>
      <c r="O605" s="200"/>
      <c r="P605" s="200"/>
      <c r="Q605" s="200"/>
      <c r="R605" s="200"/>
      <c r="S605" s="200"/>
      <c r="T605" s="201"/>
      <c r="AT605" s="195" t="s">
        <v>171</v>
      </c>
      <c r="AU605" s="195" t="s">
        <v>91</v>
      </c>
      <c r="AV605" s="12" t="s">
        <v>91</v>
      </c>
      <c r="AW605" s="12" t="s">
        <v>45</v>
      </c>
      <c r="AX605" s="12" t="s">
        <v>82</v>
      </c>
      <c r="AY605" s="195" t="s">
        <v>160</v>
      </c>
    </row>
    <row r="606" spans="2:51" s="12" customFormat="1" ht="13.5">
      <c r="B606" s="194"/>
      <c r="D606" s="184" t="s">
        <v>171</v>
      </c>
      <c r="E606" s="195" t="s">
        <v>5</v>
      </c>
      <c r="F606" s="196" t="s">
        <v>690</v>
      </c>
      <c r="H606" s="197">
        <v>3.087</v>
      </c>
      <c r="I606" s="198"/>
      <c r="L606" s="194"/>
      <c r="M606" s="199"/>
      <c r="N606" s="200"/>
      <c r="O606" s="200"/>
      <c r="P606" s="200"/>
      <c r="Q606" s="200"/>
      <c r="R606" s="200"/>
      <c r="S606" s="200"/>
      <c r="T606" s="201"/>
      <c r="AT606" s="195" t="s">
        <v>171</v>
      </c>
      <c r="AU606" s="195" t="s">
        <v>91</v>
      </c>
      <c r="AV606" s="12" t="s">
        <v>91</v>
      </c>
      <c r="AW606" s="12" t="s">
        <v>45</v>
      </c>
      <c r="AX606" s="12" t="s">
        <v>82</v>
      </c>
      <c r="AY606" s="195" t="s">
        <v>160</v>
      </c>
    </row>
    <row r="607" spans="2:51" s="12" customFormat="1" ht="13.5">
      <c r="B607" s="194"/>
      <c r="D607" s="184" t="s">
        <v>171</v>
      </c>
      <c r="E607" s="195" t="s">
        <v>5</v>
      </c>
      <c r="F607" s="196" t="s">
        <v>694</v>
      </c>
      <c r="H607" s="197">
        <v>3.7</v>
      </c>
      <c r="I607" s="198"/>
      <c r="L607" s="194"/>
      <c r="M607" s="199"/>
      <c r="N607" s="200"/>
      <c r="O607" s="200"/>
      <c r="P607" s="200"/>
      <c r="Q607" s="200"/>
      <c r="R607" s="200"/>
      <c r="S607" s="200"/>
      <c r="T607" s="201"/>
      <c r="AT607" s="195" t="s">
        <v>171</v>
      </c>
      <c r="AU607" s="195" t="s">
        <v>91</v>
      </c>
      <c r="AV607" s="12" t="s">
        <v>91</v>
      </c>
      <c r="AW607" s="12" t="s">
        <v>45</v>
      </c>
      <c r="AX607" s="12" t="s">
        <v>82</v>
      </c>
      <c r="AY607" s="195" t="s">
        <v>160</v>
      </c>
    </row>
    <row r="608" spans="2:51" s="13" customFormat="1" ht="13.5">
      <c r="B608" s="212"/>
      <c r="D608" s="184" t="s">
        <v>171</v>
      </c>
      <c r="E608" s="213" t="s">
        <v>5</v>
      </c>
      <c r="F608" s="214" t="s">
        <v>252</v>
      </c>
      <c r="H608" s="215">
        <v>14.287</v>
      </c>
      <c r="I608" s="216"/>
      <c r="L608" s="212"/>
      <c r="M608" s="217"/>
      <c r="N608" s="218"/>
      <c r="O608" s="218"/>
      <c r="P608" s="218"/>
      <c r="Q608" s="218"/>
      <c r="R608" s="218"/>
      <c r="S608" s="218"/>
      <c r="T608" s="219"/>
      <c r="AT608" s="213" t="s">
        <v>171</v>
      </c>
      <c r="AU608" s="213" t="s">
        <v>91</v>
      </c>
      <c r="AV608" s="13" t="s">
        <v>167</v>
      </c>
      <c r="AW608" s="13" t="s">
        <v>45</v>
      </c>
      <c r="AX608" s="13" t="s">
        <v>26</v>
      </c>
      <c r="AY608" s="213" t="s">
        <v>160</v>
      </c>
    </row>
    <row r="609" spans="2:65" s="1" customFormat="1" ht="16.5" customHeight="1">
      <c r="B609" s="171"/>
      <c r="C609" s="172" t="s">
        <v>737</v>
      </c>
      <c r="D609" s="172" t="s">
        <v>162</v>
      </c>
      <c r="E609" s="173" t="s">
        <v>738</v>
      </c>
      <c r="F609" s="174" t="s">
        <v>739</v>
      </c>
      <c r="G609" s="175" t="s">
        <v>176</v>
      </c>
      <c r="H609" s="176">
        <v>196.817</v>
      </c>
      <c r="I609" s="177"/>
      <c r="J609" s="178">
        <f>ROUND(I609*H609,2)</f>
        <v>0</v>
      </c>
      <c r="K609" s="174" t="s">
        <v>166</v>
      </c>
      <c r="L609" s="42"/>
      <c r="M609" s="179" t="s">
        <v>5</v>
      </c>
      <c r="N609" s="180" t="s">
        <v>53</v>
      </c>
      <c r="O609" s="43"/>
      <c r="P609" s="181">
        <f>O609*H609</f>
        <v>0</v>
      </c>
      <c r="Q609" s="181">
        <v>2E-05</v>
      </c>
      <c r="R609" s="181">
        <f>Q609*H609</f>
        <v>0.003936340000000001</v>
      </c>
      <c r="S609" s="181">
        <v>0</v>
      </c>
      <c r="T609" s="182">
        <f>S609*H609</f>
        <v>0</v>
      </c>
      <c r="AR609" s="24" t="s">
        <v>167</v>
      </c>
      <c r="AT609" s="24" t="s">
        <v>162</v>
      </c>
      <c r="AU609" s="24" t="s">
        <v>91</v>
      </c>
      <c r="AY609" s="24" t="s">
        <v>160</v>
      </c>
      <c r="BE609" s="183">
        <f>IF(N609="základní",J609,0)</f>
        <v>0</v>
      </c>
      <c r="BF609" s="183">
        <f>IF(N609="snížená",J609,0)</f>
        <v>0</v>
      </c>
      <c r="BG609" s="183">
        <f>IF(N609="zákl. přenesená",J609,0)</f>
        <v>0</v>
      </c>
      <c r="BH609" s="183">
        <f>IF(N609="sníž. přenesená",J609,0)</f>
        <v>0</v>
      </c>
      <c r="BI609" s="183">
        <f>IF(N609="nulová",J609,0)</f>
        <v>0</v>
      </c>
      <c r="BJ609" s="24" t="s">
        <v>26</v>
      </c>
      <c r="BK609" s="183">
        <f>ROUND(I609*H609,2)</f>
        <v>0</v>
      </c>
      <c r="BL609" s="24" t="s">
        <v>167</v>
      </c>
      <c r="BM609" s="24" t="s">
        <v>740</v>
      </c>
    </row>
    <row r="610" spans="2:47" s="1" customFormat="1" ht="13.5">
      <c r="B610" s="42"/>
      <c r="D610" s="184" t="s">
        <v>169</v>
      </c>
      <c r="F610" s="185" t="s">
        <v>741</v>
      </c>
      <c r="I610" s="146"/>
      <c r="L610" s="42"/>
      <c r="M610" s="186"/>
      <c r="N610" s="43"/>
      <c r="O610" s="43"/>
      <c r="P610" s="43"/>
      <c r="Q610" s="43"/>
      <c r="R610" s="43"/>
      <c r="S610" s="43"/>
      <c r="T610" s="71"/>
      <c r="AT610" s="24" t="s">
        <v>169</v>
      </c>
      <c r="AU610" s="24" t="s">
        <v>91</v>
      </c>
    </row>
    <row r="611" spans="2:51" s="11" customFormat="1" ht="13.5">
      <c r="B611" s="187"/>
      <c r="D611" s="184" t="s">
        <v>171</v>
      </c>
      <c r="E611" s="188" t="s">
        <v>5</v>
      </c>
      <c r="F611" s="189" t="s">
        <v>742</v>
      </c>
      <c r="H611" s="188" t="s">
        <v>5</v>
      </c>
      <c r="I611" s="190"/>
      <c r="L611" s="187"/>
      <c r="M611" s="191"/>
      <c r="N611" s="192"/>
      <c r="O611" s="192"/>
      <c r="P611" s="192"/>
      <c r="Q611" s="192"/>
      <c r="R611" s="192"/>
      <c r="S611" s="192"/>
      <c r="T611" s="193"/>
      <c r="AT611" s="188" t="s">
        <v>171</v>
      </c>
      <c r="AU611" s="188" t="s">
        <v>91</v>
      </c>
      <c r="AV611" s="11" t="s">
        <v>26</v>
      </c>
      <c r="AW611" s="11" t="s">
        <v>45</v>
      </c>
      <c r="AX611" s="11" t="s">
        <v>82</v>
      </c>
      <c r="AY611" s="188" t="s">
        <v>160</v>
      </c>
    </row>
    <row r="612" spans="2:51" s="11" customFormat="1" ht="13.5">
      <c r="B612" s="187"/>
      <c r="D612" s="184" t="s">
        <v>171</v>
      </c>
      <c r="E612" s="188" t="s">
        <v>5</v>
      </c>
      <c r="F612" s="189" t="s">
        <v>743</v>
      </c>
      <c r="H612" s="188" t="s">
        <v>5</v>
      </c>
      <c r="I612" s="190"/>
      <c r="L612" s="187"/>
      <c r="M612" s="191"/>
      <c r="N612" s="192"/>
      <c r="O612" s="192"/>
      <c r="P612" s="192"/>
      <c r="Q612" s="192"/>
      <c r="R612" s="192"/>
      <c r="S612" s="192"/>
      <c r="T612" s="193"/>
      <c r="AT612" s="188" t="s">
        <v>171</v>
      </c>
      <c r="AU612" s="188" t="s">
        <v>91</v>
      </c>
      <c r="AV612" s="11" t="s">
        <v>26</v>
      </c>
      <c r="AW612" s="11" t="s">
        <v>45</v>
      </c>
      <c r="AX612" s="11" t="s">
        <v>82</v>
      </c>
      <c r="AY612" s="188" t="s">
        <v>160</v>
      </c>
    </row>
    <row r="613" spans="2:51" s="12" customFormat="1" ht="13.5">
      <c r="B613" s="194"/>
      <c r="D613" s="184" t="s">
        <v>171</v>
      </c>
      <c r="E613" s="195" t="s">
        <v>5</v>
      </c>
      <c r="F613" s="196" t="s">
        <v>744</v>
      </c>
      <c r="H613" s="197">
        <v>2.728</v>
      </c>
      <c r="I613" s="198"/>
      <c r="L613" s="194"/>
      <c r="M613" s="199"/>
      <c r="N613" s="200"/>
      <c r="O613" s="200"/>
      <c r="P613" s="200"/>
      <c r="Q613" s="200"/>
      <c r="R613" s="200"/>
      <c r="S613" s="200"/>
      <c r="T613" s="201"/>
      <c r="AT613" s="195" t="s">
        <v>171</v>
      </c>
      <c r="AU613" s="195" t="s">
        <v>91</v>
      </c>
      <c r="AV613" s="12" t="s">
        <v>91</v>
      </c>
      <c r="AW613" s="12" t="s">
        <v>45</v>
      </c>
      <c r="AX613" s="12" t="s">
        <v>82</v>
      </c>
      <c r="AY613" s="195" t="s">
        <v>160</v>
      </c>
    </row>
    <row r="614" spans="2:51" s="12" customFormat="1" ht="13.5">
      <c r="B614" s="194"/>
      <c r="D614" s="184" t="s">
        <v>171</v>
      </c>
      <c r="E614" s="195" t="s">
        <v>5</v>
      </c>
      <c r="F614" s="196" t="s">
        <v>745</v>
      </c>
      <c r="H614" s="197">
        <v>2.636</v>
      </c>
      <c r="I614" s="198"/>
      <c r="L614" s="194"/>
      <c r="M614" s="199"/>
      <c r="N614" s="200"/>
      <c r="O614" s="200"/>
      <c r="P614" s="200"/>
      <c r="Q614" s="200"/>
      <c r="R614" s="200"/>
      <c r="S614" s="200"/>
      <c r="T614" s="201"/>
      <c r="AT614" s="195" t="s">
        <v>171</v>
      </c>
      <c r="AU614" s="195" t="s">
        <v>91</v>
      </c>
      <c r="AV614" s="12" t="s">
        <v>91</v>
      </c>
      <c r="AW614" s="12" t="s">
        <v>45</v>
      </c>
      <c r="AX614" s="12" t="s">
        <v>82</v>
      </c>
      <c r="AY614" s="195" t="s">
        <v>160</v>
      </c>
    </row>
    <row r="615" spans="2:51" s="12" customFormat="1" ht="13.5">
      <c r="B615" s="194"/>
      <c r="D615" s="184" t="s">
        <v>171</v>
      </c>
      <c r="E615" s="195" t="s">
        <v>5</v>
      </c>
      <c r="F615" s="196" t="s">
        <v>746</v>
      </c>
      <c r="H615" s="197">
        <v>4.838</v>
      </c>
      <c r="I615" s="198"/>
      <c r="L615" s="194"/>
      <c r="M615" s="199"/>
      <c r="N615" s="200"/>
      <c r="O615" s="200"/>
      <c r="P615" s="200"/>
      <c r="Q615" s="200"/>
      <c r="R615" s="200"/>
      <c r="S615" s="200"/>
      <c r="T615" s="201"/>
      <c r="AT615" s="195" t="s">
        <v>171</v>
      </c>
      <c r="AU615" s="195" t="s">
        <v>91</v>
      </c>
      <c r="AV615" s="12" t="s">
        <v>91</v>
      </c>
      <c r="AW615" s="12" t="s">
        <v>45</v>
      </c>
      <c r="AX615" s="12" t="s">
        <v>82</v>
      </c>
      <c r="AY615" s="195" t="s">
        <v>160</v>
      </c>
    </row>
    <row r="616" spans="2:51" s="12" customFormat="1" ht="13.5">
      <c r="B616" s="194"/>
      <c r="D616" s="184" t="s">
        <v>171</v>
      </c>
      <c r="E616" s="195" t="s">
        <v>5</v>
      </c>
      <c r="F616" s="196" t="s">
        <v>747</v>
      </c>
      <c r="H616" s="197">
        <v>34.683</v>
      </c>
      <c r="I616" s="198"/>
      <c r="L616" s="194"/>
      <c r="M616" s="199"/>
      <c r="N616" s="200"/>
      <c r="O616" s="200"/>
      <c r="P616" s="200"/>
      <c r="Q616" s="200"/>
      <c r="R616" s="200"/>
      <c r="S616" s="200"/>
      <c r="T616" s="201"/>
      <c r="AT616" s="195" t="s">
        <v>171</v>
      </c>
      <c r="AU616" s="195" t="s">
        <v>91</v>
      </c>
      <c r="AV616" s="12" t="s">
        <v>91</v>
      </c>
      <c r="AW616" s="12" t="s">
        <v>45</v>
      </c>
      <c r="AX616" s="12" t="s">
        <v>82</v>
      </c>
      <c r="AY616" s="195" t="s">
        <v>160</v>
      </c>
    </row>
    <row r="617" spans="2:51" s="12" customFormat="1" ht="13.5">
      <c r="B617" s="194"/>
      <c r="D617" s="184" t="s">
        <v>171</v>
      </c>
      <c r="E617" s="195" t="s">
        <v>5</v>
      </c>
      <c r="F617" s="196" t="s">
        <v>748</v>
      </c>
      <c r="H617" s="197">
        <v>1.382</v>
      </c>
      <c r="I617" s="198"/>
      <c r="L617" s="194"/>
      <c r="M617" s="199"/>
      <c r="N617" s="200"/>
      <c r="O617" s="200"/>
      <c r="P617" s="200"/>
      <c r="Q617" s="200"/>
      <c r="R617" s="200"/>
      <c r="S617" s="200"/>
      <c r="T617" s="201"/>
      <c r="AT617" s="195" t="s">
        <v>171</v>
      </c>
      <c r="AU617" s="195" t="s">
        <v>91</v>
      </c>
      <c r="AV617" s="12" t="s">
        <v>91</v>
      </c>
      <c r="AW617" s="12" t="s">
        <v>45</v>
      </c>
      <c r="AX617" s="12" t="s">
        <v>82</v>
      </c>
      <c r="AY617" s="195" t="s">
        <v>160</v>
      </c>
    </row>
    <row r="618" spans="2:51" s="12" customFormat="1" ht="13.5">
      <c r="B618" s="194"/>
      <c r="D618" s="184" t="s">
        <v>171</v>
      </c>
      <c r="E618" s="195" t="s">
        <v>5</v>
      </c>
      <c r="F618" s="196" t="s">
        <v>749</v>
      </c>
      <c r="H618" s="197">
        <v>6.4</v>
      </c>
      <c r="I618" s="198"/>
      <c r="L618" s="194"/>
      <c r="M618" s="199"/>
      <c r="N618" s="200"/>
      <c r="O618" s="200"/>
      <c r="P618" s="200"/>
      <c r="Q618" s="200"/>
      <c r="R618" s="200"/>
      <c r="S618" s="200"/>
      <c r="T618" s="201"/>
      <c r="AT618" s="195" t="s">
        <v>171</v>
      </c>
      <c r="AU618" s="195" t="s">
        <v>91</v>
      </c>
      <c r="AV618" s="12" t="s">
        <v>91</v>
      </c>
      <c r="AW618" s="12" t="s">
        <v>45</v>
      </c>
      <c r="AX618" s="12" t="s">
        <v>82</v>
      </c>
      <c r="AY618" s="195" t="s">
        <v>160</v>
      </c>
    </row>
    <row r="619" spans="2:51" s="12" customFormat="1" ht="13.5">
      <c r="B619" s="194"/>
      <c r="D619" s="184" t="s">
        <v>171</v>
      </c>
      <c r="E619" s="195" t="s">
        <v>5</v>
      </c>
      <c r="F619" s="196" t="s">
        <v>750</v>
      </c>
      <c r="H619" s="197">
        <v>2.64</v>
      </c>
      <c r="I619" s="198"/>
      <c r="L619" s="194"/>
      <c r="M619" s="199"/>
      <c r="N619" s="200"/>
      <c r="O619" s="200"/>
      <c r="P619" s="200"/>
      <c r="Q619" s="200"/>
      <c r="R619" s="200"/>
      <c r="S619" s="200"/>
      <c r="T619" s="201"/>
      <c r="AT619" s="195" t="s">
        <v>171</v>
      </c>
      <c r="AU619" s="195" t="s">
        <v>91</v>
      </c>
      <c r="AV619" s="12" t="s">
        <v>91</v>
      </c>
      <c r="AW619" s="12" t="s">
        <v>45</v>
      </c>
      <c r="AX619" s="12" t="s">
        <v>82</v>
      </c>
      <c r="AY619" s="195" t="s">
        <v>160</v>
      </c>
    </row>
    <row r="620" spans="2:51" s="14" customFormat="1" ht="13.5">
      <c r="B620" s="220"/>
      <c r="D620" s="184" t="s">
        <v>171</v>
      </c>
      <c r="E620" s="221" t="s">
        <v>5</v>
      </c>
      <c r="F620" s="222" t="s">
        <v>376</v>
      </c>
      <c r="H620" s="223">
        <v>55.307</v>
      </c>
      <c r="I620" s="224"/>
      <c r="L620" s="220"/>
      <c r="M620" s="225"/>
      <c r="N620" s="226"/>
      <c r="O620" s="226"/>
      <c r="P620" s="226"/>
      <c r="Q620" s="226"/>
      <c r="R620" s="226"/>
      <c r="S620" s="226"/>
      <c r="T620" s="227"/>
      <c r="AT620" s="221" t="s">
        <v>171</v>
      </c>
      <c r="AU620" s="221" t="s">
        <v>91</v>
      </c>
      <c r="AV620" s="14" t="s">
        <v>180</v>
      </c>
      <c r="AW620" s="14" t="s">
        <v>45</v>
      </c>
      <c r="AX620" s="14" t="s">
        <v>82</v>
      </c>
      <c r="AY620" s="221" t="s">
        <v>160</v>
      </c>
    </row>
    <row r="621" spans="2:51" s="12" customFormat="1" ht="13.5">
      <c r="B621" s="194"/>
      <c r="D621" s="184" t="s">
        <v>171</v>
      </c>
      <c r="E621" s="195" t="s">
        <v>5</v>
      </c>
      <c r="F621" s="196" t="s">
        <v>751</v>
      </c>
      <c r="H621" s="197">
        <v>4</v>
      </c>
      <c r="I621" s="198"/>
      <c r="L621" s="194"/>
      <c r="M621" s="199"/>
      <c r="N621" s="200"/>
      <c r="O621" s="200"/>
      <c r="P621" s="200"/>
      <c r="Q621" s="200"/>
      <c r="R621" s="200"/>
      <c r="S621" s="200"/>
      <c r="T621" s="201"/>
      <c r="AT621" s="195" t="s">
        <v>171</v>
      </c>
      <c r="AU621" s="195" t="s">
        <v>91</v>
      </c>
      <c r="AV621" s="12" t="s">
        <v>91</v>
      </c>
      <c r="AW621" s="12" t="s">
        <v>45</v>
      </c>
      <c r="AX621" s="12" t="s">
        <v>82</v>
      </c>
      <c r="AY621" s="195" t="s">
        <v>160</v>
      </c>
    </row>
    <row r="622" spans="2:51" s="12" customFormat="1" ht="13.5">
      <c r="B622" s="194"/>
      <c r="D622" s="184" t="s">
        <v>171</v>
      </c>
      <c r="E622" s="195" t="s">
        <v>5</v>
      </c>
      <c r="F622" s="196" t="s">
        <v>752</v>
      </c>
      <c r="H622" s="197">
        <v>3.33</v>
      </c>
      <c r="I622" s="198"/>
      <c r="L622" s="194"/>
      <c r="M622" s="199"/>
      <c r="N622" s="200"/>
      <c r="O622" s="200"/>
      <c r="P622" s="200"/>
      <c r="Q622" s="200"/>
      <c r="R622" s="200"/>
      <c r="S622" s="200"/>
      <c r="T622" s="201"/>
      <c r="AT622" s="195" t="s">
        <v>171</v>
      </c>
      <c r="AU622" s="195" t="s">
        <v>91</v>
      </c>
      <c r="AV622" s="12" t="s">
        <v>91</v>
      </c>
      <c r="AW622" s="12" t="s">
        <v>45</v>
      </c>
      <c r="AX622" s="12" t="s">
        <v>82</v>
      </c>
      <c r="AY622" s="195" t="s">
        <v>160</v>
      </c>
    </row>
    <row r="623" spans="2:51" s="12" customFormat="1" ht="13.5">
      <c r="B623" s="194"/>
      <c r="D623" s="184" t="s">
        <v>171</v>
      </c>
      <c r="E623" s="195" t="s">
        <v>5</v>
      </c>
      <c r="F623" s="196" t="s">
        <v>753</v>
      </c>
      <c r="H623" s="197">
        <v>22.5</v>
      </c>
      <c r="I623" s="198"/>
      <c r="L623" s="194"/>
      <c r="M623" s="199"/>
      <c r="N623" s="200"/>
      <c r="O623" s="200"/>
      <c r="P623" s="200"/>
      <c r="Q623" s="200"/>
      <c r="R623" s="200"/>
      <c r="S623" s="200"/>
      <c r="T623" s="201"/>
      <c r="AT623" s="195" t="s">
        <v>171</v>
      </c>
      <c r="AU623" s="195" t="s">
        <v>91</v>
      </c>
      <c r="AV623" s="12" t="s">
        <v>91</v>
      </c>
      <c r="AW623" s="12" t="s">
        <v>45</v>
      </c>
      <c r="AX623" s="12" t="s">
        <v>82</v>
      </c>
      <c r="AY623" s="195" t="s">
        <v>160</v>
      </c>
    </row>
    <row r="624" spans="2:51" s="14" customFormat="1" ht="13.5">
      <c r="B624" s="220"/>
      <c r="D624" s="184" t="s">
        <v>171</v>
      </c>
      <c r="E624" s="221" t="s">
        <v>5</v>
      </c>
      <c r="F624" s="222" t="s">
        <v>376</v>
      </c>
      <c r="H624" s="223">
        <v>29.83</v>
      </c>
      <c r="I624" s="224"/>
      <c r="L624" s="220"/>
      <c r="M624" s="225"/>
      <c r="N624" s="226"/>
      <c r="O624" s="226"/>
      <c r="P624" s="226"/>
      <c r="Q624" s="226"/>
      <c r="R624" s="226"/>
      <c r="S624" s="226"/>
      <c r="T624" s="227"/>
      <c r="AT624" s="221" t="s">
        <v>171</v>
      </c>
      <c r="AU624" s="221" t="s">
        <v>91</v>
      </c>
      <c r="AV624" s="14" t="s">
        <v>180</v>
      </c>
      <c r="AW624" s="14" t="s">
        <v>45</v>
      </c>
      <c r="AX624" s="14" t="s">
        <v>82</v>
      </c>
      <c r="AY624" s="221" t="s">
        <v>160</v>
      </c>
    </row>
    <row r="625" spans="2:51" s="11" customFormat="1" ht="13.5">
      <c r="B625" s="187"/>
      <c r="D625" s="184" t="s">
        <v>171</v>
      </c>
      <c r="E625" s="188" t="s">
        <v>5</v>
      </c>
      <c r="F625" s="189" t="s">
        <v>754</v>
      </c>
      <c r="H625" s="188" t="s">
        <v>5</v>
      </c>
      <c r="I625" s="190"/>
      <c r="L625" s="187"/>
      <c r="M625" s="191"/>
      <c r="N625" s="192"/>
      <c r="O625" s="192"/>
      <c r="P625" s="192"/>
      <c r="Q625" s="192"/>
      <c r="R625" s="192"/>
      <c r="S625" s="192"/>
      <c r="T625" s="193"/>
      <c r="AT625" s="188" t="s">
        <v>171</v>
      </c>
      <c r="AU625" s="188" t="s">
        <v>91</v>
      </c>
      <c r="AV625" s="11" t="s">
        <v>26</v>
      </c>
      <c r="AW625" s="11" t="s">
        <v>45</v>
      </c>
      <c r="AX625" s="11" t="s">
        <v>82</v>
      </c>
      <c r="AY625" s="188" t="s">
        <v>160</v>
      </c>
    </row>
    <row r="626" spans="2:51" s="12" customFormat="1" ht="13.5">
      <c r="B626" s="194"/>
      <c r="D626" s="184" t="s">
        <v>171</v>
      </c>
      <c r="E626" s="195" t="s">
        <v>5</v>
      </c>
      <c r="F626" s="196" t="s">
        <v>755</v>
      </c>
      <c r="H626" s="197">
        <v>92.73</v>
      </c>
      <c r="I626" s="198"/>
      <c r="L626" s="194"/>
      <c r="M626" s="199"/>
      <c r="N626" s="200"/>
      <c r="O626" s="200"/>
      <c r="P626" s="200"/>
      <c r="Q626" s="200"/>
      <c r="R626" s="200"/>
      <c r="S626" s="200"/>
      <c r="T626" s="201"/>
      <c r="AT626" s="195" t="s">
        <v>171</v>
      </c>
      <c r="AU626" s="195" t="s">
        <v>91</v>
      </c>
      <c r="AV626" s="12" t="s">
        <v>91</v>
      </c>
      <c r="AW626" s="12" t="s">
        <v>45</v>
      </c>
      <c r="AX626" s="12" t="s">
        <v>82</v>
      </c>
      <c r="AY626" s="195" t="s">
        <v>160</v>
      </c>
    </row>
    <row r="627" spans="2:51" s="11" customFormat="1" ht="13.5">
      <c r="B627" s="187"/>
      <c r="D627" s="184" t="s">
        <v>171</v>
      </c>
      <c r="E627" s="188" t="s">
        <v>5</v>
      </c>
      <c r="F627" s="189" t="s">
        <v>756</v>
      </c>
      <c r="H627" s="188" t="s">
        <v>5</v>
      </c>
      <c r="I627" s="190"/>
      <c r="L627" s="187"/>
      <c r="M627" s="191"/>
      <c r="N627" s="192"/>
      <c r="O627" s="192"/>
      <c r="P627" s="192"/>
      <c r="Q627" s="192"/>
      <c r="R627" s="192"/>
      <c r="S627" s="192"/>
      <c r="T627" s="193"/>
      <c r="AT627" s="188" t="s">
        <v>171</v>
      </c>
      <c r="AU627" s="188" t="s">
        <v>91</v>
      </c>
      <c r="AV627" s="11" t="s">
        <v>26</v>
      </c>
      <c r="AW627" s="11" t="s">
        <v>45</v>
      </c>
      <c r="AX627" s="11" t="s">
        <v>82</v>
      </c>
      <c r="AY627" s="188" t="s">
        <v>160</v>
      </c>
    </row>
    <row r="628" spans="2:51" s="12" customFormat="1" ht="13.5">
      <c r="B628" s="194"/>
      <c r="D628" s="184" t="s">
        <v>171</v>
      </c>
      <c r="E628" s="195" t="s">
        <v>5</v>
      </c>
      <c r="F628" s="196" t="s">
        <v>757</v>
      </c>
      <c r="H628" s="197">
        <v>18.95</v>
      </c>
      <c r="I628" s="198"/>
      <c r="L628" s="194"/>
      <c r="M628" s="199"/>
      <c r="N628" s="200"/>
      <c r="O628" s="200"/>
      <c r="P628" s="200"/>
      <c r="Q628" s="200"/>
      <c r="R628" s="200"/>
      <c r="S628" s="200"/>
      <c r="T628" s="201"/>
      <c r="AT628" s="195" t="s">
        <v>171</v>
      </c>
      <c r="AU628" s="195" t="s">
        <v>91</v>
      </c>
      <c r="AV628" s="12" t="s">
        <v>91</v>
      </c>
      <c r="AW628" s="12" t="s">
        <v>45</v>
      </c>
      <c r="AX628" s="12" t="s">
        <v>82</v>
      </c>
      <c r="AY628" s="195" t="s">
        <v>160</v>
      </c>
    </row>
    <row r="629" spans="2:51" s="14" customFormat="1" ht="13.5">
      <c r="B629" s="220"/>
      <c r="D629" s="184" t="s">
        <v>171</v>
      </c>
      <c r="E629" s="221" t="s">
        <v>5</v>
      </c>
      <c r="F629" s="222" t="s">
        <v>376</v>
      </c>
      <c r="H629" s="223">
        <v>111.68</v>
      </c>
      <c r="I629" s="224"/>
      <c r="L629" s="220"/>
      <c r="M629" s="225"/>
      <c r="N629" s="226"/>
      <c r="O629" s="226"/>
      <c r="P629" s="226"/>
      <c r="Q629" s="226"/>
      <c r="R629" s="226"/>
      <c r="S629" s="226"/>
      <c r="T629" s="227"/>
      <c r="AT629" s="221" t="s">
        <v>171</v>
      </c>
      <c r="AU629" s="221" t="s">
        <v>91</v>
      </c>
      <c r="AV629" s="14" t="s">
        <v>180</v>
      </c>
      <c r="AW629" s="14" t="s">
        <v>45</v>
      </c>
      <c r="AX629" s="14" t="s">
        <v>82</v>
      </c>
      <c r="AY629" s="221" t="s">
        <v>160</v>
      </c>
    </row>
    <row r="630" spans="2:51" s="13" customFormat="1" ht="13.5">
      <c r="B630" s="212"/>
      <c r="D630" s="184" t="s">
        <v>171</v>
      </c>
      <c r="E630" s="213" t="s">
        <v>5</v>
      </c>
      <c r="F630" s="214" t="s">
        <v>252</v>
      </c>
      <c r="H630" s="215">
        <v>196.817</v>
      </c>
      <c r="I630" s="216"/>
      <c r="L630" s="212"/>
      <c r="M630" s="217"/>
      <c r="N630" s="218"/>
      <c r="O630" s="218"/>
      <c r="P630" s="218"/>
      <c r="Q630" s="218"/>
      <c r="R630" s="218"/>
      <c r="S630" s="218"/>
      <c r="T630" s="219"/>
      <c r="AT630" s="213" t="s">
        <v>171</v>
      </c>
      <c r="AU630" s="213" t="s">
        <v>91</v>
      </c>
      <c r="AV630" s="13" t="s">
        <v>167</v>
      </c>
      <c r="AW630" s="13" t="s">
        <v>45</v>
      </c>
      <c r="AX630" s="13" t="s">
        <v>26</v>
      </c>
      <c r="AY630" s="213" t="s">
        <v>160</v>
      </c>
    </row>
    <row r="631" spans="2:65" s="1" customFormat="1" ht="16.5" customHeight="1">
      <c r="B631" s="171"/>
      <c r="C631" s="172" t="s">
        <v>758</v>
      </c>
      <c r="D631" s="172" t="s">
        <v>162</v>
      </c>
      <c r="E631" s="173" t="s">
        <v>759</v>
      </c>
      <c r="F631" s="174" t="s">
        <v>760</v>
      </c>
      <c r="G631" s="175" t="s">
        <v>176</v>
      </c>
      <c r="H631" s="176">
        <v>139.64</v>
      </c>
      <c r="I631" s="177"/>
      <c r="J631" s="178">
        <f>ROUND(I631*H631,2)</f>
        <v>0</v>
      </c>
      <c r="K631" s="174" t="s">
        <v>166</v>
      </c>
      <c r="L631" s="42"/>
      <c r="M631" s="179" t="s">
        <v>5</v>
      </c>
      <c r="N631" s="180" t="s">
        <v>53</v>
      </c>
      <c r="O631" s="43"/>
      <c r="P631" s="181">
        <f>O631*H631</f>
        <v>0</v>
      </c>
      <c r="Q631" s="181">
        <v>0</v>
      </c>
      <c r="R631" s="181">
        <f>Q631*H631</f>
        <v>0</v>
      </c>
      <c r="S631" s="181">
        <v>0</v>
      </c>
      <c r="T631" s="182">
        <f>S631*H631</f>
        <v>0</v>
      </c>
      <c r="AR631" s="24" t="s">
        <v>167</v>
      </c>
      <c r="AT631" s="24" t="s">
        <v>162</v>
      </c>
      <c r="AU631" s="24" t="s">
        <v>91</v>
      </c>
      <c r="AY631" s="24" t="s">
        <v>160</v>
      </c>
      <c r="BE631" s="183">
        <f>IF(N631="základní",J631,0)</f>
        <v>0</v>
      </c>
      <c r="BF631" s="183">
        <f>IF(N631="snížená",J631,0)</f>
        <v>0</v>
      </c>
      <c r="BG631" s="183">
        <f>IF(N631="zákl. přenesená",J631,0)</f>
        <v>0</v>
      </c>
      <c r="BH631" s="183">
        <f>IF(N631="sníž. přenesená",J631,0)</f>
        <v>0</v>
      </c>
      <c r="BI631" s="183">
        <f>IF(N631="nulová",J631,0)</f>
        <v>0</v>
      </c>
      <c r="BJ631" s="24" t="s">
        <v>26</v>
      </c>
      <c r="BK631" s="183">
        <f>ROUND(I631*H631,2)</f>
        <v>0</v>
      </c>
      <c r="BL631" s="24" t="s">
        <v>167</v>
      </c>
      <c r="BM631" s="24" t="s">
        <v>761</v>
      </c>
    </row>
    <row r="632" spans="2:47" s="1" customFormat="1" ht="13.5">
      <c r="B632" s="42"/>
      <c r="D632" s="184" t="s">
        <v>169</v>
      </c>
      <c r="F632" s="185" t="s">
        <v>762</v>
      </c>
      <c r="I632" s="146"/>
      <c r="L632" s="42"/>
      <c r="M632" s="186"/>
      <c r="N632" s="43"/>
      <c r="O632" s="43"/>
      <c r="P632" s="43"/>
      <c r="Q632" s="43"/>
      <c r="R632" s="43"/>
      <c r="S632" s="43"/>
      <c r="T632" s="71"/>
      <c r="AT632" s="24" t="s">
        <v>169</v>
      </c>
      <c r="AU632" s="24" t="s">
        <v>91</v>
      </c>
    </row>
    <row r="633" spans="2:51" s="11" customFormat="1" ht="13.5">
      <c r="B633" s="187"/>
      <c r="D633" s="184" t="s">
        <v>171</v>
      </c>
      <c r="E633" s="188" t="s">
        <v>5</v>
      </c>
      <c r="F633" s="189" t="s">
        <v>763</v>
      </c>
      <c r="H633" s="188" t="s">
        <v>5</v>
      </c>
      <c r="I633" s="190"/>
      <c r="L633" s="187"/>
      <c r="M633" s="191"/>
      <c r="N633" s="192"/>
      <c r="O633" s="192"/>
      <c r="P633" s="192"/>
      <c r="Q633" s="192"/>
      <c r="R633" s="192"/>
      <c r="S633" s="192"/>
      <c r="T633" s="193"/>
      <c r="AT633" s="188" t="s">
        <v>171</v>
      </c>
      <c r="AU633" s="188" t="s">
        <v>91</v>
      </c>
      <c r="AV633" s="11" t="s">
        <v>26</v>
      </c>
      <c r="AW633" s="11" t="s">
        <v>45</v>
      </c>
      <c r="AX633" s="11" t="s">
        <v>82</v>
      </c>
      <c r="AY633" s="188" t="s">
        <v>160</v>
      </c>
    </row>
    <row r="634" spans="2:51" s="12" customFormat="1" ht="13.5">
      <c r="B634" s="194"/>
      <c r="D634" s="184" t="s">
        <v>171</v>
      </c>
      <c r="E634" s="195" t="s">
        <v>5</v>
      </c>
      <c r="F634" s="196" t="s">
        <v>679</v>
      </c>
      <c r="H634" s="197">
        <v>139.64</v>
      </c>
      <c r="I634" s="198"/>
      <c r="L634" s="194"/>
      <c r="M634" s="199"/>
      <c r="N634" s="200"/>
      <c r="O634" s="200"/>
      <c r="P634" s="200"/>
      <c r="Q634" s="200"/>
      <c r="R634" s="200"/>
      <c r="S634" s="200"/>
      <c r="T634" s="201"/>
      <c r="AT634" s="195" t="s">
        <v>171</v>
      </c>
      <c r="AU634" s="195" t="s">
        <v>91</v>
      </c>
      <c r="AV634" s="12" t="s">
        <v>91</v>
      </c>
      <c r="AW634" s="12" t="s">
        <v>45</v>
      </c>
      <c r="AX634" s="12" t="s">
        <v>82</v>
      </c>
      <c r="AY634" s="195" t="s">
        <v>160</v>
      </c>
    </row>
    <row r="635" spans="2:51" s="13" customFormat="1" ht="13.5">
      <c r="B635" s="212"/>
      <c r="D635" s="184" t="s">
        <v>171</v>
      </c>
      <c r="E635" s="213" t="s">
        <v>5</v>
      </c>
      <c r="F635" s="214" t="s">
        <v>252</v>
      </c>
      <c r="H635" s="215">
        <v>139.64</v>
      </c>
      <c r="I635" s="216"/>
      <c r="L635" s="212"/>
      <c r="M635" s="217"/>
      <c r="N635" s="218"/>
      <c r="O635" s="218"/>
      <c r="P635" s="218"/>
      <c r="Q635" s="218"/>
      <c r="R635" s="218"/>
      <c r="S635" s="218"/>
      <c r="T635" s="219"/>
      <c r="AT635" s="213" t="s">
        <v>171</v>
      </c>
      <c r="AU635" s="213" t="s">
        <v>91</v>
      </c>
      <c r="AV635" s="13" t="s">
        <v>167</v>
      </c>
      <c r="AW635" s="13" t="s">
        <v>45</v>
      </c>
      <c r="AX635" s="13" t="s">
        <v>26</v>
      </c>
      <c r="AY635" s="213" t="s">
        <v>160</v>
      </c>
    </row>
    <row r="636" spans="2:65" s="1" customFormat="1" ht="25.5" customHeight="1">
      <c r="B636" s="171"/>
      <c r="C636" s="172" t="s">
        <v>764</v>
      </c>
      <c r="D636" s="172" t="s">
        <v>162</v>
      </c>
      <c r="E636" s="173" t="s">
        <v>765</v>
      </c>
      <c r="F636" s="174" t="s">
        <v>766</v>
      </c>
      <c r="G636" s="175" t="s">
        <v>767</v>
      </c>
      <c r="H636" s="176">
        <v>1</v>
      </c>
      <c r="I636" s="177"/>
      <c r="J636" s="178">
        <f>ROUND(I636*H636,2)</f>
        <v>0</v>
      </c>
      <c r="K636" s="174" t="s">
        <v>5</v>
      </c>
      <c r="L636" s="42"/>
      <c r="M636" s="179" t="s">
        <v>5</v>
      </c>
      <c r="N636" s="180" t="s">
        <v>53</v>
      </c>
      <c r="O636" s="43"/>
      <c r="P636" s="181">
        <f>O636*H636</f>
        <v>0</v>
      </c>
      <c r="Q636" s="181">
        <v>0</v>
      </c>
      <c r="R636" s="181">
        <f>Q636*H636</f>
        <v>0</v>
      </c>
      <c r="S636" s="181">
        <v>0</v>
      </c>
      <c r="T636" s="182">
        <f>S636*H636</f>
        <v>0</v>
      </c>
      <c r="AR636" s="24" t="s">
        <v>167</v>
      </c>
      <c r="AT636" s="24" t="s">
        <v>162</v>
      </c>
      <c r="AU636" s="24" t="s">
        <v>91</v>
      </c>
      <c r="AY636" s="24" t="s">
        <v>160</v>
      </c>
      <c r="BE636" s="183">
        <f>IF(N636="základní",J636,0)</f>
        <v>0</v>
      </c>
      <c r="BF636" s="183">
        <f>IF(N636="snížená",J636,0)</f>
        <v>0</v>
      </c>
      <c r="BG636" s="183">
        <f>IF(N636="zákl. přenesená",J636,0)</f>
        <v>0</v>
      </c>
      <c r="BH636" s="183">
        <f>IF(N636="sníž. přenesená",J636,0)</f>
        <v>0</v>
      </c>
      <c r="BI636" s="183">
        <f>IF(N636="nulová",J636,0)</f>
        <v>0</v>
      </c>
      <c r="BJ636" s="24" t="s">
        <v>26</v>
      </c>
      <c r="BK636" s="183">
        <f>ROUND(I636*H636,2)</f>
        <v>0</v>
      </c>
      <c r="BL636" s="24" t="s">
        <v>167</v>
      </c>
      <c r="BM636" s="24" t="s">
        <v>768</v>
      </c>
    </row>
    <row r="637" spans="2:65" s="1" customFormat="1" ht="51" customHeight="1">
      <c r="B637" s="171"/>
      <c r="C637" s="172" t="s">
        <v>769</v>
      </c>
      <c r="D637" s="172" t="s">
        <v>162</v>
      </c>
      <c r="E637" s="173" t="s">
        <v>770</v>
      </c>
      <c r="F637" s="174" t="s">
        <v>771</v>
      </c>
      <c r="G637" s="175" t="s">
        <v>176</v>
      </c>
      <c r="H637" s="176">
        <v>1</v>
      </c>
      <c r="I637" s="177"/>
      <c r="J637" s="178">
        <f>ROUND(I637*H637,2)</f>
        <v>0</v>
      </c>
      <c r="K637" s="174" t="s">
        <v>5</v>
      </c>
      <c r="L637" s="42"/>
      <c r="M637" s="179" t="s">
        <v>5</v>
      </c>
      <c r="N637" s="180" t="s">
        <v>53</v>
      </c>
      <c r="O637" s="43"/>
      <c r="P637" s="181">
        <f>O637*H637</f>
        <v>0</v>
      </c>
      <c r="Q637" s="181">
        <v>0</v>
      </c>
      <c r="R637" s="181">
        <f>Q637*H637</f>
        <v>0</v>
      </c>
      <c r="S637" s="181">
        <v>0</v>
      </c>
      <c r="T637" s="182">
        <f>S637*H637</f>
        <v>0</v>
      </c>
      <c r="AR637" s="24" t="s">
        <v>167</v>
      </c>
      <c r="AT637" s="24" t="s">
        <v>162</v>
      </c>
      <c r="AU637" s="24" t="s">
        <v>91</v>
      </c>
      <c r="AY637" s="24" t="s">
        <v>160</v>
      </c>
      <c r="BE637" s="183">
        <f>IF(N637="základní",J637,0)</f>
        <v>0</v>
      </c>
      <c r="BF637" s="183">
        <f>IF(N637="snížená",J637,0)</f>
        <v>0</v>
      </c>
      <c r="BG637" s="183">
        <f>IF(N637="zákl. přenesená",J637,0)</f>
        <v>0</v>
      </c>
      <c r="BH637" s="183">
        <f>IF(N637="sníž. přenesená",J637,0)</f>
        <v>0</v>
      </c>
      <c r="BI637" s="183">
        <f>IF(N637="nulová",J637,0)</f>
        <v>0</v>
      </c>
      <c r="BJ637" s="24" t="s">
        <v>26</v>
      </c>
      <c r="BK637" s="183">
        <f>ROUND(I637*H637,2)</f>
        <v>0</v>
      </c>
      <c r="BL637" s="24" t="s">
        <v>167</v>
      </c>
      <c r="BM637" s="24" t="s">
        <v>772</v>
      </c>
    </row>
    <row r="638" spans="2:65" s="1" customFormat="1" ht="16.5" customHeight="1">
      <c r="B638" s="171"/>
      <c r="C638" s="172" t="s">
        <v>773</v>
      </c>
      <c r="D638" s="172" t="s">
        <v>162</v>
      </c>
      <c r="E638" s="173" t="s">
        <v>774</v>
      </c>
      <c r="F638" s="174" t="s">
        <v>775</v>
      </c>
      <c r="G638" s="175" t="s">
        <v>603</v>
      </c>
      <c r="H638" s="176">
        <v>2</v>
      </c>
      <c r="I638" s="177"/>
      <c r="J638" s="178">
        <f>ROUND(I638*H638,2)</f>
        <v>0</v>
      </c>
      <c r="K638" s="174" t="s">
        <v>5</v>
      </c>
      <c r="L638" s="42"/>
      <c r="M638" s="179" t="s">
        <v>5</v>
      </c>
      <c r="N638" s="180" t="s">
        <v>53</v>
      </c>
      <c r="O638" s="43"/>
      <c r="P638" s="181">
        <f>O638*H638</f>
        <v>0</v>
      </c>
      <c r="Q638" s="181">
        <v>0.00449</v>
      </c>
      <c r="R638" s="181">
        <f>Q638*H638</f>
        <v>0.00898</v>
      </c>
      <c r="S638" s="181">
        <v>0</v>
      </c>
      <c r="T638" s="182">
        <f>S638*H638</f>
        <v>0</v>
      </c>
      <c r="AR638" s="24" t="s">
        <v>167</v>
      </c>
      <c r="AT638" s="24" t="s">
        <v>162</v>
      </c>
      <c r="AU638" s="24" t="s">
        <v>91</v>
      </c>
      <c r="AY638" s="24" t="s">
        <v>160</v>
      </c>
      <c r="BE638" s="183">
        <f>IF(N638="základní",J638,0)</f>
        <v>0</v>
      </c>
      <c r="BF638" s="183">
        <f>IF(N638="snížená",J638,0)</f>
        <v>0</v>
      </c>
      <c r="BG638" s="183">
        <f>IF(N638="zákl. přenesená",J638,0)</f>
        <v>0</v>
      </c>
      <c r="BH638" s="183">
        <f>IF(N638="sníž. přenesená",J638,0)</f>
        <v>0</v>
      </c>
      <c r="BI638" s="183">
        <f>IF(N638="nulová",J638,0)</f>
        <v>0</v>
      </c>
      <c r="BJ638" s="24" t="s">
        <v>26</v>
      </c>
      <c r="BK638" s="183">
        <f>ROUND(I638*H638,2)</f>
        <v>0</v>
      </c>
      <c r="BL638" s="24" t="s">
        <v>167</v>
      </c>
      <c r="BM638" s="24" t="s">
        <v>776</v>
      </c>
    </row>
    <row r="639" spans="2:47" s="1" customFormat="1" ht="13.5">
      <c r="B639" s="42"/>
      <c r="D639" s="184" t="s">
        <v>169</v>
      </c>
      <c r="F639" s="185" t="s">
        <v>775</v>
      </c>
      <c r="I639" s="146"/>
      <c r="L639" s="42"/>
      <c r="M639" s="186"/>
      <c r="N639" s="43"/>
      <c r="O639" s="43"/>
      <c r="P639" s="43"/>
      <c r="Q639" s="43"/>
      <c r="R639" s="43"/>
      <c r="S639" s="43"/>
      <c r="T639" s="71"/>
      <c r="AT639" s="24" t="s">
        <v>169</v>
      </c>
      <c r="AU639" s="24" t="s">
        <v>91</v>
      </c>
    </row>
    <row r="640" spans="2:65" s="1" customFormat="1" ht="16.5" customHeight="1">
      <c r="B640" s="171"/>
      <c r="C640" s="202" t="s">
        <v>777</v>
      </c>
      <c r="D640" s="202" t="s">
        <v>194</v>
      </c>
      <c r="E640" s="203" t="s">
        <v>778</v>
      </c>
      <c r="F640" s="204" t="s">
        <v>779</v>
      </c>
      <c r="G640" s="205" t="s">
        <v>603</v>
      </c>
      <c r="H640" s="206">
        <v>2</v>
      </c>
      <c r="I640" s="207"/>
      <c r="J640" s="208">
        <f>ROUND(I640*H640,2)</f>
        <v>0</v>
      </c>
      <c r="K640" s="204" t="s">
        <v>166</v>
      </c>
      <c r="L640" s="209"/>
      <c r="M640" s="210" t="s">
        <v>5</v>
      </c>
      <c r="N640" s="211" t="s">
        <v>53</v>
      </c>
      <c r="O640" s="43"/>
      <c r="P640" s="181">
        <f>O640*H640</f>
        <v>0</v>
      </c>
      <c r="Q640" s="181">
        <v>0.008</v>
      </c>
      <c r="R640" s="181">
        <f>Q640*H640</f>
        <v>0.016</v>
      </c>
      <c r="S640" s="181">
        <v>0</v>
      </c>
      <c r="T640" s="182">
        <f>S640*H640</f>
        <v>0</v>
      </c>
      <c r="AR640" s="24" t="s">
        <v>198</v>
      </c>
      <c r="AT640" s="24" t="s">
        <v>194</v>
      </c>
      <c r="AU640" s="24" t="s">
        <v>91</v>
      </c>
      <c r="AY640" s="24" t="s">
        <v>160</v>
      </c>
      <c r="BE640" s="183">
        <f>IF(N640="základní",J640,0)</f>
        <v>0</v>
      </c>
      <c r="BF640" s="183">
        <f>IF(N640="snížená",J640,0)</f>
        <v>0</v>
      </c>
      <c r="BG640" s="183">
        <f>IF(N640="zákl. přenesená",J640,0)</f>
        <v>0</v>
      </c>
      <c r="BH640" s="183">
        <f>IF(N640="sníž. přenesená",J640,0)</f>
        <v>0</v>
      </c>
      <c r="BI640" s="183">
        <f>IF(N640="nulová",J640,0)</f>
        <v>0</v>
      </c>
      <c r="BJ640" s="24" t="s">
        <v>26</v>
      </c>
      <c r="BK640" s="183">
        <f>ROUND(I640*H640,2)</f>
        <v>0</v>
      </c>
      <c r="BL640" s="24" t="s">
        <v>167</v>
      </c>
      <c r="BM640" s="24" t="s">
        <v>780</v>
      </c>
    </row>
    <row r="641" spans="2:47" s="1" customFormat="1" ht="13.5">
      <c r="B641" s="42"/>
      <c r="D641" s="184" t="s">
        <v>169</v>
      </c>
      <c r="F641" s="185" t="s">
        <v>779</v>
      </c>
      <c r="I641" s="146"/>
      <c r="L641" s="42"/>
      <c r="M641" s="186"/>
      <c r="N641" s="43"/>
      <c r="O641" s="43"/>
      <c r="P641" s="43"/>
      <c r="Q641" s="43"/>
      <c r="R641" s="43"/>
      <c r="S641" s="43"/>
      <c r="T641" s="71"/>
      <c r="AT641" s="24" t="s">
        <v>169</v>
      </c>
      <c r="AU641" s="24" t="s">
        <v>91</v>
      </c>
    </row>
    <row r="642" spans="2:63" s="10" customFormat="1" ht="29.85" customHeight="1">
      <c r="B642" s="158"/>
      <c r="D642" s="159" t="s">
        <v>81</v>
      </c>
      <c r="E642" s="169" t="s">
        <v>781</v>
      </c>
      <c r="F642" s="169" t="s">
        <v>782</v>
      </c>
      <c r="I642" s="161"/>
      <c r="J642" s="170">
        <f>BK642</f>
        <v>0</v>
      </c>
      <c r="L642" s="158"/>
      <c r="M642" s="163"/>
      <c r="N642" s="164"/>
      <c r="O642" s="164"/>
      <c r="P642" s="165">
        <f>SUM(P643:P768)</f>
        <v>0</v>
      </c>
      <c r="Q642" s="164"/>
      <c r="R642" s="165">
        <f>SUM(R643:R768)</f>
        <v>4.0400000000000006E-05</v>
      </c>
      <c r="S642" s="164"/>
      <c r="T642" s="166">
        <f>SUM(T643:T768)</f>
        <v>44.66614000000001</v>
      </c>
      <c r="AR642" s="159" t="s">
        <v>26</v>
      </c>
      <c r="AT642" s="167" t="s">
        <v>81</v>
      </c>
      <c r="AU642" s="167" t="s">
        <v>26</v>
      </c>
      <c r="AY642" s="159" t="s">
        <v>160</v>
      </c>
      <c r="BK642" s="168">
        <f>SUM(BK643:BK768)</f>
        <v>0</v>
      </c>
    </row>
    <row r="643" spans="2:65" s="1" customFormat="1" ht="16.5" customHeight="1">
      <c r="B643" s="171"/>
      <c r="C643" s="172" t="s">
        <v>783</v>
      </c>
      <c r="D643" s="172" t="s">
        <v>162</v>
      </c>
      <c r="E643" s="173" t="s">
        <v>784</v>
      </c>
      <c r="F643" s="174" t="s">
        <v>785</v>
      </c>
      <c r="G643" s="175" t="s">
        <v>176</v>
      </c>
      <c r="H643" s="176">
        <v>182.195</v>
      </c>
      <c r="I643" s="177"/>
      <c r="J643" s="178">
        <f>ROUND(I643*H643,2)</f>
        <v>0</v>
      </c>
      <c r="K643" s="174" t="s">
        <v>166</v>
      </c>
      <c r="L643" s="42"/>
      <c r="M643" s="179" t="s">
        <v>5</v>
      </c>
      <c r="N643" s="180" t="s">
        <v>53</v>
      </c>
      <c r="O643" s="43"/>
      <c r="P643" s="181">
        <f>O643*H643</f>
        <v>0</v>
      </c>
      <c r="Q643" s="181">
        <v>0</v>
      </c>
      <c r="R643" s="181">
        <f>Q643*H643</f>
        <v>0</v>
      </c>
      <c r="S643" s="181">
        <v>0.045</v>
      </c>
      <c r="T643" s="182">
        <f>S643*H643</f>
        <v>8.198775</v>
      </c>
      <c r="AR643" s="24" t="s">
        <v>167</v>
      </c>
      <c r="AT643" s="24" t="s">
        <v>162</v>
      </c>
      <c r="AU643" s="24" t="s">
        <v>91</v>
      </c>
      <c r="AY643" s="24" t="s">
        <v>160</v>
      </c>
      <c r="BE643" s="183">
        <f>IF(N643="základní",J643,0)</f>
        <v>0</v>
      </c>
      <c r="BF643" s="183">
        <f>IF(N643="snížená",J643,0)</f>
        <v>0</v>
      </c>
      <c r="BG643" s="183">
        <f>IF(N643="zákl. přenesená",J643,0)</f>
        <v>0</v>
      </c>
      <c r="BH643" s="183">
        <f>IF(N643="sníž. přenesená",J643,0)</f>
        <v>0</v>
      </c>
      <c r="BI643" s="183">
        <f>IF(N643="nulová",J643,0)</f>
        <v>0</v>
      </c>
      <c r="BJ643" s="24" t="s">
        <v>26</v>
      </c>
      <c r="BK643" s="183">
        <f>ROUND(I643*H643,2)</f>
        <v>0</v>
      </c>
      <c r="BL643" s="24" t="s">
        <v>167</v>
      </c>
      <c r="BM643" s="24" t="s">
        <v>786</v>
      </c>
    </row>
    <row r="644" spans="2:47" s="1" customFormat="1" ht="27">
      <c r="B644" s="42"/>
      <c r="D644" s="184" t="s">
        <v>169</v>
      </c>
      <c r="F644" s="185" t="s">
        <v>787</v>
      </c>
      <c r="I644" s="146"/>
      <c r="L644" s="42"/>
      <c r="M644" s="186"/>
      <c r="N644" s="43"/>
      <c r="O644" s="43"/>
      <c r="P644" s="43"/>
      <c r="Q644" s="43"/>
      <c r="R644" s="43"/>
      <c r="S644" s="43"/>
      <c r="T644" s="71"/>
      <c r="AT644" s="24" t="s">
        <v>169</v>
      </c>
      <c r="AU644" s="24" t="s">
        <v>91</v>
      </c>
    </row>
    <row r="645" spans="2:51" s="11" customFormat="1" ht="13.5">
      <c r="B645" s="187"/>
      <c r="D645" s="184" t="s">
        <v>171</v>
      </c>
      <c r="E645" s="188" t="s">
        <v>5</v>
      </c>
      <c r="F645" s="189" t="s">
        <v>788</v>
      </c>
      <c r="H645" s="188" t="s">
        <v>5</v>
      </c>
      <c r="I645" s="190"/>
      <c r="L645" s="187"/>
      <c r="M645" s="191"/>
      <c r="N645" s="192"/>
      <c r="O645" s="192"/>
      <c r="P645" s="192"/>
      <c r="Q645" s="192"/>
      <c r="R645" s="192"/>
      <c r="S645" s="192"/>
      <c r="T645" s="193"/>
      <c r="AT645" s="188" t="s">
        <v>171</v>
      </c>
      <c r="AU645" s="188" t="s">
        <v>91</v>
      </c>
      <c r="AV645" s="11" t="s">
        <v>26</v>
      </c>
      <c r="AW645" s="11" t="s">
        <v>45</v>
      </c>
      <c r="AX645" s="11" t="s">
        <v>82</v>
      </c>
      <c r="AY645" s="188" t="s">
        <v>160</v>
      </c>
    </row>
    <row r="646" spans="2:51" s="12" customFormat="1" ht="13.5">
      <c r="B646" s="194"/>
      <c r="D646" s="184" t="s">
        <v>171</v>
      </c>
      <c r="E646" s="195" t="s">
        <v>5</v>
      </c>
      <c r="F646" s="196" t="s">
        <v>789</v>
      </c>
      <c r="H646" s="197">
        <v>63.936</v>
      </c>
      <c r="I646" s="198"/>
      <c r="L646" s="194"/>
      <c r="M646" s="199"/>
      <c r="N646" s="200"/>
      <c r="O646" s="200"/>
      <c r="P646" s="200"/>
      <c r="Q646" s="200"/>
      <c r="R646" s="200"/>
      <c r="S646" s="200"/>
      <c r="T646" s="201"/>
      <c r="AT646" s="195" t="s">
        <v>171</v>
      </c>
      <c r="AU646" s="195" t="s">
        <v>91</v>
      </c>
      <c r="AV646" s="12" t="s">
        <v>91</v>
      </c>
      <c r="AW646" s="12" t="s">
        <v>45</v>
      </c>
      <c r="AX646" s="12" t="s">
        <v>82</v>
      </c>
      <c r="AY646" s="195" t="s">
        <v>160</v>
      </c>
    </row>
    <row r="647" spans="2:51" s="12" customFormat="1" ht="13.5">
      <c r="B647" s="194"/>
      <c r="D647" s="184" t="s">
        <v>171</v>
      </c>
      <c r="E647" s="195" t="s">
        <v>5</v>
      </c>
      <c r="F647" s="196" t="s">
        <v>790</v>
      </c>
      <c r="H647" s="197">
        <v>34.076</v>
      </c>
      <c r="I647" s="198"/>
      <c r="L647" s="194"/>
      <c r="M647" s="199"/>
      <c r="N647" s="200"/>
      <c r="O647" s="200"/>
      <c r="P647" s="200"/>
      <c r="Q647" s="200"/>
      <c r="R647" s="200"/>
      <c r="S647" s="200"/>
      <c r="T647" s="201"/>
      <c r="AT647" s="195" t="s">
        <v>171</v>
      </c>
      <c r="AU647" s="195" t="s">
        <v>91</v>
      </c>
      <c r="AV647" s="12" t="s">
        <v>91</v>
      </c>
      <c r="AW647" s="12" t="s">
        <v>45</v>
      </c>
      <c r="AX647" s="12" t="s">
        <v>82</v>
      </c>
      <c r="AY647" s="195" t="s">
        <v>160</v>
      </c>
    </row>
    <row r="648" spans="2:51" s="12" customFormat="1" ht="13.5">
      <c r="B648" s="194"/>
      <c r="D648" s="184" t="s">
        <v>171</v>
      </c>
      <c r="E648" s="195" t="s">
        <v>5</v>
      </c>
      <c r="F648" s="196" t="s">
        <v>791</v>
      </c>
      <c r="H648" s="197">
        <v>23.322</v>
      </c>
      <c r="I648" s="198"/>
      <c r="L648" s="194"/>
      <c r="M648" s="199"/>
      <c r="N648" s="200"/>
      <c r="O648" s="200"/>
      <c r="P648" s="200"/>
      <c r="Q648" s="200"/>
      <c r="R648" s="200"/>
      <c r="S648" s="200"/>
      <c r="T648" s="201"/>
      <c r="AT648" s="195" t="s">
        <v>171</v>
      </c>
      <c r="AU648" s="195" t="s">
        <v>91</v>
      </c>
      <c r="AV648" s="12" t="s">
        <v>91</v>
      </c>
      <c r="AW648" s="12" t="s">
        <v>45</v>
      </c>
      <c r="AX648" s="12" t="s">
        <v>82</v>
      </c>
      <c r="AY648" s="195" t="s">
        <v>160</v>
      </c>
    </row>
    <row r="649" spans="2:51" s="12" customFormat="1" ht="13.5">
      <c r="B649" s="194"/>
      <c r="D649" s="184" t="s">
        <v>171</v>
      </c>
      <c r="E649" s="195" t="s">
        <v>5</v>
      </c>
      <c r="F649" s="196" t="s">
        <v>792</v>
      </c>
      <c r="H649" s="197">
        <v>60.861</v>
      </c>
      <c r="I649" s="198"/>
      <c r="L649" s="194"/>
      <c r="M649" s="199"/>
      <c r="N649" s="200"/>
      <c r="O649" s="200"/>
      <c r="P649" s="200"/>
      <c r="Q649" s="200"/>
      <c r="R649" s="200"/>
      <c r="S649" s="200"/>
      <c r="T649" s="201"/>
      <c r="AT649" s="195" t="s">
        <v>171</v>
      </c>
      <c r="AU649" s="195" t="s">
        <v>91</v>
      </c>
      <c r="AV649" s="12" t="s">
        <v>91</v>
      </c>
      <c r="AW649" s="12" t="s">
        <v>45</v>
      </c>
      <c r="AX649" s="12" t="s">
        <v>82</v>
      </c>
      <c r="AY649" s="195" t="s">
        <v>160</v>
      </c>
    </row>
    <row r="650" spans="2:51" s="13" customFormat="1" ht="13.5">
      <c r="B650" s="212"/>
      <c r="D650" s="184" t="s">
        <v>171</v>
      </c>
      <c r="E650" s="213" t="s">
        <v>5</v>
      </c>
      <c r="F650" s="214" t="s">
        <v>252</v>
      </c>
      <c r="H650" s="215">
        <v>182.195</v>
      </c>
      <c r="I650" s="216"/>
      <c r="L650" s="212"/>
      <c r="M650" s="217"/>
      <c r="N650" s="218"/>
      <c r="O650" s="218"/>
      <c r="P650" s="218"/>
      <c r="Q650" s="218"/>
      <c r="R650" s="218"/>
      <c r="S650" s="218"/>
      <c r="T650" s="219"/>
      <c r="AT650" s="213" t="s">
        <v>171</v>
      </c>
      <c r="AU650" s="213" t="s">
        <v>91</v>
      </c>
      <c r="AV650" s="13" t="s">
        <v>167</v>
      </c>
      <c r="AW650" s="13" t="s">
        <v>45</v>
      </c>
      <c r="AX650" s="13" t="s">
        <v>26</v>
      </c>
      <c r="AY650" s="213" t="s">
        <v>160</v>
      </c>
    </row>
    <row r="651" spans="2:65" s="1" customFormat="1" ht="16.5" customHeight="1">
      <c r="B651" s="171"/>
      <c r="C651" s="172" t="s">
        <v>793</v>
      </c>
      <c r="D651" s="172" t="s">
        <v>162</v>
      </c>
      <c r="E651" s="173" t="s">
        <v>794</v>
      </c>
      <c r="F651" s="174" t="s">
        <v>795</v>
      </c>
      <c r="G651" s="175" t="s">
        <v>183</v>
      </c>
      <c r="H651" s="176">
        <v>12.754</v>
      </c>
      <c r="I651" s="177"/>
      <c r="J651" s="178">
        <f>ROUND(I651*H651,2)</f>
        <v>0</v>
      </c>
      <c r="K651" s="174" t="s">
        <v>166</v>
      </c>
      <c r="L651" s="42"/>
      <c r="M651" s="179" t="s">
        <v>5</v>
      </c>
      <c r="N651" s="180" t="s">
        <v>53</v>
      </c>
      <c r="O651" s="43"/>
      <c r="P651" s="181">
        <f>O651*H651</f>
        <v>0</v>
      </c>
      <c r="Q651" s="181">
        <v>0</v>
      </c>
      <c r="R651" s="181">
        <f>Q651*H651</f>
        <v>0</v>
      </c>
      <c r="S651" s="181">
        <v>1.6</v>
      </c>
      <c r="T651" s="182">
        <f>S651*H651</f>
        <v>20.4064</v>
      </c>
      <c r="AR651" s="24" t="s">
        <v>167</v>
      </c>
      <c r="AT651" s="24" t="s">
        <v>162</v>
      </c>
      <c r="AU651" s="24" t="s">
        <v>91</v>
      </c>
      <c r="AY651" s="24" t="s">
        <v>160</v>
      </c>
      <c r="BE651" s="183">
        <f>IF(N651="základní",J651,0)</f>
        <v>0</v>
      </c>
      <c r="BF651" s="183">
        <f>IF(N651="snížená",J651,0)</f>
        <v>0</v>
      </c>
      <c r="BG651" s="183">
        <f>IF(N651="zákl. přenesená",J651,0)</f>
        <v>0</v>
      </c>
      <c r="BH651" s="183">
        <f>IF(N651="sníž. přenesená",J651,0)</f>
        <v>0</v>
      </c>
      <c r="BI651" s="183">
        <f>IF(N651="nulová",J651,0)</f>
        <v>0</v>
      </c>
      <c r="BJ651" s="24" t="s">
        <v>26</v>
      </c>
      <c r="BK651" s="183">
        <f>ROUND(I651*H651,2)</f>
        <v>0</v>
      </c>
      <c r="BL651" s="24" t="s">
        <v>167</v>
      </c>
      <c r="BM651" s="24" t="s">
        <v>796</v>
      </c>
    </row>
    <row r="652" spans="2:47" s="1" customFormat="1" ht="13.5">
      <c r="B652" s="42"/>
      <c r="D652" s="184" t="s">
        <v>169</v>
      </c>
      <c r="F652" s="185" t="s">
        <v>797</v>
      </c>
      <c r="I652" s="146"/>
      <c r="L652" s="42"/>
      <c r="M652" s="186"/>
      <c r="N652" s="43"/>
      <c r="O652" s="43"/>
      <c r="P652" s="43"/>
      <c r="Q652" s="43"/>
      <c r="R652" s="43"/>
      <c r="S652" s="43"/>
      <c r="T652" s="71"/>
      <c r="AT652" s="24" t="s">
        <v>169</v>
      </c>
      <c r="AU652" s="24" t="s">
        <v>91</v>
      </c>
    </row>
    <row r="653" spans="2:51" s="11" customFormat="1" ht="13.5">
      <c r="B653" s="187"/>
      <c r="D653" s="184" t="s">
        <v>171</v>
      </c>
      <c r="E653" s="188" t="s">
        <v>5</v>
      </c>
      <c r="F653" s="189" t="s">
        <v>788</v>
      </c>
      <c r="H653" s="188" t="s">
        <v>5</v>
      </c>
      <c r="I653" s="190"/>
      <c r="L653" s="187"/>
      <c r="M653" s="191"/>
      <c r="N653" s="192"/>
      <c r="O653" s="192"/>
      <c r="P653" s="192"/>
      <c r="Q653" s="192"/>
      <c r="R653" s="192"/>
      <c r="S653" s="192"/>
      <c r="T653" s="193"/>
      <c r="AT653" s="188" t="s">
        <v>171</v>
      </c>
      <c r="AU653" s="188" t="s">
        <v>91</v>
      </c>
      <c r="AV653" s="11" t="s">
        <v>26</v>
      </c>
      <c r="AW653" s="11" t="s">
        <v>45</v>
      </c>
      <c r="AX653" s="11" t="s">
        <v>82</v>
      </c>
      <c r="AY653" s="188" t="s">
        <v>160</v>
      </c>
    </row>
    <row r="654" spans="2:51" s="12" customFormat="1" ht="13.5">
      <c r="B654" s="194"/>
      <c r="D654" s="184" t="s">
        <v>171</v>
      </c>
      <c r="E654" s="195" t="s">
        <v>5</v>
      </c>
      <c r="F654" s="196" t="s">
        <v>798</v>
      </c>
      <c r="H654" s="197">
        <v>12.754</v>
      </c>
      <c r="I654" s="198"/>
      <c r="L654" s="194"/>
      <c r="M654" s="199"/>
      <c r="N654" s="200"/>
      <c r="O654" s="200"/>
      <c r="P654" s="200"/>
      <c r="Q654" s="200"/>
      <c r="R654" s="200"/>
      <c r="S654" s="200"/>
      <c r="T654" s="201"/>
      <c r="AT654" s="195" t="s">
        <v>171</v>
      </c>
      <c r="AU654" s="195" t="s">
        <v>91</v>
      </c>
      <c r="AV654" s="12" t="s">
        <v>91</v>
      </c>
      <c r="AW654" s="12" t="s">
        <v>45</v>
      </c>
      <c r="AX654" s="12" t="s">
        <v>82</v>
      </c>
      <c r="AY654" s="195" t="s">
        <v>160</v>
      </c>
    </row>
    <row r="655" spans="2:51" s="13" customFormat="1" ht="13.5">
      <c r="B655" s="212"/>
      <c r="D655" s="184" t="s">
        <v>171</v>
      </c>
      <c r="E655" s="213" t="s">
        <v>5</v>
      </c>
      <c r="F655" s="214" t="s">
        <v>252</v>
      </c>
      <c r="H655" s="215">
        <v>12.754</v>
      </c>
      <c r="I655" s="216"/>
      <c r="L655" s="212"/>
      <c r="M655" s="217"/>
      <c r="N655" s="218"/>
      <c r="O655" s="218"/>
      <c r="P655" s="218"/>
      <c r="Q655" s="218"/>
      <c r="R655" s="218"/>
      <c r="S655" s="218"/>
      <c r="T655" s="219"/>
      <c r="AT655" s="213" t="s">
        <v>171</v>
      </c>
      <c r="AU655" s="213" t="s">
        <v>91</v>
      </c>
      <c r="AV655" s="13" t="s">
        <v>167</v>
      </c>
      <c r="AW655" s="13" t="s">
        <v>45</v>
      </c>
      <c r="AX655" s="13" t="s">
        <v>26</v>
      </c>
      <c r="AY655" s="213" t="s">
        <v>160</v>
      </c>
    </row>
    <row r="656" spans="2:65" s="1" customFormat="1" ht="16.5" customHeight="1">
      <c r="B656" s="171"/>
      <c r="C656" s="172" t="s">
        <v>799</v>
      </c>
      <c r="D656" s="172" t="s">
        <v>162</v>
      </c>
      <c r="E656" s="173" t="s">
        <v>800</v>
      </c>
      <c r="F656" s="174" t="s">
        <v>801</v>
      </c>
      <c r="G656" s="175" t="s">
        <v>176</v>
      </c>
      <c r="H656" s="176">
        <v>0.28</v>
      </c>
      <c r="I656" s="177"/>
      <c r="J656" s="178">
        <f>ROUND(I656*H656,2)</f>
        <v>0</v>
      </c>
      <c r="K656" s="174" t="s">
        <v>166</v>
      </c>
      <c r="L656" s="42"/>
      <c r="M656" s="179" t="s">
        <v>5</v>
      </c>
      <c r="N656" s="180" t="s">
        <v>53</v>
      </c>
      <c r="O656" s="43"/>
      <c r="P656" s="181">
        <f>O656*H656</f>
        <v>0</v>
      </c>
      <c r="Q656" s="181">
        <v>0</v>
      </c>
      <c r="R656" s="181">
        <f>Q656*H656</f>
        <v>0</v>
      </c>
      <c r="S656" s="181">
        <v>0.082</v>
      </c>
      <c r="T656" s="182">
        <f>S656*H656</f>
        <v>0.022960000000000005</v>
      </c>
      <c r="AR656" s="24" t="s">
        <v>167</v>
      </c>
      <c r="AT656" s="24" t="s">
        <v>162</v>
      </c>
      <c r="AU656" s="24" t="s">
        <v>91</v>
      </c>
      <c r="AY656" s="24" t="s">
        <v>160</v>
      </c>
      <c r="BE656" s="183">
        <f>IF(N656="základní",J656,0)</f>
        <v>0</v>
      </c>
      <c r="BF656" s="183">
        <f>IF(N656="snížená",J656,0)</f>
        <v>0</v>
      </c>
      <c r="BG656" s="183">
        <f>IF(N656="zákl. přenesená",J656,0)</f>
        <v>0</v>
      </c>
      <c r="BH656" s="183">
        <f>IF(N656="sníž. přenesená",J656,0)</f>
        <v>0</v>
      </c>
      <c r="BI656" s="183">
        <f>IF(N656="nulová",J656,0)</f>
        <v>0</v>
      </c>
      <c r="BJ656" s="24" t="s">
        <v>26</v>
      </c>
      <c r="BK656" s="183">
        <f>ROUND(I656*H656,2)</f>
        <v>0</v>
      </c>
      <c r="BL656" s="24" t="s">
        <v>167</v>
      </c>
      <c r="BM656" s="24" t="s">
        <v>802</v>
      </c>
    </row>
    <row r="657" spans="2:47" s="1" customFormat="1" ht="13.5">
      <c r="B657" s="42"/>
      <c r="D657" s="184" t="s">
        <v>169</v>
      </c>
      <c r="F657" s="185" t="s">
        <v>803</v>
      </c>
      <c r="I657" s="146"/>
      <c r="L657" s="42"/>
      <c r="M657" s="186"/>
      <c r="N657" s="43"/>
      <c r="O657" s="43"/>
      <c r="P657" s="43"/>
      <c r="Q657" s="43"/>
      <c r="R657" s="43"/>
      <c r="S657" s="43"/>
      <c r="T657" s="71"/>
      <c r="AT657" s="24" t="s">
        <v>169</v>
      </c>
      <c r="AU657" s="24" t="s">
        <v>91</v>
      </c>
    </row>
    <row r="658" spans="2:51" s="11" customFormat="1" ht="13.5">
      <c r="B658" s="187"/>
      <c r="D658" s="184" t="s">
        <v>171</v>
      </c>
      <c r="E658" s="188" t="s">
        <v>5</v>
      </c>
      <c r="F658" s="189" t="s">
        <v>804</v>
      </c>
      <c r="H658" s="188" t="s">
        <v>5</v>
      </c>
      <c r="I658" s="190"/>
      <c r="L658" s="187"/>
      <c r="M658" s="191"/>
      <c r="N658" s="192"/>
      <c r="O658" s="192"/>
      <c r="P658" s="192"/>
      <c r="Q658" s="192"/>
      <c r="R658" s="192"/>
      <c r="S658" s="192"/>
      <c r="T658" s="193"/>
      <c r="AT658" s="188" t="s">
        <v>171</v>
      </c>
      <c r="AU658" s="188" t="s">
        <v>91</v>
      </c>
      <c r="AV658" s="11" t="s">
        <v>26</v>
      </c>
      <c r="AW658" s="11" t="s">
        <v>45</v>
      </c>
      <c r="AX658" s="11" t="s">
        <v>82</v>
      </c>
      <c r="AY658" s="188" t="s">
        <v>160</v>
      </c>
    </row>
    <row r="659" spans="2:51" s="12" customFormat="1" ht="13.5">
      <c r="B659" s="194"/>
      <c r="D659" s="184" t="s">
        <v>171</v>
      </c>
      <c r="E659" s="195" t="s">
        <v>5</v>
      </c>
      <c r="F659" s="196" t="s">
        <v>805</v>
      </c>
      <c r="H659" s="197">
        <v>0.28</v>
      </c>
      <c r="I659" s="198"/>
      <c r="L659" s="194"/>
      <c r="M659" s="199"/>
      <c r="N659" s="200"/>
      <c r="O659" s="200"/>
      <c r="P659" s="200"/>
      <c r="Q659" s="200"/>
      <c r="R659" s="200"/>
      <c r="S659" s="200"/>
      <c r="T659" s="201"/>
      <c r="AT659" s="195" t="s">
        <v>171</v>
      </c>
      <c r="AU659" s="195" t="s">
        <v>91</v>
      </c>
      <c r="AV659" s="12" t="s">
        <v>91</v>
      </c>
      <c r="AW659" s="12" t="s">
        <v>45</v>
      </c>
      <c r="AX659" s="12" t="s">
        <v>82</v>
      </c>
      <c r="AY659" s="195" t="s">
        <v>160</v>
      </c>
    </row>
    <row r="660" spans="2:51" s="13" customFormat="1" ht="13.5">
      <c r="B660" s="212"/>
      <c r="D660" s="184" t="s">
        <v>171</v>
      </c>
      <c r="E660" s="213" t="s">
        <v>5</v>
      </c>
      <c r="F660" s="214" t="s">
        <v>252</v>
      </c>
      <c r="H660" s="215">
        <v>0.28</v>
      </c>
      <c r="I660" s="216"/>
      <c r="L660" s="212"/>
      <c r="M660" s="217"/>
      <c r="N660" s="218"/>
      <c r="O660" s="218"/>
      <c r="P660" s="218"/>
      <c r="Q660" s="218"/>
      <c r="R660" s="218"/>
      <c r="S660" s="218"/>
      <c r="T660" s="219"/>
      <c r="AT660" s="213" t="s">
        <v>171</v>
      </c>
      <c r="AU660" s="213" t="s">
        <v>91</v>
      </c>
      <c r="AV660" s="13" t="s">
        <v>167</v>
      </c>
      <c r="AW660" s="13" t="s">
        <v>45</v>
      </c>
      <c r="AX660" s="13" t="s">
        <v>26</v>
      </c>
      <c r="AY660" s="213" t="s">
        <v>160</v>
      </c>
    </row>
    <row r="661" spans="2:65" s="1" customFormat="1" ht="16.5" customHeight="1">
      <c r="B661" s="171"/>
      <c r="C661" s="172" t="s">
        <v>806</v>
      </c>
      <c r="D661" s="172" t="s">
        <v>162</v>
      </c>
      <c r="E661" s="173" t="s">
        <v>807</v>
      </c>
      <c r="F661" s="174" t="s">
        <v>808</v>
      </c>
      <c r="G661" s="175" t="s">
        <v>176</v>
      </c>
      <c r="H661" s="176">
        <v>2.96</v>
      </c>
      <c r="I661" s="177"/>
      <c r="J661" s="178">
        <f>ROUND(I661*H661,2)</f>
        <v>0</v>
      </c>
      <c r="K661" s="174" t="s">
        <v>166</v>
      </c>
      <c r="L661" s="42"/>
      <c r="M661" s="179" t="s">
        <v>5</v>
      </c>
      <c r="N661" s="180" t="s">
        <v>53</v>
      </c>
      <c r="O661" s="43"/>
      <c r="P661" s="181">
        <f>O661*H661</f>
        <v>0</v>
      </c>
      <c r="Q661" s="181">
        <v>0</v>
      </c>
      <c r="R661" s="181">
        <f>Q661*H661</f>
        <v>0</v>
      </c>
      <c r="S661" s="181">
        <v>0.545</v>
      </c>
      <c r="T661" s="182">
        <f>S661*H661</f>
        <v>1.6132000000000002</v>
      </c>
      <c r="AR661" s="24" t="s">
        <v>167</v>
      </c>
      <c r="AT661" s="24" t="s">
        <v>162</v>
      </c>
      <c r="AU661" s="24" t="s">
        <v>91</v>
      </c>
      <c r="AY661" s="24" t="s">
        <v>160</v>
      </c>
      <c r="BE661" s="183">
        <f>IF(N661="základní",J661,0)</f>
        <v>0</v>
      </c>
      <c r="BF661" s="183">
        <f>IF(N661="snížená",J661,0)</f>
        <v>0</v>
      </c>
      <c r="BG661" s="183">
        <f>IF(N661="zákl. přenesená",J661,0)</f>
        <v>0</v>
      </c>
      <c r="BH661" s="183">
        <f>IF(N661="sníž. přenesená",J661,0)</f>
        <v>0</v>
      </c>
      <c r="BI661" s="183">
        <f>IF(N661="nulová",J661,0)</f>
        <v>0</v>
      </c>
      <c r="BJ661" s="24" t="s">
        <v>26</v>
      </c>
      <c r="BK661" s="183">
        <f>ROUND(I661*H661,2)</f>
        <v>0</v>
      </c>
      <c r="BL661" s="24" t="s">
        <v>167</v>
      </c>
      <c r="BM661" s="24" t="s">
        <v>809</v>
      </c>
    </row>
    <row r="662" spans="2:47" s="1" customFormat="1" ht="27">
      <c r="B662" s="42"/>
      <c r="D662" s="184" t="s">
        <v>169</v>
      </c>
      <c r="F662" s="185" t="s">
        <v>810</v>
      </c>
      <c r="I662" s="146"/>
      <c r="L662" s="42"/>
      <c r="M662" s="186"/>
      <c r="N662" s="43"/>
      <c r="O662" s="43"/>
      <c r="P662" s="43"/>
      <c r="Q662" s="43"/>
      <c r="R662" s="43"/>
      <c r="S662" s="43"/>
      <c r="T662" s="71"/>
      <c r="AT662" s="24" t="s">
        <v>169</v>
      </c>
      <c r="AU662" s="24" t="s">
        <v>91</v>
      </c>
    </row>
    <row r="663" spans="2:51" s="11" customFormat="1" ht="13.5">
      <c r="B663" s="187"/>
      <c r="D663" s="184" t="s">
        <v>171</v>
      </c>
      <c r="E663" s="188" t="s">
        <v>5</v>
      </c>
      <c r="F663" s="189" t="s">
        <v>811</v>
      </c>
      <c r="H663" s="188" t="s">
        <v>5</v>
      </c>
      <c r="I663" s="190"/>
      <c r="L663" s="187"/>
      <c r="M663" s="191"/>
      <c r="N663" s="192"/>
      <c r="O663" s="192"/>
      <c r="P663" s="192"/>
      <c r="Q663" s="192"/>
      <c r="R663" s="192"/>
      <c r="S663" s="192"/>
      <c r="T663" s="193"/>
      <c r="AT663" s="188" t="s">
        <v>171</v>
      </c>
      <c r="AU663" s="188" t="s">
        <v>91</v>
      </c>
      <c r="AV663" s="11" t="s">
        <v>26</v>
      </c>
      <c r="AW663" s="11" t="s">
        <v>45</v>
      </c>
      <c r="AX663" s="11" t="s">
        <v>82</v>
      </c>
      <c r="AY663" s="188" t="s">
        <v>160</v>
      </c>
    </row>
    <row r="664" spans="2:51" s="11" customFormat="1" ht="13.5">
      <c r="B664" s="187"/>
      <c r="D664" s="184" t="s">
        <v>171</v>
      </c>
      <c r="E664" s="188" t="s">
        <v>5</v>
      </c>
      <c r="F664" s="189" t="s">
        <v>812</v>
      </c>
      <c r="H664" s="188" t="s">
        <v>5</v>
      </c>
      <c r="I664" s="190"/>
      <c r="L664" s="187"/>
      <c r="M664" s="191"/>
      <c r="N664" s="192"/>
      <c r="O664" s="192"/>
      <c r="P664" s="192"/>
      <c r="Q664" s="192"/>
      <c r="R664" s="192"/>
      <c r="S664" s="192"/>
      <c r="T664" s="193"/>
      <c r="AT664" s="188" t="s">
        <v>171</v>
      </c>
      <c r="AU664" s="188" t="s">
        <v>91</v>
      </c>
      <c r="AV664" s="11" t="s">
        <v>26</v>
      </c>
      <c r="AW664" s="11" t="s">
        <v>45</v>
      </c>
      <c r="AX664" s="11" t="s">
        <v>82</v>
      </c>
      <c r="AY664" s="188" t="s">
        <v>160</v>
      </c>
    </row>
    <row r="665" spans="2:51" s="12" customFormat="1" ht="13.5">
      <c r="B665" s="194"/>
      <c r="D665" s="184" t="s">
        <v>171</v>
      </c>
      <c r="E665" s="195" t="s">
        <v>5</v>
      </c>
      <c r="F665" s="196" t="s">
        <v>813</v>
      </c>
      <c r="H665" s="197">
        <v>2.96</v>
      </c>
      <c r="I665" s="198"/>
      <c r="L665" s="194"/>
      <c r="M665" s="199"/>
      <c r="N665" s="200"/>
      <c r="O665" s="200"/>
      <c r="P665" s="200"/>
      <c r="Q665" s="200"/>
      <c r="R665" s="200"/>
      <c r="S665" s="200"/>
      <c r="T665" s="201"/>
      <c r="AT665" s="195" t="s">
        <v>171</v>
      </c>
      <c r="AU665" s="195" t="s">
        <v>91</v>
      </c>
      <c r="AV665" s="12" t="s">
        <v>91</v>
      </c>
      <c r="AW665" s="12" t="s">
        <v>45</v>
      </c>
      <c r="AX665" s="12" t="s">
        <v>82</v>
      </c>
      <c r="AY665" s="195" t="s">
        <v>160</v>
      </c>
    </row>
    <row r="666" spans="2:51" s="13" customFormat="1" ht="13.5">
      <c r="B666" s="212"/>
      <c r="D666" s="184" t="s">
        <v>171</v>
      </c>
      <c r="E666" s="213" t="s">
        <v>5</v>
      </c>
      <c r="F666" s="214" t="s">
        <v>252</v>
      </c>
      <c r="H666" s="215">
        <v>2.96</v>
      </c>
      <c r="I666" s="216"/>
      <c r="L666" s="212"/>
      <c r="M666" s="217"/>
      <c r="N666" s="218"/>
      <c r="O666" s="218"/>
      <c r="P666" s="218"/>
      <c r="Q666" s="218"/>
      <c r="R666" s="218"/>
      <c r="S666" s="218"/>
      <c r="T666" s="219"/>
      <c r="AT666" s="213" t="s">
        <v>171</v>
      </c>
      <c r="AU666" s="213" t="s">
        <v>91</v>
      </c>
      <c r="AV666" s="13" t="s">
        <v>167</v>
      </c>
      <c r="AW666" s="13" t="s">
        <v>45</v>
      </c>
      <c r="AX666" s="13" t="s">
        <v>26</v>
      </c>
      <c r="AY666" s="213" t="s">
        <v>160</v>
      </c>
    </row>
    <row r="667" spans="2:65" s="1" customFormat="1" ht="16.5" customHeight="1">
      <c r="B667" s="171"/>
      <c r="C667" s="172" t="s">
        <v>814</v>
      </c>
      <c r="D667" s="172" t="s">
        <v>162</v>
      </c>
      <c r="E667" s="173" t="s">
        <v>815</v>
      </c>
      <c r="F667" s="174" t="s">
        <v>816</v>
      </c>
      <c r="G667" s="175" t="s">
        <v>176</v>
      </c>
      <c r="H667" s="176">
        <v>7.278</v>
      </c>
      <c r="I667" s="177"/>
      <c r="J667" s="178">
        <f>ROUND(I667*H667,2)</f>
        <v>0</v>
      </c>
      <c r="K667" s="174" t="s">
        <v>166</v>
      </c>
      <c r="L667" s="42"/>
      <c r="M667" s="179" t="s">
        <v>5</v>
      </c>
      <c r="N667" s="180" t="s">
        <v>53</v>
      </c>
      <c r="O667" s="43"/>
      <c r="P667" s="181">
        <f>O667*H667</f>
        <v>0</v>
      </c>
      <c r="Q667" s="181">
        <v>0</v>
      </c>
      <c r="R667" s="181">
        <f>Q667*H667</f>
        <v>0</v>
      </c>
      <c r="S667" s="181">
        <v>0.108</v>
      </c>
      <c r="T667" s="182">
        <f>S667*H667</f>
        <v>0.786024</v>
      </c>
      <c r="AR667" s="24" t="s">
        <v>167</v>
      </c>
      <c r="AT667" s="24" t="s">
        <v>162</v>
      </c>
      <c r="AU667" s="24" t="s">
        <v>91</v>
      </c>
      <c r="AY667" s="24" t="s">
        <v>160</v>
      </c>
      <c r="BE667" s="183">
        <f>IF(N667="základní",J667,0)</f>
        <v>0</v>
      </c>
      <c r="BF667" s="183">
        <f>IF(N667="snížená",J667,0)</f>
        <v>0</v>
      </c>
      <c r="BG667" s="183">
        <f>IF(N667="zákl. přenesená",J667,0)</f>
        <v>0</v>
      </c>
      <c r="BH667" s="183">
        <f>IF(N667="sníž. přenesená",J667,0)</f>
        <v>0</v>
      </c>
      <c r="BI667" s="183">
        <f>IF(N667="nulová",J667,0)</f>
        <v>0</v>
      </c>
      <c r="BJ667" s="24" t="s">
        <v>26</v>
      </c>
      <c r="BK667" s="183">
        <f>ROUND(I667*H667,2)</f>
        <v>0</v>
      </c>
      <c r="BL667" s="24" t="s">
        <v>167</v>
      </c>
      <c r="BM667" s="24" t="s">
        <v>817</v>
      </c>
    </row>
    <row r="668" spans="2:47" s="1" customFormat="1" ht="13.5">
      <c r="B668" s="42"/>
      <c r="D668" s="184" t="s">
        <v>169</v>
      </c>
      <c r="F668" s="185" t="s">
        <v>818</v>
      </c>
      <c r="I668" s="146"/>
      <c r="L668" s="42"/>
      <c r="M668" s="186"/>
      <c r="N668" s="43"/>
      <c r="O668" s="43"/>
      <c r="P668" s="43"/>
      <c r="Q668" s="43"/>
      <c r="R668" s="43"/>
      <c r="S668" s="43"/>
      <c r="T668" s="71"/>
      <c r="AT668" s="24" t="s">
        <v>169</v>
      </c>
      <c r="AU668" s="24" t="s">
        <v>91</v>
      </c>
    </row>
    <row r="669" spans="2:51" s="11" customFormat="1" ht="13.5">
      <c r="B669" s="187"/>
      <c r="D669" s="184" t="s">
        <v>171</v>
      </c>
      <c r="E669" s="188" t="s">
        <v>5</v>
      </c>
      <c r="F669" s="189" t="s">
        <v>819</v>
      </c>
      <c r="H669" s="188" t="s">
        <v>5</v>
      </c>
      <c r="I669" s="190"/>
      <c r="L669" s="187"/>
      <c r="M669" s="191"/>
      <c r="N669" s="192"/>
      <c r="O669" s="192"/>
      <c r="P669" s="192"/>
      <c r="Q669" s="192"/>
      <c r="R669" s="192"/>
      <c r="S669" s="192"/>
      <c r="T669" s="193"/>
      <c r="AT669" s="188" t="s">
        <v>171</v>
      </c>
      <c r="AU669" s="188" t="s">
        <v>91</v>
      </c>
      <c r="AV669" s="11" t="s">
        <v>26</v>
      </c>
      <c r="AW669" s="11" t="s">
        <v>45</v>
      </c>
      <c r="AX669" s="11" t="s">
        <v>82</v>
      </c>
      <c r="AY669" s="188" t="s">
        <v>160</v>
      </c>
    </row>
    <row r="670" spans="2:51" s="11" customFormat="1" ht="13.5">
      <c r="B670" s="187"/>
      <c r="D670" s="184" t="s">
        <v>171</v>
      </c>
      <c r="E670" s="188" t="s">
        <v>5</v>
      </c>
      <c r="F670" s="189" t="s">
        <v>820</v>
      </c>
      <c r="H670" s="188" t="s">
        <v>5</v>
      </c>
      <c r="I670" s="190"/>
      <c r="L670" s="187"/>
      <c r="M670" s="191"/>
      <c r="N670" s="192"/>
      <c r="O670" s="192"/>
      <c r="P670" s="192"/>
      <c r="Q670" s="192"/>
      <c r="R670" s="192"/>
      <c r="S670" s="192"/>
      <c r="T670" s="193"/>
      <c r="AT670" s="188" t="s">
        <v>171</v>
      </c>
      <c r="AU670" s="188" t="s">
        <v>91</v>
      </c>
      <c r="AV670" s="11" t="s">
        <v>26</v>
      </c>
      <c r="AW670" s="11" t="s">
        <v>45</v>
      </c>
      <c r="AX670" s="11" t="s">
        <v>82</v>
      </c>
      <c r="AY670" s="188" t="s">
        <v>160</v>
      </c>
    </row>
    <row r="671" spans="2:51" s="12" customFormat="1" ht="13.5">
      <c r="B671" s="194"/>
      <c r="D671" s="184" t="s">
        <v>171</v>
      </c>
      <c r="E671" s="195" t="s">
        <v>5</v>
      </c>
      <c r="F671" s="196" t="s">
        <v>821</v>
      </c>
      <c r="H671" s="197">
        <v>5.433</v>
      </c>
      <c r="I671" s="198"/>
      <c r="L671" s="194"/>
      <c r="M671" s="199"/>
      <c r="N671" s="200"/>
      <c r="O671" s="200"/>
      <c r="P671" s="200"/>
      <c r="Q671" s="200"/>
      <c r="R671" s="200"/>
      <c r="S671" s="200"/>
      <c r="T671" s="201"/>
      <c r="AT671" s="195" t="s">
        <v>171</v>
      </c>
      <c r="AU671" s="195" t="s">
        <v>91</v>
      </c>
      <c r="AV671" s="12" t="s">
        <v>91</v>
      </c>
      <c r="AW671" s="12" t="s">
        <v>45</v>
      </c>
      <c r="AX671" s="12" t="s">
        <v>82</v>
      </c>
      <c r="AY671" s="195" t="s">
        <v>160</v>
      </c>
    </row>
    <row r="672" spans="2:51" s="12" customFormat="1" ht="13.5">
      <c r="B672" s="194"/>
      <c r="D672" s="184" t="s">
        <v>171</v>
      </c>
      <c r="E672" s="195" t="s">
        <v>5</v>
      </c>
      <c r="F672" s="196" t="s">
        <v>822</v>
      </c>
      <c r="H672" s="197">
        <v>1.845</v>
      </c>
      <c r="I672" s="198"/>
      <c r="L672" s="194"/>
      <c r="M672" s="199"/>
      <c r="N672" s="200"/>
      <c r="O672" s="200"/>
      <c r="P672" s="200"/>
      <c r="Q672" s="200"/>
      <c r="R672" s="200"/>
      <c r="S672" s="200"/>
      <c r="T672" s="201"/>
      <c r="AT672" s="195" t="s">
        <v>171</v>
      </c>
      <c r="AU672" s="195" t="s">
        <v>91</v>
      </c>
      <c r="AV672" s="12" t="s">
        <v>91</v>
      </c>
      <c r="AW672" s="12" t="s">
        <v>45</v>
      </c>
      <c r="AX672" s="12" t="s">
        <v>82</v>
      </c>
      <c r="AY672" s="195" t="s">
        <v>160</v>
      </c>
    </row>
    <row r="673" spans="2:51" s="13" customFormat="1" ht="13.5">
      <c r="B673" s="212"/>
      <c r="D673" s="184" t="s">
        <v>171</v>
      </c>
      <c r="E673" s="213" t="s">
        <v>5</v>
      </c>
      <c r="F673" s="214" t="s">
        <v>252</v>
      </c>
      <c r="H673" s="215">
        <v>7.278</v>
      </c>
      <c r="I673" s="216"/>
      <c r="L673" s="212"/>
      <c r="M673" s="217"/>
      <c r="N673" s="218"/>
      <c r="O673" s="218"/>
      <c r="P673" s="218"/>
      <c r="Q673" s="218"/>
      <c r="R673" s="218"/>
      <c r="S673" s="218"/>
      <c r="T673" s="219"/>
      <c r="AT673" s="213" t="s">
        <v>171</v>
      </c>
      <c r="AU673" s="213" t="s">
        <v>91</v>
      </c>
      <c r="AV673" s="13" t="s">
        <v>167</v>
      </c>
      <c r="AW673" s="13" t="s">
        <v>45</v>
      </c>
      <c r="AX673" s="13" t="s">
        <v>26</v>
      </c>
      <c r="AY673" s="213" t="s">
        <v>160</v>
      </c>
    </row>
    <row r="674" spans="2:65" s="1" customFormat="1" ht="16.5" customHeight="1">
      <c r="B674" s="171"/>
      <c r="C674" s="172" t="s">
        <v>823</v>
      </c>
      <c r="D674" s="172" t="s">
        <v>162</v>
      </c>
      <c r="E674" s="173" t="s">
        <v>824</v>
      </c>
      <c r="F674" s="174" t="s">
        <v>825</v>
      </c>
      <c r="G674" s="175" t="s">
        <v>176</v>
      </c>
      <c r="H674" s="176">
        <v>7.277</v>
      </c>
      <c r="I674" s="177"/>
      <c r="J674" s="178">
        <f>ROUND(I674*H674,2)</f>
        <v>0</v>
      </c>
      <c r="K674" s="174" t="s">
        <v>166</v>
      </c>
      <c r="L674" s="42"/>
      <c r="M674" s="179" t="s">
        <v>5</v>
      </c>
      <c r="N674" s="180" t="s">
        <v>53</v>
      </c>
      <c r="O674" s="43"/>
      <c r="P674" s="181">
        <f>O674*H674</f>
        <v>0</v>
      </c>
      <c r="Q674" s="181">
        <v>0</v>
      </c>
      <c r="R674" s="181">
        <f>Q674*H674</f>
        <v>0</v>
      </c>
      <c r="S674" s="181">
        <v>0.18</v>
      </c>
      <c r="T674" s="182">
        <f>S674*H674</f>
        <v>1.30986</v>
      </c>
      <c r="AR674" s="24" t="s">
        <v>167</v>
      </c>
      <c r="AT674" s="24" t="s">
        <v>162</v>
      </c>
      <c r="AU674" s="24" t="s">
        <v>91</v>
      </c>
      <c r="AY674" s="24" t="s">
        <v>160</v>
      </c>
      <c r="BE674" s="183">
        <f>IF(N674="základní",J674,0)</f>
        <v>0</v>
      </c>
      <c r="BF674" s="183">
        <f>IF(N674="snížená",J674,0)</f>
        <v>0</v>
      </c>
      <c r="BG674" s="183">
        <f>IF(N674="zákl. přenesená",J674,0)</f>
        <v>0</v>
      </c>
      <c r="BH674" s="183">
        <f>IF(N674="sníž. přenesená",J674,0)</f>
        <v>0</v>
      </c>
      <c r="BI674" s="183">
        <f>IF(N674="nulová",J674,0)</f>
        <v>0</v>
      </c>
      <c r="BJ674" s="24" t="s">
        <v>26</v>
      </c>
      <c r="BK674" s="183">
        <f>ROUND(I674*H674,2)</f>
        <v>0</v>
      </c>
      <c r="BL674" s="24" t="s">
        <v>167</v>
      </c>
      <c r="BM674" s="24" t="s">
        <v>826</v>
      </c>
    </row>
    <row r="675" spans="2:47" s="1" customFormat="1" ht="13.5">
      <c r="B675" s="42"/>
      <c r="D675" s="184" t="s">
        <v>169</v>
      </c>
      <c r="F675" s="185" t="s">
        <v>825</v>
      </c>
      <c r="I675" s="146"/>
      <c r="L675" s="42"/>
      <c r="M675" s="186"/>
      <c r="N675" s="43"/>
      <c r="O675" s="43"/>
      <c r="P675" s="43"/>
      <c r="Q675" s="43"/>
      <c r="R675" s="43"/>
      <c r="S675" s="43"/>
      <c r="T675" s="71"/>
      <c r="AT675" s="24" t="s">
        <v>169</v>
      </c>
      <c r="AU675" s="24" t="s">
        <v>91</v>
      </c>
    </row>
    <row r="676" spans="2:51" s="11" customFormat="1" ht="13.5">
      <c r="B676" s="187"/>
      <c r="D676" s="184" t="s">
        <v>171</v>
      </c>
      <c r="E676" s="188" t="s">
        <v>5</v>
      </c>
      <c r="F676" s="189" t="s">
        <v>827</v>
      </c>
      <c r="H676" s="188" t="s">
        <v>5</v>
      </c>
      <c r="I676" s="190"/>
      <c r="L676" s="187"/>
      <c r="M676" s="191"/>
      <c r="N676" s="192"/>
      <c r="O676" s="192"/>
      <c r="P676" s="192"/>
      <c r="Q676" s="192"/>
      <c r="R676" s="192"/>
      <c r="S676" s="192"/>
      <c r="T676" s="193"/>
      <c r="AT676" s="188" t="s">
        <v>171</v>
      </c>
      <c r="AU676" s="188" t="s">
        <v>91</v>
      </c>
      <c r="AV676" s="11" t="s">
        <v>26</v>
      </c>
      <c r="AW676" s="11" t="s">
        <v>45</v>
      </c>
      <c r="AX676" s="11" t="s">
        <v>82</v>
      </c>
      <c r="AY676" s="188" t="s">
        <v>160</v>
      </c>
    </row>
    <row r="677" spans="2:51" s="12" customFormat="1" ht="13.5">
      <c r="B677" s="194"/>
      <c r="D677" s="184" t="s">
        <v>171</v>
      </c>
      <c r="E677" s="195" t="s">
        <v>5</v>
      </c>
      <c r="F677" s="196" t="s">
        <v>828</v>
      </c>
      <c r="H677" s="197">
        <v>3.52</v>
      </c>
      <c r="I677" s="198"/>
      <c r="L677" s="194"/>
      <c r="M677" s="199"/>
      <c r="N677" s="200"/>
      <c r="O677" s="200"/>
      <c r="P677" s="200"/>
      <c r="Q677" s="200"/>
      <c r="R677" s="200"/>
      <c r="S677" s="200"/>
      <c r="T677" s="201"/>
      <c r="AT677" s="195" t="s">
        <v>171</v>
      </c>
      <c r="AU677" s="195" t="s">
        <v>91</v>
      </c>
      <c r="AV677" s="12" t="s">
        <v>91</v>
      </c>
      <c r="AW677" s="12" t="s">
        <v>45</v>
      </c>
      <c r="AX677" s="12" t="s">
        <v>82</v>
      </c>
      <c r="AY677" s="195" t="s">
        <v>160</v>
      </c>
    </row>
    <row r="678" spans="2:51" s="12" customFormat="1" ht="13.5">
      <c r="B678" s="194"/>
      <c r="D678" s="184" t="s">
        <v>171</v>
      </c>
      <c r="E678" s="195" t="s">
        <v>5</v>
      </c>
      <c r="F678" s="196" t="s">
        <v>829</v>
      </c>
      <c r="H678" s="197">
        <v>3.757</v>
      </c>
      <c r="I678" s="198"/>
      <c r="L678" s="194"/>
      <c r="M678" s="199"/>
      <c r="N678" s="200"/>
      <c r="O678" s="200"/>
      <c r="P678" s="200"/>
      <c r="Q678" s="200"/>
      <c r="R678" s="200"/>
      <c r="S678" s="200"/>
      <c r="T678" s="201"/>
      <c r="AT678" s="195" t="s">
        <v>171</v>
      </c>
      <c r="AU678" s="195" t="s">
        <v>91</v>
      </c>
      <c r="AV678" s="12" t="s">
        <v>91</v>
      </c>
      <c r="AW678" s="12" t="s">
        <v>45</v>
      </c>
      <c r="AX678" s="12" t="s">
        <v>82</v>
      </c>
      <c r="AY678" s="195" t="s">
        <v>160</v>
      </c>
    </row>
    <row r="679" spans="2:51" s="13" customFormat="1" ht="13.5">
      <c r="B679" s="212"/>
      <c r="D679" s="184" t="s">
        <v>171</v>
      </c>
      <c r="E679" s="213" t="s">
        <v>5</v>
      </c>
      <c r="F679" s="214" t="s">
        <v>252</v>
      </c>
      <c r="H679" s="215">
        <v>7.277</v>
      </c>
      <c r="I679" s="216"/>
      <c r="L679" s="212"/>
      <c r="M679" s="217"/>
      <c r="N679" s="218"/>
      <c r="O679" s="218"/>
      <c r="P679" s="218"/>
      <c r="Q679" s="218"/>
      <c r="R679" s="218"/>
      <c r="S679" s="218"/>
      <c r="T679" s="219"/>
      <c r="AT679" s="213" t="s">
        <v>171</v>
      </c>
      <c r="AU679" s="213" t="s">
        <v>91</v>
      </c>
      <c r="AV679" s="13" t="s">
        <v>167</v>
      </c>
      <c r="AW679" s="13" t="s">
        <v>45</v>
      </c>
      <c r="AX679" s="13" t="s">
        <v>26</v>
      </c>
      <c r="AY679" s="213" t="s">
        <v>160</v>
      </c>
    </row>
    <row r="680" spans="2:65" s="1" customFormat="1" ht="16.5" customHeight="1">
      <c r="B680" s="171"/>
      <c r="C680" s="172" t="s">
        <v>830</v>
      </c>
      <c r="D680" s="172" t="s">
        <v>162</v>
      </c>
      <c r="E680" s="173" t="s">
        <v>831</v>
      </c>
      <c r="F680" s="174" t="s">
        <v>832</v>
      </c>
      <c r="G680" s="175" t="s">
        <v>176</v>
      </c>
      <c r="H680" s="176">
        <v>69.14</v>
      </c>
      <c r="I680" s="177"/>
      <c r="J680" s="178">
        <f>ROUND(I680*H680,2)</f>
        <v>0</v>
      </c>
      <c r="K680" s="174" t="s">
        <v>166</v>
      </c>
      <c r="L680" s="42"/>
      <c r="M680" s="179" t="s">
        <v>5</v>
      </c>
      <c r="N680" s="180" t="s">
        <v>53</v>
      </c>
      <c r="O680" s="43"/>
      <c r="P680" s="181">
        <f>O680*H680</f>
        <v>0</v>
      </c>
      <c r="Q680" s="181">
        <v>0</v>
      </c>
      <c r="R680" s="181">
        <f>Q680*H680</f>
        <v>0</v>
      </c>
      <c r="S680" s="181">
        <v>0.063</v>
      </c>
      <c r="T680" s="182">
        <f>S680*H680</f>
        <v>4.3558200000000005</v>
      </c>
      <c r="AR680" s="24" t="s">
        <v>167</v>
      </c>
      <c r="AT680" s="24" t="s">
        <v>162</v>
      </c>
      <c r="AU680" s="24" t="s">
        <v>91</v>
      </c>
      <c r="AY680" s="24" t="s">
        <v>160</v>
      </c>
      <c r="BE680" s="183">
        <f>IF(N680="základní",J680,0)</f>
        <v>0</v>
      </c>
      <c r="BF680" s="183">
        <f>IF(N680="snížená",J680,0)</f>
        <v>0</v>
      </c>
      <c r="BG680" s="183">
        <f>IF(N680="zákl. přenesená",J680,0)</f>
        <v>0</v>
      </c>
      <c r="BH680" s="183">
        <f>IF(N680="sníž. přenesená",J680,0)</f>
        <v>0</v>
      </c>
      <c r="BI680" s="183">
        <f>IF(N680="nulová",J680,0)</f>
        <v>0</v>
      </c>
      <c r="BJ680" s="24" t="s">
        <v>26</v>
      </c>
      <c r="BK680" s="183">
        <f>ROUND(I680*H680,2)</f>
        <v>0</v>
      </c>
      <c r="BL680" s="24" t="s">
        <v>167</v>
      </c>
      <c r="BM680" s="24" t="s">
        <v>833</v>
      </c>
    </row>
    <row r="681" spans="2:47" s="1" customFormat="1" ht="13.5">
      <c r="B681" s="42"/>
      <c r="D681" s="184" t="s">
        <v>169</v>
      </c>
      <c r="F681" s="185" t="s">
        <v>834</v>
      </c>
      <c r="I681" s="146"/>
      <c r="L681" s="42"/>
      <c r="M681" s="186"/>
      <c r="N681" s="43"/>
      <c r="O681" s="43"/>
      <c r="P681" s="43"/>
      <c r="Q681" s="43"/>
      <c r="R681" s="43"/>
      <c r="S681" s="43"/>
      <c r="T681" s="71"/>
      <c r="AT681" s="24" t="s">
        <v>169</v>
      </c>
      <c r="AU681" s="24" t="s">
        <v>91</v>
      </c>
    </row>
    <row r="682" spans="2:51" s="11" customFormat="1" ht="13.5">
      <c r="B682" s="187"/>
      <c r="D682" s="184" t="s">
        <v>171</v>
      </c>
      <c r="E682" s="188" t="s">
        <v>5</v>
      </c>
      <c r="F682" s="189" t="s">
        <v>350</v>
      </c>
      <c r="H682" s="188" t="s">
        <v>5</v>
      </c>
      <c r="I682" s="190"/>
      <c r="L682" s="187"/>
      <c r="M682" s="191"/>
      <c r="N682" s="192"/>
      <c r="O682" s="192"/>
      <c r="P682" s="192"/>
      <c r="Q682" s="192"/>
      <c r="R682" s="192"/>
      <c r="S682" s="192"/>
      <c r="T682" s="193"/>
      <c r="AT682" s="188" t="s">
        <v>171</v>
      </c>
      <c r="AU682" s="188" t="s">
        <v>91</v>
      </c>
      <c r="AV682" s="11" t="s">
        <v>26</v>
      </c>
      <c r="AW682" s="11" t="s">
        <v>45</v>
      </c>
      <c r="AX682" s="11" t="s">
        <v>82</v>
      </c>
      <c r="AY682" s="188" t="s">
        <v>160</v>
      </c>
    </row>
    <row r="683" spans="2:51" s="11" customFormat="1" ht="13.5">
      <c r="B683" s="187"/>
      <c r="D683" s="184" t="s">
        <v>171</v>
      </c>
      <c r="E683" s="188" t="s">
        <v>5</v>
      </c>
      <c r="F683" s="189" t="s">
        <v>351</v>
      </c>
      <c r="H683" s="188" t="s">
        <v>5</v>
      </c>
      <c r="I683" s="190"/>
      <c r="L683" s="187"/>
      <c r="M683" s="191"/>
      <c r="N683" s="192"/>
      <c r="O683" s="192"/>
      <c r="P683" s="192"/>
      <c r="Q683" s="192"/>
      <c r="R683" s="192"/>
      <c r="S683" s="192"/>
      <c r="T683" s="193"/>
      <c r="AT683" s="188" t="s">
        <v>171</v>
      </c>
      <c r="AU683" s="188" t="s">
        <v>91</v>
      </c>
      <c r="AV683" s="11" t="s">
        <v>26</v>
      </c>
      <c r="AW683" s="11" t="s">
        <v>45</v>
      </c>
      <c r="AX683" s="11" t="s">
        <v>82</v>
      </c>
      <c r="AY683" s="188" t="s">
        <v>160</v>
      </c>
    </row>
    <row r="684" spans="2:51" s="12" customFormat="1" ht="13.5">
      <c r="B684" s="194"/>
      <c r="D684" s="184" t="s">
        <v>171</v>
      </c>
      <c r="E684" s="195" t="s">
        <v>5</v>
      </c>
      <c r="F684" s="196" t="s">
        <v>352</v>
      </c>
      <c r="H684" s="197">
        <v>14.74</v>
      </c>
      <c r="I684" s="198"/>
      <c r="L684" s="194"/>
      <c r="M684" s="199"/>
      <c r="N684" s="200"/>
      <c r="O684" s="200"/>
      <c r="P684" s="200"/>
      <c r="Q684" s="200"/>
      <c r="R684" s="200"/>
      <c r="S684" s="200"/>
      <c r="T684" s="201"/>
      <c r="AT684" s="195" t="s">
        <v>171</v>
      </c>
      <c r="AU684" s="195" t="s">
        <v>91</v>
      </c>
      <c r="AV684" s="12" t="s">
        <v>91</v>
      </c>
      <c r="AW684" s="12" t="s">
        <v>45</v>
      </c>
      <c r="AX684" s="12" t="s">
        <v>82</v>
      </c>
      <c r="AY684" s="195" t="s">
        <v>160</v>
      </c>
    </row>
    <row r="685" spans="2:51" s="12" customFormat="1" ht="13.5">
      <c r="B685" s="194"/>
      <c r="D685" s="184" t="s">
        <v>171</v>
      </c>
      <c r="E685" s="195" t="s">
        <v>5</v>
      </c>
      <c r="F685" s="196" t="s">
        <v>353</v>
      </c>
      <c r="H685" s="197">
        <v>17.3</v>
      </c>
      <c r="I685" s="198"/>
      <c r="L685" s="194"/>
      <c r="M685" s="199"/>
      <c r="N685" s="200"/>
      <c r="O685" s="200"/>
      <c r="P685" s="200"/>
      <c r="Q685" s="200"/>
      <c r="R685" s="200"/>
      <c r="S685" s="200"/>
      <c r="T685" s="201"/>
      <c r="AT685" s="195" t="s">
        <v>171</v>
      </c>
      <c r="AU685" s="195" t="s">
        <v>91</v>
      </c>
      <c r="AV685" s="12" t="s">
        <v>91</v>
      </c>
      <c r="AW685" s="12" t="s">
        <v>45</v>
      </c>
      <c r="AX685" s="12" t="s">
        <v>82</v>
      </c>
      <c r="AY685" s="195" t="s">
        <v>160</v>
      </c>
    </row>
    <row r="686" spans="2:51" s="12" customFormat="1" ht="13.5">
      <c r="B686" s="194"/>
      <c r="D686" s="184" t="s">
        <v>171</v>
      </c>
      <c r="E686" s="195" t="s">
        <v>5</v>
      </c>
      <c r="F686" s="196" t="s">
        <v>354</v>
      </c>
      <c r="H686" s="197">
        <v>24.885</v>
      </c>
      <c r="I686" s="198"/>
      <c r="L686" s="194"/>
      <c r="M686" s="199"/>
      <c r="N686" s="200"/>
      <c r="O686" s="200"/>
      <c r="P686" s="200"/>
      <c r="Q686" s="200"/>
      <c r="R686" s="200"/>
      <c r="S686" s="200"/>
      <c r="T686" s="201"/>
      <c r="AT686" s="195" t="s">
        <v>171</v>
      </c>
      <c r="AU686" s="195" t="s">
        <v>91</v>
      </c>
      <c r="AV686" s="12" t="s">
        <v>91</v>
      </c>
      <c r="AW686" s="12" t="s">
        <v>45</v>
      </c>
      <c r="AX686" s="12" t="s">
        <v>82</v>
      </c>
      <c r="AY686" s="195" t="s">
        <v>160</v>
      </c>
    </row>
    <row r="687" spans="2:51" s="12" customFormat="1" ht="13.5">
      <c r="B687" s="194"/>
      <c r="D687" s="184" t="s">
        <v>171</v>
      </c>
      <c r="E687" s="195" t="s">
        <v>5</v>
      </c>
      <c r="F687" s="196" t="s">
        <v>355</v>
      </c>
      <c r="H687" s="197">
        <v>12.215</v>
      </c>
      <c r="I687" s="198"/>
      <c r="L687" s="194"/>
      <c r="M687" s="199"/>
      <c r="N687" s="200"/>
      <c r="O687" s="200"/>
      <c r="P687" s="200"/>
      <c r="Q687" s="200"/>
      <c r="R687" s="200"/>
      <c r="S687" s="200"/>
      <c r="T687" s="201"/>
      <c r="AT687" s="195" t="s">
        <v>171</v>
      </c>
      <c r="AU687" s="195" t="s">
        <v>91</v>
      </c>
      <c r="AV687" s="12" t="s">
        <v>91</v>
      </c>
      <c r="AW687" s="12" t="s">
        <v>45</v>
      </c>
      <c r="AX687" s="12" t="s">
        <v>82</v>
      </c>
      <c r="AY687" s="195" t="s">
        <v>160</v>
      </c>
    </row>
    <row r="688" spans="2:51" s="13" customFormat="1" ht="13.5">
      <c r="B688" s="212"/>
      <c r="D688" s="184" t="s">
        <v>171</v>
      </c>
      <c r="E688" s="213" t="s">
        <v>5</v>
      </c>
      <c r="F688" s="214" t="s">
        <v>252</v>
      </c>
      <c r="H688" s="215">
        <v>69.14</v>
      </c>
      <c r="I688" s="216"/>
      <c r="L688" s="212"/>
      <c r="M688" s="217"/>
      <c r="N688" s="218"/>
      <c r="O688" s="218"/>
      <c r="P688" s="218"/>
      <c r="Q688" s="218"/>
      <c r="R688" s="218"/>
      <c r="S688" s="218"/>
      <c r="T688" s="219"/>
      <c r="AT688" s="213" t="s">
        <v>171</v>
      </c>
      <c r="AU688" s="213" t="s">
        <v>91</v>
      </c>
      <c r="AV688" s="13" t="s">
        <v>167</v>
      </c>
      <c r="AW688" s="13" t="s">
        <v>45</v>
      </c>
      <c r="AX688" s="13" t="s">
        <v>26</v>
      </c>
      <c r="AY688" s="213" t="s">
        <v>160</v>
      </c>
    </row>
    <row r="689" spans="2:65" s="1" customFormat="1" ht="16.5" customHeight="1">
      <c r="B689" s="171"/>
      <c r="C689" s="172" t="s">
        <v>835</v>
      </c>
      <c r="D689" s="172" t="s">
        <v>162</v>
      </c>
      <c r="E689" s="173" t="s">
        <v>836</v>
      </c>
      <c r="F689" s="174" t="s">
        <v>837</v>
      </c>
      <c r="G689" s="175" t="s">
        <v>183</v>
      </c>
      <c r="H689" s="176">
        <v>0.905</v>
      </c>
      <c r="I689" s="177"/>
      <c r="J689" s="178">
        <f>ROUND(I689*H689,2)</f>
        <v>0</v>
      </c>
      <c r="K689" s="174" t="s">
        <v>166</v>
      </c>
      <c r="L689" s="42"/>
      <c r="M689" s="179" t="s">
        <v>5</v>
      </c>
      <c r="N689" s="180" t="s">
        <v>53</v>
      </c>
      <c r="O689" s="43"/>
      <c r="P689" s="181">
        <f>O689*H689</f>
        <v>0</v>
      </c>
      <c r="Q689" s="181">
        <v>0</v>
      </c>
      <c r="R689" s="181">
        <f>Q689*H689</f>
        <v>0</v>
      </c>
      <c r="S689" s="181">
        <v>2.004</v>
      </c>
      <c r="T689" s="182">
        <f>S689*H689</f>
        <v>1.81362</v>
      </c>
      <c r="AR689" s="24" t="s">
        <v>167</v>
      </c>
      <c r="AT689" s="24" t="s">
        <v>162</v>
      </c>
      <c r="AU689" s="24" t="s">
        <v>91</v>
      </c>
      <c r="AY689" s="24" t="s">
        <v>160</v>
      </c>
      <c r="BE689" s="183">
        <f>IF(N689="základní",J689,0)</f>
        <v>0</v>
      </c>
      <c r="BF689" s="183">
        <f>IF(N689="snížená",J689,0)</f>
        <v>0</v>
      </c>
      <c r="BG689" s="183">
        <f>IF(N689="zákl. přenesená",J689,0)</f>
        <v>0</v>
      </c>
      <c r="BH689" s="183">
        <f>IF(N689="sníž. přenesená",J689,0)</f>
        <v>0</v>
      </c>
      <c r="BI689" s="183">
        <f>IF(N689="nulová",J689,0)</f>
        <v>0</v>
      </c>
      <c r="BJ689" s="24" t="s">
        <v>26</v>
      </c>
      <c r="BK689" s="183">
        <f>ROUND(I689*H689,2)</f>
        <v>0</v>
      </c>
      <c r="BL689" s="24" t="s">
        <v>167</v>
      </c>
      <c r="BM689" s="24" t="s">
        <v>838</v>
      </c>
    </row>
    <row r="690" spans="2:47" s="1" customFormat="1" ht="27">
      <c r="B690" s="42"/>
      <c r="D690" s="184" t="s">
        <v>169</v>
      </c>
      <c r="F690" s="185" t="s">
        <v>839</v>
      </c>
      <c r="I690" s="146"/>
      <c r="L690" s="42"/>
      <c r="M690" s="186"/>
      <c r="N690" s="43"/>
      <c r="O690" s="43"/>
      <c r="P690" s="43"/>
      <c r="Q690" s="43"/>
      <c r="R690" s="43"/>
      <c r="S690" s="43"/>
      <c r="T690" s="71"/>
      <c r="AT690" s="24" t="s">
        <v>169</v>
      </c>
      <c r="AU690" s="24" t="s">
        <v>91</v>
      </c>
    </row>
    <row r="691" spans="2:51" s="11" customFormat="1" ht="13.5">
      <c r="B691" s="187"/>
      <c r="D691" s="184" t="s">
        <v>171</v>
      </c>
      <c r="E691" s="188" t="s">
        <v>5</v>
      </c>
      <c r="F691" s="189" t="s">
        <v>840</v>
      </c>
      <c r="H691" s="188" t="s">
        <v>5</v>
      </c>
      <c r="I691" s="190"/>
      <c r="L691" s="187"/>
      <c r="M691" s="191"/>
      <c r="N691" s="192"/>
      <c r="O691" s="192"/>
      <c r="P691" s="192"/>
      <c r="Q691" s="192"/>
      <c r="R691" s="192"/>
      <c r="S691" s="192"/>
      <c r="T691" s="193"/>
      <c r="AT691" s="188" t="s">
        <v>171</v>
      </c>
      <c r="AU691" s="188" t="s">
        <v>91</v>
      </c>
      <c r="AV691" s="11" t="s">
        <v>26</v>
      </c>
      <c r="AW691" s="11" t="s">
        <v>45</v>
      </c>
      <c r="AX691" s="11" t="s">
        <v>82</v>
      </c>
      <c r="AY691" s="188" t="s">
        <v>160</v>
      </c>
    </row>
    <row r="692" spans="2:51" s="11" customFormat="1" ht="13.5">
      <c r="B692" s="187"/>
      <c r="D692" s="184" t="s">
        <v>171</v>
      </c>
      <c r="E692" s="188" t="s">
        <v>5</v>
      </c>
      <c r="F692" s="189" t="s">
        <v>841</v>
      </c>
      <c r="H692" s="188" t="s">
        <v>5</v>
      </c>
      <c r="I692" s="190"/>
      <c r="L692" s="187"/>
      <c r="M692" s="191"/>
      <c r="N692" s="192"/>
      <c r="O692" s="192"/>
      <c r="P692" s="192"/>
      <c r="Q692" s="192"/>
      <c r="R692" s="192"/>
      <c r="S692" s="192"/>
      <c r="T692" s="193"/>
      <c r="AT692" s="188" t="s">
        <v>171</v>
      </c>
      <c r="AU692" s="188" t="s">
        <v>91</v>
      </c>
      <c r="AV692" s="11" t="s">
        <v>26</v>
      </c>
      <c r="AW692" s="11" t="s">
        <v>45</v>
      </c>
      <c r="AX692" s="11" t="s">
        <v>82</v>
      </c>
      <c r="AY692" s="188" t="s">
        <v>160</v>
      </c>
    </row>
    <row r="693" spans="2:51" s="12" customFormat="1" ht="13.5">
      <c r="B693" s="194"/>
      <c r="D693" s="184" t="s">
        <v>171</v>
      </c>
      <c r="E693" s="195" t="s">
        <v>5</v>
      </c>
      <c r="F693" s="196" t="s">
        <v>842</v>
      </c>
      <c r="H693" s="197">
        <v>0.905</v>
      </c>
      <c r="I693" s="198"/>
      <c r="L693" s="194"/>
      <c r="M693" s="199"/>
      <c r="N693" s="200"/>
      <c r="O693" s="200"/>
      <c r="P693" s="200"/>
      <c r="Q693" s="200"/>
      <c r="R693" s="200"/>
      <c r="S693" s="200"/>
      <c r="T693" s="201"/>
      <c r="AT693" s="195" t="s">
        <v>171</v>
      </c>
      <c r="AU693" s="195" t="s">
        <v>91</v>
      </c>
      <c r="AV693" s="12" t="s">
        <v>91</v>
      </c>
      <c r="AW693" s="12" t="s">
        <v>45</v>
      </c>
      <c r="AX693" s="12" t="s">
        <v>82</v>
      </c>
      <c r="AY693" s="195" t="s">
        <v>160</v>
      </c>
    </row>
    <row r="694" spans="2:51" s="13" customFormat="1" ht="13.5">
      <c r="B694" s="212"/>
      <c r="D694" s="184" t="s">
        <v>171</v>
      </c>
      <c r="E694" s="213" t="s">
        <v>5</v>
      </c>
      <c r="F694" s="214" t="s">
        <v>252</v>
      </c>
      <c r="H694" s="215">
        <v>0.905</v>
      </c>
      <c r="I694" s="216"/>
      <c r="L694" s="212"/>
      <c r="M694" s="217"/>
      <c r="N694" s="218"/>
      <c r="O694" s="218"/>
      <c r="P694" s="218"/>
      <c r="Q694" s="218"/>
      <c r="R694" s="218"/>
      <c r="S694" s="218"/>
      <c r="T694" s="219"/>
      <c r="AT694" s="213" t="s">
        <v>171</v>
      </c>
      <c r="AU694" s="213" t="s">
        <v>91</v>
      </c>
      <c r="AV694" s="13" t="s">
        <v>167</v>
      </c>
      <c r="AW694" s="13" t="s">
        <v>45</v>
      </c>
      <c r="AX694" s="13" t="s">
        <v>26</v>
      </c>
      <c r="AY694" s="213" t="s">
        <v>160</v>
      </c>
    </row>
    <row r="695" spans="2:65" s="1" customFormat="1" ht="16.5" customHeight="1">
      <c r="B695" s="171"/>
      <c r="C695" s="172" t="s">
        <v>843</v>
      </c>
      <c r="D695" s="172" t="s">
        <v>162</v>
      </c>
      <c r="E695" s="173" t="s">
        <v>844</v>
      </c>
      <c r="F695" s="174" t="s">
        <v>845</v>
      </c>
      <c r="G695" s="175" t="s">
        <v>183</v>
      </c>
      <c r="H695" s="176">
        <v>0.404</v>
      </c>
      <c r="I695" s="177"/>
      <c r="J695" s="178">
        <f>ROUND(I695*H695,2)</f>
        <v>0</v>
      </c>
      <c r="K695" s="174" t="s">
        <v>166</v>
      </c>
      <c r="L695" s="42"/>
      <c r="M695" s="179" t="s">
        <v>5</v>
      </c>
      <c r="N695" s="180" t="s">
        <v>53</v>
      </c>
      <c r="O695" s="43"/>
      <c r="P695" s="181">
        <f>O695*H695</f>
        <v>0</v>
      </c>
      <c r="Q695" s="181">
        <v>0.0001</v>
      </c>
      <c r="R695" s="181">
        <f>Q695*H695</f>
        <v>4.0400000000000006E-05</v>
      </c>
      <c r="S695" s="181">
        <v>2.41</v>
      </c>
      <c r="T695" s="182">
        <f>S695*H695</f>
        <v>0.9736400000000002</v>
      </c>
      <c r="AR695" s="24" t="s">
        <v>167</v>
      </c>
      <c r="AT695" s="24" t="s">
        <v>162</v>
      </c>
      <c r="AU695" s="24" t="s">
        <v>91</v>
      </c>
      <c r="AY695" s="24" t="s">
        <v>160</v>
      </c>
      <c r="BE695" s="183">
        <f>IF(N695="základní",J695,0)</f>
        <v>0</v>
      </c>
      <c r="BF695" s="183">
        <f>IF(N695="snížená",J695,0)</f>
        <v>0</v>
      </c>
      <c r="BG695" s="183">
        <f>IF(N695="zákl. přenesená",J695,0)</f>
        <v>0</v>
      </c>
      <c r="BH695" s="183">
        <f>IF(N695="sníž. přenesená",J695,0)</f>
        <v>0</v>
      </c>
      <c r="BI695" s="183">
        <f>IF(N695="nulová",J695,0)</f>
        <v>0</v>
      </c>
      <c r="BJ695" s="24" t="s">
        <v>26</v>
      </c>
      <c r="BK695" s="183">
        <f>ROUND(I695*H695,2)</f>
        <v>0</v>
      </c>
      <c r="BL695" s="24" t="s">
        <v>167</v>
      </c>
      <c r="BM695" s="24" t="s">
        <v>846</v>
      </c>
    </row>
    <row r="696" spans="2:47" s="1" customFormat="1" ht="13.5">
      <c r="B696" s="42"/>
      <c r="D696" s="184" t="s">
        <v>169</v>
      </c>
      <c r="F696" s="185" t="s">
        <v>847</v>
      </c>
      <c r="I696" s="146"/>
      <c r="L696" s="42"/>
      <c r="M696" s="186"/>
      <c r="N696" s="43"/>
      <c r="O696" s="43"/>
      <c r="P696" s="43"/>
      <c r="Q696" s="43"/>
      <c r="R696" s="43"/>
      <c r="S696" s="43"/>
      <c r="T696" s="71"/>
      <c r="AT696" s="24" t="s">
        <v>169</v>
      </c>
      <c r="AU696" s="24" t="s">
        <v>91</v>
      </c>
    </row>
    <row r="697" spans="2:51" s="11" customFormat="1" ht="13.5">
      <c r="B697" s="187"/>
      <c r="D697" s="184" t="s">
        <v>171</v>
      </c>
      <c r="E697" s="188" t="s">
        <v>5</v>
      </c>
      <c r="F697" s="189" t="s">
        <v>840</v>
      </c>
      <c r="H697" s="188" t="s">
        <v>5</v>
      </c>
      <c r="I697" s="190"/>
      <c r="L697" s="187"/>
      <c r="M697" s="191"/>
      <c r="N697" s="192"/>
      <c r="O697" s="192"/>
      <c r="P697" s="192"/>
      <c r="Q697" s="192"/>
      <c r="R697" s="192"/>
      <c r="S697" s="192"/>
      <c r="T697" s="193"/>
      <c r="AT697" s="188" t="s">
        <v>171</v>
      </c>
      <c r="AU697" s="188" t="s">
        <v>91</v>
      </c>
      <c r="AV697" s="11" t="s">
        <v>26</v>
      </c>
      <c r="AW697" s="11" t="s">
        <v>45</v>
      </c>
      <c r="AX697" s="11" t="s">
        <v>82</v>
      </c>
      <c r="AY697" s="188" t="s">
        <v>160</v>
      </c>
    </row>
    <row r="698" spans="2:51" s="11" customFormat="1" ht="13.5">
      <c r="B698" s="187"/>
      <c r="D698" s="184" t="s">
        <v>171</v>
      </c>
      <c r="E698" s="188" t="s">
        <v>5</v>
      </c>
      <c r="F698" s="189" t="s">
        <v>848</v>
      </c>
      <c r="H698" s="188" t="s">
        <v>5</v>
      </c>
      <c r="I698" s="190"/>
      <c r="L698" s="187"/>
      <c r="M698" s="191"/>
      <c r="N698" s="192"/>
      <c r="O698" s="192"/>
      <c r="P698" s="192"/>
      <c r="Q698" s="192"/>
      <c r="R698" s="192"/>
      <c r="S698" s="192"/>
      <c r="T698" s="193"/>
      <c r="AT698" s="188" t="s">
        <v>171</v>
      </c>
      <c r="AU698" s="188" t="s">
        <v>91</v>
      </c>
      <c r="AV698" s="11" t="s">
        <v>26</v>
      </c>
      <c r="AW698" s="11" t="s">
        <v>45</v>
      </c>
      <c r="AX698" s="11" t="s">
        <v>82</v>
      </c>
      <c r="AY698" s="188" t="s">
        <v>160</v>
      </c>
    </row>
    <row r="699" spans="2:51" s="12" customFormat="1" ht="13.5">
      <c r="B699" s="194"/>
      <c r="D699" s="184" t="s">
        <v>171</v>
      </c>
      <c r="E699" s="195" t="s">
        <v>5</v>
      </c>
      <c r="F699" s="196" t="s">
        <v>849</v>
      </c>
      <c r="H699" s="197">
        <v>0.404</v>
      </c>
      <c r="I699" s="198"/>
      <c r="L699" s="194"/>
      <c r="M699" s="199"/>
      <c r="N699" s="200"/>
      <c r="O699" s="200"/>
      <c r="P699" s="200"/>
      <c r="Q699" s="200"/>
      <c r="R699" s="200"/>
      <c r="S699" s="200"/>
      <c r="T699" s="201"/>
      <c r="AT699" s="195" t="s">
        <v>171</v>
      </c>
      <c r="AU699" s="195" t="s">
        <v>91</v>
      </c>
      <c r="AV699" s="12" t="s">
        <v>91</v>
      </c>
      <c r="AW699" s="12" t="s">
        <v>45</v>
      </c>
      <c r="AX699" s="12" t="s">
        <v>82</v>
      </c>
      <c r="AY699" s="195" t="s">
        <v>160</v>
      </c>
    </row>
    <row r="700" spans="2:51" s="13" customFormat="1" ht="13.5">
      <c r="B700" s="212"/>
      <c r="D700" s="184" t="s">
        <v>171</v>
      </c>
      <c r="E700" s="213" t="s">
        <v>5</v>
      </c>
      <c r="F700" s="214" t="s">
        <v>252</v>
      </c>
      <c r="H700" s="215">
        <v>0.404</v>
      </c>
      <c r="I700" s="216"/>
      <c r="L700" s="212"/>
      <c r="M700" s="217"/>
      <c r="N700" s="218"/>
      <c r="O700" s="218"/>
      <c r="P700" s="218"/>
      <c r="Q700" s="218"/>
      <c r="R700" s="218"/>
      <c r="S700" s="218"/>
      <c r="T700" s="219"/>
      <c r="AT700" s="213" t="s">
        <v>171</v>
      </c>
      <c r="AU700" s="213" t="s">
        <v>91</v>
      </c>
      <c r="AV700" s="13" t="s">
        <v>167</v>
      </c>
      <c r="AW700" s="13" t="s">
        <v>45</v>
      </c>
      <c r="AX700" s="13" t="s">
        <v>26</v>
      </c>
      <c r="AY700" s="213" t="s">
        <v>160</v>
      </c>
    </row>
    <row r="701" spans="2:65" s="1" customFormat="1" ht="16.5" customHeight="1">
      <c r="B701" s="171"/>
      <c r="C701" s="172" t="s">
        <v>850</v>
      </c>
      <c r="D701" s="172" t="s">
        <v>162</v>
      </c>
      <c r="E701" s="173" t="s">
        <v>851</v>
      </c>
      <c r="F701" s="174" t="s">
        <v>852</v>
      </c>
      <c r="G701" s="175" t="s">
        <v>183</v>
      </c>
      <c r="H701" s="176">
        <v>1.345</v>
      </c>
      <c r="I701" s="177"/>
      <c r="J701" s="178">
        <f>ROUND(I701*H701,2)</f>
        <v>0</v>
      </c>
      <c r="K701" s="174" t="s">
        <v>166</v>
      </c>
      <c r="L701" s="42"/>
      <c r="M701" s="179" t="s">
        <v>5</v>
      </c>
      <c r="N701" s="180" t="s">
        <v>53</v>
      </c>
      <c r="O701" s="43"/>
      <c r="P701" s="181">
        <f>O701*H701</f>
        <v>0</v>
      </c>
      <c r="Q701" s="181">
        <v>0</v>
      </c>
      <c r="R701" s="181">
        <f>Q701*H701</f>
        <v>0</v>
      </c>
      <c r="S701" s="181">
        <v>2.2</v>
      </c>
      <c r="T701" s="182">
        <f>S701*H701</f>
        <v>2.959</v>
      </c>
      <c r="AR701" s="24" t="s">
        <v>167</v>
      </c>
      <c r="AT701" s="24" t="s">
        <v>162</v>
      </c>
      <c r="AU701" s="24" t="s">
        <v>91</v>
      </c>
      <c r="AY701" s="24" t="s">
        <v>160</v>
      </c>
      <c r="BE701" s="183">
        <f>IF(N701="základní",J701,0)</f>
        <v>0</v>
      </c>
      <c r="BF701" s="183">
        <f>IF(N701="snížená",J701,0)</f>
        <v>0</v>
      </c>
      <c r="BG701" s="183">
        <f>IF(N701="zákl. přenesená",J701,0)</f>
        <v>0</v>
      </c>
      <c r="BH701" s="183">
        <f>IF(N701="sníž. přenesená",J701,0)</f>
        <v>0</v>
      </c>
      <c r="BI701" s="183">
        <f>IF(N701="nulová",J701,0)</f>
        <v>0</v>
      </c>
      <c r="BJ701" s="24" t="s">
        <v>26</v>
      </c>
      <c r="BK701" s="183">
        <f>ROUND(I701*H701,2)</f>
        <v>0</v>
      </c>
      <c r="BL701" s="24" t="s">
        <v>167</v>
      </c>
      <c r="BM701" s="24" t="s">
        <v>853</v>
      </c>
    </row>
    <row r="702" spans="2:47" s="1" customFormat="1" ht="13.5">
      <c r="B702" s="42"/>
      <c r="D702" s="184" t="s">
        <v>169</v>
      </c>
      <c r="F702" s="185" t="s">
        <v>854</v>
      </c>
      <c r="I702" s="146"/>
      <c r="L702" s="42"/>
      <c r="M702" s="186"/>
      <c r="N702" s="43"/>
      <c r="O702" s="43"/>
      <c r="P702" s="43"/>
      <c r="Q702" s="43"/>
      <c r="R702" s="43"/>
      <c r="S702" s="43"/>
      <c r="T702" s="71"/>
      <c r="AT702" s="24" t="s">
        <v>169</v>
      </c>
      <c r="AU702" s="24" t="s">
        <v>91</v>
      </c>
    </row>
    <row r="703" spans="2:51" s="11" customFormat="1" ht="13.5">
      <c r="B703" s="187"/>
      <c r="D703" s="184" t="s">
        <v>171</v>
      </c>
      <c r="E703" s="188" t="s">
        <v>5</v>
      </c>
      <c r="F703" s="189" t="s">
        <v>840</v>
      </c>
      <c r="H703" s="188" t="s">
        <v>5</v>
      </c>
      <c r="I703" s="190"/>
      <c r="L703" s="187"/>
      <c r="M703" s="191"/>
      <c r="N703" s="192"/>
      <c r="O703" s="192"/>
      <c r="P703" s="192"/>
      <c r="Q703" s="192"/>
      <c r="R703" s="192"/>
      <c r="S703" s="192"/>
      <c r="T703" s="193"/>
      <c r="AT703" s="188" t="s">
        <v>171</v>
      </c>
      <c r="AU703" s="188" t="s">
        <v>91</v>
      </c>
      <c r="AV703" s="11" t="s">
        <v>26</v>
      </c>
      <c r="AW703" s="11" t="s">
        <v>45</v>
      </c>
      <c r="AX703" s="11" t="s">
        <v>82</v>
      </c>
      <c r="AY703" s="188" t="s">
        <v>160</v>
      </c>
    </row>
    <row r="704" spans="2:51" s="11" customFormat="1" ht="13.5">
      <c r="B704" s="187"/>
      <c r="D704" s="184" t="s">
        <v>171</v>
      </c>
      <c r="E704" s="188" t="s">
        <v>5</v>
      </c>
      <c r="F704" s="189" t="s">
        <v>855</v>
      </c>
      <c r="H704" s="188" t="s">
        <v>5</v>
      </c>
      <c r="I704" s="190"/>
      <c r="L704" s="187"/>
      <c r="M704" s="191"/>
      <c r="N704" s="192"/>
      <c r="O704" s="192"/>
      <c r="P704" s="192"/>
      <c r="Q704" s="192"/>
      <c r="R704" s="192"/>
      <c r="S704" s="192"/>
      <c r="T704" s="193"/>
      <c r="AT704" s="188" t="s">
        <v>171</v>
      </c>
      <c r="AU704" s="188" t="s">
        <v>91</v>
      </c>
      <c r="AV704" s="11" t="s">
        <v>26</v>
      </c>
      <c r="AW704" s="11" t="s">
        <v>45</v>
      </c>
      <c r="AX704" s="11" t="s">
        <v>82</v>
      </c>
      <c r="AY704" s="188" t="s">
        <v>160</v>
      </c>
    </row>
    <row r="705" spans="2:51" s="12" customFormat="1" ht="13.5">
      <c r="B705" s="194"/>
      <c r="D705" s="184" t="s">
        <v>171</v>
      </c>
      <c r="E705" s="195" t="s">
        <v>5</v>
      </c>
      <c r="F705" s="196" t="s">
        <v>856</v>
      </c>
      <c r="H705" s="197">
        <v>1.345</v>
      </c>
      <c r="I705" s="198"/>
      <c r="L705" s="194"/>
      <c r="M705" s="199"/>
      <c r="N705" s="200"/>
      <c r="O705" s="200"/>
      <c r="P705" s="200"/>
      <c r="Q705" s="200"/>
      <c r="R705" s="200"/>
      <c r="S705" s="200"/>
      <c r="T705" s="201"/>
      <c r="AT705" s="195" t="s">
        <v>171</v>
      </c>
      <c r="AU705" s="195" t="s">
        <v>91</v>
      </c>
      <c r="AV705" s="12" t="s">
        <v>91</v>
      </c>
      <c r="AW705" s="12" t="s">
        <v>45</v>
      </c>
      <c r="AX705" s="12" t="s">
        <v>82</v>
      </c>
      <c r="AY705" s="195" t="s">
        <v>160</v>
      </c>
    </row>
    <row r="706" spans="2:51" s="13" customFormat="1" ht="13.5">
      <c r="B706" s="212"/>
      <c r="D706" s="184" t="s">
        <v>171</v>
      </c>
      <c r="E706" s="213" t="s">
        <v>5</v>
      </c>
      <c r="F706" s="214" t="s">
        <v>252</v>
      </c>
      <c r="H706" s="215">
        <v>1.345</v>
      </c>
      <c r="I706" s="216"/>
      <c r="L706" s="212"/>
      <c r="M706" s="217"/>
      <c r="N706" s="218"/>
      <c r="O706" s="218"/>
      <c r="P706" s="218"/>
      <c r="Q706" s="218"/>
      <c r="R706" s="218"/>
      <c r="S706" s="218"/>
      <c r="T706" s="219"/>
      <c r="AT706" s="213" t="s">
        <v>171</v>
      </c>
      <c r="AU706" s="213" t="s">
        <v>91</v>
      </c>
      <c r="AV706" s="13" t="s">
        <v>167</v>
      </c>
      <c r="AW706" s="13" t="s">
        <v>45</v>
      </c>
      <c r="AX706" s="13" t="s">
        <v>26</v>
      </c>
      <c r="AY706" s="213" t="s">
        <v>160</v>
      </c>
    </row>
    <row r="707" spans="2:65" s="1" customFormat="1" ht="16.5" customHeight="1">
      <c r="B707" s="171"/>
      <c r="C707" s="172" t="s">
        <v>857</v>
      </c>
      <c r="D707" s="172" t="s">
        <v>162</v>
      </c>
      <c r="E707" s="173" t="s">
        <v>858</v>
      </c>
      <c r="F707" s="174" t="s">
        <v>859</v>
      </c>
      <c r="G707" s="175" t="s">
        <v>176</v>
      </c>
      <c r="H707" s="176">
        <v>2.99</v>
      </c>
      <c r="I707" s="177"/>
      <c r="J707" s="178">
        <f>ROUND(I707*H707,2)</f>
        <v>0</v>
      </c>
      <c r="K707" s="174" t="s">
        <v>166</v>
      </c>
      <c r="L707" s="42"/>
      <c r="M707" s="179" t="s">
        <v>5</v>
      </c>
      <c r="N707" s="180" t="s">
        <v>53</v>
      </c>
      <c r="O707" s="43"/>
      <c r="P707" s="181">
        <f>O707*H707</f>
        <v>0</v>
      </c>
      <c r="Q707" s="181">
        <v>0</v>
      </c>
      <c r="R707" s="181">
        <f>Q707*H707</f>
        <v>0</v>
      </c>
      <c r="S707" s="181">
        <v>0.021</v>
      </c>
      <c r="T707" s="182">
        <f>S707*H707</f>
        <v>0.06279000000000001</v>
      </c>
      <c r="AR707" s="24" t="s">
        <v>167</v>
      </c>
      <c r="AT707" s="24" t="s">
        <v>162</v>
      </c>
      <c r="AU707" s="24" t="s">
        <v>91</v>
      </c>
      <c r="AY707" s="24" t="s">
        <v>160</v>
      </c>
      <c r="BE707" s="183">
        <f>IF(N707="základní",J707,0)</f>
        <v>0</v>
      </c>
      <c r="BF707" s="183">
        <f>IF(N707="snížená",J707,0)</f>
        <v>0</v>
      </c>
      <c r="BG707" s="183">
        <f>IF(N707="zákl. přenesená",J707,0)</f>
        <v>0</v>
      </c>
      <c r="BH707" s="183">
        <f>IF(N707="sníž. přenesená",J707,0)</f>
        <v>0</v>
      </c>
      <c r="BI707" s="183">
        <f>IF(N707="nulová",J707,0)</f>
        <v>0</v>
      </c>
      <c r="BJ707" s="24" t="s">
        <v>26</v>
      </c>
      <c r="BK707" s="183">
        <f>ROUND(I707*H707,2)</f>
        <v>0</v>
      </c>
      <c r="BL707" s="24" t="s">
        <v>167</v>
      </c>
      <c r="BM707" s="24" t="s">
        <v>860</v>
      </c>
    </row>
    <row r="708" spans="2:47" s="1" customFormat="1" ht="13.5">
      <c r="B708" s="42"/>
      <c r="D708" s="184" t="s">
        <v>169</v>
      </c>
      <c r="F708" s="185" t="s">
        <v>861</v>
      </c>
      <c r="I708" s="146"/>
      <c r="L708" s="42"/>
      <c r="M708" s="186"/>
      <c r="N708" s="43"/>
      <c r="O708" s="43"/>
      <c r="P708" s="43"/>
      <c r="Q708" s="43"/>
      <c r="R708" s="43"/>
      <c r="S708" s="43"/>
      <c r="T708" s="71"/>
      <c r="AT708" s="24" t="s">
        <v>169</v>
      </c>
      <c r="AU708" s="24" t="s">
        <v>91</v>
      </c>
    </row>
    <row r="709" spans="2:51" s="11" customFormat="1" ht="13.5">
      <c r="B709" s="187"/>
      <c r="D709" s="184" t="s">
        <v>171</v>
      </c>
      <c r="E709" s="188" t="s">
        <v>5</v>
      </c>
      <c r="F709" s="189" t="s">
        <v>862</v>
      </c>
      <c r="H709" s="188" t="s">
        <v>5</v>
      </c>
      <c r="I709" s="190"/>
      <c r="L709" s="187"/>
      <c r="M709" s="191"/>
      <c r="N709" s="192"/>
      <c r="O709" s="192"/>
      <c r="P709" s="192"/>
      <c r="Q709" s="192"/>
      <c r="R709" s="192"/>
      <c r="S709" s="192"/>
      <c r="T709" s="193"/>
      <c r="AT709" s="188" t="s">
        <v>171</v>
      </c>
      <c r="AU709" s="188" t="s">
        <v>91</v>
      </c>
      <c r="AV709" s="11" t="s">
        <v>26</v>
      </c>
      <c r="AW709" s="11" t="s">
        <v>45</v>
      </c>
      <c r="AX709" s="11" t="s">
        <v>82</v>
      </c>
      <c r="AY709" s="188" t="s">
        <v>160</v>
      </c>
    </row>
    <row r="710" spans="2:51" s="12" customFormat="1" ht="13.5">
      <c r="B710" s="194"/>
      <c r="D710" s="184" t="s">
        <v>171</v>
      </c>
      <c r="E710" s="195" t="s">
        <v>5</v>
      </c>
      <c r="F710" s="196" t="s">
        <v>863</v>
      </c>
      <c r="H710" s="197">
        <v>2.99</v>
      </c>
      <c r="I710" s="198"/>
      <c r="L710" s="194"/>
      <c r="M710" s="199"/>
      <c r="N710" s="200"/>
      <c r="O710" s="200"/>
      <c r="P710" s="200"/>
      <c r="Q710" s="200"/>
      <c r="R710" s="200"/>
      <c r="S710" s="200"/>
      <c r="T710" s="201"/>
      <c r="AT710" s="195" t="s">
        <v>171</v>
      </c>
      <c r="AU710" s="195" t="s">
        <v>91</v>
      </c>
      <c r="AV710" s="12" t="s">
        <v>91</v>
      </c>
      <c r="AW710" s="12" t="s">
        <v>45</v>
      </c>
      <c r="AX710" s="12" t="s">
        <v>82</v>
      </c>
      <c r="AY710" s="195" t="s">
        <v>160</v>
      </c>
    </row>
    <row r="711" spans="2:51" s="13" customFormat="1" ht="13.5">
      <c r="B711" s="212"/>
      <c r="D711" s="184" t="s">
        <v>171</v>
      </c>
      <c r="E711" s="213" t="s">
        <v>5</v>
      </c>
      <c r="F711" s="214" t="s">
        <v>252</v>
      </c>
      <c r="H711" s="215">
        <v>2.99</v>
      </c>
      <c r="I711" s="216"/>
      <c r="L711" s="212"/>
      <c r="M711" s="217"/>
      <c r="N711" s="218"/>
      <c r="O711" s="218"/>
      <c r="P711" s="218"/>
      <c r="Q711" s="218"/>
      <c r="R711" s="218"/>
      <c r="S711" s="218"/>
      <c r="T711" s="219"/>
      <c r="AT711" s="213" t="s">
        <v>171</v>
      </c>
      <c r="AU711" s="213" t="s">
        <v>91</v>
      </c>
      <c r="AV711" s="13" t="s">
        <v>167</v>
      </c>
      <c r="AW711" s="13" t="s">
        <v>45</v>
      </c>
      <c r="AX711" s="13" t="s">
        <v>26</v>
      </c>
      <c r="AY711" s="213" t="s">
        <v>160</v>
      </c>
    </row>
    <row r="712" spans="2:65" s="1" customFormat="1" ht="16.5" customHeight="1">
      <c r="B712" s="171"/>
      <c r="C712" s="172" t="s">
        <v>864</v>
      </c>
      <c r="D712" s="172" t="s">
        <v>162</v>
      </c>
      <c r="E712" s="173" t="s">
        <v>865</v>
      </c>
      <c r="F712" s="174" t="s">
        <v>866</v>
      </c>
      <c r="G712" s="175" t="s">
        <v>176</v>
      </c>
      <c r="H712" s="176">
        <v>5.98</v>
      </c>
      <c r="I712" s="177"/>
      <c r="J712" s="178">
        <f>ROUND(I712*H712,2)</f>
        <v>0</v>
      </c>
      <c r="K712" s="174" t="s">
        <v>166</v>
      </c>
      <c r="L712" s="42"/>
      <c r="M712" s="179" t="s">
        <v>5</v>
      </c>
      <c r="N712" s="180" t="s">
        <v>53</v>
      </c>
      <c r="O712" s="43"/>
      <c r="P712" s="181">
        <f>O712*H712</f>
        <v>0</v>
      </c>
      <c r="Q712" s="181">
        <v>0</v>
      </c>
      <c r="R712" s="181">
        <f>Q712*H712</f>
        <v>0</v>
      </c>
      <c r="S712" s="181">
        <v>0.018</v>
      </c>
      <c r="T712" s="182">
        <f>S712*H712</f>
        <v>0.10764</v>
      </c>
      <c r="AR712" s="24" t="s">
        <v>167</v>
      </c>
      <c r="AT712" s="24" t="s">
        <v>162</v>
      </c>
      <c r="AU712" s="24" t="s">
        <v>91</v>
      </c>
      <c r="AY712" s="24" t="s">
        <v>160</v>
      </c>
      <c r="BE712" s="183">
        <f>IF(N712="základní",J712,0)</f>
        <v>0</v>
      </c>
      <c r="BF712" s="183">
        <f>IF(N712="snížená",J712,0)</f>
        <v>0</v>
      </c>
      <c r="BG712" s="183">
        <f>IF(N712="zákl. přenesená",J712,0)</f>
        <v>0</v>
      </c>
      <c r="BH712" s="183">
        <f>IF(N712="sníž. přenesená",J712,0)</f>
        <v>0</v>
      </c>
      <c r="BI712" s="183">
        <f>IF(N712="nulová",J712,0)</f>
        <v>0</v>
      </c>
      <c r="BJ712" s="24" t="s">
        <v>26</v>
      </c>
      <c r="BK712" s="183">
        <f>ROUND(I712*H712,2)</f>
        <v>0</v>
      </c>
      <c r="BL712" s="24" t="s">
        <v>167</v>
      </c>
      <c r="BM712" s="24" t="s">
        <v>867</v>
      </c>
    </row>
    <row r="713" spans="2:47" s="1" customFormat="1" ht="13.5">
      <c r="B713" s="42"/>
      <c r="D713" s="184" t="s">
        <v>169</v>
      </c>
      <c r="F713" s="185" t="s">
        <v>868</v>
      </c>
      <c r="I713" s="146"/>
      <c r="L713" s="42"/>
      <c r="M713" s="186"/>
      <c r="N713" s="43"/>
      <c r="O713" s="43"/>
      <c r="P713" s="43"/>
      <c r="Q713" s="43"/>
      <c r="R713" s="43"/>
      <c r="S713" s="43"/>
      <c r="T713" s="71"/>
      <c r="AT713" s="24" t="s">
        <v>169</v>
      </c>
      <c r="AU713" s="24" t="s">
        <v>91</v>
      </c>
    </row>
    <row r="714" spans="2:51" s="11" customFormat="1" ht="13.5">
      <c r="B714" s="187"/>
      <c r="D714" s="184" t="s">
        <v>171</v>
      </c>
      <c r="E714" s="188" t="s">
        <v>5</v>
      </c>
      <c r="F714" s="189" t="s">
        <v>862</v>
      </c>
      <c r="H714" s="188" t="s">
        <v>5</v>
      </c>
      <c r="I714" s="190"/>
      <c r="L714" s="187"/>
      <c r="M714" s="191"/>
      <c r="N714" s="192"/>
      <c r="O714" s="192"/>
      <c r="P714" s="192"/>
      <c r="Q714" s="192"/>
      <c r="R714" s="192"/>
      <c r="S714" s="192"/>
      <c r="T714" s="193"/>
      <c r="AT714" s="188" t="s">
        <v>171</v>
      </c>
      <c r="AU714" s="188" t="s">
        <v>91</v>
      </c>
      <c r="AV714" s="11" t="s">
        <v>26</v>
      </c>
      <c r="AW714" s="11" t="s">
        <v>45</v>
      </c>
      <c r="AX714" s="11" t="s">
        <v>82</v>
      </c>
      <c r="AY714" s="188" t="s">
        <v>160</v>
      </c>
    </row>
    <row r="715" spans="2:51" s="12" customFormat="1" ht="13.5">
      <c r="B715" s="194"/>
      <c r="D715" s="184" t="s">
        <v>171</v>
      </c>
      <c r="E715" s="195" t="s">
        <v>5</v>
      </c>
      <c r="F715" s="196" t="s">
        <v>869</v>
      </c>
      <c r="H715" s="197">
        <v>5.98</v>
      </c>
      <c r="I715" s="198"/>
      <c r="L715" s="194"/>
      <c r="M715" s="199"/>
      <c r="N715" s="200"/>
      <c r="O715" s="200"/>
      <c r="P715" s="200"/>
      <c r="Q715" s="200"/>
      <c r="R715" s="200"/>
      <c r="S715" s="200"/>
      <c r="T715" s="201"/>
      <c r="AT715" s="195" t="s">
        <v>171</v>
      </c>
      <c r="AU715" s="195" t="s">
        <v>91</v>
      </c>
      <c r="AV715" s="12" t="s">
        <v>91</v>
      </c>
      <c r="AW715" s="12" t="s">
        <v>45</v>
      </c>
      <c r="AX715" s="12" t="s">
        <v>82</v>
      </c>
      <c r="AY715" s="195" t="s">
        <v>160</v>
      </c>
    </row>
    <row r="716" spans="2:51" s="13" customFormat="1" ht="13.5">
      <c r="B716" s="212"/>
      <c r="D716" s="184" t="s">
        <v>171</v>
      </c>
      <c r="E716" s="213" t="s">
        <v>5</v>
      </c>
      <c r="F716" s="214" t="s">
        <v>252</v>
      </c>
      <c r="H716" s="215">
        <v>5.98</v>
      </c>
      <c r="I716" s="216"/>
      <c r="L716" s="212"/>
      <c r="M716" s="217"/>
      <c r="N716" s="218"/>
      <c r="O716" s="218"/>
      <c r="P716" s="218"/>
      <c r="Q716" s="218"/>
      <c r="R716" s="218"/>
      <c r="S716" s="218"/>
      <c r="T716" s="219"/>
      <c r="AT716" s="213" t="s">
        <v>171</v>
      </c>
      <c r="AU716" s="213" t="s">
        <v>91</v>
      </c>
      <c r="AV716" s="13" t="s">
        <v>167</v>
      </c>
      <c r="AW716" s="13" t="s">
        <v>45</v>
      </c>
      <c r="AX716" s="13" t="s">
        <v>26</v>
      </c>
      <c r="AY716" s="213" t="s">
        <v>160</v>
      </c>
    </row>
    <row r="717" spans="2:65" s="1" customFormat="1" ht="16.5" customHeight="1">
      <c r="B717" s="171"/>
      <c r="C717" s="172" t="s">
        <v>870</v>
      </c>
      <c r="D717" s="172" t="s">
        <v>162</v>
      </c>
      <c r="E717" s="173" t="s">
        <v>871</v>
      </c>
      <c r="F717" s="174" t="s">
        <v>872</v>
      </c>
      <c r="G717" s="175" t="s">
        <v>176</v>
      </c>
      <c r="H717" s="176">
        <v>16.197</v>
      </c>
      <c r="I717" s="177"/>
      <c r="J717" s="178">
        <f>ROUND(I717*H717,2)</f>
        <v>0</v>
      </c>
      <c r="K717" s="174" t="s">
        <v>166</v>
      </c>
      <c r="L717" s="42"/>
      <c r="M717" s="179" t="s">
        <v>5</v>
      </c>
      <c r="N717" s="180" t="s">
        <v>53</v>
      </c>
      <c r="O717" s="43"/>
      <c r="P717" s="181">
        <f>O717*H717</f>
        <v>0</v>
      </c>
      <c r="Q717" s="181">
        <v>0</v>
      </c>
      <c r="R717" s="181">
        <f>Q717*H717</f>
        <v>0</v>
      </c>
      <c r="S717" s="181">
        <v>0.063</v>
      </c>
      <c r="T717" s="182">
        <f>S717*H717</f>
        <v>1.020411</v>
      </c>
      <c r="AR717" s="24" t="s">
        <v>167</v>
      </c>
      <c r="AT717" s="24" t="s">
        <v>162</v>
      </c>
      <c r="AU717" s="24" t="s">
        <v>91</v>
      </c>
      <c r="AY717" s="24" t="s">
        <v>160</v>
      </c>
      <c r="BE717" s="183">
        <f>IF(N717="základní",J717,0)</f>
        <v>0</v>
      </c>
      <c r="BF717" s="183">
        <f>IF(N717="snížená",J717,0)</f>
        <v>0</v>
      </c>
      <c r="BG717" s="183">
        <f>IF(N717="zákl. přenesená",J717,0)</f>
        <v>0</v>
      </c>
      <c r="BH717" s="183">
        <f>IF(N717="sníž. přenesená",J717,0)</f>
        <v>0</v>
      </c>
      <c r="BI717" s="183">
        <f>IF(N717="nulová",J717,0)</f>
        <v>0</v>
      </c>
      <c r="BJ717" s="24" t="s">
        <v>26</v>
      </c>
      <c r="BK717" s="183">
        <f>ROUND(I717*H717,2)</f>
        <v>0</v>
      </c>
      <c r="BL717" s="24" t="s">
        <v>167</v>
      </c>
      <c r="BM717" s="24" t="s">
        <v>873</v>
      </c>
    </row>
    <row r="718" spans="2:47" s="1" customFormat="1" ht="27">
      <c r="B718" s="42"/>
      <c r="D718" s="184" t="s">
        <v>169</v>
      </c>
      <c r="F718" s="185" t="s">
        <v>874</v>
      </c>
      <c r="I718" s="146"/>
      <c r="L718" s="42"/>
      <c r="M718" s="186"/>
      <c r="N718" s="43"/>
      <c r="O718" s="43"/>
      <c r="P718" s="43"/>
      <c r="Q718" s="43"/>
      <c r="R718" s="43"/>
      <c r="S718" s="43"/>
      <c r="T718" s="71"/>
      <c r="AT718" s="24" t="s">
        <v>169</v>
      </c>
      <c r="AU718" s="24" t="s">
        <v>91</v>
      </c>
    </row>
    <row r="719" spans="2:51" s="11" customFormat="1" ht="13.5">
      <c r="B719" s="187"/>
      <c r="D719" s="184" t="s">
        <v>171</v>
      </c>
      <c r="E719" s="188" t="s">
        <v>5</v>
      </c>
      <c r="F719" s="189" t="s">
        <v>875</v>
      </c>
      <c r="H719" s="188" t="s">
        <v>5</v>
      </c>
      <c r="I719" s="190"/>
      <c r="L719" s="187"/>
      <c r="M719" s="191"/>
      <c r="N719" s="192"/>
      <c r="O719" s="192"/>
      <c r="P719" s="192"/>
      <c r="Q719" s="192"/>
      <c r="R719" s="192"/>
      <c r="S719" s="192"/>
      <c r="T719" s="193"/>
      <c r="AT719" s="188" t="s">
        <v>171</v>
      </c>
      <c r="AU719" s="188" t="s">
        <v>91</v>
      </c>
      <c r="AV719" s="11" t="s">
        <v>26</v>
      </c>
      <c r="AW719" s="11" t="s">
        <v>45</v>
      </c>
      <c r="AX719" s="11" t="s">
        <v>82</v>
      </c>
      <c r="AY719" s="188" t="s">
        <v>160</v>
      </c>
    </row>
    <row r="720" spans="2:51" s="12" customFormat="1" ht="13.5">
      <c r="B720" s="194"/>
      <c r="D720" s="184" t="s">
        <v>171</v>
      </c>
      <c r="E720" s="195" t="s">
        <v>5</v>
      </c>
      <c r="F720" s="196" t="s">
        <v>876</v>
      </c>
      <c r="H720" s="197">
        <v>6.6</v>
      </c>
      <c r="I720" s="198"/>
      <c r="L720" s="194"/>
      <c r="M720" s="199"/>
      <c r="N720" s="200"/>
      <c r="O720" s="200"/>
      <c r="P720" s="200"/>
      <c r="Q720" s="200"/>
      <c r="R720" s="200"/>
      <c r="S720" s="200"/>
      <c r="T720" s="201"/>
      <c r="AT720" s="195" t="s">
        <v>171</v>
      </c>
      <c r="AU720" s="195" t="s">
        <v>91</v>
      </c>
      <c r="AV720" s="12" t="s">
        <v>91</v>
      </c>
      <c r="AW720" s="12" t="s">
        <v>45</v>
      </c>
      <c r="AX720" s="12" t="s">
        <v>82</v>
      </c>
      <c r="AY720" s="195" t="s">
        <v>160</v>
      </c>
    </row>
    <row r="721" spans="2:51" s="12" customFormat="1" ht="13.5">
      <c r="B721" s="194"/>
      <c r="D721" s="184" t="s">
        <v>171</v>
      </c>
      <c r="E721" s="195" t="s">
        <v>5</v>
      </c>
      <c r="F721" s="196" t="s">
        <v>689</v>
      </c>
      <c r="H721" s="197">
        <v>4.2</v>
      </c>
      <c r="I721" s="198"/>
      <c r="L721" s="194"/>
      <c r="M721" s="199"/>
      <c r="N721" s="200"/>
      <c r="O721" s="200"/>
      <c r="P721" s="200"/>
      <c r="Q721" s="200"/>
      <c r="R721" s="200"/>
      <c r="S721" s="200"/>
      <c r="T721" s="201"/>
      <c r="AT721" s="195" t="s">
        <v>171</v>
      </c>
      <c r="AU721" s="195" t="s">
        <v>91</v>
      </c>
      <c r="AV721" s="12" t="s">
        <v>91</v>
      </c>
      <c r="AW721" s="12" t="s">
        <v>45</v>
      </c>
      <c r="AX721" s="12" t="s">
        <v>82</v>
      </c>
      <c r="AY721" s="195" t="s">
        <v>160</v>
      </c>
    </row>
    <row r="722" spans="2:51" s="12" customFormat="1" ht="13.5">
      <c r="B722" s="194"/>
      <c r="D722" s="184" t="s">
        <v>171</v>
      </c>
      <c r="E722" s="195" t="s">
        <v>5</v>
      </c>
      <c r="F722" s="196" t="s">
        <v>690</v>
      </c>
      <c r="H722" s="197">
        <v>3.087</v>
      </c>
      <c r="I722" s="198"/>
      <c r="L722" s="194"/>
      <c r="M722" s="199"/>
      <c r="N722" s="200"/>
      <c r="O722" s="200"/>
      <c r="P722" s="200"/>
      <c r="Q722" s="200"/>
      <c r="R722" s="200"/>
      <c r="S722" s="200"/>
      <c r="T722" s="201"/>
      <c r="AT722" s="195" t="s">
        <v>171</v>
      </c>
      <c r="AU722" s="195" t="s">
        <v>91</v>
      </c>
      <c r="AV722" s="12" t="s">
        <v>91</v>
      </c>
      <c r="AW722" s="12" t="s">
        <v>45</v>
      </c>
      <c r="AX722" s="12" t="s">
        <v>82</v>
      </c>
      <c r="AY722" s="195" t="s">
        <v>160</v>
      </c>
    </row>
    <row r="723" spans="2:51" s="14" customFormat="1" ht="13.5">
      <c r="B723" s="220"/>
      <c r="D723" s="184" t="s">
        <v>171</v>
      </c>
      <c r="E723" s="221" t="s">
        <v>5</v>
      </c>
      <c r="F723" s="222" t="s">
        <v>376</v>
      </c>
      <c r="H723" s="223">
        <v>13.887</v>
      </c>
      <c r="I723" s="224"/>
      <c r="L723" s="220"/>
      <c r="M723" s="225"/>
      <c r="N723" s="226"/>
      <c r="O723" s="226"/>
      <c r="P723" s="226"/>
      <c r="Q723" s="226"/>
      <c r="R723" s="226"/>
      <c r="S723" s="226"/>
      <c r="T723" s="227"/>
      <c r="AT723" s="221" t="s">
        <v>171</v>
      </c>
      <c r="AU723" s="221" t="s">
        <v>91</v>
      </c>
      <c r="AV723" s="14" t="s">
        <v>180</v>
      </c>
      <c r="AW723" s="14" t="s">
        <v>45</v>
      </c>
      <c r="AX723" s="14" t="s">
        <v>82</v>
      </c>
      <c r="AY723" s="221" t="s">
        <v>160</v>
      </c>
    </row>
    <row r="724" spans="2:51" s="11" customFormat="1" ht="13.5">
      <c r="B724" s="187"/>
      <c r="D724" s="184" t="s">
        <v>171</v>
      </c>
      <c r="E724" s="188" t="s">
        <v>5</v>
      </c>
      <c r="F724" s="189" t="s">
        <v>698</v>
      </c>
      <c r="H724" s="188" t="s">
        <v>5</v>
      </c>
      <c r="I724" s="190"/>
      <c r="L724" s="187"/>
      <c r="M724" s="191"/>
      <c r="N724" s="192"/>
      <c r="O724" s="192"/>
      <c r="P724" s="192"/>
      <c r="Q724" s="192"/>
      <c r="R724" s="192"/>
      <c r="S724" s="192"/>
      <c r="T724" s="193"/>
      <c r="AT724" s="188" t="s">
        <v>171</v>
      </c>
      <c r="AU724" s="188" t="s">
        <v>91</v>
      </c>
      <c r="AV724" s="11" t="s">
        <v>26</v>
      </c>
      <c r="AW724" s="11" t="s">
        <v>45</v>
      </c>
      <c r="AX724" s="11" t="s">
        <v>82</v>
      </c>
      <c r="AY724" s="188" t="s">
        <v>160</v>
      </c>
    </row>
    <row r="725" spans="2:51" s="12" customFormat="1" ht="13.5">
      <c r="B725" s="194"/>
      <c r="D725" s="184" t="s">
        <v>171</v>
      </c>
      <c r="E725" s="195" t="s">
        <v>5</v>
      </c>
      <c r="F725" s="196" t="s">
        <v>699</v>
      </c>
      <c r="H725" s="197">
        <v>2.31</v>
      </c>
      <c r="I725" s="198"/>
      <c r="L725" s="194"/>
      <c r="M725" s="199"/>
      <c r="N725" s="200"/>
      <c r="O725" s="200"/>
      <c r="P725" s="200"/>
      <c r="Q725" s="200"/>
      <c r="R725" s="200"/>
      <c r="S725" s="200"/>
      <c r="T725" s="201"/>
      <c r="AT725" s="195" t="s">
        <v>171</v>
      </c>
      <c r="AU725" s="195" t="s">
        <v>91</v>
      </c>
      <c r="AV725" s="12" t="s">
        <v>91</v>
      </c>
      <c r="AW725" s="12" t="s">
        <v>45</v>
      </c>
      <c r="AX725" s="12" t="s">
        <v>82</v>
      </c>
      <c r="AY725" s="195" t="s">
        <v>160</v>
      </c>
    </row>
    <row r="726" spans="2:51" s="14" customFormat="1" ht="13.5">
      <c r="B726" s="220"/>
      <c r="D726" s="184" t="s">
        <v>171</v>
      </c>
      <c r="E726" s="221" t="s">
        <v>5</v>
      </c>
      <c r="F726" s="222" t="s">
        <v>376</v>
      </c>
      <c r="H726" s="223">
        <v>2.31</v>
      </c>
      <c r="I726" s="224"/>
      <c r="L726" s="220"/>
      <c r="M726" s="225"/>
      <c r="N726" s="226"/>
      <c r="O726" s="226"/>
      <c r="P726" s="226"/>
      <c r="Q726" s="226"/>
      <c r="R726" s="226"/>
      <c r="S726" s="226"/>
      <c r="T726" s="227"/>
      <c r="AT726" s="221" t="s">
        <v>171</v>
      </c>
      <c r="AU726" s="221" t="s">
        <v>91</v>
      </c>
      <c r="AV726" s="14" t="s">
        <v>180</v>
      </c>
      <c r="AW726" s="14" t="s">
        <v>45</v>
      </c>
      <c r="AX726" s="14" t="s">
        <v>82</v>
      </c>
      <c r="AY726" s="221" t="s">
        <v>160</v>
      </c>
    </row>
    <row r="727" spans="2:51" s="13" customFormat="1" ht="13.5">
      <c r="B727" s="212"/>
      <c r="D727" s="184" t="s">
        <v>171</v>
      </c>
      <c r="E727" s="213" t="s">
        <v>5</v>
      </c>
      <c r="F727" s="214" t="s">
        <v>252</v>
      </c>
      <c r="H727" s="215">
        <v>16.197</v>
      </c>
      <c r="I727" s="216"/>
      <c r="L727" s="212"/>
      <c r="M727" s="217"/>
      <c r="N727" s="218"/>
      <c r="O727" s="218"/>
      <c r="P727" s="218"/>
      <c r="Q727" s="218"/>
      <c r="R727" s="218"/>
      <c r="S727" s="218"/>
      <c r="T727" s="219"/>
      <c r="AT727" s="213" t="s">
        <v>171</v>
      </c>
      <c r="AU727" s="213" t="s">
        <v>91</v>
      </c>
      <c r="AV727" s="13" t="s">
        <v>167</v>
      </c>
      <c r="AW727" s="13" t="s">
        <v>45</v>
      </c>
      <c r="AX727" s="13" t="s">
        <v>26</v>
      </c>
      <c r="AY727" s="213" t="s">
        <v>160</v>
      </c>
    </row>
    <row r="728" spans="2:65" s="1" customFormat="1" ht="38.25" customHeight="1">
      <c r="B728" s="171"/>
      <c r="C728" s="172" t="s">
        <v>606</v>
      </c>
      <c r="D728" s="172" t="s">
        <v>162</v>
      </c>
      <c r="E728" s="173" t="s">
        <v>877</v>
      </c>
      <c r="F728" s="174" t="s">
        <v>878</v>
      </c>
      <c r="G728" s="175" t="s">
        <v>879</v>
      </c>
      <c r="H728" s="176">
        <v>29.8</v>
      </c>
      <c r="I728" s="177"/>
      <c r="J728" s="178">
        <f>ROUND(I728*H728,2)</f>
        <v>0</v>
      </c>
      <c r="K728" s="174" t="s">
        <v>5</v>
      </c>
      <c r="L728" s="42"/>
      <c r="M728" s="179" t="s">
        <v>5</v>
      </c>
      <c r="N728" s="180" t="s">
        <v>53</v>
      </c>
      <c r="O728" s="43"/>
      <c r="P728" s="181">
        <f>O728*H728</f>
        <v>0</v>
      </c>
      <c r="Q728" s="181">
        <v>0</v>
      </c>
      <c r="R728" s="181">
        <f>Q728*H728</f>
        <v>0</v>
      </c>
      <c r="S728" s="181">
        <v>0.005</v>
      </c>
      <c r="T728" s="182">
        <f>S728*H728</f>
        <v>0.149</v>
      </c>
      <c r="AR728" s="24" t="s">
        <v>167</v>
      </c>
      <c r="AT728" s="24" t="s">
        <v>162</v>
      </c>
      <c r="AU728" s="24" t="s">
        <v>91</v>
      </c>
      <c r="AY728" s="24" t="s">
        <v>160</v>
      </c>
      <c r="BE728" s="183">
        <f>IF(N728="základní",J728,0)</f>
        <v>0</v>
      </c>
      <c r="BF728" s="183">
        <f>IF(N728="snížená",J728,0)</f>
        <v>0</v>
      </c>
      <c r="BG728" s="183">
        <f>IF(N728="zákl. přenesená",J728,0)</f>
        <v>0</v>
      </c>
      <c r="BH728" s="183">
        <f>IF(N728="sníž. přenesená",J728,0)</f>
        <v>0</v>
      </c>
      <c r="BI728" s="183">
        <f>IF(N728="nulová",J728,0)</f>
        <v>0</v>
      </c>
      <c r="BJ728" s="24" t="s">
        <v>26</v>
      </c>
      <c r="BK728" s="183">
        <f>ROUND(I728*H728,2)</f>
        <v>0</v>
      </c>
      <c r="BL728" s="24" t="s">
        <v>167</v>
      </c>
      <c r="BM728" s="24" t="s">
        <v>880</v>
      </c>
    </row>
    <row r="729" spans="2:47" s="1" customFormat="1" ht="27">
      <c r="B729" s="42"/>
      <c r="D729" s="184" t="s">
        <v>169</v>
      </c>
      <c r="F729" s="185" t="s">
        <v>881</v>
      </c>
      <c r="I729" s="146"/>
      <c r="L729" s="42"/>
      <c r="M729" s="186"/>
      <c r="N729" s="43"/>
      <c r="O729" s="43"/>
      <c r="P729" s="43"/>
      <c r="Q729" s="43"/>
      <c r="R729" s="43"/>
      <c r="S729" s="43"/>
      <c r="T729" s="71"/>
      <c r="AT729" s="24" t="s">
        <v>169</v>
      </c>
      <c r="AU729" s="24" t="s">
        <v>91</v>
      </c>
    </row>
    <row r="730" spans="2:51" s="11" customFormat="1" ht="13.5">
      <c r="B730" s="187"/>
      <c r="D730" s="184" t="s">
        <v>171</v>
      </c>
      <c r="E730" s="188" t="s">
        <v>5</v>
      </c>
      <c r="F730" s="189" t="s">
        <v>882</v>
      </c>
      <c r="H730" s="188" t="s">
        <v>5</v>
      </c>
      <c r="I730" s="190"/>
      <c r="L730" s="187"/>
      <c r="M730" s="191"/>
      <c r="N730" s="192"/>
      <c r="O730" s="192"/>
      <c r="P730" s="192"/>
      <c r="Q730" s="192"/>
      <c r="R730" s="192"/>
      <c r="S730" s="192"/>
      <c r="T730" s="193"/>
      <c r="AT730" s="188" t="s">
        <v>171</v>
      </c>
      <c r="AU730" s="188" t="s">
        <v>91</v>
      </c>
      <c r="AV730" s="11" t="s">
        <v>26</v>
      </c>
      <c r="AW730" s="11" t="s">
        <v>45</v>
      </c>
      <c r="AX730" s="11" t="s">
        <v>82</v>
      </c>
      <c r="AY730" s="188" t="s">
        <v>160</v>
      </c>
    </row>
    <row r="731" spans="2:51" s="12" customFormat="1" ht="13.5">
      <c r="B731" s="194"/>
      <c r="D731" s="184" t="s">
        <v>171</v>
      </c>
      <c r="E731" s="195" t="s">
        <v>5</v>
      </c>
      <c r="F731" s="196" t="s">
        <v>883</v>
      </c>
      <c r="H731" s="197">
        <v>29.8</v>
      </c>
      <c r="I731" s="198"/>
      <c r="L731" s="194"/>
      <c r="M731" s="199"/>
      <c r="N731" s="200"/>
      <c r="O731" s="200"/>
      <c r="P731" s="200"/>
      <c r="Q731" s="200"/>
      <c r="R731" s="200"/>
      <c r="S731" s="200"/>
      <c r="T731" s="201"/>
      <c r="AT731" s="195" t="s">
        <v>171</v>
      </c>
      <c r="AU731" s="195" t="s">
        <v>91</v>
      </c>
      <c r="AV731" s="12" t="s">
        <v>91</v>
      </c>
      <c r="AW731" s="12" t="s">
        <v>45</v>
      </c>
      <c r="AX731" s="12" t="s">
        <v>82</v>
      </c>
      <c r="AY731" s="195" t="s">
        <v>160</v>
      </c>
    </row>
    <row r="732" spans="2:51" s="13" customFormat="1" ht="13.5">
      <c r="B732" s="212"/>
      <c r="D732" s="184" t="s">
        <v>171</v>
      </c>
      <c r="E732" s="213" t="s">
        <v>5</v>
      </c>
      <c r="F732" s="214" t="s">
        <v>252</v>
      </c>
      <c r="H732" s="215">
        <v>29.8</v>
      </c>
      <c r="I732" s="216"/>
      <c r="L732" s="212"/>
      <c r="M732" s="217"/>
      <c r="N732" s="218"/>
      <c r="O732" s="218"/>
      <c r="P732" s="218"/>
      <c r="Q732" s="218"/>
      <c r="R732" s="218"/>
      <c r="S732" s="218"/>
      <c r="T732" s="219"/>
      <c r="AT732" s="213" t="s">
        <v>171</v>
      </c>
      <c r="AU732" s="213" t="s">
        <v>91</v>
      </c>
      <c r="AV732" s="13" t="s">
        <v>167</v>
      </c>
      <c r="AW732" s="13" t="s">
        <v>45</v>
      </c>
      <c r="AX732" s="13" t="s">
        <v>26</v>
      </c>
      <c r="AY732" s="213" t="s">
        <v>160</v>
      </c>
    </row>
    <row r="733" spans="2:65" s="1" customFormat="1" ht="25.5" customHeight="1">
      <c r="B733" s="171"/>
      <c r="C733" s="172" t="s">
        <v>671</v>
      </c>
      <c r="D733" s="172" t="s">
        <v>162</v>
      </c>
      <c r="E733" s="173" t="s">
        <v>884</v>
      </c>
      <c r="F733" s="174" t="s">
        <v>885</v>
      </c>
      <c r="G733" s="175" t="s">
        <v>886</v>
      </c>
      <c r="H733" s="176">
        <v>7</v>
      </c>
      <c r="I733" s="177"/>
      <c r="J733" s="178">
        <f>ROUND(I733*H733,2)</f>
        <v>0</v>
      </c>
      <c r="K733" s="174" t="s">
        <v>5</v>
      </c>
      <c r="L733" s="42"/>
      <c r="M733" s="179" t="s">
        <v>5</v>
      </c>
      <c r="N733" s="180" t="s">
        <v>53</v>
      </c>
      <c r="O733" s="43"/>
      <c r="P733" s="181">
        <f>O733*H733</f>
        <v>0</v>
      </c>
      <c r="Q733" s="181">
        <v>0</v>
      </c>
      <c r="R733" s="181">
        <f>Q733*H733</f>
        <v>0</v>
      </c>
      <c r="S733" s="181">
        <v>0.005</v>
      </c>
      <c r="T733" s="182">
        <f>S733*H733</f>
        <v>0.035</v>
      </c>
      <c r="AR733" s="24" t="s">
        <v>167</v>
      </c>
      <c r="AT733" s="24" t="s">
        <v>162</v>
      </c>
      <c r="AU733" s="24" t="s">
        <v>91</v>
      </c>
      <c r="AY733" s="24" t="s">
        <v>160</v>
      </c>
      <c r="BE733" s="183">
        <f>IF(N733="základní",J733,0)</f>
        <v>0</v>
      </c>
      <c r="BF733" s="183">
        <f>IF(N733="snížená",J733,0)</f>
        <v>0</v>
      </c>
      <c r="BG733" s="183">
        <f>IF(N733="zákl. přenesená",J733,0)</f>
        <v>0</v>
      </c>
      <c r="BH733" s="183">
        <f>IF(N733="sníž. přenesená",J733,0)</f>
        <v>0</v>
      </c>
      <c r="BI733" s="183">
        <f>IF(N733="nulová",J733,0)</f>
        <v>0</v>
      </c>
      <c r="BJ733" s="24" t="s">
        <v>26</v>
      </c>
      <c r="BK733" s="183">
        <f>ROUND(I733*H733,2)</f>
        <v>0</v>
      </c>
      <c r="BL733" s="24" t="s">
        <v>167</v>
      </c>
      <c r="BM733" s="24" t="s">
        <v>887</v>
      </c>
    </row>
    <row r="734" spans="2:47" s="1" customFormat="1" ht="27">
      <c r="B734" s="42"/>
      <c r="D734" s="184" t="s">
        <v>169</v>
      </c>
      <c r="F734" s="185" t="s">
        <v>881</v>
      </c>
      <c r="I734" s="146"/>
      <c r="L734" s="42"/>
      <c r="M734" s="186"/>
      <c r="N734" s="43"/>
      <c r="O734" s="43"/>
      <c r="P734" s="43"/>
      <c r="Q734" s="43"/>
      <c r="R734" s="43"/>
      <c r="S734" s="43"/>
      <c r="T734" s="71"/>
      <c r="AT734" s="24" t="s">
        <v>169</v>
      </c>
      <c r="AU734" s="24" t="s">
        <v>91</v>
      </c>
    </row>
    <row r="735" spans="2:51" s="12" customFormat="1" ht="13.5">
      <c r="B735" s="194"/>
      <c r="D735" s="184" t="s">
        <v>171</v>
      </c>
      <c r="E735" s="195" t="s">
        <v>5</v>
      </c>
      <c r="F735" s="196" t="s">
        <v>888</v>
      </c>
      <c r="H735" s="197">
        <v>7</v>
      </c>
      <c r="I735" s="198"/>
      <c r="L735" s="194"/>
      <c r="M735" s="199"/>
      <c r="N735" s="200"/>
      <c r="O735" s="200"/>
      <c r="P735" s="200"/>
      <c r="Q735" s="200"/>
      <c r="R735" s="200"/>
      <c r="S735" s="200"/>
      <c r="T735" s="201"/>
      <c r="AT735" s="195" t="s">
        <v>171</v>
      </c>
      <c r="AU735" s="195" t="s">
        <v>91</v>
      </c>
      <c r="AV735" s="12" t="s">
        <v>91</v>
      </c>
      <c r="AW735" s="12" t="s">
        <v>45</v>
      </c>
      <c r="AX735" s="12" t="s">
        <v>82</v>
      </c>
      <c r="AY735" s="195" t="s">
        <v>160</v>
      </c>
    </row>
    <row r="736" spans="2:51" s="13" customFormat="1" ht="13.5">
      <c r="B736" s="212"/>
      <c r="D736" s="184" t="s">
        <v>171</v>
      </c>
      <c r="E736" s="213" t="s">
        <v>5</v>
      </c>
      <c r="F736" s="214" t="s">
        <v>252</v>
      </c>
      <c r="H736" s="215">
        <v>7</v>
      </c>
      <c r="I736" s="216"/>
      <c r="L736" s="212"/>
      <c r="M736" s="217"/>
      <c r="N736" s="218"/>
      <c r="O736" s="218"/>
      <c r="P736" s="218"/>
      <c r="Q736" s="218"/>
      <c r="R736" s="218"/>
      <c r="S736" s="218"/>
      <c r="T736" s="219"/>
      <c r="AT736" s="213" t="s">
        <v>171</v>
      </c>
      <c r="AU736" s="213" t="s">
        <v>91</v>
      </c>
      <c r="AV736" s="13" t="s">
        <v>167</v>
      </c>
      <c r="AW736" s="13" t="s">
        <v>45</v>
      </c>
      <c r="AX736" s="13" t="s">
        <v>26</v>
      </c>
      <c r="AY736" s="213" t="s">
        <v>160</v>
      </c>
    </row>
    <row r="737" spans="2:65" s="1" customFormat="1" ht="38.25" customHeight="1">
      <c r="B737" s="171"/>
      <c r="C737" s="172" t="s">
        <v>781</v>
      </c>
      <c r="D737" s="172" t="s">
        <v>162</v>
      </c>
      <c r="E737" s="173" t="s">
        <v>889</v>
      </c>
      <c r="F737" s="174" t="s">
        <v>890</v>
      </c>
      <c r="G737" s="175" t="s">
        <v>165</v>
      </c>
      <c r="H737" s="176">
        <v>12.9</v>
      </c>
      <c r="I737" s="177"/>
      <c r="J737" s="178">
        <f>ROUND(I737*H737,2)</f>
        <v>0</v>
      </c>
      <c r="K737" s="174" t="s">
        <v>5</v>
      </c>
      <c r="L737" s="42"/>
      <c r="M737" s="179" t="s">
        <v>5</v>
      </c>
      <c r="N737" s="180" t="s">
        <v>53</v>
      </c>
      <c r="O737" s="43"/>
      <c r="P737" s="181">
        <f>O737*H737</f>
        <v>0</v>
      </c>
      <c r="Q737" s="181">
        <v>0</v>
      </c>
      <c r="R737" s="181">
        <f>Q737*H737</f>
        <v>0</v>
      </c>
      <c r="S737" s="181">
        <v>0.005</v>
      </c>
      <c r="T737" s="182">
        <f>S737*H737</f>
        <v>0.0645</v>
      </c>
      <c r="AR737" s="24" t="s">
        <v>167</v>
      </c>
      <c r="AT737" s="24" t="s">
        <v>162</v>
      </c>
      <c r="AU737" s="24" t="s">
        <v>91</v>
      </c>
      <c r="AY737" s="24" t="s">
        <v>160</v>
      </c>
      <c r="BE737" s="183">
        <f>IF(N737="základní",J737,0)</f>
        <v>0</v>
      </c>
      <c r="BF737" s="183">
        <f>IF(N737="snížená",J737,0)</f>
        <v>0</v>
      </c>
      <c r="BG737" s="183">
        <f>IF(N737="zákl. přenesená",J737,0)</f>
        <v>0</v>
      </c>
      <c r="BH737" s="183">
        <f>IF(N737="sníž. přenesená",J737,0)</f>
        <v>0</v>
      </c>
      <c r="BI737" s="183">
        <f>IF(N737="nulová",J737,0)</f>
        <v>0</v>
      </c>
      <c r="BJ737" s="24" t="s">
        <v>26</v>
      </c>
      <c r="BK737" s="183">
        <f>ROUND(I737*H737,2)</f>
        <v>0</v>
      </c>
      <c r="BL737" s="24" t="s">
        <v>167</v>
      </c>
      <c r="BM737" s="24" t="s">
        <v>891</v>
      </c>
    </row>
    <row r="738" spans="2:47" s="1" customFormat="1" ht="27">
      <c r="B738" s="42"/>
      <c r="D738" s="184" t="s">
        <v>169</v>
      </c>
      <c r="F738" s="185" t="s">
        <v>881</v>
      </c>
      <c r="I738" s="146"/>
      <c r="L738" s="42"/>
      <c r="M738" s="186"/>
      <c r="N738" s="43"/>
      <c r="O738" s="43"/>
      <c r="P738" s="43"/>
      <c r="Q738" s="43"/>
      <c r="R738" s="43"/>
      <c r="S738" s="43"/>
      <c r="T738" s="71"/>
      <c r="AT738" s="24" t="s">
        <v>169</v>
      </c>
      <c r="AU738" s="24" t="s">
        <v>91</v>
      </c>
    </row>
    <row r="739" spans="2:51" s="11" customFormat="1" ht="13.5">
      <c r="B739" s="187"/>
      <c r="D739" s="184" t="s">
        <v>171</v>
      </c>
      <c r="E739" s="188" t="s">
        <v>5</v>
      </c>
      <c r="F739" s="189" t="s">
        <v>892</v>
      </c>
      <c r="H739" s="188" t="s">
        <v>5</v>
      </c>
      <c r="I739" s="190"/>
      <c r="L739" s="187"/>
      <c r="M739" s="191"/>
      <c r="N739" s="192"/>
      <c r="O739" s="192"/>
      <c r="P739" s="192"/>
      <c r="Q739" s="192"/>
      <c r="R739" s="192"/>
      <c r="S739" s="192"/>
      <c r="T739" s="193"/>
      <c r="AT739" s="188" t="s">
        <v>171</v>
      </c>
      <c r="AU739" s="188" t="s">
        <v>91</v>
      </c>
      <c r="AV739" s="11" t="s">
        <v>26</v>
      </c>
      <c r="AW739" s="11" t="s">
        <v>45</v>
      </c>
      <c r="AX739" s="11" t="s">
        <v>82</v>
      </c>
      <c r="AY739" s="188" t="s">
        <v>160</v>
      </c>
    </row>
    <row r="740" spans="2:51" s="12" customFormat="1" ht="13.5">
      <c r="B740" s="194"/>
      <c r="D740" s="184" t="s">
        <v>171</v>
      </c>
      <c r="E740" s="195" t="s">
        <v>5</v>
      </c>
      <c r="F740" s="196" t="s">
        <v>893</v>
      </c>
      <c r="H740" s="197">
        <v>12.9</v>
      </c>
      <c r="I740" s="198"/>
      <c r="L740" s="194"/>
      <c r="M740" s="199"/>
      <c r="N740" s="200"/>
      <c r="O740" s="200"/>
      <c r="P740" s="200"/>
      <c r="Q740" s="200"/>
      <c r="R740" s="200"/>
      <c r="S740" s="200"/>
      <c r="T740" s="201"/>
      <c r="AT740" s="195" t="s">
        <v>171</v>
      </c>
      <c r="AU740" s="195" t="s">
        <v>91</v>
      </c>
      <c r="AV740" s="12" t="s">
        <v>91</v>
      </c>
      <c r="AW740" s="12" t="s">
        <v>45</v>
      </c>
      <c r="AX740" s="12" t="s">
        <v>82</v>
      </c>
      <c r="AY740" s="195" t="s">
        <v>160</v>
      </c>
    </row>
    <row r="741" spans="2:51" s="13" customFormat="1" ht="13.5">
      <c r="B741" s="212"/>
      <c r="D741" s="184" t="s">
        <v>171</v>
      </c>
      <c r="E741" s="213" t="s">
        <v>5</v>
      </c>
      <c r="F741" s="214" t="s">
        <v>252</v>
      </c>
      <c r="H741" s="215">
        <v>12.9</v>
      </c>
      <c r="I741" s="216"/>
      <c r="L741" s="212"/>
      <c r="M741" s="217"/>
      <c r="N741" s="218"/>
      <c r="O741" s="218"/>
      <c r="P741" s="218"/>
      <c r="Q741" s="218"/>
      <c r="R741" s="218"/>
      <c r="S741" s="218"/>
      <c r="T741" s="219"/>
      <c r="AT741" s="213" t="s">
        <v>171</v>
      </c>
      <c r="AU741" s="213" t="s">
        <v>91</v>
      </c>
      <c r="AV741" s="13" t="s">
        <v>167</v>
      </c>
      <c r="AW741" s="13" t="s">
        <v>45</v>
      </c>
      <c r="AX741" s="13" t="s">
        <v>26</v>
      </c>
      <c r="AY741" s="213" t="s">
        <v>160</v>
      </c>
    </row>
    <row r="742" spans="2:65" s="1" customFormat="1" ht="51" customHeight="1">
      <c r="B742" s="171"/>
      <c r="C742" s="172" t="s">
        <v>894</v>
      </c>
      <c r="D742" s="172" t="s">
        <v>162</v>
      </c>
      <c r="E742" s="173" t="s">
        <v>895</v>
      </c>
      <c r="F742" s="174" t="s">
        <v>896</v>
      </c>
      <c r="G742" s="175" t="s">
        <v>165</v>
      </c>
      <c r="H742" s="176">
        <v>32.7</v>
      </c>
      <c r="I742" s="177"/>
      <c r="J742" s="178">
        <f>ROUND(I742*H742,2)</f>
        <v>0</v>
      </c>
      <c r="K742" s="174" t="s">
        <v>5</v>
      </c>
      <c r="L742" s="42"/>
      <c r="M742" s="179" t="s">
        <v>5</v>
      </c>
      <c r="N742" s="180" t="s">
        <v>53</v>
      </c>
      <c r="O742" s="43"/>
      <c r="P742" s="181">
        <f>O742*H742</f>
        <v>0</v>
      </c>
      <c r="Q742" s="181">
        <v>0</v>
      </c>
      <c r="R742" s="181">
        <f>Q742*H742</f>
        <v>0</v>
      </c>
      <c r="S742" s="181">
        <v>0.005</v>
      </c>
      <c r="T742" s="182">
        <f>S742*H742</f>
        <v>0.1635</v>
      </c>
      <c r="AR742" s="24" t="s">
        <v>167</v>
      </c>
      <c r="AT742" s="24" t="s">
        <v>162</v>
      </c>
      <c r="AU742" s="24" t="s">
        <v>91</v>
      </c>
      <c r="AY742" s="24" t="s">
        <v>160</v>
      </c>
      <c r="BE742" s="183">
        <f>IF(N742="základní",J742,0)</f>
        <v>0</v>
      </c>
      <c r="BF742" s="183">
        <f>IF(N742="snížená",J742,0)</f>
        <v>0</v>
      </c>
      <c r="BG742" s="183">
        <f>IF(N742="zákl. přenesená",J742,0)</f>
        <v>0</v>
      </c>
      <c r="BH742" s="183">
        <f>IF(N742="sníž. přenesená",J742,0)</f>
        <v>0</v>
      </c>
      <c r="BI742" s="183">
        <f>IF(N742="nulová",J742,0)</f>
        <v>0</v>
      </c>
      <c r="BJ742" s="24" t="s">
        <v>26</v>
      </c>
      <c r="BK742" s="183">
        <f>ROUND(I742*H742,2)</f>
        <v>0</v>
      </c>
      <c r="BL742" s="24" t="s">
        <v>167</v>
      </c>
      <c r="BM742" s="24" t="s">
        <v>897</v>
      </c>
    </row>
    <row r="743" spans="2:47" s="1" customFormat="1" ht="27">
      <c r="B743" s="42"/>
      <c r="D743" s="184" t="s">
        <v>169</v>
      </c>
      <c r="F743" s="185" t="s">
        <v>881</v>
      </c>
      <c r="I743" s="146"/>
      <c r="L743" s="42"/>
      <c r="M743" s="186"/>
      <c r="N743" s="43"/>
      <c r="O743" s="43"/>
      <c r="P743" s="43"/>
      <c r="Q743" s="43"/>
      <c r="R743" s="43"/>
      <c r="S743" s="43"/>
      <c r="T743" s="71"/>
      <c r="AT743" s="24" t="s">
        <v>169</v>
      </c>
      <c r="AU743" s="24" t="s">
        <v>91</v>
      </c>
    </row>
    <row r="744" spans="2:51" s="11" customFormat="1" ht="13.5">
      <c r="B744" s="187"/>
      <c r="D744" s="184" t="s">
        <v>171</v>
      </c>
      <c r="E744" s="188" t="s">
        <v>5</v>
      </c>
      <c r="F744" s="189" t="s">
        <v>892</v>
      </c>
      <c r="H744" s="188" t="s">
        <v>5</v>
      </c>
      <c r="I744" s="190"/>
      <c r="L744" s="187"/>
      <c r="M744" s="191"/>
      <c r="N744" s="192"/>
      <c r="O744" s="192"/>
      <c r="P744" s="192"/>
      <c r="Q744" s="192"/>
      <c r="R744" s="192"/>
      <c r="S744" s="192"/>
      <c r="T744" s="193"/>
      <c r="AT744" s="188" t="s">
        <v>171</v>
      </c>
      <c r="AU744" s="188" t="s">
        <v>91</v>
      </c>
      <c r="AV744" s="11" t="s">
        <v>26</v>
      </c>
      <c r="AW744" s="11" t="s">
        <v>45</v>
      </c>
      <c r="AX744" s="11" t="s">
        <v>82</v>
      </c>
      <c r="AY744" s="188" t="s">
        <v>160</v>
      </c>
    </row>
    <row r="745" spans="2:51" s="12" customFormat="1" ht="13.5">
      <c r="B745" s="194"/>
      <c r="D745" s="184" t="s">
        <v>171</v>
      </c>
      <c r="E745" s="195" t="s">
        <v>5</v>
      </c>
      <c r="F745" s="196" t="s">
        <v>898</v>
      </c>
      <c r="H745" s="197">
        <v>20</v>
      </c>
      <c r="I745" s="198"/>
      <c r="L745" s="194"/>
      <c r="M745" s="199"/>
      <c r="N745" s="200"/>
      <c r="O745" s="200"/>
      <c r="P745" s="200"/>
      <c r="Q745" s="200"/>
      <c r="R745" s="200"/>
      <c r="S745" s="200"/>
      <c r="T745" s="201"/>
      <c r="AT745" s="195" t="s">
        <v>171</v>
      </c>
      <c r="AU745" s="195" t="s">
        <v>91</v>
      </c>
      <c r="AV745" s="12" t="s">
        <v>91</v>
      </c>
      <c r="AW745" s="12" t="s">
        <v>45</v>
      </c>
      <c r="AX745" s="12" t="s">
        <v>82</v>
      </c>
      <c r="AY745" s="195" t="s">
        <v>160</v>
      </c>
    </row>
    <row r="746" spans="2:51" s="12" customFormat="1" ht="13.5">
      <c r="B746" s="194"/>
      <c r="D746" s="184" t="s">
        <v>171</v>
      </c>
      <c r="E746" s="195" t="s">
        <v>5</v>
      </c>
      <c r="F746" s="196" t="s">
        <v>899</v>
      </c>
      <c r="H746" s="197">
        <v>12.7</v>
      </c>
      <c r="I746" s="198"/>
      <c r="L746" s="194"/>
      <c r="M746" s="199"/>
      <c r="N746" s="200"/>
      <c r="O746" s="200"/>
      <c r="P746" s="200"/>
      <c r="Q746" s="200"/>
      <c r="R746" s="200"/>
      <c r="S746" s="200"/>
      <c r="T746" s="201"/>
      <c r="AT746" s="195" t="s">
        <v>171</v>
      </c>
      <c r="AU746" s="195" t="s">
        <v>91</v>
      </c>
      <c r="AV746" s="12" t="s">
        <v>91</v>
      </c>
      <c r="AW746" s="12" t="s">
        <v>45</v>
      </c>
      <c r="AX746" s="12" t="s">
        <v>82</v>
      </c>
      <c r="AY746" s="195" t="s">
        <v>160</v>
      </c>
    </row>
    <row r="747" spans="2:51" s="13" customFormat="1" ht="13.5">
      <c r="B747" s="212"/>
      <c r="D747" s="184" t="s">
        <v>171</v>
      </c>
      <c r="E747" s="213" t="s">
        <v>5</v>
      </c>
      <c r="F747" s="214" t="s">
        <v>252</v>
      </c>
      <c r="H747" s="215">
        <v>32.7</v>
      </c>
      <c r="I747" s="216"/>
      <c r="L747" s="212"/>
      <c r="M747" s="217"/>
      <c r="N747" s="218"/>
      <c r="O747" s="218"/>
      <c r="P747" s="218"/>
      <c r="Q747" s="218"/>
      <c r="R747" s="218"/>
      <c r="S747" s="218"/>
      <c r="T747" s="219"/>
      <c r="AT747" s="213" t="s">
        <v>171</v>
      </c>
      <c r="AU747" s="213" t="s">
        <v>91</v>
      </c>
      <c r="AV747" s="13" t="s">
        <v>167</v>
      </c>
      <c r="AW747" s="13" t="s">
        <v>45</v>
      </c>
      <c r="AX747" s="13" t="s">
        <v>26</v>
      </c>
      <c r="AY747" s="213" t="s">
        <v>160</v>
      </c>
    </row>
    <row r="748" spans="2:65" s="1" customFormat="1" ht="38.25" customHeight="1">
      <c r="B748" s="171"/>
      <c r="C748" s="172" t="s">
        <v>900</v>
      </c>
      <c r="D748" s="172" t="s">
        <v>162</v>
      </c>
      <c r="E748" s="173" t="s">
        <v>901</v>
      </c>
      <c r="F748" s="174" t="s">
        <v>902</v>
      </c>
      <c r="G748" s="175" t="s">
        <v>176</v>
      </c>
      <c r="H748" s="176">
        <v>1.96</v>
      </c>
      <c r="I748" s="177"/>
      <c r="J748" s="178">
        <f>ROUND(I748*H748,2)</f>
        <v>0</v>
      </c>
      <c r="K748" s="174" t="s">
        <v>5</v>
      </c>
      <c r="L748" s="42"/>
      <c r="M748" s="179" t="s">
        <v>5</v>
      </c>
      <c r="N748" s="180" t="s">
        <v>53</v>
      </c>
      <c r="O748" s="43"/>
      <c r="P748" s="181">
        <f>O748*H748</f>
        <v>0</v>
      </c>
      <c r="Q748" s="181">
        <v>0</v>
      </c>
      <c r="R748" s="181">
        <f>Q748*H748</f>
        <v>0</v>
      </c>
      <c r="S748" s="181">
        <v>0.025</v>
      </c>
      <c r="T748" s="182">
        <f>S748*H748</f>
        <v>0.049</v>
      </c>
      <c r="AR748" s="24" t="s">
        <v>167</v>
      </c>
      <c r="AT748" s="24" t="s">
        <v>162</v>
      </c>
      <c r="AU748" s="24" t="s">
        <v>91</v>
      </c>
      <c r="AY748" s="24" t="s">
        <v>160</v>
      </c>
      <c r="BE748" s="183">
        <f>IF(N748="základní",J748,0)</f>
        <v>0</v>
      </c>
      <c r="BF748" s="183">
        <f>IF(N748="snížená",J748,0)</f>
        <v>0</v>
      </c>
      <c r="BG748" s="183">
        <f>IF(N748="zákl. přenesená",J748,0)</f>
        <v>0</v>
      </c>
      <c r="BH748" s="183">
        <f>IF(N748="sníž. přenesená",J748,0)</f>
        <v>0</v>
      </c>
      <c r="BI748" s="183">
        <f>IF(N748="nulová",J748,0)</f>
        <v>0</v>
      </c>
      <c r="BJ748" s="24" t="s">
        <v>26</v>
      </c>
      <c r="BK748" s="183">
        <f>ROUND(I748*H748,2)</f>
        <v>0</v>
      </c>
      <c r="BL748" s="24" t="s">
        <v>167</v>
      </c>
      <c r="BM748" s="24" t="s">
        <v>903</v>
      </c>
    </row>
    <row r="749" spans="2:47" s="1" customFormat="1" ht="27">
      <c r="B749" s="42"/>
      <c r="D749" s="184" t="s">
        <v>169</v>
      </c>
      <c r="F749" s="185" t="s">
        <v>881</v>
      </c>
      <c r="I749" s="146"/>
      <c r="L749" s="42"/>
      <c r="M749" s="186"/>
      <c r="N749" s="43"/>
      <c r="O749" s="43"/>
      <c r="P749" s="43"/>
      <c r="Q749" s="43"/>
      <c r="R749" s="43"/>
      <c r="S749" s="43"/>
      <c r="T749" s="71"/>
      <c r="AT749" s="24" t="s">
        <v>169</v>
      </c>
      <c r="AU749" s="24" t="s">
        <v>91</v>
      </c>
    </row>
    <row r="750" spans="2:51" s="11" customFormat="1" ht="13.5">
      <c r="B750" s="187"/>
      <c r="D750" s="184" t="s">
        <v>171</v>
      </c>
      <c r="E750" s="188" t="s">
        <v>5</v>
      </c>
      <c r="F750" s="189" t="s">
        <v>892</v>
      </c>
      <c r="H750" s="188" t="s">
        <v>5</v>
      </c>
      <c r="I750" s="190"/>
      <c r="L750" s="187"/>
      <c r="M750" s="191"/>
      <c r="N750" s="192"/>
      <c r="O750" s="192"/>
      <c r="P750" s="192"/>
      <c r="Q750" s="192"/>
      <c r="R750" s="192"/>
      <c r="S750" s="192"/>
      <c r="T750" s="193"/>
      <c r="AT750" s="188" t="s">
        <v>171</v>
      </c>
      <c r="AU750" s="188" t="s">
        <v>91</v>
      </c>
      <c r="AV750" s="11" t="s">
        <v>26</v>
      </c>
      <c r="AW750" s="11" t="s">
        <v>45</v>
      </c>
      <c r="AX750" s="11" t="s">
        <v>82</v>
      </c>
      <c r="AY750" s="188" t="s">
        <v>160</v>
      </c>
    </row>
    <row r="751" spans="2:51" s="12" customFormat="1" ht="13.5">
      <c r="B751" s="194"/>
      <c r="D751" s="184" t="s">
        <v>171</v>
      </c>
      <c r="E751" s="195" t="s">
        <v>5</v>
      </c>
      <c r="F751" s="196" t="s">
        <v>904</v>
      </c>
      <c r="H751" s="197">
        <v>1.96</v>
      </c>
      <c r="I751" s="198"/>
      <c r="L751" s="194"/>
      <c r="M751" s="199"/>
      <c r="N751" s="200"/>
      <c r="O751" s="200"/>
      <c r="P751" s="200"/>
      <c r="Q751" s="200"/>
      <c r="R751" s="200"/>
      <c r="S751" s="200"/>
      <c r="T751" s="201"/>
      <c r="AT751" s="195" t="s">
        <v>171</v>
      </c>
      <c r="AU751" s="195" t="s">
        <v>91</v>
      </c>
      <c r="AV751" s="12" t="s">
        <v>91</v>
      </c>
      <c r="AW751" s="12" t="s">
        <v>45</v>
      </c>
      <c r="AX751" s="12" t="s">
        <v>82</v>
      </c>
      <c r="AY751" s="195" t="s">
        <v>160</v>
      </c>
    </row>
    <row r="752" spans="2:51" s="13" customFormat="1" ht="13.5">
      <c r="B752" s="212"/>
      <c r="D752" s="184" t="s">
        <v>171</v>
      </c>
      <c r="E752" s="213" t="s">
        <v>5</v>
      </c>
      <c r="F752" s="214" t="s">
        <v>252</v>
      </c>
      <c r="H752" s="215">
        <v>1.96</v>
      </c>
      <c r="I752" s="216"/>
      <c r="L752" s="212"/>
      <c r="M752" s="217"/>
      <c r="N752" s="218"/>
      <c r="O752" s="218"/>
      <c r="P752" s="218"/>
      <c r="Q752" s="218"/>
      <c r="R752" s="218"/>
      <c r="S752" s="218"/>
      <c r="T752" s="219"/>
      <c r="AT752" s="213" t="s">
        <v>171</v>
      </c>
      <c r="AU752" s="213" t="s">
        <v>91</v>
      </c>
      <c r="AV752" s="13" t="s">
        <v>167</v>
      </c>
      <c r="AW752" s="13" t="s">
        <v>45</v>
      </c>
      <c r="AX752" s="13" t="s">
        <v>26</v>
      </c>
      <c r="AY752" s="213" t="s">
        <v>160</v>
      </c>
    </row>
    <row r="753" spans="2:65" s="1" customFormat="1" ht="38.25" customHeight="1">
      <c r="B753" s="171"/>
      <c r="C753" s="172" t="s">
        <v>905</v>
      </c>
      <c r="D753" s="172" t="s">
        <v>162</v>
      </c>
      <c r="E753" s="173" t="s">
        <v>906</v>
      </c>
      <c r="F753" s="174" t="s">
        <v>907</v>
      </c>
      <c r="G753" s="175" t="s">
        <v>603</v>
      </c>
      <c r="H753" s="176">
        <v>2</v>
      </c>
      <c r="I753" s="177"/>
      <c r="J753" s="178">
        <f>ROUND(I753*H753,2)</f>
        <v>0</v>
      </c>
      <c r="K753" s="174" t="s">
        <v>5</v>
      </c>
      <c r="L753" s="42"/>
      <c r="M753" s="179" t="s">
        <v>5</v>
      </c>
      <c r="N753" s="180" t="s">
        <v>53</v>
      </c>
      <c r="O753" s="43"/>
      <c r="P753" s="181">
        <f>O753*H753</f>
        <v>0</v>
      </c>
      <c r="Q753" s="181">
        <v>0</v>
      </c>
      <c r="R753" s="181">
        <f>Q753*H753</f>
        <v>0</v>
      </c>
      <c r="S753" s="181">
        <v>0.025</v>
      </c>
      <c r="T753" s="182">
        <f>S753*H753</f>
        <v>0.05</v>
      </c>
      <c r="AR753" s="24" t="s">
        <v>167</v>
      </c>
      <c r="AT753" s="24" t="s">
        <v>162</v>
      </c>
      <c r="AU753" s="24" t="s">
        <v>91</v>
      </c>
      <c r="AY753" s="24" t="s">
        <v>160</v>
      </c>
      <c r="BE753" s="183">
        <f>IF(N753="základní",J753,0)</f>
        <v>0</v>
      </c>
      <c r="BF753" s="183">
        <f>IF(N753="snížená",J753,0)</f>
        <v>0</v>
      </c>
      <c r="BG753" s="183">
        <f>IF(N753="zákl. přenesená",J753,0)</f>
        <v>0</v>
      </c>
      <c r="BH753" s="183">
        <f>IF(N753="sníž. přenesená",J753,0)</f>
        <v>0</v>
      </c>
      <c r="BI753" s="183">
        <f>IF(N753="nulová",J753,0)</f>
        <v>0</v>
      </c>
      <c r="BJ753" s="24" t="s">
        <v>26</v>
      </c>
      <c r="BK753" s="183">
        <f>ROUND(I753*H753,2)</f>
        <v>0</v>
      </c>
      <c r="BL753" s="24" t="s">
        <v>167</v>
      </c>
      <c r="BM753" s="24" t="s">
        <v>908</v>
      </c>
    </row>
    <row r="754" spans="2:47" s="1" customFormat="1" ht="27">
      <c r="B754" s="42"/>
      <c r="D754" s="184" t="s">
        <v>169</v>
      </c>
      <c r="F754" s="185" t="s">
        <v>881</v>
      </c>
      <c r="I754" s="146"/>
      <c r="L754" s="42"/>
      <c r="M754" s="186"/>
      <c r="N754" s="43"/>
      <c r="O754" s="43"/>
      <c r="P754" s="43"/>
      <c r="Q754" s="43"/>
      <c r="R754" s="43"/>
      <c r="S754" s="43"/>
      <c r="T754" s="71"/>
      <c r="AT754" s="24" t="s">
        <v>169</v>
      </c>
      <c r="AU754" s="24" t="s">
        <v>91</v>
      </c>
    </row>
    <row r="755" spans="2:51" s="11" customFormat="1" ht="13.5">
      <c r="B755" s="187"/>
      <c r="D755" s="184" t="s">
        <v>171</v>
      </c>
      <c r="E755" s="188" t="s">
        <v>5</v>
      </c>
      <c r="F755" s="189" t="s">
        <v>892</v>
      </c>
      <c r="H755" s="188" t="s">
        <v>5</v>
      </c>
      <c r="I755" s="190"/>
      <c r="L755" s="187"/>
      <c r="M755" s="191"/>
      <c r="N755" s="192"/>
      <c r="O755" s="192"/>
      <c r="P755" s="192"/>
      <c r="Q755" s="192"/>
      <c r="R755" s="192"/>
      <c r="S755" s="192"/>
      <c r="T755" s="193"/>
      <c r="AT755" s="188" t="s">
        <v>171</v>
      </c>
      <c r="AU755" s="188" t="s">
        <v>91</v>
      </c>
      <c r="AV755" s="11" t="s">
        <v>26</v>
      </c>
      <c r="AW755" s="11" t="s">
        <v>45</v>
      </c>
      <c r="AX755" s="11" t="s">
        <v>82</v>
      </c>
      <c r="AY755" s="188" t="s">
        <v>160</v>
      </c>
    </row>
    <row r="756" spans="2:51" s="11" customFormat="1" ht="13.5">
      <c r="B756" s="187"/>
      <c r="D756" s="184" t="s">
        <v>171</v>
      </c>
      <c r="E756" s="188" t="s">
        <v>5</v>
      </c>
      <c r="F756" s="189" t="s">
        <v>909</v>
      </c>
      <c r="H756" s="188" t="s">
        <v>5</v>
      </c>
      <c r="I756" s="190"/>
      <c r="L756" s="187"/>
      <c r="M756" s="191"/>
      <c r="N756" s="192"/>
      <c r="O756" s="192"/>
      <c r="P756" s="192"/>
      <c r="Q756" s="192"/>
      <c r="R756" s="192"/>
      <c r="S756" s="192"/>
      <c r="T756" s="193"/>
      <c r="AT756" s="188" t="s">
        <v>171</v>
      </c>
      <c r="AU756" s="188" t="s">
        <v>91</v>
      </c>
      <c r="AV756" s="11" t="s">
        <v>26</v>
      </c>
      <c r="AW756" s="11" t="s">
        <v>45</v>
      </c>
      <c r="AX756" s="11" t="s">
        <v>82</v>
      </c>
      <c r="AY756" s="188" t="s">
        <v>160</v>
      </c>
    </row>
    <row r="757" spans="2:51" s="12" customFormat="1" ht="13.5">
      <c r="B757" s="194"/>
      <c r="D757" s="184" t="s">
        <v>171</v>
      </c>
      <c r="E757" s="195" t="s">
        <v>5</v>
      </c>
      <c r="F757" s="196" t="s">
        <v>910</v>
      </c>
      <c r="H757" s="197">
        <v>2</v>
      </c>
      <c r="I757" s="198"/>
      <c r="L757" s="194"/>
      <c r="M757" s="199"/>
      <c r="N757" s="200"/>
      <c r="O757" s="200"/>
      <c r="P757" s="200"/>
      <c r="Q757" s="200"/>
      <c r="R757" s="200"/>
      <c r="S757" s="200"/>
      <c r="T757" s="201"/>
      <c r="AT757" s="195" t="s">
        <v>171</v>
      </c>
      <c r="AU757" s="195" t="s">
        <v>91</v>
      </c>
      <c r="AV757" s="12" t="s">
        <v>91</v>
      </c>
      <c r="AW757" s="12" t="s">
        <v>45</v>
      </c>
      <c r="AX757" s="12" t="s">
        <v>82</v>
      </c>
      <c r="AY757" s="195" t="s">
        <v>160</v>
      </c>
    </row>
    <row r="758" spans="2:51" s="13" customFormat="1" ht="13.5">
      <c r="B758" s="212"/>
      <c r="D758" s="184" t="s">
        <v>171</v>
      </c>
      <c r="E758" s="213" t="s">
        <v>5</v>
      </c>
      <c r="F758" s="214" t="s">
        <v>252</v>
      </c>
      <c r="H758" s="215">
        <v>2</v>
      </c>
      <c r="I758" s="216"/>
      <c r="L758" s="212"/>
      <c r="M758" s="217"/>
      <c r="N758" s="218"/>
      <c r="O758" s="218"/>
      <c r="P758" s="218"/>
      <c r="Q758" s="218"/>
      <c r="R758" s="218"/>
      <c r="S758" s="218"/>
      <c r="T758" s="219"/>
      <c r="AT758" s="213" t="s">
        <v>171</v>
      </c>
      <c r="AU758" s="213" t="s">
        <v>91</v>
      </c>
      <c r="AV758" s="13" t="s">
        <v>167</v>
      </c>
      <c r="AW758" s="13" t="s">
        <v>45</v>
      </c>
      <c r="AX758" s="13" t="s">
        <v>26</v>
      </c>
      <c r="AY758" s="213" t="s">
        <v>160</v>
      </c>
    </row>
    <row r="759" spans="2:65" s="1" customFormat="1" ht="25.5" customHeight="1">
      <c r="B759" s="171"/>
      <c r="C759" s="172" t="s">
        <v>36</v>
      </c>
      <c r="D759" s="172" t="s">
        <v>162</v>
      </c>
      <c r="E759" s="173" t="s">
        <v>911</v>
      </c>
      <c r="F759" s="174" t="s">
        <v>912</v>
      </c>
      <c r="G759" s="175" t="s">
        <v>603</v>
      </c>
      <c r="H759" s="176">
        <v>1</v>
      </c>
      <c r="I759" s="177"/>
      <c r="J759" s="178">
        <f>ROUND(I759*H759,2)</f>
        <v>0</v>
      </c>
      <c r="K759" s="174" t="s">
        <v>5</v>
      </c>
      <c r="L759" s="42"/>
      <c r="M759" s="179" t="s">
        <v>5</v>
      </c>
      <c r="N759" s="180" t="s">
        <v>53</v>
      </c>
      <c r="O759" s="43"/>
      <c r="P759" s="181">
        <f>O759*H759</f>
        <v>0</v>
      </c>
      <c r="Q759" s="181">
        <v>0</v>
      </c>
      <c r="R759" s="181">
        <f>Q759*H759</f>
        <v>0</v>
      </c>
      <c r="S759" s="181">
        <v>0.025</v>
      </c>
      <c r="T759" s="182">
        <f>S759*H759</f>
        <v>0.025</v>
      </c>
      <c r="AR759" s="24" t="s">
        <v>167</v>
      </c>
      <c r="AT759" s="24" t="s">
        <v>162</v>
      </c>
      <c r="AU759" s="24" t="s">
        <v>91</v>
      </c>
      <c r="AY759" s="24" t="s">
        <v>160</v>
      </c>
      <c r="BE759" s="183">
        <f>IF(N759="základní",J759,0)</f>
        <v>0</v>
      </c>
      <c r="BF759" s="183">
        <f>IF(N759="snížená",J759,0)</f>
        <v>0</v>
      </c>
      <c r="BG759" s="183">
        <f>IF(N759="zákl. přenesená",J759,0)</f>
        <v>0</v>
      </c>
      <c r="BH759" s="183">
        <f>IF(N759="sníž. přenesená",J759,0)</f>
        <v>0</v>
      </c>
      <c r="BI759" s="183">
        <f>IF(N759="nulová",J759,0)</f>
        <v>0</v>
      </c>
      <c r="BJ759" s="24" t="s">
        <v>26</v>
      </c>
      <c r="BK759" s="183">
        <f>ROUND(I759*H759,2)</f>
        <v>0</v>
      </c>
      <c r="BL759" s="24" t="s">
        <v>167</v>
      </c>
      <c r="BM759" s="24" t="s">
        <v>913</v>
      </c>
    </row>
    <row r="760" spans="2:47" s="1" customFormat="1" ht="27">
      <c r="B760" s="42"/>
      <c r="D760" s="184" t="s">
        <v>169</v>
      </c>
      <c r="F760" s="185" t="s">
        <v>881</v>
      </c>
      <c r="I760" s="146"/>
      <c r="L760" s="42"/>
      <c r="M760" s="186"/>
      <c r="N760" s="43"/>
      <c r="O760" s="43"/>
      <c r="P760" s="43"/>
      <c r="Q760" s="43"/>
      <c r="R760" s="43"/>
      <c r="S760" s="43"/>
      <c r="T760" s="71"/>
      <c r="AT760" s="24" t="s">
        <v>169</v>
      </c>
      <c r="AU760" s="24" t="s">
        <v>91</v>
      </c>
    </row>
    <row r="761" spans="2:51" s="11" customFormat="1" ht="13.5">
      <c r="B761" s="187"/>
      <c r="D761" s="184" t="s">
        <v>171</v>
      </c>
      <c r="E761" s="188" t="s">
        <v>5</v>
      </c>
      <c r="F761" s="189" t="s">
        <v>892</v>
      </c>
      <c r="H761" s="188" t="s">
        <v>5</v>
      </c>
      <c r="I761" s="190"/>
      <c r="L761" s="187"/>
      <c r="M761" s="191"/>
      <c r="N761" s="192"/>
      <c r="O761" s="192"/>
      <c r="P761" s="192"/>
      <c r="Q761" s="192"/>
      <c r="R761" s="192"/>
      <c r="S761" s="192"/>
      <c r="T761" s="193"/>
      <c r="AT761" s="188" t="s">
        <v>171</v>
      </c>
      <c r="AU761" s="188" t="s">
        <v>91</v>
      </c>
      <c r="AV761" s="11" t="s">
        <v>26</v>
      </c>
      <c r="AW761" s="11" t="s">
        <v>45</v>
      </c>
      <c r="AX761" s="11" t="s">
        <v>82</v>
      </c>
      <c r="AY761" s="188" t="s">
        <v>160</v>
      </c>
    </row>
    <row r="762" spans="2:51" s="12" customFormat="1" ht="13.5">
      <c r="B762" s="194"/>
      <c r="D762" s="184" t="s">
        <v>171</v>
      </c>
      <c r="E762" s="195" t="s">
        <v>5</v>
      </c>
      <c r="F762" s="196" t="s">
        <v>914</v>
      </c>
      <c r="H762" s="197">
        <v>1</v>
      </c>
      <c r="I762" s="198"/>
      <c r="L762" s="194"/>
      <c r="M762" s="199"/>
      <c r="N762" s="200"/>
      <c r="O762" s="200"/>
      <c r="P762" s="200"/>
      <c r="Q762" s="200"/>
      <c r="R762" s="200"/>
      <c r="S762" s="200"/>
      <c r="T762" s="201"/>
      <c r="AT762" s="195" t="s">
        <v>171</v>
      </c>
      <c r="AU762" s="195" t="s">
        <v>91</v>
      </c>
      <c r="AV762" s="12" t="s">
        <v>91</v>
      </c>
      <c r="AW762" s="12" t="s">
        <v>45</v>
      </c>
      <c r="AX762" s="12" t="s">
        <v>82</v>
      </c>
      <c r="AY762" s="195" t="s">
        <v>160</v>
      </c>
    </row>
    <row r="763" spans="2:51" s="13" customFormat="1" ht="13.5">
      <c r="B763" s="212"/>
      <c r="D763" s="184" t="s">
        <v>171</v>
      </c>
      <c r="E763" s="213" t="s">
        <v>5</v>
      </c>
      <c r="F763" s="214" t="s">
        <v>252</v>
      </c>
      <c r="H763" s="215">
        <v>1</v>
      </c>
      <c r="I763" s="216"/>
      <c r="L763" s="212"/>
      <c r="M763" s="217"/>
      <c r="N763" s="218"/>
      <c r="O763" s="218"/>
      <c r="P763" s="218"/>
      <c r="Q763" s="218"/>
      <c r="R763" s="218"/>
      <c r="S763" s="218"/>
      <c r="T763" s="219"/>
      <c r="AT763" s="213" t="s">
        <v>171</v>
      </c>
      <c r="AU763" s="213" t="s">
        <v>91</v>
      </c>
      <c r="AV763" s="13" t="s">
        <v>167</v>
      </c>
      <c r="AW763" s="13" t="s">
        <v>45</v>
      </c>
      <c r="AX763" s="13" t="s">
        <v>26</v>
      </c>
      <c r="AY763" s="213" t="s">
        <v>160</v>
      </c>
    </row>
    <row r="764" spans="2:65" s="1" customFormat="1" ht="16.5" customHeight="1">
      <c r="B764" s="171"/>
      <c r="C764" s="172" t="s">
        <v>915</v>
      </c>
      <c r="D764" s="172" t="s">
        <v>162</v>
      </c>
      <c r="E764" s="173" t="s">
        <v>916</v>
      </c>
      <c r="F764" s="174" t="s">
        <v>917</v>
      </c>
      <c r="G764" s="175" t="s">
        <v>197</v>
      </c>
      <c r="H764" s="176">
        <v>0.5</v>
      </c>
      <c r="I764" s="177"/>
      <c r="J764" s="178">
        <f>ROUND(I764*H764,2)</f>
        <v>0</v>
      </c>
      <c r="K764" s="174" t="s">
        <v>166</v>
      </c>
      <c r="L764" s="42"/>
      <c r="M764" s="179" t="s">
        <v>5</v>
      </c>
      <c r="N764" s="180" t="s">
        <v>53</v>
      </c>
      <c r="O764" s="43"/>
      <c r="P764" s="181">
        <f>O764*H764</f>
        <v>0</v>
      </c>
      <c r="Q764" s="181">
        <v>0</v>
      </c>
      <c r="R764" s="181">
        <f>Q764*H764</f>
        <v>0</v>
      </c>
      <c r="S764" s="181">
        <v>1</v>
      </c>
      <c r="T764" s="182">
        <f>S764*H764</f>
        <v>0.5</v>
      </c>
      <c r="AR764" s="24" t="s">
        <v>167</v>
      </c>
      <c r="AT764" s="24" t="s">
        <v>162</v>
      </c>
      <c r="AU764" s="24" t="s">
        <v>91</v>
      </c>
      <c r="AY764" s="24" t="s">
        <v>160</v>
      </c>
      <c r="BE764" s="183">
        <f>IF(N764="základní",J764,0)</f>
        <v>0</v>
      </c>
      <c r="BF764" s="183">
        <f>IF(N764="snížená",J764,0)</f>
        <v>0</v>
      </c>
      <c r="BG764" s="183">
        <f>IF(N764="zákl. přenesená",J764,0)</f>
        <v>0</v>
      </c>
      <c r="BH764" s="183">
        <f>IF(N764="sníž. přenesená",J764,0)</f>
        <v>0</v>
      </c>
      <c r="BI764" s="183">
        <f>IF(N764="nulová",J764,0)</f>
        <v>0</v>
      </c>
      <c r="BJ764" s="24" t="s">
        <v>26</v>
      </c>
      <c r="BK764" s="183">
        <f>ROUND(I764*H764,2)</f>
        <v>0</v>
      </c>
      <c r="BL764" s="24" t="s">
        <v>167</v>
      </c>
      <c r="BM764" s="24" t="s">
        <v>918</v>
      </c>
    </row>
    <row r="765" spans="2:47" s="1" customFormat="1" ht="13.5">
      <c r="B765" s="42"/>
      <c r="D765" s="184" t="s">
        <v>169</v>
      </c>
      <c r="F765" s="185" t="s">
        <v>919</v>
      </c>
      <c r="I765" s="146"/>
      <c r="L765" s="42"/>
      <c r="M765" s="186"/>
      <c r="N765" s="43"/>
      <c r="O765" s="43"/>
      <c r="P765" s="43"/>
      <c r="Q765" s="43"/>
      <c r="R765" s="43"/>
      <c r="S765" s="43"/>
      <c r="T765" s="71"/>
      <c r="AT765" s="24" t="s">
        <v>169</v>
      </c>
      <c r="AU765" s="24" t="s">
        <v>91</v>
      </c>
    </row>
    <row r="766" spans="2:51" s="11" customFormat="1" ht="13.5">
      <c r="B766" s="187"/>
      <c r="D766" s="184" t="s">
        <v>171</v>
      </c>
      <c r="E766" s="188" t="s">
        <v>5</v>
      </c>
      <c r="F766" s="189" t="s">
        <v>920</v>
      </c>
      <c r="H766" s="188" t="s">
        <v>5</v>
      </c>
      <c r="I766" s="190"/>
      <c r="L766" s="187"/>
      <c r="M766" s="191"/>
      <c r="N766" s="192"/>
      <c r="O766" s="192"/>
      <c r="P766" s="192"/>
      <c r="Q766" s="192"/>
      <c r="R766" s="192"/>
      <c r="S766" s="192"/>
      <c r="T766" s="193"/>
      <c r="AT766" s="188" t="s">
        <v>171</v>
      </c>
      <c r="AU766" s="188" t="s">
        <v>91</v>
      </c>
      <c r="AV766" s="11" t="s">
        <v>26</v>
      </c>
      <c r="AW766" s="11" t="s">
        <v>45</v>
      </c>
      <c r="AX766" s="11" t="s">
        <v>82</v>
      </c>
      <c r="AY766" s="188" t="s">
        <v>160</v>
      </c>
    </row>
    <row r="767" spans="2:51" s="12" customFormat="1" ht="13.5">
      <c r="B767" s="194"/>
      <c r="D767" s="184" t="s">
        <v>171</v>
      </c>
      <c r="E767" s="195" t="s">
        <v>5</v>
      </c>
      <c r="F767" s="196" t="s">
        <v>921</v>
      </c>
      <c r="H767" s="197">
        <v>0.5</v>
      </c>
      <c r="I767" s="198"/>
      <c r="L767" s="194"/>
      <c r="M767" s="199"/>
      <c r="N767" s="200"/>
      <c r="O767" s="200"/>
      <c r="P767" s="200"/>
      <c r="Q767" s="200"/>
      <c r="R767" s="200"/>
      <c r="S767" s="200"/>
      <c r="T767" s="201"/>
      <c r="AT767" s="195" t="s">
        <v>171</v>
      </c>
      <c r="AU767" s="195" t="s">
        <v>91</v>
      </c>
      <c r="AV767" s="12" t="s">
        <v>91</v>
      </c>
      <c r="AW767" s="12" t="s">
        <v>45</v>
      </c>
      <c r="AX767" s="12" t="s">
        <v>82</v>
      </c>
      <c r="AY767" s="195" t="s">
        <v>160</v>
      </c>
    </row>
    <row r="768" spans="2:51" s="13" customFormat="1" ht="13.5">
      <c r="B768" s="212"/>
      <c r="D768" s="184" t="s">
        <v>171</v>
      </c>
      <c r="E768" s="213" t="s">
        <v>5</v>
      </c>
      <c r="F768" s="214" t="s">
        <v>252</v>
      </c>
      <c r="H768" s="215">
        <v>0.5</v>
      </c>
      <c r="I768" s="216"/>
      <c r="L768" s="212"/>
      <c r="M768" s="217"/>
      <c r="N768" s="218"/>
      <c r="O768" s="218"/>
      <c r="P768" s="218"/>
      <c r="Q768" s="218"/>
      <c r="R768" s="218"/>
      <c r="S768" s="218"/>
      <c r="T768" s="219"/>
      <c r="AT768" s="213" t="s">
        <v>171</v>
      </c>
      <c r="AU768" s="213" t="s">
        <v>91</v>
      </c>
      <c r="AV768" s="13" t="s">
        <v>167</v>
      </c>
      <c r="AW768" s="13" t="s">
        <v>45</v>
      </c>
      <c r="AX768" s="13" t="s">
        <v>26</v>
      </c>
      <c r="AY768" s="213" t="s">
        <v>160</v>
      </c>
    </row>
    <row r="769" spans="2:63" s="10" customFormat="1" ht="29.85" customHeight="1">
      <c r="B769" s="158"/>
      <c r="D769" s="159" t="s">
        <v>81</v>
      </c>
      <c r="E769" s="169" t="s">
        <v>922</v>
      </c>
      <c r="F769" s="169" t="s">
        <v>923</v>
      </c>
      <c r="I769" s="161"/>
      <c r="J769" s="170">
        <f>BK769</f>
        <v>0</v>
      </c>
      <c r="L769" s="158"/>
      <c r="M769" s="163"/>
      <c r="N769" s="164"/>
      <c r="O769" s="164"/>
      <c r="P769" s="165">
        <f>SUM(P770:P780)</f>
        <v>0</v>
      </c>
      <c r="Q769" s="164"/>
      <c r="R769" s="165">
        <f>SUM(R770:R780)</f>
        <v>0</v>
      </c>
      <c r="S769" s="164"/>
      <c r="T769" s="166">
        <f>SUM(T770:T780)</f>
        <v>0</v>
      </c>
      <c r="AR769" s="159" t="s">
        <v>26</v>
      </c>
      <c r="AT769" s="167" t="s">
        <v>81</v>
      </c>
      <c r="AU769" s="167" t="s">
        <v>26</v>
      </c>
      <c r="AY769" s="159" t="s">
        <v>160</v>
      </c>
      <c r="BK769" s="168">
        <f>SUM(BK770:BK780)</f>
        <v>0</v>
      </c>
    </row>
    <row r="770" spans="2:65" s="1" customFormat="1" ht="25.5" customHeight="1">
      <c r="B770" s="171"/>
      <c r="C770" s="172" t="s">
        <v>924</v>
      </c>
      <c r="D770" s="172" t="s">
        <v>162</v>
      </c>
      <c r="E770" s="173" t="s">
        <v>925</v>
      </c>
      <c r="F770" s="174" t="s">
        <v>926</v>
      </c>
      <c r="G770" s="175" t="s">
        <v>197</v>
      </c>
      <c r="H770" s="176">
        <v>51.425</v>
      </c>
      <c r="I770" s="177"/>
      <c r="J770" s="178">
        <f>ROUND(I770*H770,2)</f>
        <v>0</v>
      </c>
      <c r="K770" s="174" t="s">
        <v>166</v>
      </c>
      <c r="L770" s="42"/>
      <c r="M770" s="179" t="s">
        <v>5</v>
      </c>
      <c r="N770" s="180" t="s">
        <v>53</v>
      </c>
      <c r="O770" s="43"/>
      <c r="P770" s="181">
        <f>O770*H770</f>
        <v>0</v>
      </c>
      <c r="Q770" s="181">
        <v>0</v>
      </c>
      <c r="R770" s="181">
        <f>Q770*H770</f>
        <v>0</v>
      </c>
      <c r="S770" s="181">
        <v>0</v>
      </c>
      <c r="T770" s="182">
        <f>S770*H770</f>
        <v>0</v>
      </c>
      <c r="AR770" s="24" t="s">
        <v>167</v>
      </c>
      <c r="AT770" s="24" t="s">
        <v>162</v>
      </c>
      <c r="AU770" s="24" t="s">
        <v>91</v>
      </c>
      <c r="AY770" s="24" t="s">
        <v>160</v>
      </c>
      <c r="BE770" s="183">
        <f>IF(N770="základní",J770,0)</f>
        <v>0</v>
      </c>
      <c r="BF770" s="183">
        <f>IF(N770="snížená",J770,0)</f>
        <v>0</v>
      </c>
      <c r="BG770" s="183">
        <f>IF(N770="zákl. přenesená",J770,0)</f>
        <v>0</v>
      </c>
      <c r="BH770" s="183">
        <f>IF(N770="sníž. přenesená",J770,0)</f>
        <v>0</v>
      </c>
      <c r="BI770" s="183">
        <f>IF(N770="nulová",J770,0)</f>
        <v>0</v>
      </c>
      <c r="BJ770" s="24" t="s">
        <v>26</v>
      </c>
      <c r="BK770" s="183">
        <f>ROUND(I770*H770,2)</f>
        <v>0</v>
      </c>
      <c r="BL770" s="24" t="s">
        <v>167</v>
      </c>
      <c r="BM770" s="24" t="s">
        <v>927</v>
      </c>
    </row>
    <row r="771" spans="2:47" s="1" customFormat="1" ht="27">
      <c r="B771" s="42"/>
      <c r="D771" s="184" t="s">
        <v>169</v>
      </c>
      <c r="F771" s="185" t="s">
        <v>928</v>
      </c>
      <c r="I771" s="146"/>
      <c r="L771" s="42"/>
      <c r="M771" s="186"/>
      <c r="N771" s="43"/>
      <c r="O771" s="43"/>
      <c r="P771" s="43"/>
      <c r="Q771" s="43"/>
      <c r="R771" s="43"/>
      <c r="S771" s="43"/>
      <c r="T771" s="71"/>
      <c r="AT771" s="24" t="s">
        <v>169</v>
      </c>
      <c r="AU771" s="24" t="s">
        <v>91</v>
      </c>
    </row>
    <row r="772" spans="2:65" s="1" customFormat="1" ht="25.5" customHeight="1">
      <c r="B772" s="171"/>
      <c r="C772" s="172" t="s">
        <v>929</v>
      </c>
      <c r="D772" s="172" t="s">
        <v>162</v>
      </c>
      <c r="E772" s="173" t="s">
        <v>930</v>
      </c>
      <c r="F772" s="174" t="s">
        <v>931</v>
      </c>
      <c r="G772" s="175" t="s">
        <v>197</v>
      </c>
      <c r="H772" s="176">
        <v>51.425</v>
      </c>
      <c r="I772" s="177"/>
      <c r="J772" s="178">
        <f>ROUND(I772*H772,2)</f>
        <v>0</v>
      </c>
      <c r="K772" s="174" t="s">
        <v>166</v>
      </c>
      <c r="L772" s="42"/>
      <c r="M772" s="179" t="s">
        <v>5</v>
      </c>
      <c r="N772" s="180" t="s">
        <v>53</v>
      </c>
      <c r="O772" s="43"/>
      <c r="P772" s="181">
        <f>O772*H772</f>
        <v>0</v>
      </c>
      <c r="Q772" s="181">
        <v>0</v>
      </c>
      <c r="R772" s="181">
        <f>Q772*H772</f>
        <v>0</v>
      </c>
      <c r="S772" s="181">
        <v>0</v>
      </c>
      <c r="T772" s="182">
        <f>S772*H772</f>
        <v>0</v>
      </c>
      <c r="AR772" s="24" t="s">
        <v>167</v>
      </c>
      <c r="AT772" s="24" t="s">
        <v>162</v>
      </c>
      <c r="AU772" s="24" t="s">
        <v>91</v>
      </c>
      <c r="AY772" s="24" t="s">
        <v>160</v>
      </c>
      <c r="BE772" s="183">
        <f>IF(N772="základní",J772,0)</f>
        <v>0</v>
      </c>
      <c r="BF772" s="183">
        <f>IF(N772="snížená",J772,0)</f>
        <v>0</v>
      </c>
      <c r="BG772" s="183">
        <f>IF(N772="zákl. přenesená",J772,0)</f>
        <v>0</v>
      </c>
      <c r="BH772" s="183">
        <f>IF(N772="sníž. přenesená",J772,0)</f>
        <v>0</v>
      </c>
      <c r="BI772" s="183">
        <f>IF(N772="nulová",J772,0)</f>
        <v>0</v>
      </c>
      <c r="BJ772" s="24" t="s">
        <v>26</v>
      </c>
      <c r="BK772" s="183">
        <f>ROUND(I772*H772,2)</f>
        <v>0</v>
      </c>
      <c r="BL772" s="24" t="s">
        <v>167</v>
      </c>
      <c r="BM772" s="24" t="s">
        <v>932</v>
      </c>
    </row>
    <row r="773" spans="2:47" s="1" customFormat="1" ht="40.5">
      <c r="B773" s="42"/>
      <c r="D773" s="184" t="s">
        <v>169</v>
      </c>
      <c r="F773" s="185" t="s">
        <v>933</v>
      </c>
      <c r="I773" s="146"/>
      <c r="L773" s="42"/>
      <c r="M773" s="186"/>
      <c r="N773" s="43"/>
      <c r="O773" s="43"/>
      <c r="P773" s="43"/>
      <c r="Q773" s="43"/>
      <c r="R773" s="43"/>
      <c r="S773" s="43"/>
      <c r="T773" s="71"/>
      <c r="AT773" s="24" t="s">
        <v>169</v>
      </c>
      <c r="AU773" s="24" t="s">
        <v>91</v>
      </c>
    </row>
    <row r="774" spans="2:65" s="1" customFormat="1" ht="25.5" customHeight="1">
      <c r="B774" s="171"/>
      <c r="C774" s="172" t="s">
        <v>934</v>
      </c>
      <c r="D774" s="172" t="s">
        <v>162</v>
      </c>
      <c r="E774" s="173" t="s">
        <v>935</v>
      </c>
      <c r="F774" s="174" t="s">
        <v>936</v>
      </c>
      <c r="G774" s="175" t="s">
        <v>197</v>
      </c>
      <c r="H774" s="176">
        <v>51.425</v>
      </c>
      <c r="I774" s="177"/>
      <c r="J774" s="178">
        <f>ROUND(I774*H774,2)</f>
        <v>0</v>
      </c>
      <c r="K774" s="174" t="s">
        <v>166</v>
      </c>
      <c r="L774" s="42"/>
      <c r="M774" s="179" t="s">
        <v>5</v>
      </c>
      <c r="N774" s="180" t="s">
        <v>53</v>
      </c>
      <c r="O774" s="43"/>
      <c r="P774" s="181">
        <f>O774*H774</f>
        <v>0</v>
      </c>
      <c r="Q774" s="181">
        <v>0</v>
      </c>
      <c r="R774" s="181">
        <f>Q774*H774</f>
        <v>0</v>
      </c>
      <c r="S774" s="181">
        <v>0</v>
      </c>
      <c r="T774" s="182">
        <f>S774*H774</f>
        <v>0</v>
      </c>
      <c r="AR774" s="24" t="s">
        <v>167</v>
      </c>
      <c r="AT774" s="24" t="s">
        <v>162</v>
      </c>
      <c r="AU774" s="24" t="s">
        <v>91</v>
      </c>
      <c r="AY774" s="24" t="s">
        <v>160</v>
      </c>
      <c r="BE774" s="183">
        <f>IF(N774="základní",J774,0)</f>
        <v>0</v>
      </c>
      <c r="BF774" s="183">
        <f>IF(N774="snížená",J774,0)</f>
        <v>0</v>
      </c>
      <c r="BG774" s="183">
        <f>IF(N774="zákl. přenesená",J774,0)</f>
        <v>0</v>
      </c>
      <c r="BH774" s="183">
        <f>IF(N774="sníž. přenesená",J774,0)</f>
        <v>0</v>
      </c>
      <c r="BI774" s="183">
        <f>IF(N774="nulová",J774,0)</f>
        <v>0</v>
      </c>
      <c r="BJ774" s="24" t="s">
        <v>26</v>
      </c>
      <c r="BK774" s="183">
        <f>ROUND(I774*H774,2)</f>
        <v>0</v>
      </c>
      <c r="BL774" s="24" t="s">
        <v>167</v>
      </c>
      <c r="BM774" s="24" t="s">
        <v>937</v>
      </c>
    </row>
    <row r="775" spans="2:47" s="1" customFormat="1" ht="13.5">
      <c r="B775" s="42"/>
      <c r="D775" s="184" t="s">
        <v>169</v>
      </c>
      <c r="F775" s="185" t="s">
        <v>938</v>
      </c>
      <c r="I775" s="146"/>
      <c r="L775" s="42"/>
      <c r="M775" s="186"/>
      <c r="N775" s="43"/>
      <c r="O775" s="43"/>
      <c r="P775" s="43"/>
      <c r="Q775" s="43"/>
      <c r="R775" s="43"/>
      <c r="S775" s="43"/>
      <c r="T775" s="71"/>
      <c r="AT775" s="24" t="s">
        <v>169</v>
      </c>
      <c r="AU775" s="24" t="s">
        <v>91</v>
      </c>
    </row>
    <row r="776" spans="2:65" s="1" customFormat="1" ht="25.5" customHeight="1">
      <c r="B776" s="171"/>
      <c r="C776" s="172" t="s">
        <v>939</v>
      </c>
      <c r="D776" s="172" t="s">
        <v>162</v>
      </c>
      <c r="E776" s="173" t="s">
        <v>940</v>
      </c>
      <c r="F776" s="174" t="s">
        <v>941</v>
      </c>
      <c r="G776" s="175" t="s">
        <v>197</v>
      </c>
      <c r="H776" s="176">
        <v>359.975</v>
      </c>
      <c r="I776" s="177"/>
      <c r="J776" s="178">
        <f>ROUND(I776*H776,2)</f>
        <v>0</v>
      </c>
      <c r="K776" s="174" t="s">
        <v>166</v>
      </c>
      <c r="L776" s="42"/>
      <c r="M776" s="179" t="s">
        <v>5</v>
      </c>
      <c r="N776" s="180" t="s">
        <v>53</v>
      </c>
      <c r="O776" s="43"/>
      <c r="P776" s="181">
        <f>O776*H776</f>
        <v>0</v>
      </c>
      <c r="Q776" s="181">
        <v>0</v>
      </c>
      <c r="R776" s="181">
        <f>Q776*H776</f>
        <v>0</v>
      </c>
      <c r="S776" s="181">
        <v>0</v>
      </c>
      <c r="T776" s="182">
        <f>S776*H776</f>
        <v>0</v>
      </c>
      <c r="AR776" s="24" t="s">
        <v>167</v>
      </c>
      <c r="AT776" s="24" t="s">
        <v>162</v>
      </c>
      <c r="AU776" s="24" t="s">
        <v>91</v>
      </c>
      <c r="AY776" s="24" t="s">
        <v>160</v>
      </c>
      <c r="BE776" s="183">
        <f>IF(N776="základní",J776,0)</f>
        <v>0</v>
      </c>
      <c r="BF776" s="183">
        <f>IF(N776="snížená",J776,0)</f>
        <v>0</v>
      </c>
      <c r="BG776" s="183">
        <f>IF(N776="zákl. přenesená",J776,0)</f>
        <v>0</v>
      </c>
      <c r="BH776" s="183">
        <f>IF(N776="sníž. přenesená",J776,0)</f>
        <v>0</v>
      </c>
      <c r="BI776" s="183">
        <f>IF(N776="nulová",J776,0)</f>
        <v>0</v>
      </c>
      <c r="BJ776" s="24" t="s">
        <v>26</v>
      </c>
      <c r="BK776" s="183">
        <f>ROUND(I776*H776,2)</f>
        <v>0</v>
      </c>
      <c r="BL776" s="24" t="s">
        <v>167</v>
      </c>
      <c r="BM776" s="24" t="s">
        <v>942</v>
      </c>
    </row>
    <row r="777" spans="2:47" s="1" customFormat="1" ht="27">
      <c r="B777" s="42"/>
      <c r="D777" s="184" t="s">
        <v>169</v>
      </c>
      <c r="F777" s="185" t="s">
        <v>943</v>
      </c>
      <c r="I777" s="146"/>
      <c r="L777" s="42"/>
      <c r="M777" s="186"/>
      <c r="N777" s="43"/>
      <c r="O777" s="43"/>
      <c r="P777" s="43"/>
      <c r="Q777" s="43"/>
      <c r="R777" s="43"/>
      <c r="S777" s="43"/>
      <c r="T777" s="71"/>
      <c r="AT777" s="24" t="s">
        <v>169</v>
      </c>
      <c r="AU777" s="24" t="s">
        <v>91</v>
      </c>
    </row>
    <row r="778" spans="2:51" s="12" customFormat="1" ht="13.5">
      <c r="B778" s="194"/>
      <c r="D778" s="184" t="s">
        <v>171</v>
      </c>
      <c r="F778" s="196" t="s">
        <v>944</v>
      </c>
      <c r="H778" s="197">
        <v>359.975</v>
      </c>
      <c r="I778" s="198"/>
      <c r="L778" s="194"/>
      <c r="M778" s="199"/>
      <c r="N778" s="200"/>
      <c r="O778" s="200"/>
      <c r="P778" s="200"/>
      <c r="Q778" s="200"/>
      <c r="R778" s="200"/>
      <c r="S778" s="200"/>
      <c r="T778" s="201"/>
      <c r="AT778" s="195" t="s">
        <v>171</v>
      </c>
      <c r="AU778" s="195" t="s">
        <v>91</v>
      </c>
      <c r="AV778" s="12" t="s">
        <v>91</v>
      </c>
      <c r="AW778" s="12" t="s">
        <v>6</v>
      </c>
      <c r="AX778" s="12" t="s">
        <v>26</v>
      </c>
      <c r="AY778" s="195" t="s">
        <v>160</v>
      </c>
    </row>
    <row r="779" spans="2:65" s="1" customFormat="1" ht="25.5" customHeight="1">
      <c r="B779" s="171"/>
      <c r="C779" s="172" t="s">
        <v>945</v>
      </c>
      <c r="D779" s="172" t="s">
        <v>162</v>
      </c>
      <c r="E779" s="173" t="s">
        <v>946</v>
      </c>
      <c r="F779" s="174" t="s">
        <v>947</v>
      </c>
      <c r="G779" s="175" t="s">
        <v>197</v>
      </c>
      <c r="H779" s="176">
        <v>51.425</v>
      </c>
      <c r="I779" s="177"/>
      <c r="J779" s="178">
        <f>ROUND(I779*H779,2)</f>
        <v>0</v>
      </c>
      <c r="K779" s="174" t="s">
        <v>166</v>
      </c>
      <c r="L779" s="42"/>
      <c r="M779" s="179" t="s">
        <v>5</v>
      </c>
      <c r="N779" s="180" t="s">
        <v>53</v>
      </c>
      <c r="O779" s="43"/>
      <c r="P779" s="181">
        <f>O779*H779</f>
        <v>0</v>
      </c>
      <c r="Q779" s="181">
        <v>0</v>
      </c>
      <c r="R779" s="181">
        <f>Q779*H779</f>
        <v>0</v>
      </c>
      <c r="S779" s="181">
        <v>0</v>
      </c>
      <c r="T779" s="182">
        <f>S779*H779</f>
        <v>0</v>
      </c>
      <c r="AR779" s="24" t="s">
        <v>167</v>
      </c>
      <c r="AT779" s="24" t="s">
        <v>162</v>
      </c>
      <c r="AU779" s="24" t="s">
        <v>91</v>
      </c>
      <c r="AY779" s="24" t="s">
        <v>160</v>
      </c>
      <c r="BE779" s="183">
        <f>IF(N779="základní",J779,0)</f>
        <v>0</v>
      </c>
      <c r="BF779" s="183">
        <f>IF(N779="snížená",J779,0)</f>
        <v>0</v>
      </c>
      <c r="BG779" s="183">
        <f>IF(N779="zákl. přenesená",J779,0)</f>
        <v>0</v>
      </c>
      <c r="BH779" s="183">
        <f>IF(N779="sníž. přenesená",J779,0)</f>
        <v>0</v>
      </c>
      <c r="BI779" s="183">
        <f>IF(N779="nulová",J779,0)</f>
        <v>0</v>
      </c>
      <c r="BJ779" s="24" t="s">
        <v>26</v>
      </c>
      <c r="BK779" s="183">
        <f>ROUND(I779*H779,2)</f>
        <v>0</v>
      </c>
      <c r="BL779" s="24" t="s">
        <v>167</v>
      </c>
      <c r="BM779" s="24" t="s">
        <v>948</v>
      </c>
    </row>
    <row r="780" spans="2:47" s="1" customFormat="1" ht="27">
      <c r="B780" s="42"/>
      <c r="D780" s="184" t="s">
        <v>169</v>
      </c>
      <c r="F780" s="185" t="s">
        <v>949</v>
      </c>
      <c r="I780" s="146"/>
      <c r="L780" s="42"/>
      <c r="M780" s="186"/>
      <c r="N780" s="43"/>
      <c r="O780" s="43"/>
      <c r="P780" s="43"/>
      <c r="Q780" s="43"/>
      <c r="R780" s="43"/>
      <c r="S780" s="43"/>
      <c r="T780" s="71"/>
      <c r="AT780" s="24" t="s">
        <v>169</v>
      </c>
      <c r="AU780" s="24" t="s">
        <v>91</v>
      </c>
    </row>
    <row r="781" spans="2:63" s="10" customFormat="1" ht="29.85" customHeight="1">
      <c r="B781" s="158"/>
      <c r="D781" s="159" t="s">
        <v>81</v>
      </c>
      <c r="E781" s="169" t="s">
        <v>950</v>
      </c>
      <c r="F781" s="169" t="s">
        <v>951</v>
      </c>
      <c r="I781" s="161"/>
      <c r="J781" s="170">
        <f>BK781</f>
        <v>0</v>
      </c>
      <c r="L781" s="158"/>
      <c r="M781" s="163"/>
      <c r="N781" s="164"/>
      <c r="O781" s="164"/>
      <c r="P781" s="165">
        <f>SUM(P782:P783)</f>
        <v>0</v>
      </c>
      <c r="Q781" s="164"/>
      <c r="R781" s="165">
        <f>SUM(R782:R783)</f>
        <v>0</v>
      </c>
      <c r="S781" s="164"/>
      <c r="T781" s="166">
        <f>SUM(T782:T783)</f>
        <v>0</v>
      </c>
      <c r="AR781" s="159" t="s">
        <v>26</v>
      </c>
      <c r="AT781" s="167" t="s">
        <v>81</v>
      </c>
      <c r="AU781" s="167" t="s">
        <v>26</v>
      </c>
      <c r="AY781" s="159" t="s">
        <v>160</v>
      </c>
      <c r="BK781" s="168">
        <f>SUM(BK782:BK783)</f>
        <v>0</v>
      </c>
    </row>
    <row r="782" spans="2:65" s="1" customFormat="1" ht="16.5" customHeight="1">
      <c r="B782" s="171"/>
      <c r="C782" s="172" t="s">
        <v>952</v>
      </c>
      <c r="D782" s="172" t="s">
        <v>162</v>
      </c>
      <c r="E782" s="173" t="s">
        <v>953</v>
      </c>
      <c r="F782" s="174" t="s">
        <v>954</v>
      </c>
      <c r="G782" s="175" t="s">
        <v>197</v>
      </c>
      <c r="H782" s="176">
        <v>24.005</v>
      </c>
      <c r="I782" s="177"/>
      <c r="J782" s="178">
        <f>ROUND(I782*H782,2)</f>
        <v>0</v>
      </c>
      <c r="K782" s="174" t="s">
        <v>166</v>
      </c>
      <c r="L782" s="42"/>
      <c r="M782" s="179" t="s">
        <v>5</v>
      </c>
      <c r="N782" s="180" t="s">
        <v>53</v>
      </c>
      <c r="O782" s="43"/>
      <c r="P782" s="181">
        <f>O782*H782</f>
        <v>0</v>
      </c>
      <c r="Q782" s="181">
        <v>0</v>
      </c>
      <c r="R782" s="181">
        <f>Q782*H782</f>
        <v>0</v>
      </c>
      <c r="S782" s="181">
        <v>0</v>
      </c>
      <c r="T782" s="182">
        <f>S782*H782</f>
        <v>0</v>
      </c>
      <c r="AR782" s="24" t="s">
        <v>167</v>
      </c>
      <c r="AT782" s="24" t="s">
        <v>162</v>
      </c>
      <c r="AU782" s="24" t="s">
        <v>91</v>
      </c>
      <c r="AY782" s="24" t="s">
        <v>160</v>
      </c>
      <c r="BE782" s="183">
        <f>IF(N782="základní",J782,0)</f>
        <v>0</v>
      </c>
      <c r="BF782" s="183">
        <f>IF(N782="snížená",J782,0)</f>
        <v>0</v>
      </c>
      <c r="BG782" s="183">
        <f>IF(N782="zákl. přenesená",J782,0)</f>
        <v>0</v>
      </c>
      <c r="BH782" s="183">
        <f>IF(N782="sníž. přenesená",J782,0)</f>
        <v>0</v>
      </c>
      <c r="BI782" s="183">
        <f>IF(N782="nulová",J782,0)</f>
        <v>0</v>
      </c>
      <c r="BJ782" s="24" t="s">
        <v>26</v>
      </c>
      <c r="BK782" s="183">
        <f>ROUND(I782*H782,2)</f>
        <v>0</v>
      </c>
      <c r="BL782" s="24" t="s">
        <v>167</v>
      </c>
      <c r="BM782" s="24" t="s">
        <v>955</v>
      </c>
    </row>
    <row r="783" spans="2:47" s="1" customFormat="1" ht="27">
      <c r="B783" s="42"/>
      <c r="D783" s="184" t="s">
        <v>169</v>
      </c>
      <c r="F783" s="185" t="s">
        <v>956</v>
      </c>
      <c r="I783" s="146"/>
      <c r="L783" s="42"/>
      <c r="M783" s="186"/>
      <c r="N783" s="43"/>
      <c r="O783" s="43"/>
      <c r="P783" s="43"/>
      <c r="Q783" s="43"/>
      <c r="R783" s="43"/>
      <c r="S783" s="43"/>
      <c r="T783" s="71"/>
      <c r="AT783" s="24" t="s">
        <v>169</v>
      </c>
      <c r="AU783" s="24" t="s">
        <v>91</v>
      </c>
    </row>
    <row r="784" spans="2:63" s="10" customFormat="1" ht="37.35" customHeight="1">
      <c r="B784" s="158"/>
      <c r="D784" s="159" t="s">
        <v>81</v>
      </c>
      <c r="E784" s="160" t="s">
        <v>957</v>
      </c>
      <c r="F784" s="160" t="s">
        <v>958</v>
      </c>
      <c r="I784" s="161"/>
      <c r="J784" s="162">
        <f>BK784</f>
        <v>0</v>
      </c>
      <c r="L784" s="158"/>
      <c r="M784" s="163"/>
      <c r="N784" s="164"/>
      <c r="O784" s="164"/>
      <c r="P784" s="165">
        <f>P785+P793+P849+P881+P931+P1051+P1060+P1081+P1095</f>
        <v>0</v>
      </c>
      <c r="Q784" s="164"/>
      <c r="R784" s="165">
        <f>R785+R793+R849+R881+R931+R1051+R1060+R1081+R1095</f>
        <v>12.24491184</v>
      </c>
      <c r="S784" s="164"/>
      <c r="T784" s="166">
        <f>T785+T793+T849+T881+T931+T1051+T1060+T1081+T1095</f>
        <v>1.1336471099999998</v>
      </c>
      <c r="AR784" s="159" t="s">
        <v>91</v>
      </c>
      <c r="AT784" s="167" t="s">
        <v>81</v>
      </c>
      <c r="AU784" s="167" t="s">
        <v>82</v>
      </c>
      <c r="AY784" s="159" t="s">
        <v>160</v>
      </c>
      <c r="BK784" s="168">
        <f>BK785+BK793+BK849+BK881+BK931+BK1051+BK1060+BK1081+BK1095</f>
        <v>0</v>
      </c>
    </row>
    <row r="785" spans="2:63" s="10" customFormat="1" ht="19.9" customHeight="1">
      <c r="B785" s="158"/>
      <c r="D785" s="159" t="s">
        <v>81</v>
      </c>
      <c r="E785" s="169" t="s">
        <v>959</v>
      </c>
      <c r="F785" s="169" t="s">
        <v>960</v>
      </c>
      <c r="I785" s="161"/>
      <c r="J785" s="170">
        <f>BK785</f>
        <v>0</v>
      </c>
      <c r="L785" s="158"/>
      <c r="M785" s="163"/>
      <c r="N785" s="164"/>
      <c r="O785" s="164"/>
      <c r="P785" s="165">
        <f>SUM(P786:P792)</f>
        <v>0</v>
      </c>
      <c r="Q785" s="164"/>
      <c r="R785" s="165">
        <f>SUM(R786:R792)</f>
        <v>0.1415678</v>
      </c>
      <c r="S785" s="164"/>
      <c r="T785" s="166">
        <f>SUM(T786:T792)</f>
        <v>0</v>
      </c>
      <c r="AR785" s="159" t="s">
        <v>91</v>
      </c>
      <c r="AT785" s="167" t="s">
        <v>81</v>
      </c>
      <c r="AU785" s="167" t="s">
        <v>26</v>
      </c>
      <c r="AY785" s="159" t="s">
        <v>160</v>
      </c>
      <c r="BK785" s="168">
        <f>SUM(BK786:BK792)</f>
        <v>0</v>
      </c>
    </row>
    <row r="786" spans="2:65" s="1" customFormat="1" ht="16.5" customHeight="1">
      <c r="B786" s="171"/>
      <c r="C786" s="172" t="s">
        <v>961</v>
      </c>
      <c r="D786" s="172" t="s">
        <v>162</v>
      </c>
      <c r="E786" s="173" t="s">
        <v>962</v>
      </c>
      <c r="F786" s="174" t="s">
        <v>963</v>
      </c>
      <c r="G786" s="175" t="s">
        <v>176</v>
      </c>
      <c r="H786" s="176">
        <v>30.91</v>
      </c>
      <c r="I786" s="177"/>
      <c r="J786" s="178">
        <f>ROUND(I786*H786,2)</f>
        <v>0</v>
      </c>
      <c r="K786" s="174" t="s">
        <v>166</v>
      </c>
      <c r="L786" s="42"/>
      <c r="M786" s="179" t="s">
        <v>5</v>
      </c>
      <c r="N786" s="180" t="s">
        <v>53</v>
      </c>
      <c r="O786" s="43"/>
      <c r="P786" s="181">
        <f>O786*H786</f>
        <v>0</v>
      </c>
      <c r="Q786" s="181">
        <v>0.00458</v>
      </c>
      <c r="R786" s="181">
        <f>Q786*H786</f>
        <v>0.1415678</v>
      </c>
      <c r="S786" s="181">
        <v>0</v>
      </c>
      <c r="T786" s="182">
        <f>S786*H786</f>
        <v>0</v>
      </c>
      <c r="AR786" s="24" t="s">
        <v>262</v>
      </c>
      <c r="AT786" s="24" t="s">
        <v>162</v>
      </c>
      <c r="AU786" s="24" t="s">
        <v>91</v>
      </c>
      <c r="AY786" s="24" t="s">
        <v>160</v>
      </c>
      <c r="BE786" s="183">
        <f>IF(N786="základní",J786,0)</f>
        <v>0</v>
      </c>
      <c r="BF786" s="183">
        <f>IF(N786="snížená",J786,0)</f>
        <v>0</v>
      </c>
      <c r="BG786" s="183">
        <f>IF(N786="zákl. přenesená",J786,0)</f>
        <v>0</v>
      </c>
      <c r="BH786" s="183">
        <f>IF(N786="sníž. přenesená",J786,0)</f>
        <v>0</v>
      </c>
      <c r="BI786" s="183">
        <f>IF(N786="nulová",J786,0)</f>
        <v>0</v>
      </c>
      <c r="BJ786" s="24" t="s">
        <v>26</v>
      </c>
      <c r="BK786" s="183">
        <f>ROUND(I786*H786,2)</f>
        <v>0</v>
      </c>
      <c r="BL786" s="24" t="s">
        <v>262</v>
      </c>
      <c r="BM786" s="24" t="s">
        <v>964</v>
      </c>
    </row>
    <row r="787" spans="2:47" s="1" customFormat="1" ht="13.5">
      <c r="B787" s="42"/>
      <c r="D787" s="184" t="s">
        <v>169</v>
      </c>
      <c r="F787" s="185" t="s">
        <v>965</v>
      </c>
      <c r="I787" s="146"/>
      <c r="L787" s="42"/>
      <c r="M787" s="186"/>
      <c r="N787" s="43"/>
      <c r="O787" s="43"/>
      <c r="P787" s="43"/>
      <c r="Q787" s="43"/>
      <c r="R787" s="43"/>
      <c r="S787" s="43"/>
      <c r="T787" s="71"/>
      <c r="AT787" s="24" t="s">
        <v>169</v>
      </c>
      <c r="AU787" s="24" t="s">
        <v>91</v>
      </c>
    </row>
    <row r="788" spans="2:51" s="11" customFormat="1" ht="13.5">
      <c r="B788" s="187"/>
      <c r="D788" s="184" t="s">
        <v>171</v>
      </c>
      <c r="E788" s="188" t="s">
        <v>5</v>
      </c>
      <c r="F788" s="189" t="s">
        <v>966</v>
      </c>
      <c r="H788" s="188" t="s">
        <v>5</v>
      </c>
      <c r="I788" s="190"/>
      <c r="L788" s="187"/>
      <c r="M788" s="191"/>
      <c r="N788" s="192"/>
      <c r="O788" s="192"/>
      <c r="P788" s="192"/>
      <c r="Q788" s="192"/>
      <c r="R788" s="192"/>
      <c r="S788" s="192"/>
      <c r="T788" s="193"/>
      <c r="AT788" s="188" t="s">
        <v>171</v>
      </c>
      <c r="AU788" s="188" t="s">
        <v>91</v>
      </c>
      <c r="AV788" s="11" t="s">
        <v>26</v>
      </c>
      <c r="AW788" s="11" t="s">
        <v>45</v>
      </c>
      <c r="AX788" s="11" t="s">
        <v>82</v>
      </c>
      <c r="AY788" s="188" t="s">
        <v>160</v>
      </c>
    </row>
    <row r="789" spans="2:51" s="12" customFormat="1" ht="13.5">
      <c r="B789" s="194"/>
      <c r="D789" s="184" t="s">
        <v>171</v>
      </c>
      <c r="E789" s="195" t="s">
        <v>5</v>
      </c>
      <c r="F789" s="196" t="s">
        <v>967</v>
      </c>
      <c r="H789" s="197">
        <v>30.91</v>
      </c>
      <c r="I789" s="198"/>
      <c r="L789" s="194"/>
      <c r="M789" s="199"/>
      <c r="N789" s="200"/>
      <c r="O789" s="200"/>
      <c r="P789" s="200"/>
      <c r="Q789" s="200"/>
      <c r="R789" s="200"/>
      <c r="S789" s="200"/>
      <c r="T789" s="201"/>
      <c r="AT789" s="195" t="s">
        <v>171</v>
      </c>
      <c r="AU789" s="195" t="s">
        <v>91</v>
      </c>
      <c r="AV789" s="12" t="s">
        <v>91</v>
      </c>
      <c r="AW789" s="12" t="s">
        <v>45</v>
      </c>
      <c r="AX789" s="12" t="s">
        <v>82</v>
      </c>
      <c r="AY789" s="195" t="s">
        <v>160</v>
      </c>
    </row>
    <row r="790" spans="2:51" s="13" customFormat="1" ht="13.5">
      <c r="B790" s="212"/>
      <c r="D790" s="184" t="s">
        <v>171</v>
      </c>
      <c r="E790" s="213" t="s">
        <v>5</v>
      </c>
      <c r="F790" s="214" t="s">
        <v>252</v>
      </c>
      <c r="H790" s="215">
        <v>30.91</v>
      </c>
      <c r="I790" s="216"/>
      <c r="L790" s="212"/>
      <c r="M790" s="217"/>
      <c r="N790" s="218"/>
      <c r="O790" s="218"/>
      <c r="P790" s="218"/>
      <c r="Q790" s="218"/>
      <c r="R790" s="218"/>
      <c r="S790" s="218"/>
      <c r="T790" s="219"/>
      <c r="AT790" s="213" t="s">
        <v>171</v>
      </c>
      <c r="AU790" s="213" t="s">
        <v>91</v>
      </c>
      <c r="AV790" s="13" t="s">
        <v>167</v>
      </c>
      <c r="AW790" s="13" t="s">
        <v>45</v>
      </c>
      <c r="AX790" s="13" t="s">
        <v>26</v>
      </c>
      <c r="AY790" s="213" t="s">
        <v>160</v>
      </c>
    </row>
    <row r="791" spans="2:65" s="1" customFormat="1" ht="25.5" customHeight="1">
      <c r="B791" s="171"/>
      <c r="C791" s="172" t="s">
        <v>968</v>
      </c>
      <c r="D791" s="172" t="s">
        <v>162</v>
      </c>
      <c r="E791" s="173" t="s">
        <v>969</v>
      </c>
      <c r="F791" s="174" t="s">
        <v>970</v>
      </c>
      <c r="G791" s="175" t="s">
        <v>197</v>
      </c>
      <c r="H791" s="176">
        <v>0.142</v>
      </c>
      <c r="I791" s="177"/>
      <c r="J791" s="178">
        <f>ROUND(I791*H791,2)</f>
        <v>0</v>
      </c>
      <c r="K791" s="174" t="s">
        <v>166</v>
      </c>
      <c r="L791" s="42"/>
      <c r="M791" s="179" t="s">
        <v>5</v>
      </c>
      <c r="N791" s="180" t="s">
        <v>53</v>
      </c>
      <c r="O791" s="43"/>
      <c r="P791" s="181">
        <f>O791*H791</f>
        <v>0</v>
      </c>
      <c r="Q791" s="181">
        <v>0</v>
      </c>
      <c r="R791" s="181">
        <f>Q791*H791</f>
        <v>0</v>
      </c>
      <c r="S791" s="181">
        <v>0</v>
      </c>
      <c r="T791" s="182">
        <f>S791*H791</f>
        <v>0</v>
      </c>
      <c r="AR791" s="24" t="s">
        <v>262</v>
      </c>
      <c r="AT791" s="24" t="s">
        <v>162</v>
      </c>
      <c r="AU791" s="24" t="s">
        <v>91</v>
      </c>
      <c r="AY791" s="24" t="s">
        <v>160</v>
      </c>
      <c r="BE791" s="183">
        <f>IF(N791="základní",J791,0)</f>
        <v>0</v>
      </c>
      <c r="BF791" s="183">
        <f>IF(N791="snížená",J791,0)</f>
        <v>0</v>
      </c>
      <c r="BG791" s="183">
        <f>IF(N791="zákl. přenesená",J791,0)</f>
        <v>0</v>
      </c>
      <c r="BH791" s="183">
        <f>IF(N791="sníž. přenesená",J791,0)</f>
        <v>0</v>
      </c>
      <c r="BI791" s="183">
        <f>IF(N791="nulová",J791,0)</f>
        <v>0</v>
      </c>
      <c r="BJ791" s="24" t="s">
        <v>26</v>
      </c>
      <c r="BK791" s="183">
        <f>ROUND(I791*H791,2)</f>
        <v>0</v>
      </c>
      <c r="BL791" s="24" t="s">
        <v>262</v>
      </c>
      <c r="BM791" s="24" t="s">
        <v>971</v>
      </c>
    </row>
    <row r="792" spans="2:47" s="1" customFormat="1" ht="27">
      <c r="B792" s="42"/>
      <c r="D792" s="184" t="s">
        <v>169</v>
      </c>
      <c r="F792" s="185" t="s">
        <v>972</v>
      </c>
      <c r="I792" s="146"/>
      <c r="L792" s="42"/>
      <c r="M792" s="186"/>
      <c r="N792" s="43"/>
      <c r="O792" s="43"/>
      <c r="P792" s="43"/>
      <c r="Q792" s="43"/>
      <c r="R792" s="43"/>
      <c r="S792" s="43"/>
      <c r="T792" s="71"/>
      <c r="AT792" s="24" t="s">
        <v>169</v>
      </c>
      <c r="AU792" s="24" t="s">
        <v>91</v>
      </c>
    </row>
    <row r="793" spans="2:63" s="10" customFormat="1" ht="29.85" customHeight="1">
      <c r="B793" s="158"/>
      <c r="D793" s="159" t="s">
        <v>81</v>
      </c>
      <c r="E793" s="169" t="s">
        <v>973</v>
      </c>
      <c r="F793" s="169" t="s">
        <v>974</v>
      </c>
      <c r="I793" s="161"/>
      <c r="J793" s="170">
        <f>BK793</f>
        <v>0</v>
      </c>
      <c r="L793" s="158"/>
      <c r="M793" s="163"/>
      <c r="N793" s="164"/>
      <c r="O793" s="164"/>
      <c r="P793" s="165">
        <f>SUM(P794:P848)</f>
        <v>0</v>
      </c>
      <c r="Q793" s="164"/>
      <c r="R793" s="165">
        <f>SUM(R794:R848)</f>
        <v>2.5437789700000004</v>
      </c>
      <c r="S793" s="164"/>
      <c r="T793" s="166">
        <f>SUM(T794:T848)</f>
        <v>0</v>
      </c>
      <c r="AR793" s="159" t="s">
        <v>91</v>
      </c>
      <c r="AT793" s="167" t="s">
        <v>81</v>
      </c>
      <c r="AU793" s="167" t="s">
        <v>26</v>
      </c>
      <c r="AY793" s="159" t="s">
        <v>160</v>
      </c>
      <c r="BK793" s="168">
        <f>SUM(BK794:BK848)</f>
        <v>0</v>
      </c>
    </row>
    <row r="794" spans="2:65" s="1" customFormat="1" ht="25.5" customHeight="1">
      <c r="B794" s="171"/>
      <c r="C794" s="172" t="s">
        <v>975</v>
      </c>
      <c r="D794" s="172" t="s">
        <v>162</v>
      </c>
      <c r="E794" s="173" t="s">
        <v>976</v>
      </c>
      <c r="F794" s="174" t="s">
        <v>977</v>
      </c>
      <c r="G794" s="175" t="s">
        <v>176</v>
      </c>
      <c r="H794" s="176">
        <v>200.773</v>
      </c>
      <c r="I794" s="177"/>
      <c r="J794" s="178">
        <f>ROUND(I794*H794,2)</f>
        <v>0</v>
      </c>
      <c r="K794" s="174" t="s">
        <v>166</v>
      </c>
      <c r="L794" s="42"/>
      <c r="M794" s="179" t="s">
        <v>5</v>
      </c>
      <c r="N794" s="180" t="s">
        <v>53</v>
      </c>
      <c r="O794" s="43"/>
      <c r="P794" s="181">
        <f>O794*H794</f>
        <v>0</v>
      </c>
      <c r="Q794" s="181">
        <v>0</v>
      </c>
      <c r="R794" s="181">
        <f>Q794*H794</f>
        <v>0</v>
      </c>
      <c r="S794" s="181">
        <v>0</v>
      </c>
      <c r="T794" s="182">
        <f>S794*H794</f>
        <v>0</v>
      </c>
      <c r="AR794" s="24" t="s">
        <v>262</v>
      </c>
      <c r="AT794" s="24" t="s">
        <v>162</v>
      </c>
      <c r="AU794" s="24" t="s">
        <v>91</v>
      </c>
      <c r="AY794" s="24" t="s">
        <v>160</v>
      </c>
      <c r="BE794" s="183">
        <f>IF(N794="základní",J794,0)</f>
        <v>0</v>
      </c>
      <c r="BF794" s="183">
        <f>IF(N794="snížená",J794,0)</f>
        <v>0</v>
      </c>
      <c r="BG794" s="183">
        <f>IF(N794="zákl. přenesená",J794,0)</f>
        <v>0</v>
      </c>
      <c r="BH794" s="183">
        <f>IF(N794="sníž. přenesená",J794,0)</f>
        <v>0</v>
      </c>
      <c r="BI794" s="183">
        <f>IF(N794="nulová",J794,0)</f>
        <v>0</v>
      </c>
      <c r="BJ794" s="24" t="s">
        <v>26</v>
      </c>
      <c r="BK794" s="183">
        <f>ROUND(I794*H794,2)</f>
        <v>0</v>
      </c>
      <c r="BL794" s="24" t="s">
        <v>262</v>
      </c>
      <c r="BM794" s="24" t="s">
        <v>978</v>
      </c>
    </row>
    <row r="795" spans="2:47" s="1" customFormat="1" ht="27">
      <c r="B795" s="42"/>
      <c r="D795" s="184" t="s">
        <v>169</v>
      </c>
      <c r="F795" s="185" t="s">
        <v>979</v>
      </c>
      <c r="I795" s="146"/>
      <c r="L795" s="42"/>
      <c r="M795" s="186"/>
      <c r="N795" s="43"/>
      <c r="O795" s="43"/>
      <c r="P795" s="43"/>
      <c r="Q795" s="43"/>
      <c r="R795" s="43"/>
      <c r="S795" s="43"/>
      <c r="T795" s="71"/>
      <c r="AT795" s="24" t="s">
        <v>169</v>
      </c>
      <c r="AU795" s="24" t="s">
        <v>91</v>
      </c>
    </row>
    <row r="796" spans="2:51" s="11" customFormat="1" ht="13.5">
      <c r="B796" s="187"/>
      <c r="D796" s="184" t="s">
        <v>171</v>
      </c>
      <c r="E796" s="188" t="s">
        <v>5</v>
      </c>
      <c r="F796" s="189" t="s">
        <v>980</v>
      </c>
      <c r="H796" s="188" t="s">
        <v>5</v>
      </c>
      <c r="I796" s="190"/>
      <c r="L796" s="187"/>
      <c r="M796" s="191"/>
      <c r="N796" s="192"/>
      <c r="O796" s="192"/>
      <c r="P796" s="192"/>
      <c r="Q796" s="192"/>
      <c r="R796" s="192"/>
      <c r="S796" s="192"/>
      <c r="T796" s="193"/>
      <c r="AT796" s="188" t="s">
        <v>171</v>
      </c>
      <c r="AU796" s="188" t="s">
        <v>91</v>
      </c>
      <c r="AV796" s="11" t="s">
        <v>26</v>
      </c>
      <c r="AW796" s="11" t="s">
        <v>45</v>
      </c>
      <c r="AX796" s="11" t="s">
        <v>82</v>
      </c>
      <c r="AY796" s="188" t="s">
        <v>160</v>
      </c>
    </row>
    <row r="797" spans="2:51" s="11" customFormat="1" ht="13.5">
      <c r="B797" s="187"/>
      <c r="D797" s="184" t="s">
        <v>171</v>
      </c>
      <c r="E797" s="188" t="s">
        <v>5</v>
      </c>
      <c r="F797" s="189" t="s">
        <v>981</v>
      </c>
      <c r="H797" s="188" t="s">
        <v>5</v>
      </c>
      <c r="I797" s="190"/>
      <c r="L797" s="187"/>
      <c r="M797" s="191"/>
      <c r="N797" s="192"/>
      <c r="O797" s="192"/>
      <c r="P797" s="192"/>
      <c r="Q797" s="192"/>
      <c r="R797" s="192"/>
      <c r="S797" s="192"/>
      <c r="T797" s="193"/>
      <c r="AT797" s="188" t="s">
        <v>171</v>
      </c>
      <c r="AU797" s="188" t="s">
        <v>91</v>
      </c>
      <c r="AV797" s="11" t="s">
        <v>26</v>
      </c>
      <c r="AW797" s="11" t="s">
        <v>45</v>
      </c>
      <c r="AX797" s="11" t="s">
        <v>82</v>
      </c>
      <c r="AY797" s="188" t="s">
        <v>160</v>
      </c>
    </row>
    <row r="798" spans="2:51" s="12" customFormat="1" ht="13.5">
      <c r="B798" s="194"/>
      <c r="D798" s="184" t="s">
        <v>171</v>
      </c>
      <c r="E798" s="195" t="s">
        <v>5</v>
      </c>
      <c r="F798" s="196" t="s">
        <v>789</v>
      </c>
      <c r="H798" s="197">
        <v>63.936</v>
      </c>
      <c r="I798" s="198"/>
      <c r="L798" s="194"/>
      <c r="M798" s="199"/>
      <c r="N798" s="200"/>
      <c r="O798" s="200"/>
      <c r="P798" s="200"/>
      <c r="Q798" s="200"/>
      <c r="R798" s="200"/>
      <c r="S798" s="200"/>
      <c r="T798" s="201"/>
      <c r="AT798" s="195" t="s">
        <v>171</v>
      </c>
      <c r="AU798" s="195" t="s">
        <v>91</v>
      </c>
      <c r="AV798" s="12" t="s">
        <v>91</v>
      </c>
      <c r="AW798" s="12" t="s">
        <v>45</v>
      </c>
      <c r="AX798" s="12" t="s">
        <v>82</v>
      </c>
      <c r="AY798" s="195" t="s">
        <v>160</v>
      </c>
    </row>
    <row r="799" spans="2:51" s="12" customFormat="1" ht="13.5">
      <c r="B799" s="194"/>
      <c r="D799" s="184" t="s">
        <v>171</v>
      </c>
      <c r="E799" s="195" t="s">
        <v>5</v>
      </c>
      <c r="F799" s="196" t="s">
        <v>790</v>
      </c>
      <c r="H799" s="197">
        <v>34.076</v>
      </c>
      <c r="I799" s="198"/>
      <c r="L799" s="194"/>
      <c r="M799" s="199"/>
      <c r="N799" s="200"/>
      <c r="O799" s="200"/>
      <c r="P799" s="200"/>
      <c r="Q799" s="200"/>
      <c r="R799" s="200"/>
      <c r="S799" s="200"/>
      <c r="T799" s="201"/>
      <c r="AT799" s="195" t="s">
        <v>171</v>
      </c>
      <c r="AU799" s="195" t="s">
        <v>91</v>
      </c>
      <c r="AV799" s="12" t="s">
        <v>91</v>
      </c>
      <c r="AW799" s="12" t="s">
        <v>45</v>
      </c>
      <c r="AX799" s="12" t="s">
        <v>82</v>
      </c>
      <c r="AY799" s="195" t="s">
        <v>160</v>
      </c>
    </row>
    <row r="800" spans="2:51" s="12" customFormat="1" ht="13.5">
      <c r="B800" s="194"/>
      <c r="D800" s="184" t="s">
        <v>171</v>
      </c>
      <c r="E800" s="195" t="s">
        <v>5</v>
      </c>
      <c r="F800" s="196" t="s">
        <v>791</v>
      </c>
      <c r="H800" s="197">
        <v>23.322</v>
      </c>
      <c r="I800" s="198"/>
      <c r="L800" s="194"/>
      <c r="M800" s="199"/>
      <c r="N800" s="200"/>
      <c r="O800" s="200"/>
      <c r="P800" s="200"/>
      <c r="Q800" s="200"/>
      <c r="R800" s="200"/>
      <c r="S800" s="200"/>
      <c r="T800" s="201"/>
      <c r="AT800" s="195" t="s">
        <v>171</v>
      </c>
      <c r="AU800" s="195" t="s">
        <v>91</v>
      </c>
      <c r="AV800" s="12" t="s">
        <v>91</v>
      </c>
      <c r="AW800" s="12" t="s">
        <v>45</v>
      </c>
      <c r="AX800" s="12" t="s">
        <v>82</v>
      </c>
      <c r="AY800" s="195" t="s">
        <v>160</v>
      </c>
    </row>
    <row r="801" spans="2:51" s="12" customFormat="1" ht="13.5">
      <c r="B801" s="194"/>
      <c r="D801" s="184" t="s">
        <v>171</v>
      </c>
      <c r="E801" s="195" t="s">
        <v>5</v>
      </c>
      <c r="F801" s="196" t="s">
        <v>792</v>
      </c>
      <c r="H801" s="197">
        <v>60.861</v>
      </c>
      <c r="I801" s="198"/>
      <c r="L801" s="194"/>
      <c r="M801" s="199"/>
      <c r="N801" s="200"/>
      <c r="O801" s="200"/>
      <c r="P801" s="200"/>
      <c r="Q801" s="200"/>
      <c r="R801" s="200"/>
      <c r="S801" s="200"/>
      <c r="T801" s="201"/>
      <c r="AT801" s="195" t="s">
        <v>171</v>
      </c>
      <c r="AU801" s="195" t="s">
        <v>91</v>
      </c>
      <c r="AV801" s="12" t="s">
        <v>91</v>
      </c>
      <c r="AW801" s="12" t="s">
        <v>45</v>
      </c>
      <c r="AX801" s="12" t="s">
        <v>82</v>
      </c>
      <c r="AY801" s="195" t="s">
        <v>160</v>
      </c>
    </row>
    <row r="802" spans="2:51" s="14" customFormat="1" ht="13.5">
      <c r="B802" s="220"/>
      <c r="D802" s="184" t="s">
        <v>171</v>
      </c>
      <c r="E802" s="221" t="s">
        <v>5</v>
      </c>
      <c r="F802" s="222" t="s">
        <v>376</v>
      </c>
      <c r="H802" s="223">
        <v>182.195</v>
      </c>
      <c r="I802" s="224"/>
      <c r="L802" s="220"/>
      <c r="M802" s="225"/>
      <c r="N802" s="226"/>
      <c r="O802" s="226"/>
      <c r="P802" s="226"/>
      <c r="Q802" s="226"/>
      <c r="R802" s="226"/>
      <c r="S802" s="226"/>
      <c r="T802" s="227"/>
      <c r="AT802" s="221" t="s">
        <v>171</v>
      </c>
      <c r="AU802" s="221" t="s">
        <v>91</v>
      </c>
      <c r="AV802" s="14" t="s">
        <v>180</v>
      </c>
      <c r="AW802" s="14" t="s">
        <v>45</v>
      </c>
      <c r="AX802" s="14" t="s">
        <v>82</v>
      </c>
      <c r="AY802" s="221" t="s">
        <v>160</v>
      </c>
    </row>
    <row r="803" spans="2:51" s="11" customFormat="1" ht="13.5">
      <c r="B803" s="187"/>
      <c r="D803" s="184" t="s">
        <v>171</v>
      </c>
      <c r="E803" s="188" t="s">
        <v>5</v>
      </c>
      <c r="F803" s="189" t="s">
        <v>982</v>
      </c>
      <c r="H803" s="188" t="s">
        <v>5</v>
      </c>
      <c r="I803" s="190"/>
      <c r="L803" s="187"/>
      <c r="M803" s="191"/>
      <c r="N803" s="192"/>
      <c r="O803" s="192"/>
      <c r="P803" s="192"/>
      <c r="Q803" s="192"/>
      <c r="R803" s="192"/>
      <c r="S803" s="192"/>
      <c r="T803" s="193"/>
      <c r="AT803" s="188" t="s">
        <v>171</v>
      </c>
      <c r="AU803" s="188" t="s">
        <v>91</v>
      </c>
      <c r="AV803" s="11" t="s">
        <v>26</v>
      </c>
      <c r="AW803" s="11" t="s">
        <v>45</v>
      </c>
      <c r="AX803" s="11" t="s">
        <v>82</v>
      </c>
      <c r="AY803" s="188" t="s">
        <v>160</v>
      </c>
    </row>
    <row r="804" spans="2:51" s="12" customFormat="1" ht="13.5">
      <c r="B804" s="194"/>
      <c r="D804" s="184" t="s">
        <v>171</v>
      </c>
      <c r="E804" s="195" t="s">
        <v>5</v>
      </c>
      <c r="F804" s="196" t="s">
        <v>983</v>
      </c>
      <c r="H804" s="197">
        <v>13.043</v>
      </c>
      <c r="I804" s="198"/>
      <c r="L804" s="194"/>
      <c r="M804" s="199"/>
      <c r="N804" s="200"/>
      <c r="O804" s="200"/>
      <c r="P804" s="200"/>
      <c r="Q804" s="200"/>
      <c r="R804" s="200"/>
      <c r="S804" s="200"/>
      <c r="T804" s="201"/>
      <c r="AT804" s="195" t="s">
        <v>171</v>
      </c>
      <c r="AU804" s="195" t="s">
        <v>91</v>
      </c>
      <c r="AV804" s="12" t="s">
        <v>91</v>
      </c>
      <c r="AW804" s="12" t="s">
        <v>45</v>
      </c>
      <c r="AX804" s="12" t="s">
        <v>82</v>
      </c>
      <c r="AY804" s="195" t="s">
        <v>160</v>
      </c>
    </row>
    <row r="805" spans="2:51" s="12" customFormat="1" ht="13.5">
      <c r="B805" s="194"/>
      <c r="D805" s="184" t="s">
        <v>171</v>
      </c>
      <c r="E805" s="195" t="s">
        <v>5</v>
      </c>
      <c r="F805" s="196" t="s">
        <v>984</v>
      </c>
      <c r="H805" s="197">
        <v>5.535</v>
      </c>
      <c r="I805" s="198"/>
      <c r="L805" s="194"/>
      <c r="M805" s="199"/>
      <c r="N805" s="200"/>
      <c r="O805" s="200"/>
      <c r="P805" s="200"/>
      <c r="Q805" s="200"/>
      <c r="R805" s="200"/>
      <c r="S805" s="200"/>
      <c r="T805" s="201"/>
      <c r="AT805" s="195" t="s">
        <v>171</v>
      </c>
      <c r="AU805" s="195" t="s">
        <v>91</v>
      </c>
      <c r="AV805" s="12" t="s">
        <v>91</v>
      </c>
      <c r="AW805" s="12" t="s">
        <v>45</v>
      </c>
      <c r="AX805" s="12" t="s">
        <v>82</v>
      </c>
      <c r="AY805" s="195" t="s">
        <v>160</v>
      </c>
    </row>
    <row r="806" spans="2:51" s="14" customFormat="1" ht="13.5">
      <c r="B806" s="220"/>
      <c r="D806" s="184" t="s">
        <v>171</v>
      </c>
      <c r="E806" s="221" t="s">
        <v>5</v>
      </c>
      <c r="F806" s="222" t="s">
        <v>376</v>
      </c>
      <c r="H806" s="223">
        <v>18.578</v>
      </c>
      <c r="I806" s="224"/>
      <c r="L806" s="220"/>
      <c r="M806" s="225"/>
      <c r="N806" s="226"/>
      <c r="O806" s="226"/>
      <c r="P806" s="226"/>
      <c r="Q806" s="226"/>
      <c r="R806" s="226"/>
      <c r="S806" s="226"/>
      <c r="T806" s="227"/>
      <c r="AT806" s="221" t="s">
        <v>171</v>
      </c>
      <c r="AU806" s="221" t="s">
        <v>91</v>
      </c>
      <c r="AV806" s="14" t="s">
        <v>180</v>
      </c>
      <c r="AW806" s="14" t="s">
        <v>45</v>
      </c>
      <c r="AX806" s="14" t="s">
        <v>82</v>
      </c>
      <c r="AY806" s="221" t="s">
        <v>160</v>
      </c>
    </row>
    <row r="807" spans="2:51" s="13" customFormat="1" ht="13.5">
      <c r="B807" s="212"/>
      <c r="D807" s="184" t="s">
        <v>171</v>
      </c>
      <c r="E807" s="213" t="s">
        <v>5</v>
      </c>
      <c r="F807" s="214" t="s">
        <v>252</v>
      </c>
      <c r="H807" s="215">
        <v>200.773</v>
      </c>
      <c r="I807" s="216"/>
      <c r="L807" s="212"/>
      <c r="M807" s="217"/>
      <c r="N807" s="218"/>
      <c r="O807" s="218"/>
      <c r="P807" s="218"/>
      <c r="Q807" s="218"/>
      <c r="R807" s="218"/>
      <c r="S807" s="218"/>
      <c r="T807" s="219"/>
      <c r="AT807" s="213" t="s">
        <v>171</v>
      </c>
      <c r="AU807" s="213" t="s">
        <v>91</v>
      </c>
      <c r="AV807" s="13" t="s">
        <v>167</v>
      </c>
      <c r="AW807" s="13" t="s">
        <v>45</v>
      </c>
      <c r="AX807" s="13" t="s">
        <v>26</v>
      </c>
      <c r="AY807" s="213" t="s">
        <v>160</v>
      </c>
    </row>
    <row r="808" spans="2:65" s="1" customFormat="1" ht="16.5" customHeight="1">
      <c r="B808" s="171"/>
      <c r="C808" s="202" t="s">
        <v>985</v>
      </c>
      <c r="D808" s="202" t="s">
        <v>194</v>
      </c>
      <c r="E808" s="203" t="s">
        <v>986</v>
      </c>
      <c r="F808" s="204" t="s">
        <v>987</v>
      </c>
      <c r="G808" s="205" t="s">
        <v>176</v>
      </c>
      <c r="H808" s="206">
        <v>234.904</v>
      </c>
      <c r="I808" s="207"/>
      <c r="J808" s="208">
        <f>ROUND(I808*H808,2)</f>
        <v>0</v>
      </c>
      <c r="K808" s="204" t="s">
        <v>166</v>
      </c>
      <c r="L808" s="209"/>
      <c r="M808" s="210" t="s">
        <v>5</v>
      </c>
      <c r="N808" s="211" t="s">
        <v>53</v>
      </c>
      <c r="O808" s="43"/>
      <c r="P808" s="181">
        <f>O808*H808</f>
        <v>0</v>
      </c>
      <c r="Q808" s="181">
        <v>8E-05</v>
      </c>
      <c r="R808" s="181">
        <f>Q808*H808</f>
        <v>0.01879232</v>
      </c>
      <c r="S808" s="181">
        <v>0</v>
      </c>
      <c r="T808" s="182">
        <f>S808*H808</f>
        <v>0</v>
      </c>
      <c r="AR808" s="24" t="s">
        <v>382</v>
      </c>
      <c r="AT808" s="24" t="s">
        <v>194</v>
      </c>
      <c r="AU808" s="24" t="s">
        <v>91</v>
      </c>
      <c r="AY808" s="24" t="s">
        <v>160</v>
      </c>
      <c r="BE808" s="183">
        <f>IF(N808="základní",J808,0)</f>
        <v>0</v>
      </c>
      <c r="BF808" s="183">
        <f>IF(N808="snížená",J808,0)</f>
        <v>0</v>
      </c>
      <c r="BG808" s="183">
        <f>IF(N808="zákl. přenesená",J808,0)</f>
        <v>0</v>
      </c>
      <c r="BH808" s="183">
        <f>IF(N808="sníž. přenesená",J808,0)</f>
        <v>0</v>
      </c>
      <c r="BI808" s="183">
        <f>IF(N808="nulová",J808,0)</f>
        <v>0</v>
      </c>
      <c r="BJ808" s="24" t="s">
        <v>26</v>
      </c>
      <c r="BK808" s="183">
        <f>ROUND(I808*H808,2)</f>
        <v>0</v>
      </c>
      <c r="BL808" s="24" t="s">
        <v>262</v>
      </c>
      <c r="BM808" s="24" t="s">
        <v>988</v>
      </c>
    </row>
    <row r="809" spans="2:47" s="1" customFormat="1" ht="13.5">
      <c r="B809" s="42"/>
      <c r="D809" s="184" t="s">
        <v>169</v>
      </c>
      <c r="F809" s="185" t="s">
        <v>987</v>
      </c>
      <c r="I809" s="146"/>
      <c r="L809" s="42"/>
      <c r="M809" s="186"/>
      <c r="N809" s="43"/>
      <c r="O809" s="43"/>
      <c r="P809" s="43"/>
      <c r="Q809" s="43"/>
      <c r="R809" s="43"/>
      <c r="S809" s="43"/>
      <c r="T809" s="71"/>
      <c r="AT809" s="24" t="s">
        <v>169</v>
      </c>
      <c r="AU809" s="24" t="s">
        <v>91</v>
      </c>
    </row>
    <row r="810" spans="2:51" s="12" customFormat="1" ht="13.5">
      <c r="B810" s="194"/>
      <c r="D810" s="184" t="s">
        <v>171</v>
      </c>
      <c r="E810" s="195" t="s">
        <v>5</v>
      </c>
      <c r="F810" s="196" t="s">
        <v>989</v>
      </c>
      <c r="H810" s="197">
        <v>234.904</v>
      </c>
      <c r="I810" s="198"/>
      <c r="L810" s="194"/>
      <c r="M810" s="199"/>
      <c r="N810" s="200"/>
      <c r="O810" s="200"/>
      <c r="P810" s="200"/>
      <c r="Q810" s="200"/>
      <c r="R810" s="200"/>
      <c r="S810" s="200"/>
      <c r="T810" s="201"/>
      <c r="AT810" s="195" t="s">
        <v>171</v>
      </c>
      <c r="AU810" s="195" t="s">
        <v>91</v>
      </c>
      <c r="AV810" s="12" t="s">
        <v>91</v>
      </c>
      <c r="AW810" s="12" t="s">
        <v>45</v>
      </c>
      <c r="AX810" s="12" t="s">
        <v>82</v>
      </c>
      <c r="AY810" s="195" t="s">
        <v>160</v>
      </c>
    </row>
    <row r="811" spans="2:51" s="13" customFormat="1" ht="13.5">
      <c r="B811" s="212"/>
      <c r="D811" s="184" t="s">
        <v>171</v>
      </c>
      <c r="E811" s="213" t="s">
        <v>5</v>
      </c>
      <c r="F811" s="214" t="s">
        <v>252</v>
      </c>
      <c r="H811" s="215">
        <v>234.904</v>
      </c>
      <c r="I811" s="216"/>
      <c r="L811" s="212"/>
      <c r="M811" s="217"/>
      <c r="N811" s="218"/>
      <c r="O811" s="218"/>
      <c r="P811" s="218"/>
      <c r="Q811" s="218"/>
      <c r="R811" s="218"/>
      <c r="S811" s="218"/>
      <c r="T811" s="219"/>
      <c r="AT811" s="213" t="s">
        <v>171</v>
      </c>
      <c r="AU811" s="213" t="s">
        <v>91</v>
      </c>
      <c r="AV811" s="13" t="s">
        <v>167</v>
      </c>
      <c r="AW811" s="13" t="s">
        <v>45</v>
      </c>
      <c r="AX811" s="13" t="s">
        <v>26</v>
      </c>
      <c r="AY811" s="213" t="s">
        <v>160</v>
      </c>
    </row>
    <row r="812" spans="2:65" s="1" customFormat="1" ht="25.5" customHeight="1">
      <c r="B812" s="171"/>
      <c r="C812" s="172" t="s">
        <v>990</v>
      </c>
      <c r="D812" s="172" t="s">
        <v>162</v>
      </c>
      <c r="E812" s="173" t="s">
        <v>991</v>
      </c>
      <c r="F812" s="174" t="s">
        <v>992</v>
      </c>
      <c r="G812" s="175" t="s">
        <v>176</v>
      </c>
      <c r="H812" s="176">
        <v>364.39</v>
      </c>
      <c r="I812" s="177"/>
      <c r="J812" s="178">
        <f>ROUND(I812*H812,2)</f>
        <v>0</v>
      </c>
      <c r="K812" s="174" t="s">
        <v>166</v>
      </c>
      <c r="L812" s="42"/>
      <c r="M812" s="179" t="s">
        <v>5</v>
      </c>
      <c r="N812" s="180" t="s">
        <v>53</v>
      </c>
      <c r="O812" s="43"/>
      <c r="P812" s="181">
        <f>O812*H812</f>
        <v>0</v>
      </c>
      <c r="Q812" s="181">
        <v>0.0003</v>
      </c>
      <c r="R812" s="181">
        <f>Q812*H812</f>
        <v>0.10931699999999998</v>
      </c>
      <c r="S812" s="181">
        <v>0</v>
      </c>
      <c r="T812" s="182">
        <f>S812*H812</f>
        <v>0</v>
      </c>
      <c r="AR812" s="24" t="s">
        <v>262</v>
      </c>
      <c r="AT812" s="24" t="s">
        <v>162</v>
      </c>
      <c r="AU812" s="24" t="s">
        <v>91</v>
      </c>
      <c r="AY812" s="24" t="s">
        <v>160</v>
      </c>
      <c r="BE812" s="183">
        <f>IF(N812="základní",J812,0)</f>
        <v>0</v>
      </c>
      <c r="BF812" s="183">
        <f>IF(N812="snížená",J812,0)</f>
        <v>0</v>
      </c>
      <c r="BG812" s="183">
        <f>IF(N812="zákl. přenesená",J812,0)</f>
        <v>0</v>
      </c>
      <c r="BH812" s="183">
        <f>IF(N812="sníž. přenesená",J812,0)</f>
        <v>0</v>
      </c>
      <c r="BI812" s="183">
        <f>IF(N812="nulová",J812,0)</f>
        <v>0</v>
      </c>
      <c r="BJ812" s="24" t="s">
        <v>26</v>
      </c>
      <c r="BK812" s="183">
        <f>ROUND(I812*H812,2)</f>
        <v>0</v>
      </c>
      <c r="BL812" s="24" t="s">
        <v>262</v>
      </c>
      <c r="BM812" s="24" t="s">
        <v>993</v>
      </c>
    </row>
    <row r="813" spans="2:47" s="1" customFormat="1" ht="27">
      <c r="B813" s="42"/>
      <c r="D813" s="184" t="s">
        <v>169</v>
      </c>
      <c r="F813" s="185" t="s">
        <v>992</v>
      </c>
      <c r="I813" s="146"/>
      <c r="L813" s="42"/>
      <c r="M813" s="186"/>
      <c r="N813" s="43"/>
      <c r="O813" s="43"/>
      <c r="P813" s="43"/>
      <c r="Q813" s="43"/>
      <c r="R813" s="43"/>
      <c r="S813" s="43"/>
      <c r="T813" s="71"/>
      <c r="AT813" s="24" t="s">
        <v>169</v>
      </c>
      <c r="AU813" s="24" t="s">
        <v>91</v>
      </c>
    </row>
    <row r="814" spans="2:51" s="11" customFormat="1" ht="27">
      <c r="B814" s="187"/>
      <c r="D814" s="184" t="s">
        <v>171</v>
      </c>
      <c r="E814" s="188" t="s">
        <v>5</v>
      </c>
      <c r="F814" s="189" t="s">
        <v>994</v>
      </c>
      <c r="H814" s="188" t="s">
        <v>5</v>
      </c>
      <c r="I814" s="190"/>
      <c r="L814" s="187"/>
      <c r="M814" s="191"/>
      <c r="N814" s="192"/>
      <c r="O814" s="192"/>
      <c r="P814" s="192"/>
      <c r="Q814" s="192"/>
      <c r="R814" s="192"/>
      <c r="S814" s="192"/>
      <c r="T814" s="193"/>
      <c r="AT814" s="188" t="s">
        <v>171</v>
      </c>
      <c r="AU814" s="188" t="s">
        <v>91</v>
      </c>
      <c r="AV814" s="11" t="s">
        <v>26</v>
      </c>
      <c r="AW814" s="11" t="s">
        <v>45</v>
      </c>
      <c r="AX814" s="11" t="s">
        <v>82</v>
      </c>
      <c r="AY814" s="188" t="s">
        <v>160</v>
      </c>
    </row>
    <row r="815" spans="2:51" s="11" customFormat="1" ht="13.5">
      <c r="B815" s="187"/>
      <c r="D815" s="184" t="s">
        <v>171</v>
      </c>
      <c r="E815" s="188" t="s">
        <v>5</v>
      </c>
      <c r="F815" s="189" t="s">
        <v>980</v>
      </c>
      <c r="H815" s="188" t="s">
        <v>5</v>
      </c>
      <c r="I815" s="190"/>
      <c r="L815" s="187"/>
      <c r="M815" s="191"/>
      <c r="N815" s="192"/>
      <c r="O815" s="192"/>
      <c r="P815" s="192"/>
      <c r="Q815" s="192"/>
      <c r="R815" s="192"/>
      <c r="S815" s="192"/>
      <c r="T815" s="193"/>
      <c r="AT815" s="188" t="s">
        <v>171</v>
      </c>
      <c r="AU815" s="188" t="s">
        <v>91</v>
      </c>
      <c r="AV815" s="11" t="s">
        <v>26</v>
      </c>
      <c r="AW815" s="11" t="s">
        <v>45</v>
      </c>
      <c r="AX815" s="11" t="s">
        <v>82</v>
      </c>
      <c r="AY815" s="188" t="s">
        <v>160</v>
      </c>
    </row>
    <row r="816" spans="2:51" s="11" customFormat="1" ht="13.5">
      <c r="B816" s="187"/>
      <c r="D816" s="184" t="s">
        <v>171</v>
      </c>
      <c r="E816" s="188" t="s">
        <v>5</v>
      </c>
      <c r="F816" s="189" t="s">
        <v>981</v>
      </c>
      <c r="H816" s="188" t="s">
        <v>5</v>
      </c>
      <c r="I816" s="190"/>
      <c r="L816" s="187"/>
      <c r="M816" s="191"/>
      <c r="N816" s="192"/>
      <c r="O816" s="192"/>
      <c r="P816" s="192"/>
      <c r="Q816" s="192"/>
      <c r="R816" s="192"/>
      <c r="S816" s="192"/>
      <c r="T816" s="193"/>
      <c r="AT816" s="188" t="s">
        <v>171</v>
      </c>
      <c r="AU816" s="188" t="s">
        <v>91</v>
      </c>
      <c r="AV816" s="11" t="s">
        <v>26</v>
      </c>
      <c r="AW816" s="11" t="s">
        <v>45</v>
      </c>
      <c r="AX816" s="11" t="s">
        <v>82</v>
      </c>
      <c r="AY816" s="188" t="s">
        <v>160</v>
      </c>
    </row>
    <row r="817" spans="2:51" s="12" customFormat="1" ht="13.5">
      <c r="B817" s="194"/>
      <c r="D817" s="184" t="s">
        <v>171</v>
      </c>
      <c r="E817" s="195" t="s">
        <v>5</v>
      </c>
      <c r="F817" s="196" t="s">
        <v>789</v>
      </c>
      <c r="H817" s="197">
        <v>63.936</v>
      </c>
      <c r="I817" s="198"/>
      <c r="L817" s="194"/>
      <c r="M817" s="199"/>
      <c r="N817" s="200"/>
      <c r="O817" s="200"/>
      <c r="P817" s="200"/>
      <c r="Q817" s="200"/>
      <c r="R817" s="200"/>
      <c r="S817" s="200"/>
      <c r="T817" s="201"/>
      <c r="AT817" s="195" t="s">
        <v>171</v>
      </c>
      <c r="AU817" s="195" t="s">
        <v>91</v>
      </c>
      <c r="AV817" s="12" t="s">
        <v>91</v>
      </c>
      <c r="AW817" s="12" t="s">
        <v>45</v>
      </c>
      <c r="AX817" s="12" t="s">
        <v>82</v>
      </c>
      <c r="AY817" s="195" t="s">
        <v>160</v>
      </c>
    </row>
    <row r="818" spans="2:51" s="12" customFormat="1" ht="13.5">
      <c r="B818" s="194"/>
      <c r="D818" s="184" t="s">
        <v>171</v>
      </c>
      <c r="E818" s="195" t="s">
        <v>5</v>
      </c>
      <c r="F818" s="196" t="s">
        <v>790</v>
      </c>
      <c r="H818" s="197">
        <v>34.076</v>
      </c>
      <c r="I818" s="198"/>
      <c r="L818" s="194"/>
      <c r="M818" s="199"/>
      <c r="N818" s="200"/>
      <c r="O818" s="200"/>
      <c r="P818" s="200"/>
      <c r="Q818" s="200"/>
      <c r="R818" s="200"/>
      <c r="S818" s="200"/>
      <c r="T818" s="201"/>
      <c r="AT818" s="195" t="s">
        <v>171</v>
      </c>
      <c r="AU818" s="195" t="s">
        <v>91</v>
      </c>
      <c r="AV818" s="12" t="s">
        <v>91</v>
      </c>
      <c r="AW818" s="12" t="s">
        <v>45</v>
      </c>
      <c r="AX818" s="12" t="s">
        <v>82</v>
      </c>
      <c r="AY818" s="195" t="s">
        <v>160</v>
      </c>
    </row>
    <row r="819" spans="2:51" s="12" customFormat="1" ht="13.5">
      <c r="B819" s="194"/>
      <c r="D819" s="184" t="s">
        <v>171</v>
      </c>
      <c r="E819" s="195" t="s">
        <v>5</v>
      </c>
      <c r="F819" s="196" t="s">
        <v>791</v>
      </c>
      <c r="H819" s="197">
        <v>23.322</v>
      </c>
      <c r="I819" s="198"/>
      <c r="L819" s="194"/>
      <c r="M819" s="199"/>
      <c r="N819" s="200"/>
      <c r="O819" s="200"/>
      <c r="P819" s="200"/>
      <c r="Q819" s="200"/>
      <c r="R819" s="200"/>
      <c r="S819" s="200"/>
      <c r="T819" s="201"/>
      <c r="AT819" s="195" t="s">
        <v>171</v>
      </c>
      <c r="AU819" s="195" t="s">
        <v>91</v>
      </c>
      <c r="AV819" s="12" t="s">
        <v>91</v>
      </c>
      <c r="AW819" s="12" t="s">
        <v>45</v>
      </c>
      <c r="AX819" s="12" t="s">
        <v>82</v>
      </c>
      <c r="AY819" s="195" t="s">
        <v>160</v>
      </c>
    </row>
    <row r="820" spans="2:51" s="12" customFormat="1" ht="13.5">
      <c r="B820" s="194"/>
      <c r="D820" s="184" t="s">
        <v>171</v>
      </c>
      <c r="E820" s="195" t="s">
        <v>5</v>
      </c>
      <c r="F820" s="196" t="s">
        <v>792</v>
      </c>
      <c r="H820" s="197">
        <v>60.861</v>
      </c>
      <c r="I820" s="198"/>
      <c r="L820" s="194"/>
      <c r="M820" s="199"/>
      <c r="N820" s="200"/>
      <c r="O820" s="200"/>
      <c r="P820" s="200"/>
      <c r="Q820" s="200"/>
      <c r="R820" s="200"/>
      <c r="S820" s="200"/>
      <c r="T820" s="201"/>
      <c r="AT820" s="195" t="s">
        <v>171</v>
      </c>
      <c r="AU820" s="195" t="s">
        <v>91</v>
      </c>
      <c r="AV820" s="12" t="s">
        <v>91</v>
      </c>
      <c r="AW820" s="12" t="s">
        <v>45</v>
      </c>
      <c r="AX820" s="12" t="s">
        <v>82</v>
      </c>
      <c r="AY820" s="195" t="s">
        <v>160</v>
      </c>
    </row>
    <row r="821" spans="2:51" s="14" customFormat="1" ht="13.5">
      <c r="B821" s="220"/>
      <c r="D821" s="184" t="s">
        <v>171</v>
      </c>
      <c r="E821" s="221" t="s">
        <v>5</v>
      </c>
      <c r="F821" s="222" t="s">
        <v>376</v>
      </c>
      <c r="H821" s="223">
        <v>182.195</v>
      </c>
      <c r="I821" s="224"/>
      <c r="L821" s="220"/>
      <c r="M821" s="225"/>
      <c r="N821" s="226"/>
      <c r="O821" s="226"/>
      <c r="P821" s="226"/>
      <c r="Q821" s="226"/>
      <c r="R821" s="226"/>
      <c r="S821" s="226"/>
      <c r="T821" s="227"/>
      <c r="AT821" s="221" t="s">
        <v>171</v>
      </c>
      <c r="AU821" s="221" t="s">
        <v>91</v>
      </c>
      <c r="AV821" s="14" t="s">
        <v>180</v>
      </c>
      <c r="AW821" s="14" t="s">
        <v>45</v>
      </c>
      <c r="AX821" s="14" t="s">
        <v>82</v>
      </c>
      <c r="AY821" s="221" t="s">
        <v>160</v>
      </c>
    </row>
    <row r="822" spans="2:51" s="12" customFormat="1" ht="13.5">
      <c r="B822" s="194"/>
      <c r="D822" s="184" t="s">
        <v>171</v>
      </c>
      <c r="E822" s="195" t="s">
        <v>5</v>
      </c>
      <c r="F822" s="196" t="s">
        <v>995</v>
      </c>
      <c r="H822" s="197">
        <v>182.195</v>
      </c>
      <c r="I822" s="198"/>
      <c r="L822" s="194"/>
      <c r="M822" s="199"/>
      <c r="N822" s="200"/>
      <c r="O822" s="200"/>
      <c r="P822" s="200"/>
      <c r="Q822" s="200"/>
      <c r="R822" s="200"/>
      <c r="S822" s="200"/>
      <c r="T822" s="201"/>
      <c r="AT822" s="195" t="s">
        <v>171</v>
      </c>
      <c r="AU822" s="195" t="s">
        <v>91</v>
      </c>
      <c r="AV822" s="12" t="s">
        <v>91</v>
      </c>
      <c r="AW822" s="12" t="s">
        <v>45</v>
      </c>
      <c r="AX822" s="12" t="s">
        <v>82</v>
      </c>
      <c r="AY822" s="195" t="s">
        <v>160</v>
      </c>
    </row>
    <row r="823" spans="2:51" s="13" customFormat="1" ht="13.5">
      <c r="B823" s="212"/>
      <c r="D823" s="184" t="s">
        <v>171</v>
      </c>
      <c r="E823" s="213" t="s">
        <v>5</v>
      </c>
      <c r="F823" s="214" t="s">
        <v>252</v>
      </c>
      <c r="H823" s="215">
        <v>364.39</v>
      </c>
      <c r="I823" s="216"/>
      <c r="L823" s="212"/>
      <c r="M823" s="217"/>
      <c r="N823" s="218"/>
      <c r="O823" s="218"/>
      <c r="P823" s="218"/>
      <c r="Q823" s="218"/>
      <c r="R823" s="218"/>
      <c r="S823" s="218"/>
      <c r="T823" s="219"/>
      <c r="AT823" s="213" t="s">
        <v>171</v>
      </c>
      <c r="AU823" s="213" t="s">
        <v>91</v>
      </c>
      <c r="AV823" s="13" t="s">
        <v>167</v>
      </c>
      <c r="AW823" s="13" t="s">
        <v>45</v>
      </c>
      <c r="AX823" s="13" t="s">
        <v>26</v>
      </c>
      <c r="AY823" s="213" t="s">
        <v>160</v>
      </c>
    </row>
    <row r="824" spans="2:65" s="1" customFormat="1" ht="16.5" customHeight="1">
      <c r="B824" s="171"/>
      <c r="C824" s="202" t="s">
        <v>996</v>
      </c>
      <c r="D824" s="202" t="s">
        <v>194</v>
      </c>
      <c r="E824" s="203" t="s">
        <v>997</v>
      </c>
      <c r="F824" s="204" t="s">
        <v>998</v>
      </c>
      <c r="G824" s="205" t="s">
        <v>176</v>
      </c>
      <c r="H824" s="206">
        <v>162.242</v>
      </c>
      <c r="I824" s="207"/>
      <c r="J824" s="208">
        <f>ROUND(I824*H824,2)</f>
        <v>0</v>
      </c>
      <c r="K824" s="204" t="s">
        <v>166</v>
      </c>
      <c r="L824" s="209"/>
      <c r="M824" s="210" t="s">
        <v>5</v>
      </c>
      <c r="N824" s="211" t="s">
        <v>53</v>
      </c>
      <c r="O824" s="43"/>
      <c r="P824" s="181">
        <f>O824*H824</f>
        <v>0</v>
      </c>
      <c r="Q824" s="181">
        <v>0.0036</v>
      </c>
      <c r="R824" s="181">
        <f>Q824*H824</f>
        <v>0.5840711999999999</v>
      </c>
      <c r="S824" s="181">
        <v>0</v>
      </c>
      <c r="T824" s="182">
        <f>S824*H824</f>
        <v>0</v>
      </c>
      <c r="AR824" s="24" t="s">
        <v>382</v>
      </c>
      <c r="AT824" s="24" t="s">
        <v>194</v>
      </c>
      <c r="AU824" s="24" t="s">
        <v>91</v>
      </c>
      <c r="AY824" s="24" t="s">
        <v>160</v>
      </c>
      <c r="BE824" s="183">
        <f>IF(N824="základní",J824,0)</f>
        <v>0</v>
      </c>
      <c r="BF824" s="183">
        <f>IF(N824="snížená",J824,0)</f>
        <v>0</v>
      </c>
      <c r="BG824" s="183">
        <f>IF(N824="zákl. přenesená",J824,0)</f>
        <v>0</v>
      </c>
      <c r="BH824" s="183">
        <f>IF(N824="sníž. přenesená",J824,0)</f>
        <v>0</v>
      </c>
      <c r="BI824" s="183">
        <f>IF(N824="nulová",J824,0)</f>
        <v>0</v>
      </c>
      <c r="BJ824" s="24" t="s">
        <v>26</v>
      </c>
      <c r="BK824" s="183">
        <f>ROUND(I824*H824,2)</f>
        <v>0</v>
      </c>
      <c r="BL824" s="24" t="s">
        <v>262</v>
      </c>
      <c r="BM824" s="24" t="s">
        <v>999</v>
      </c>
    </row>
    <row r="825" spans="2:47" s="1" customFormat="1" ht="13.5">
      <c r="B825" s="42"/>
      <c r="D825" s="184" t="s">
        <v>169</v>
      </c>
      <c r="F825" s="185" t="s">
        <v>998</v>
      </c>
      <c r="I825" s="146"/>
      <c r="L825" s="42"/>
      <c r="M825" s="186"/>
      <c r="N825" s="43"/>
      <c r="O825" s="43"/>
      <c r="P825" s="43"/>
      <c r="Q825" s="43"/>
      <c r="R825" s="43"/>
      <c r="S825" s="43"/>
      <c r="T825" s="71"/>
      <c r="AT825" s="24" t="s">
        <v>169</v>
      </c>
      <c r="AU825" s="24" t="s">
        <v>91</v>
      </c>
    </row>
    <row r="826" spans="2:51" s="11" customFormat="1" ht="13.5">
      <c r="B826" s="187"/>
      <c r="D826" s="184" t="s">
        <v>171</v>
      </c>
      <c r="E826" s="188" t="s">
        <v>5</v>
      </c>
      <c r="F826" s="189" t="s">
        <v>1000</v>
      </c>
      <c r="H826" s="188" t="s">
        <v>5</v>
      </c>
      <c r="I826" s="190"/>
      <c r="L826" s="187"/>
      <c r="M826" s="191"/>
      <c r="N826" s="192"/>
      <c r="O826" s="192"/>
      <c r="P826" s="192"/>
      <c r="Q826" s="192"/>
      <c r="R826" s="192"/>
      <c r="S826" s="192"/>
      <c r="T826" s="193"/>
      <c r="AT826" s="188" t="s">
        <v>171</v>
      </c>
      <c r="AU826" s="188" t="s">
        <v>91</v>
      </c>
      <c r="AV826" s="11" t="s">
        <v>26</v>
      </c>
      <c r="AW826" s="11" t="s">
        <v>45</v>
      </c>
      <c r="AX826" s="11" t="s">
        <v>82</v>
      </c>
      <c r="AY826" s="188" t="s">
        <v>160</v>
      </c>
    </row>
    <row r="827" spans="2:51" s="11" customFormat="1" ht="13.5">
      <c r="B827" s="187"/>
      <c r="D827" s="184" t="s">
        <v>171</v>
      </c>
      <c r="E827" s="188" t="s">
        <v>5</v>
      </c>
      <c r="F827" s="189" t="s">
        <v>980</v>
      </c>
      <c r="H827" s="188" t="s">
        <v>5</v>
      </c>
      <c r="I827" s="190"/>
      <c r="L827" s="187"/>
      <c r="M827" s="191"/>
      <c r="N827" s="192"/>
      <c r="O827" s="192"/>
      <c r="P827" s="192"/>
      <c r="Q827" s="192"/>
      <c r="R827" s="192"/>
      <c r="S827" s="192"/>
      <c r="T827" s="193"/>
      <c r="AT827" s="188" t="s">
        <v>171</v>
      </c>
      <c r="AU827" s="188" t="s">
        <v>91</v>
      </c>
      <c r="AV827" s="11" t="s">
        <v>26</v>
      </c>
      <c r="AW827" s="11" t="s">
        <v>45</v>
      </c>
      <c r="AX827" s="11" t="s">
        <v>82</v>
      </c>
      <c r="AY827" s="188" t="s">
        <v>160</v>
      </c>
    </row>
    <row r="828" spans="2:51" s="12" customFormat="1" ht="13.5">
      <c r="B828" s="194"/>
      <c r="D828" s="184" t="s">
        <v>171</v>
      </c>
      <c r="E828" s="195" t="s">
        <v>5</v>
      </c>
      <c r="F828" s="196" t="s">
        <v>1001</v>
      </c>
      <c r="H828" s="197">
        <v>55.966</v>
      </c>
      <c r="I828" s="198"/>
      <c r="L828" s="194"/>
      <c r="M828" s="199"/>
      <c r="N828" s="200"/>
      <c r="O828" s="200"/>
      <c r="P828" s="200"/>
      <c r="Q828" s="200"/>
      <c r="R828" s="200"/>
      <c r="S828" s="200"/>
      <c r="T828" s="201"/>
      <c r="AT828" s="195" t="s">
        <v>171</v>
      </c>
      <c r="AU828" s="195" t="s">
        <v>91</v>
      </c>
      <c r="AV828" s="12" t="s">
        <v>91</v>
      </c>
      <c r="AW828" s="12" t="s">
        <v>45</v>
      </c>
      <c r="AX828" s="12" t="s">
        <v>82</v>
      </c>
      <c r="AY828" s="195" t="s">
        <v>160</v>
      </c>
    </row>
    <row r="829" spans="2:51" s="12" customFormat="1" ht="13.5">
      <c r="B829" s="194"/>
      <c r="D829" s="184" t="s">
        <v>171</v>
      </c>
      <c r="E829" s="195" t="s">
        <v>5</v>
      </c>
      <c r="F829" s="196" t="s">
        <v>1002</v>
      </c>
      <c r="H829" s="197">
        <v>51.694</v>
      </c>
      <c r="I829" s="198"/>
      <c r="L829" s="194"/>
      <c r="M829" s="199"/>
      <c r="N829" s="200"/>
      <c r="O829" s="200"/>
      <c r="P829" s="200"/>
      <c r="Q829" s="200"/>
      <c r="R829" s="200"/>
      <c r="S829" s="200"/>
      <c r="T829" s="201"/>
      <c r="AT829" s="195" t="s">
        <v>171</v>
      </c>
      <c r="AU829" s="195" t="s">
        <v>91</v>
      </c>
      <c r="AV829" s="12" t="s">
        <v>91</v>
      </c>
      <c r="AW829" s="12" t="s">
        <v>45</v>
      </c>
      <c r="AX829" s="12" t="s">
        <v>82</v>
      </c>
      <c r="AY829" s="195" t="s">
        <v>160</v>
      </c>
    </row>
    <row r="830" spans="2:51" s="12" customFormat="1" ht="13.5">
      <c r="B830" s="194"/>
      <c r="D830" s="184" t="s">
        <v>171</v>
      </c>
      <c r="E830" s="195" t="s">
        <v>5</v>
      </c>
      <c r="F830" s="196" t="s">
        <v>1003</v>
      </c>
      <c r="H830" s="197">
        <v>54.582</v>
      </c>
      <c r="I830" s="198"/>
      <c r="L830" s="194"/>
      <c r="M830" s="199"/>
      <c r="N830" s="200"/>
      <c r="O830" s="200"/>
      <c r="P830" s="200"/>
      <c r="Q830" s="200"/>
      <c r="R830" s="200"/>
      <c r="S830" s="200"/>
      <c r="T830" s="201"/>
      <c r="AT830" s="195" t="s">
        <v>171</v>
      </c>
      <c r="AU830" s="195" t="s">
        <v>91</v>
      </c>
      <c r="AV830" s="12" t="s">
        <v>91</v>
      </c>
      <c r="AW830" s="12" t="s">
        <v>45</v>
      </c>
      <c r="AX830" s="12" t="s">
        <v>82</v>
      </c>
      <c r="AY830" s="195" t="s">
        <v>160</v>
      </c>
    </row>
    <row r="831" spans="2:51" s="13" customFormat="1" ht="13.5">
      <c r="B831" s="212"/>
      <c r="D831" s="184" t="s">
        <v>171</v>
      </c>
      <c r="E831" s="213" t="s">
        <v>5</v>
      </c>
      <c r="F831" s="214" t="s">
        <v>252</v>
      </c>
      <c r="H831" s="215">
        <v>162.242</v>
      </c>
      <c r="I831" s="216"/>
      <c r="L831" s="212"/>
      <c r="M831" s="217"/>
      <c r="N831" s="218"/>
      <c r="O831" s="218"/>
      <c r="P831" s="218"/>
      <c r="Q831" s="218"/>
      <c r="R831" s="218"/>
      <c r="S831" s="218"/>
      <c r="T831" s="219"/>
      <c r="AT831" s="213" t="s">
        <v>171</v>
      </c>
      <c r="AU831" s="213" t="s">
        <v>91</v>
      </c>
      <c r="AV831" s="13" t="s">
        <v>167</v>
      </c>
      <c r="AW831" s="13" t="s">
        <v>45</v>
      </c>
      <c r="AX831" s="13" t="s">
        <v>26</v>
      </c>
      <c r="AY831" s="213" t="s">
        <v>160</v>
      </c>
    </row>
    <row r="832" spans="2:65" s="1" customFormat="1" ht="16.5" customHeight="1">
      <c r="B832" s="171"/>
      <c r="C832" s="202" t="s">
        <v>1004</v>
      </c>
      <c r="D832" s="202" t="s">
        <v>194</v>
      </c>
      <c r="E832" s="203" t="s">
        <v>1005</v>
      </c>
      <c r="F832" s="204" t="s">
        <v>1006</v>
      </c>
      <c r="G832" s="205" t="s">
        <v>176</v>
      </c>
      <c r="H832" s="206">
        <v>106.54</v>
      </c>
      <c r="I832" s="207"/>
      <c r="J832" s="208">
        <f>ROUND(I832*H832,2)</f>
        <v>0</v>
      </c>
      <c r="K832" s="204" t="s">
        <v>166</v>
      </c>
      <c r="L832" s="209"/>
      <c r="M832" s="210" t="s">
        <v>5</v>
      </c>
      <c r="N832" s="211" t="s">
        <v>53</v>
      </c>
      <c r="O832" s="43"/>
      <c r="P832" s="181">
        <f>O832*H832</f>
        <v>0</v>
      </c>
      <c r="Q832" s="181">
        <v>0.0063</v>
      </c>
      <c r="R832" s="181">
        <f>Q832*H832</f>
        <v>0.6712020000000001</v>
      </c>
      <c r="S832" s="181">
        <v>0</v>
      </c>
      <c r="T832" s="182">
        <f>S832*H832</f>
        <v>0</v>
      </c>
      <c r="AR832" s="24" t="s">
        <v>382</v>
      </c>
      <c r="AT832" s="24" t="s">
        <v>194</v>
      </c>
      <c r="AU832" s="24" t="s">
        <v>91</v>
      </c>
      <c r="AY832" s="24" t="s">
        <v>160</v>
      </c>
      <c r="BE832" s="183">
        <f>IF(N832="základní",J832,0)</f>
        <v>0</v>
      </c>
      <c r="BF832" s="183">
        <f>IF(N832="snížená",J832,0)</f>
        <v>0</v>
      </c>
      <c r="BG832" s="183">
        <f>IF(N832="zákl. přenesená",J832,0)</f>
        <v>0</v>
      </c>
      <c r="BH832" s="183">
        <f>IF(N832="sníž. přenesená",J832,0)</f>
        <v>0</v>
      </c>
      <c r="BI832" s="183">
        <f>IF(N832="nulová",J832,0)</f>
        <v>0</v>
      </c>
      <c r="BJ832" s="24" t="s">
        <v>26</v>
      </c>
      <c r="BK832" s="183">
        <f>ROUND(I832*H832,2)</f>
        <v>0</v>
      </c>
      <c r="BL832" s="24" t="s">
        <v>262</v>
      </c>
      <c r="BM832" s="24" t="s">
        <v>1007</v>
      </c>
    </row>
    <row r="833" spans="2:47" s="1" customFormat="1" ht="13.5">
      <c r="B833" s="42"/>
      <c r="D833" s="184" t="s">
        <v>169</v>
      </c>
      <c r="F833" s="185" t="s">
        <v>1006</v>
      </c>
      <c r="I833" s="146"/>
      <c r="L833" s="42"/>
      <c r="M833" s="186"/>
      <c r="N833" s="43"/>
      <c r="O833" s="43"/>
      <c r="P833" s="43"/>
      <c r="Q833" s="43"/>
      <c r="R833" s="43"/>
      <c r="S833" s="43"/>
      <c r="T833" s="71"/>
      <c r="AT833" s="24" t="s">
        <v>169</v>
      </c>
      <c r="AU833" s="24" t="s">
        <v>91</v>
      </c>
    </row>
    <row r="834" spans="2:51" s="12" customFormat="1" ht="13.5">
      <c r="B834" s="194"/>
      <c r="D834" s="184" t="s">
        <v>171</v>
      </c>
      <c r="E834" s="195" t="s">
        <v>5</v>
      </c>
      <c r="F834" s="196" t="s">
        <v>1008</v>
      </c>
      <c r="H834" s="197">
        <v>187.661</v>
      </c>
      <c r="I834" s="198"/>
      <c r="L834" s="194"/>
      <c r="M834" s="199"/>
      <c r="N834" s="200"/>
      <c r="O834" s="200"/>
      <c r="P834" s="200"/>
      <c r="Q834" s="200"/>
      <c r="R834" s="200"/>
      <c r="S834" s="200"/>
      <c r="T834" s="201"/>
      <c r="AT834" s="195" t="s">
        <v>171</v>
      </c>
      <c r="AU834" s="195" t="s">
        <v>91</v>
      </c>
      <c r="AV834" s="12" t="s">
        <v>91</v>
      </c>
      <c r="AW834" s="12" t="s">
        <v>45</v>
      </c>
      <c r="AX834" s="12" t="s">
        <v>82</v>
      </c>
      <c r="AY834" s="195" t="s">
        <v>160</v>
      </c>
    </row>
    <row r="835" spans="2:51" s="12" customFormat="1" ht="27">
      <c r="B835" s="194"/>
      <c r="D835" s="184" t="s">
        <v>171</v>
      </c>
      <c r="E835" s="195" t="s">
        <v>5</v>
      </c>
      <c r="F835" s="196" t="s">
        <v>1009</v>
      </c>
      <c r="H835" s="197">
        <v>-81.121</v>
      </c>
      <c r="I835" s="198"/>
      <c r="L835" s="194"/>
      <c r="M835" s="199"/>
      <c r="N835" s="200"/>
      <c r="O835" s="200"/>
      <c r="P835" s="200"/>
      <c r="Q835" s="200"/>
      <c r="R835" s="200"/>
      <c r="S835" s="200"/>
      <c r="T835" s="201"/>
      <c r="AT835" s="195" t="s">
        <v>171</v>
      </c>
      <c r="AU835" s="195" t="s">
        <v>91</v>
      </c>
      <c r="AV835" s="12" t="s">
        <v>91</v>
      </c>
      <c r="AW835" s="12" t="s">
        <v>45</v>
      </c>
      <c r="AX835" s="12" t="s">
        <v>82</v>
      </c>
      <c r="AY835" s="195" t="s">
        <v>160</v>
      </c>
    </row>
    <row r="836" spans="2:51" s="13" customFormat="1" ht="13.5">
      <c r="B836" s="212"/>
      <c r="D836" s="184" t="s">
        <v>171</v>
      </c>
      <c r="E836" s="213" t="s">
        <v>5</v>
      </c>
      <c r="F836" s="214" t="s">
        <v>252</v>
      </c>
      <c r="H836" s="215">
        <v>106.54</v>
      </c>
      <c r="I836" s="216"/>
      <c r="L836" s="212"/>
      <c r="M836" s="217"/>
      <c r="N836" s="218"/>
      <c r="O836" s="218"/>
      <c r="P836" s="218"/>
      <c r="Q836" s="218"/>
      <c r="R836" s="218"/>
      <c r="S836" s="218"/>
      <c r="T836" s="219"/>
      <c r="AT836" s="213" t="s">
        <v>171</v>
      </c>
      <c r="AU836" s="213" t="s">
        <v>91</v>
      </c>
      <c r="AV836" s="13" t="s">
        <v>167</v>
      </c>
      <c r="AW836" s="13" t="s">
        <v>45</v>
      </c>
      <c r="AX836" s="13" t="s">
        <v>26</v>
      </c>
      <c r="AY836" s="213" t="s">
        <v>160</v>
      </c>
    </row>
    <row r="837" spans="2:65" s="1" customFormat="1" ht="16.5" customHeight="1">
      <c r="B837" s="171"/>
      <c r="C837" s="202" t="s">
        <v>1010</v>
      </c>
      <c r="D837" s="202" t="s">
        <v>194</v>
      </c>
      <c r="E837" s="203" t="s">
        <v>1011</v>
      </c>
      <c r="F837" s="204" t="s">
        <v>1012</v>
      </c>
      <c r="G837" s="205" t="s">
        <v>176</v>
      </c>
      <c r="H837" s="206">
        <v>106.54</v>
      </c>
      <c r="I837" s="207"/>
      <c r="J837" s="208">
        <f>ROUND(I837*H837,2)</f>
        <v>0</v>
      </c>
      <c r="K837" s="204" t="s">
        <v>166</v>
      </c>
      <c r="L837" s="209"/>
      <c r="M837" s="210" t="s">
        <v>5</v>
      </c>
      <c r="N837" s="211" t="s">
        <v>53</v>
      </c>
      <c r="O837" s="43"/>
      <c r="P837" s="181">
        <f>O837*H837</f>
        <v>0</v>
      </c>
      <c r="Q837" s="181">
        <v>0.0063</v>
      </c>
      <c r="R837" s="181">
        <f>Q837*H837</f>
        <v>0.6712020000000001</v>
      </c>
      <c r="S837" s="181">
        <v>0</v>
      </c>
      <c r="T837" s="182">
        <f>S837*H837</f>
        <v>0</v>
      </c>
      <c r="AR837" s="24" t="s">
        <v>382</v>
      </c>
      <c r="AT837" s="24" t="s">
        <v>194</v>
      </c>
      <c r="AU837" s="24" t="s">
        <v>91</v>
      </c>
      <c r="AY837" s="24" t="s">
        <v>160</v>
      </c>
      <c r="BE837" s="183">
        <f>IF(N837="základní",J837,0)</f>
        <v>0</v>
      </c>
      <c r="BF837" s="183">
        <f>IF(N837="snížená",J837,0)</f>
        <v>0</v>
      </c>
      <c r="BG837" s="183">
        <f>IF(N837="zákl. přenesená",J837,0)</f>
        <v>0</v>
      </c>
      <c r="BH837" s="183">
        <f>IF(N837="sníž. přenesená",J837,0)</f>
        <v>0</v>
      </c>
      <c r="BI837" s="183">
        <f>IF(N837="nulová",J837,0)</f>
        <v>0</v>
      </c>
      <c r="BJ837" s="24" t="s">
        <v>26</v>
      </c>
      <c r="BK837" s="183">
        <f>ROUND(I837*H837,2)</f>
        <v>0</v>
      </c>
      <c r="BL837" s="24" t="s">
        <v>262</v>
      </c>
      <c r="BM837" s="24" t="s">
        <v>1013</v>
      </c>
    </row>
    <row r="838" spans="2:47" s="1" customFormat="1" ht="13.5">
      <c r="B838" s="42"/>
      <c r="D838" s="184" t="s">
        <v>169</v>
      </c>
      <c r="F838" s="185" t="s">
        <v>1012</v>
      </c>
      <c r="I838" s="146"/>
      <c r="L838" s="42"/>
      <c r="M838" s="186"/>
      <c r="N838" s="43"/>
      <c r="O838" s="43"/>
      <c r="P838" s="43"/>
      <c r="Q838" s="43"/>
      <c r="R838" s="43"/>
      <c r="S838" s="43"/>
      <c r="T838" s="71"/>
      <c r="AT838" s="24" t="s">
        <v>169</v>
      </c>
      <c r="AU838" s="24" t="s">
        <v>91</v>
      </c>
    </row>
    <row r="839" spans="2:65" s="1" customFormat="1" ht="25.5" customHeight="1">
      <c r="B839" s="171"/>
      <c r="C839" s="172" t="s">
        <v>1014</v>
      </c>
      <c r="D839" s="172" t="s">
        <v>162</v>
      </c>
      <c r="E839" s="173" t="s">
        <v>1015</v>
      </c>
      <c r="F839" s="174" t="s">
        <v>1016</v>
      </c>
      <c r="G839" s="175" t="s">
        <v>176</v>
      </c>
      <c r="H839" s="176">
        <v>182.195</v>
      </c>
      <c r="I839" s="177"/>
      <c r="J839" s="178">
        <f>ROUND(I839*H839,2)</f>
        <v>0</v>
      </c>
      <c r="K839" s="174" t="s">
        <v>166</v>
      </c>
      <c r="L839" s="42"/>
      <c r="M839" s="179" t="s">
        <v>5</v>
      </c>
      <c r="N839" s="180" t="s">
        <v>53</v>
      </c>
      <c r="O839" s="43"/>
      <c r="P839" s="181">
        <f>O839*H839</f>
        <v>0</v>
      </c>
      <c r="Q839" s="181">
        <v>1E-05</v>
      </c>
      <c r="R839" s="181">
        <f>Q839*H839</f>
        <v>0.0018219500000000001</v>
      </c>
      <c r="S839" s="181">
        <v>0</v>
      </c>
      <c r="T839" s="182">
        <f>S839*H839</f>
        <v>0</v>
      </c>
      <c r="AR839" s="24" t="s">
        <v>262</v>
      </c>
      <c r="AT839" s="24" t="s">
        <v>162</v>
      </c>
      <c r="AU839" s="24" t="s">
        <v>91</v>
      </c>
      <c r="AY839" s="24" t="s">
        <v>160</v>
      </c>
      <c r="BE839" s="183">
        <f>IF(N839="základní",J839,0)</f>
        <v>0</v>
      </c>
      <c r="BF839" s="183">
        <f>IF(N839="snížená",J839,0)</f>
        <v>0</v>
      </c>
      <c r="BG839" s="183">
        <f>IF(N839="zákl. přenesená",J839,0)</f>
        <v>0</v>
      </c>
      <c r="BH839" s="183">
        <f>IF(N839="sníž. přenesená",J839,0)</f>
        <v>0</v>
      </c>
      <c r="BI839" s="183">
        <f>IF(N839="nulová",J839,0)</f>
        <v>0</v>
      </c>
      <c r="BJ839" s="24" t="s">
        <v>26</v>
      </c>
      <c r="BK839" s="183">
        <f>ROUND(I839*H839,2)</f>
        <v>0</v>
      </c>
      <c r="BL839" s="24" t="s">
        <v>262</v>
      </c>
      <c r="BM839" s="24" t="s">
        <v>1017</v>
      </c>
    </row>
    <row r="840" spans="2:47" s="1" customFormat="1" ht="27">
      <c r="B840" s="42"/>
      <c r="D840" s="184" t="s">
        <v>169</v>
      </c>
      <c r="F840" s="185" t="s">
        <v>1018</v>
      </c>
      <c r="I840" s="146"/>
      <c r="L840" s="42"/>
      <c r="M840" s="186"/>
      <c r="N840" s="43"/>
      <c r="O840" s="43"/>
      <c r="P840" s="43"/>
      <c r="Q840" s="43"/>
      <c r="R840" s="43"/>
      <c r="S840" s="43"/>
      <c r="T840" s="71"/>
      <c r="AT840" s="24" t="s">
        <v>169</v>
      </c>
      <c r="AU840" s="24" t="s">
        <v>91</v>
      </c>
    </row>
    <row r="841" spans="2:51" s="12" customFormat="1" ht="13.5">
      <c r="B841" s="194"/>
      <c r="D841" s="184" t="s">
        <v>171</v>
      </c>
      <c r="E841" s="195" t="s">
        <v>5</v>
      </c>
      <c r="F841" s="196" t="s">
        <v>1019</v>
      </c>
      <c r="H841" s="197">
        <v>182.195</v>
      </c>
      <c r="I841" s="198"/>
      <c r="L841" s="194"/>
      <c r="M841" s="199"/>
      <c r="N841" s="200"/>
      <c r="O841" s="200"/>
      <c r="P841" s="200"/>
      <c r="Q841" s="200"/>
      <c r="R841" s="200"/>
      <c r="S841" s="200"/>
      <c r="T841" s="201"/>
      <c r="AT841" s="195" t="s">
        <v>171</v>
      </c>
      <c r="AU841" s="195" t="s">
        <v>91</v>
      </c>
      <c r="AV841" s="12" t="s">
        <v>91</v>
      </c>
      <c r="AW841" s="12" t="s">
        <v>45</v>
      </c>
      <c r="AX841" s="12" t="s">
        <v>82</v>
      </c>
      <c r="AY841" s="195" t="s">
        <v>160</v>
      </c>
    </row>
    <row r="842" spans="2:51" s="13" customFormat="1" ht="13.5">
      <c r="B842" s="212"/>
      <c r="D842" s="184" t="s">
        <v>171</v>
      </c>
      <c r="E842" s="213" t="s">
        <v>5</v>
      </c>
      <c r="F842" s="214" t="s">
        <v>252</v>
      </c>
      <c r="H842" s="215">
        <v>182.195</v>
      </c>
      <c r="I842" s="216"/>
      <c r="L842" s="212"/>
      <c r="M842" s="217"/>
      <c r="N842" s="218"/>
      <c r="O842" s="218"/>
      <c r="P842" s="218"/>
      <c r="Q842" s="218"/>
      <c r="R842" s="218"/>
      <c r="S842" s="218"/>
      <c r="T842" s="219"/>
      <c r="AT842" s="213" t="s">
        <v>171</v>
      </c>
      <c r="AU842" s="213" t="s">
        <v>91</v>
      </c>
      <c r="AV842" s="13" t="s">
        <v>167</v>
      </c>
      <c r="AW842" s="13" t="s">
        <v>45</v>
      </c>
      <c r="AX842" s="13" t="s">
        <v>26</v>
      </c>
      <c r="AY842" s="213" t="s">
        <v>160</v>
      </c>
    </row>
    <row r="843" spans="2:65" s="1" customFormat="1" ht="16.5" customHeight="1">
      <c r="B843" s="171"/>
      <c r="C843" s="202" t="s">
        <v>1020</v>
      </c>
      <c r="D843" s="202" t="s">
        <v>194</v>
      </c>
      <c r="E843" s="203" t="s">
        <v>1021</v>
      </c>
      <c r="F843" s="204" t="s">
        <v>1022</v>
      </c>
      <c r="G843" s="205" t="s">
        <v>176</v>
      </c>
      <c r="H843" s="206">
        <v>194.949</v>
      </c>
      <c r="I843" s="207"/>
      <c r="J843" s="208">
        <f>ROUND(I843*H843,2)</f>
        <v>0</v>
      </c>
      <c r="K843" s="204" t="s">
        <v>166</v>
      </c>
      <c r="L843" s="209"/>
      <c r="M843" s="210" t="s">
        <v>5</v>
      </c>
      <c r="N843" s="211" t="s">
        <v>53</v>
      </c>
      <c r="O843" s="43"/>
      <c r="P843" s="181">
        <f>O843*H843</f>
        <v>0</v>
      </c>
      <c r="Q843" s="181">
        <v>0.0025</v>
      </c>
      <c r="R843" s="181">
        <f>Q843*H843</f>
        <v>0.48737250000000004</v>
      </c>
      <c r="S843" s="181">
        <v>0</v>
      </c>
      <c r="T843" s="182">
        <f>S843*H843</f>
        <v>0</v>
      </c>
      <c r="AR843" s="24" t="s">
        <v>382</v>
      </c>
      <c r="AT843" s="24" t="s">
        <v>194</v>
      </c>
      <c r="AU843" s="24" t="s">
        <v>91</v>
      </c>
      <c r="AY843" s="24" t="s">
        <v>160</v>
      </c>
      <c r="BE843" s="183">
        <f>IF(N843="základní",J843,0)</f>
        <v>0</v>
      </c>
      <c r="BF843" s="183">
        <f>IF(N843="snížená",J843,0)</f>
        <v>0</v>
      </c>
      <c r="BG843" s="183">
        <f>IF(N843="zákl. přenesená",J843,0)</f>
        <v>0</v>
      </c>
      <c r="BH843" s="183">
        <f>IF(N843="sníž. přenesená",J843,0)</f>
        <v>0</v>
      </c>
      <c r="BI843" s="183">
        <f>IF(N843="nulová",J843,0)</f>
        <v>0</v>
      </c>
      <c r="BJ843" s="24" t="s">
        <v>26</v>
      </c>
      <c r="BK843" s="183">
        <f>ROUND(I843*H843,2)</f>
        <v>0</v>
      </c>
      <c r="BL843" s="24" t="s">
        <v>262</v>
      </c>
      <c r="BM843" s="24" t="s">
        <v>1023</v>
      </c>
    </row>
    <row r="844" spans="2:47" s="1" customFormat="1" ht="13.5">
      <c r="B844" s="42"/>
      <c r="D844" s="184" t="s">
        <v>169</v>
      </c>
      <c r="F844" s="185" t="s">
        <v>1022</v>
      </c>
      <c r="I844" s="146"/>
      <c r="L844" s="42"/>
      <c r="M844" s="186"/>
      <c r="N844" s="43"/>
      <c r="O844" s="43"/>
      <c r="P844" s="43"/>
      <c r="Q844" s="43"/>
      <c r="R844" s="43"/>
      <c r="S844" s="43"/>
      <c r="T844" s="71"/>
      <c r="AT844" s="24" t="s">
        <v>169</v>
      </c>
      <c r="AU844" s="24" t="s">
        <v>91</v>
      </c>
    </row>
    <row r="845" spans="2:51" s="12" customFormat="1" ht="13.5">
      <c r="B845" s="194"/>
      <c r="D845" s="184" t="s">
        <v>171</v>
      </c>
      <c r="E845" s="195" t="s">
        <v>5</v>
      </c>
      <c r="F845" s="196" t="s">
        <v>1024</v>
      </c>
      <c r="H845" s="197">
        <v>194.949</v>
      </c>
      <c r="I845" s="198"/>
      <c r="L845" s="194"/>
      <c r="M845" s="199"/>
      <c r="N845" s="200"/>
      <c r="O845" s="200"/>
      <c r="P845" s="200"/>
      <c r="Q845" s="200"/>
      <c r="R845" s="200"/>
      <c r="S845" s="200"/>
      <c r="T845" s="201"/>
      <c r="AT845" s="195" t="s">
        <v>171</v>
      </c>
      <c r="AU845" s="195" t="s">
        <v>91</v>
      </c>
      <c r="AV845" s="12" t="s">
        <v>91</v>
      </c>
      <c r="AW845" s="12" t="s">
        <v>6</v>
      </c>
      <c r="AX845" s="12" t="s">
        <v>82</v>
      </c>
      <c r="AY845" s="195" t="s">
        <v>160</v>
      </c>
    </row>
    <row r="846" spans="2:51" s="13" customFormat="1" ht="13.5">
      <c r="B846" s="212"/>
      <c r="D846" s="184" t="s">
        <v>171</v>
      </c>
      <c r="E846" s="213" t="s">
        <v>5</v>
      </c>
      <c r="F846" s="214" t="s">
        <v>252</v>
      </c>
      <c r="H846" s="215">
        <v>194.949</v>
      </c>
      <c r="I846" s="216"/>
      <c r="L846" s="212"/>
      <c r="M846" s="217"/>
      <c r="N846" s="218"/>
      <c r="O846" s="218"/>
      <c r="P846" s="218"/>
      <c r="Q846" s="218"/>
      <c r="R846" s="218"/>
      <c r="S846" s="218"/>
      <c r="T846" s="219"/>
      <c r="AT846" s="213" t="s">
        <v>171</v>
      </c>
      <c r="AU846" s="213" t="s">
        <v>91</v>
      </c>
      <c r="AV846" s="13" t="s">
        <v>167</v>
      </c>
      <c r="AW846" s="13" t="s">
        <v>45</v>
      </c>
      <c r="AX846" s="13" t="s">
        <v>26</v>
      </c>
      <c r="AY846" s="213" t="s">
        <v>160</v>
      </c>
    </row>
    <row r="847" spans="2:65" s="1" customFormat="1" ht="16.5" customHeight="1">
      <c r="B847" s="171"/>
      <c r="C847" s="172" t="s">
        <v>1025</v>
      </c>
      <c r="D847" s="172" t="s">
        <v>162</v>
      </c>
      <c r="E847" s="173" t="s">
        <v>1026</v>
      </c>
      <c r="F847" s="174" t="s">
        <v>1027</v>
      </c>
      <c r="G847" s="175" t="s">
        <v>197</v>
      </c>
      <c r="H847" s="176">
        <v>2.544</v>
      </c>
      <c r="I847" s="177"/>
      <c r="J847" s="178">
        <f>ROUND(I847*H847,2)</f>
        <v>0</v>
      </c>
      <c r="K847" s="174" t="s">
        <v>166</v>
      </c>
      <c r="L847" s="42"/>
      <c r="M847" s="179" t="s">
        <v>5</v>
      </c>
      <c r="N847" s="180" t="s">
        <v>53</v>
      </c>
      <c r="O847" s="43"/>
      <c r="P847" s="181">
        <f>O847*H847</f>
        <v>0</v>
      </c>
      <c r="Q847" s="181">
        <v>0</v>
      </c>
      <c r="R847" s="181">
        <f>Q847*H847</f>
        <v>0</v>
      </c>
      <c r="S847" s="181">
        <v>0</v>
      </c>
      <c r="T847" s="182">
        <f>S847*H847</f>
        <v>0</v>
      </c>
      <c r="AR847" s="24" t="s">
        <v>262</v>
      </c>
      <c r="AT847" s="24" t="s">
        <v>162</v>
      </c>
      <c r="AU847" s="24" t="s">
        <v>91</v>
      </c>
      <c r="AY847" s="24" t="s">
        <v>160</v>
      </c>
      <c r="BE847" s="183">
        <f>IF(N847="základní",J847,0)</f>
        <v>0</v>
      </c>
      <c r="BF847" s="183">
        <f>IF(N847="snížená",J847,0)</f>
        <v>0</v>
      </c>
      <c r="BG847" s="183">
        <f>IF(N847="zákl. přenesená",J847,0)</f>
        <v>0</v>
      </c>
      <c r="BH847" s="183">
        <f>IF(N847="sníž. přenesená",J847,0)</f>
        <v>0</v>
      </c>
      <c r="BI847" s="183">
        <f>IF(N847="nulová",J847,0)</f>
        <v>0</v>
      </c>
      <c r="BJ847" s="24" t="s">
        <v>26</v>
      </c>
      <c r="BK847" s="183">
        <f>ROUND(I847*H847,2)</f>
        <v>0</v>
      </c>
      <c r="BL847" s="24" t="s">
        <v>262</v>
      </c>
      <c r="BM847" s="24" t="s">
        <v>1028</v>
      </c>
    </row>
    <row r="848" spans="2:47" s="1" customFormat="1" ht="27">
      <c r="B848" s="42"/>
      <c r="D848" s="184" t="s">
        <v>169</v>
      </c>
      <c r="F848" s="185" t="s">
        <v>1029</v>
      </c>
      <c r="I848" s="146"/>
      <c r="L848" s="42"/>
      <c r="M848" s="186"/>
      <c r="N848" s="43"/>
      <c r="O848" s="43"/>
      <c r="P848" s="43"/>
      <c r="Q848" s="43"/>
      <c r="R848" s="43"/>
      <c r="S848" s="43"/>
      <c r="T848" s="71"/>
      <c r="AT848" s="24" t="s">
        <v>169</v>
      </c>
      <c r="AU848" s="24" t="s">
        <v>91</v>
      </c>
    </row>
    <row r="849" spans="2:63" s="10" customFormat="1" ht="29.85" customHeight="1">
      <c r="B849" s="158"/>
      <c r="D849" s="159" t="s">
        <v>81</v>
      </c>
      <c r="E849" s="169" t="s">
        <v>1030</v>
      </c>
      <c r="F849" s="169" t="s">
        <v>1031</v>
      </c>
      <c r="I849" s="161"/>
      <c r="J849" s="170">
        <f>BK849</f>
        <v>0</v>
      </c>
      <c r="L849" s="158"/>
      <c r="M849" s="163"/>
      <c r="N849" s="164"/>
      <c r="O849" s="164"/>
      <c r="P849" s="165">
        <f>SUM(P850:P880)</f>
        <v>0</v>
      </c>
      <c r="Q849" s="164"/>
      <c r="R849" s="165">
        <f>SUM(R850:R880)</f>
        <v>0.010335</v>
      </c>
      <c r="S849" s="164"/>
      <c r="T849" s="166">
        <f>SUM(T850:T880)</f>
        <v>0.08577</v>
      </c>
      <c r="AR849" s="159" t="s">
        <v>91</v>
      </c>
      <c r="AT849" s="167" t="s">
        <v>81</v>
      </c>
      <c r="AU849" s="167" t="s">
        <v>26</v>
      </c>
      <c r="AY849" s="159" t="s">
        <v>160</v>
      </c>
      <c r="BK849" s="168">
        <f>SUM(BK850:BK880)</f>
        <v>0</v>
      </c>
    </row>
    <row r="850" spans="2:65" s="1" customFormat="1" ht="16.5" customHeight="1">
      <c r="B850" s="171"/>
      <c r="C850" s="172" t="s">
        <v>1032</v>
      </c>
      <c r="D850" s="172" t="s">
        <v>162</v>
      </c>
      <c r="E850" s="173" t="s">
        <v>1033</v>
      </c>
      <c r="F850" s="174" t="s">
        <v>1034</v>
      </c>
      <c r="G850" s="175" t="s">
        <v>165</v>
      </c>
      <c r="H850" s="176">
        <v>1.5</v>
      </c>
      <c r="I850" s="177"/>
      <c r="J850" s="178">
        <f>ROUND(I850*H850,2)</f>
        <v>0</v>
      </c>
      <c r="K850" s="174" t="s">
        <v>166</v>
      </c>
      <c r="L850" s="42"/>
      <c r="M850" s="179" t="s">
        <v>5</v>
      </c>
      <c r="N850" s="180" t="s">
        <v>53</v>
      </c>
      <c r="O850" s="43"/>
      <c r="P850" s="181">
        <f>O850*H850</f>
        <v>0</v>
      </c>
      <c r="Q850" s="181">
        <v>0</v>
      </c>
      <c r="R850" s="181">
        <f>Q850*H850</f>
        <v>0</v>
      </c>
      <c r="S850" s="181">
        <v>0.01492</v>
      </c>
      <c r="T850" s="182">
        <f>S850*H850</f>
        <v>0.022379999999999997</v>
      </c>
      <c r="AR850" s="24" t="s">
        <v>262</v>
      </c>
      <c r="AT850" s="24" t="s">
        <v>162</v>
      </c>
      <c r="AU850" s="24" t="s">
        <v>91</v>
      </c>
      <c r="AY850" s="24" t="s">
        <v>160</v>
      </c>
      <c r="BE850" s="183">
        <f>IF(N850="základní",J850,0)</f>
        <v>0</v>
      </c>
      <c r="BF850" s="183">
        <f>IF(N850="snížená",J850,0)</f>
        <v>0</v>
      </c>
      <c r="BG850" s="183">
        <f>IF(N850="zákl. přenesená",J850,0)</f>
        <v>0</v>
      </c>
      <c r="BH850" s="183">
        <f>IF(N850="sníž. přenesená",J850,0)</f>
        <v>0</v>
      </c>
      <c r="BI850" s="183">
        <f>IF(N850="nulová",J850,0)</f>
        <v>0</v>
      </c>
      <c r="BJ850" s="24" t="s">
        <v>26</v>
      </c>
      <c r="BK850" s="183">
        <f>ROUND(I850*H850,2)</f>
        <v>0</v>
      </c>
      <c r="BL850" s="24" t="s">
        <v>262</v>
      </c>
      <c r="BM850" s="24" t="s">
        <v>1035</v>
      </c>
    </row>
    <row r="851" spans="2:47" s="1" customFormat="1" ht="13.5">
      <c r="B851" s="42"/>
      <c r="D851" s="184" t="s">
        <v>169</v>
      </c>
      <c r="F851" s="185" t="s">
        <v>1036</v>
      </c>
      <c r="I851" s="146"/>
      <c r="L851" s="42"/>
      <c r="M851" s="186"/>
      <c r="N851" s="43"/>
      <c r="O851" s="43"/>
      <c r="P851" s="43"/>
      <c r="Q851" s="43"/>
      <c r="R851" s="43"/>
      <c r="S851" s="43"/>
      <c r="T851" s="71"/>
      <c r="AT851" s="24" t="s">
        <v>169</v>
      </c>
      <c r="AU851" s="24" t="s">
        <v>91</v>
      </c>
    </row>
    <row r="852" spans="2:51" s="11" customFormat="1" ht="13.5">
      <c r="B852" s="187"/>
      <c r="D852" s="184" t="s">
        <v>171</v>
      </c>
      <c r="E852" s="188" t="s">
        <v>5</v>
      </c>
      <c r="F852" s="189" t="s">
        <v>1037</v>
      </c>
      <c r="H852" s="188" t="s">
        <v>5</v>
      </c>
      <c r="I852" s="190"/>
      <c r="L852" s="187"/>
      <c r="M852" s="191"/>
      <c r="N852" s="192"/>
      <c r="O852" s="192"/>
      <c r="P852" s="192"/>
      <c r="Q852" s="192"/>
      <c r="R852" s="192"/>
      <c r="S852" s="192"/>
      <c r="T852" s="193"/>
      <c r="AT852" s="188" t="s">
        <v>171</v>
      </c>
      <c r="AU852" s="188" t="s">
        <v>91</v>
      </c>
      <c r="AV852" s="11" t="s">
        <v>26</v>
      </c>
      <c r="AW852" s="11" t="s">
        <v>45</v>
      </c>
      <c r="AX852" s="11" t="s">
        <v>82</v>
      </c>
      <c r="AY852" s="188" t="s">
        <v>160</v>
      </c>
    </row>
    <row r="853" spans="2:51" s="11" customFormat="1" ht="13.5">
      <c r="B853" s="187"/>
      <c r="D853" s="184" t="s">
        <v>171</v>
      </c>
      <c r="E853" s="188" t="s">
        <v>5</v>
      </c>
      <c r="F853" s="189" t="s">
        <v>1038</v>
      </c>
      <c r="H853" s="188" t="s">
        <v>5</v>
      </c>
      <c r="I853" s="190"/>
      <c r="L853" s="187"/>
      <c r="M853" s="191"/>
      <c r="N853" s="192"/>
      <c r="O853" s="192"/>
      <c r="P853" s="192"/>
      <c r="Q853" s="192"/>
      <c r="R853" s="192"/>
      <c r="S853" s="192"/>
      <c r="T853" s="193"/>
      <c r="AT853" s="188" t="s">
        <v>171</v>
      </c>
      <c r="AU853" s="188" t="s">
        <v>91</v>
      </c>
      <c r="AV853" s="11" t="s">
        <v>26</v>
      </c>
      <c r="AW853" s="11" t="s">
        <v>45</v>
      </c>
      <c r="AX853" s="11" t="s">
        <v>82</v>
      </c>
      <c r="AY853" s="188" t="s">
        <v>160</v>
      </c>
    </row>
    <row r="854" spans="2:51" s="12" customFormat="1" ht="13.5">
      <c r="B854" s="194"/>
      <c r="D854" s="184" t="s">
        <v>171</v>
      </c>
      <c r="E854" s="195" t="s">
        <v>5</v>
      </c>
      <c r="F854" s="196" t="s">
        <v>1039</v>
      </c>
      <c r="H854" s="197">
        <v>1.5</v>
      </c>
      <c r="I854" s="198"/>
      <c r="L854" s="194"/>
      <c r="M854" s="199"/>
      <c r="N854" s="200"/>
      <c r="O854" s="200"/>
      <c r="P854" s="200"/>
      <c r="Q854" s="200"/>
      <c r="R854" s="200"/>
      <c r="S854" s="200"/>
      <c r="T854" s="201"/>
      <c r="AT854" s="195" t="s">
        <v>171</v>
      </c>
      <c r="AU854" s="195" t="s">
        <v>91</v>
      </c>
      <c r="AV854" s="12" t="s">
        <v>91</v>
      </c>
      <c r="AW854" s="12" t="s">
        <v>45</v>
      </c>
      <c r="AX854" s="12" t="s">
        <v>82</v>
      </c>
      <c r="AY854" s="195" t="s">
        <v>160</v>
      </c>
    </row>
    <row r="855" spans="2:51" s="13" customFormat="1" ht="13.5">
      <c r="B855" s="212"/>
      <c r="D855" s="184" t="s">
        <v>171</v>
      </c>
      <c r="E855" s="213" t="s">
        <v>5</v>
      </c>
      <c r="F855" s="214" t="s">
        <v>252</v>
      </c>
      <c r="H855" s="215">
        <v>1.5</v>
      </c>
      <c r="I855" s="216"/>
      <c r="L855" s="212"/>
      <c r="M855" s="217"/>
      <c r="N855" s="218"/>
      <c r="O855" s="218"/>
      <c r="P855" s="218"/>
      <c r="Q855" s="218"/>
      <c r="R855" s="218"/>
      <c r="S855" s="218"/>
      <c r="T855" s="219"/>
      <c r="AT855" s="213" t="s">
        <v>171</v>
      </c>
      <c r="AU855" s="213" t="s">
        <v>91</v>
      </c>
      <c r="AV855" s="13" t="s">
        <v>167</v>
      </c>
      <c r="AW855" s="13" t="s">
        <v>45</v>
      </c>
      <c r="AX855" s="13" t="s">
        <v>26</v>
      </c>
      <c r="AY855" s="213" t="s">
        <v>160</v>
      </c>
    </row>
    <row r="856" spans="2:65" s="1" customFormat="1" ht="16.5" customHeight="1">
      <c r="B856" s="171"/>
      <c r="C856" s="172" t="s">
        <v>1040</v>
      </c>
      <c r="D856" s="172" t="s">
        <v>162</v>
      </c>
      <c r="E856" s="173" t="s">
        <v>1041</v>
      </c>
      <c r="F856" s="174" t="s">
        <v>1042</v>
      </c>
      <c r="G856" s="175" t="s">
        <v>165</v>
      </c>
      <c r="H856" s="176">
        <v>1.5</v>
      </c>
      <c r="I856" s="177"/>
      <c r="J856" s="178">
        <f>ROUND(I856*H856,2)</f>
        <v>0</v>
      </c>
      <c r="K856" s="174" t="s">
        <v>166</v>
      </c>
      <c r="L856" s="42"/>
      <c r="M856" s="179" t="s">
        <v>5</v>
      </c>
      <c r="N856" s="180" t="s">
        <v>53</v>
      </c>
      <c r="O856" s="43"/>
      <c r="P856" s="181">
        <f>O856*H856</f>
        <v>0</v>
      </c>
      <c r="Q856" s="181">
        <v>0.00189</v>
      </c>
      <c r="R856" s="181">
        <f>Q856*H856</f>
        <v>0.002835</v>
      </c>
      <c r="S856" s="181">
        <v>0</v>
      </c>
      <c r="T856" s="182">
        <f>S856*H856</f>
        <v>0</v>
      </c>
      <c r="AR856" s="24" t="s">
        <v>262</v>
      </c>
      <c r="AT856" s="24" t="s">
        <v>162</v>
      </c>
      <c r="AU856" s="24" t="s">
        <v>91</v>
      </c>
      <c r="AY856" s="24" t="s">
        <v>160</v>
      </c>
      <c r="BE856" s="183">
        <f>IF(N856="základní",J856,0)</f>
        <v>0</v>
      </c>
      <c r="BF856" s="183">
        <f>IF(N856="snížená",J856,0)</f>
        <v>0</v>
      </c>
      <c r="BG856" s="183">
        <f>IF(N856="zákl. přenesená",J856,0)</f>
        <v>0</v>
      </c>
      <c r="BH856" s="183">
        <f>IF(N856="sníž. přenesená",J856,0)</f>
        <v>0</v>
      </c>
      <c r="BI856" s="183">
        <f>IF(N856="nulová",J856,0)</f>
        <v>0</v>
      </c>
      <c r="BJ856" s="24" t="s">
        <v>26</v>
      </c>
      <c r="BK856" s="183">
        <f>ROUND(I856*H856,2)</f>
        <v>0</v>
      </c>
      <c r="BL856" s="24" t="s">
        <v>262</v>
      </c>
      <c r="BM856" s="24" t="s">
        <v>1043</v>
      </c>
    </row>
    <row r="857" spans="2:47" s="1" customFormat="1" ht="13.5">
      <c r="B857" s="42"/>
      <c r="D857" s="184" t="s">
        <v>169</v>
      </c>
      <c r="F857" s="185" t="s">
        <v>1044</v>
      </c>
      <c r="I857" s="146"/>
      <c r="L857" s="42"/>
      <c r="M857" s="186"/>
      <c r="N857" s="43"/>
      <c r="O857" s="43"/>
      <c r="P857" s="43"/>
      <c r="Q857" s="43"/>
      <c r="R857" s="43"/>
      <c r="S857" s="43"/>
      <c r="T857" s="71"/>
      <c r="AT857" s="24" t="s">
        <v>169</v>
      </c>
      <c r="AU857" s="24" t="s">
        <v>91</v>
      </c>
    </row>
    <row r="858" spans="2:51" s="11" customFormat="1" ht="13.5">
      <c r="B858" s="187"/>
      <c r="D858" s="184" t="s">
        <v>171</v>
      </c>
      <c r="E858" s="188" t="s">
        <v>5</v>
      </c>
      <c r="F858" s="189" t="s">
        <v>1045</v>
      </c>
      <c r="H858" s="188" t="s">
        <v>5</v>
      </c>
      <c r="I858" s="190"/>
      <c r="L858" s="187"/>
      <c r="M858" s="191"/>
      <c r="N858" s="192"/>
      <c r="O858" s="192"/>
      <c r="P858" s="192"/>
      <c r="Q858" s="192"/>
      <c r="R858" s="192"/>
      <c r="S858" s="192"/>
      <c r="T858" s="193"/>
      <c r="AT858" s="188" t="s">
        <v>171</v>
      </c>
      <c r="AU858" s="188" t="s">
        <v>91</v>
      </c>
      <c r="AV858" s="11" t="s">
        <v>26</v>
      </c>
      <c r="AW858" s="11" t="s">
        <v>45</v>
      </c>
      <c r="AX858" s="11" t="s">
        <v>82</v>
      </c>
      <c r="AY858" s="188" t="s">
        <v>160</v>
      </c>
    </row>
    <row r="859" spans="2:51" s="12" customFormat="1" ht="13.5">
      <c r="B859" s="194"/>
      <c r="D859" s="184" t="s">
        <v>171</v>
      </c>
      <c r="E859" s="195" t="s">
        <v>5</v>
      </c>
      <c r="F859" s="196" t="s">
        <v>1039</v>
      </c>
      <c r="H859" s="197">
        <v>1.5</v>
      </c>
      <c r="I859" s="198"/>
      <c r="L859" s="194"/>
      <c r="M859" s="199"/>
      <c r="N859" s="200"/>
      <c r="O859" s="200"/>
      <c r="P859" s="200"/>
      <c r="Q859" s="200"/>
      <c r="R859" s="200"/>
      <c r="S859" s="200"/>
      <c r="T859" s="201"/>
      <c r="AT859" s="195" t="s">
        <v>171</v>
      </c>
      <c r="AU859" s="195" t="s">
        <v>91</v>
      </c>
      <c r="AV859" s="12" t="s">
        <v>91</v>
      </c>
      <c r="AW859" s="12" t="s">
        <v>45</v>
      </c>
      <c r="AX859" s="12" t="s">
        <v>82</v>
      </c>
      <c r="AY859" s="195" t="s">
        <v>160</v>
      </c>
    </row>
    <row r="860" spans="2:51" s="13" customFormat="1" ht="13.5">
      <c r="B860" s="212"/>
      <c r="D860" s="184" t="s">
        <v>171</v>
      </c>
      <c r="E860" s="213" t="s">
        <v>5</v>
      </c>
      <c r="F860" s="214" t="s">
        <v>252</v>
      </c>
      <c r="H860" s="215">
        <v>1.5</v>
      </c>
      <c r="I860" s="216"/>
      <c r="L860" s="212"/>
      <c r="M860" s="217"/>
      <c r="N860" s="218"/>
      <c r="O860" s="218"/>
      <c r="P860" s="218"/>
      <c r="Q860" s="218"/>
      <c r="R860" s="218"/>
      <c r="S860" s="218"/>
      <c r="T860" s="219"/>
      <c r="AT860" s="213" t="s">
        <v>171</v>
      </c>
      <c r="AU860" s="213" t="s">
        <v>91</v>
      </c>
      <c r="AV860" s="13" t="s">
        <v>167</v>
      </c>
      <c r="AW860" s="13" t="s">
        <v>45</v>
      </c>
      <c r="AX860" s="13" t="s">
        <v>26</v>
      </c>
      <c r="AY860" s="213" t="s">
        <v>160</v>
      </c>
    </row>
    <row r="861" spans="2:65" s="1" customFormat="1" ht="16.5" customHeight="1">
      <c r="B861" s="171"/>
      <c r="C861" s="172" t="s">
        <v>1046</v>
      </c>
      <c r="D861" s="172" t="s">
        <v>162</v>
      </c>
      <c r="E861" s="173" t="s">
        <v>1047</v>
      </c>
      <c r="F861" s="174" t="s">
        <v>1048</v>
      </c>
      <c r="G861" s="175" t="s">
        <v>603</v>
      </c>
      <c r="H861" s="176">
        <v>6</v>
      </c>
      <c r="I861" s="177"/>
      <c r="J861" s="178">
        <f>ROUND(I861*H861,2)</f>
        <v>0</v>
      </c>
      <c r="K861" s="174" t="s">
        <v>166</v>
      </c>
      <c r="L861" s="42"/>
      <c r="M861" s="179" t="s">
        <v>5</v>
      </c>
      <c r="N861" s="180" t="s">
        <v>53</v>
      </c>
      <c r="O861" s="43"/>
      <c r="P861" s="181">
        <f>O861*H861</f>
        <v>0</v>
      </c>
      <c r="Q861" s="181">
        <v>0</v>
      </c>
      <c r="R861" s="181">
        <f>Q861*H861</f>
        <v>0</v>
      </c>
      <c r="S861" s="181">
        <v>0</v>
      </c>
      <c r="T861" s="182">
        <f>S861*H861</f>
        <v>0</v>
      </c>
      <c r="AR861" s="24" t="s">
        <v>262</v>
      </c>
      <c r="AT861" s="24" t="s">
        <v>162</v>
      </c>
      <c r="AU861" s="24" t="s">
        <v>91</v>
      </c>
      <c r="AY861" s="24" t="s">
        <v>160</v>
      </c>
      <c r="BE861" s="183">
        <f>IF(N861="základní",J861,0)</f>
        <v>0</v>
      </c>
      <c r="BF861" s="183">
        <f>IF(N861="snížená",J861,0)</f>
        <v>0</v>
      </c>
      <c r="BG861" s="183">
        <f>IF(N861="zákl. přenesená",J861,0)</f>
        <v>0</v>
      </c>
      <c r="BH861" s="183">
        <f>IF(N861="sníž. přenesená",J861,0)</f>
        <v>0</v>
      </c>
      <c r="BI861" s="183">
        <f>IF(N861="nulová",J861,0)</f>
        <v>0</v>
      </c>
      <c r="BJ861" s="24" t="s">
        <v>26</v>
      </c>
      <c r="BK861" s="183">
        <f>ROUND(I861*H861,2)</f>
        <v>0</v>
      </c>
      <c r="BL861" s="24" t="s">
        <v>262</v>
      </c>
      <c r="BM861" s="24" t="s">
        <v>1049</v>
      </c>
    </row>
    <row r="862" spans="2:47" s="1" customFormat="1" ht="13.5">
      <c r="B862" s="42"/>
      <c r="D862" s="184" t="s">
        <v>169</v>
      </c>
      <c r="F862" s="185" t="s">
        <v>1050</v>
      </c>
      <c r="I862" s="146"/>
      <c r="L862" s="42"/>
      <c r="M862" s="186"/>
      <c r="N862" s="43"/>
      <c r="O862" s="43"/>
      <c r="P862" s="43"/>
      <c r="Q862" s="43"/>
      <c r="R862" s="43"/>
      <c r="S862" s="43"/>
      <c r="T862" s="71"/>
      <c r="AT862" s="24" t="s">
        <v>169</v>
      </c>
      <c r="AU862" s="24" t="s">
        <v>91</v>
      </c>
    </row>
    <row r="863" spans="2:65" s="1" customFormat="1" ht="16.5" customHeight="1">
      <c r="B863" s="171"/>
      <c r="C863" s="202" t="s">
        <v>1051</v>
      </c>
      <c r="D863" s="202" t="s">
        <v>194</v>
      </c>
      <c r="E863" s="203" t="s">
        <v>1052</v>
      </c>
      <c r="F863" s="204" t="s">
        <v>1053</v>
      </c>
      <c r="G863" s="205" t="s">
        <v>603</v>
      </c>
      <c r="H863" s="206">
        <v>3</v>
      </c>
      <c r="I863" s="207"/>
      <c r="J863" s="208">
        <f>ROUND(I863*H863,2)</f>
        <v>0</v>
      </c>
      <c r="K863" s="204" t="s">
        <v>166</v>
      </c>
      <c r="L863" s="209"/>
      <c r="M863" s="210" t="s">
        <v>5</v>
      </c>
      <c r="N863" s="211" t="s">
        <v>53</v>
      </c>
      <c r="O863" s="43"/>
      <c r="P863" s="181">
        <f>O863*H863</f>
        <v>0</v>
      </c>
      <c r="Q863" s="181">
        <v>0.00034</v>
      </c>
      <c r="R863" s="181">
        <f>Q863*H863</f>
        <v>0.00102</v>
      </c>
      <c r="S863" s="181">
        <v>0</v>
      </c>
      <c r="T863" s="182">
        <f>S863*H863</f>
        <v>0</v>
      </c>
      <c r="AR863" s="24" t="s">
        <v>382</v>
      </c>
      <c r="AT863" s="24" t="s">
        <v>194</v>
      </c>
      <c r="AU863" s="24" t="s">
        <v>91</v>
      </c>
      <c r="AY863" s="24" t="s">
        <v>160</v>
      </c>
      <c r="BE863" s="183">
        <f>IF(N863="základní",J863,0)</f>
        <v>0</v>
      </c>
      <c r="BF863" s="183">
        <f>IF(N863="snížená",J863,0)</f>
        <v>0</v>
      </c>
      <c r="BG863" s="183">
        <f>IF(N863="zákl. přenesená",J863,0)</f>
        <v>0</v>
      </c>
      <c r="BH863" s="183">
        <f>IF(N863="sníž. přenesená",J863,0)</f>
        <v>0</v>
      </c>
      <c r="BI863" s="183">
        <f>IF(N863="nulová",J863,0)</f>
        <v>0</v>
      </c>
      <c r="BJ863" s="24" t="s">
        <v>26</v>
      </c>
      <c r="BK863" s="183">
        <f>ROUND(I863*H863,2)</f>
        <v>0</v>
      </c>
      <c r="BL863" s="24" t="s">
        <v>262</v>
      </c>
      <c r="BM863" s="24" t="s">
        <v>1054</v>
      </c>
    </row>
    <row r="864" spans="2:47" s="1" customFormat="1" ht="13.5">
      <c r="B864" s="42"/>
      <c r="D864" s="184" t="s">
        <v>169</v>
      </c>
      <c r="F864" s="185" t="s">
        <v>1053</v>
      </c>
      <c r="I864" s="146"/>
      <c r="L864" s="42"/>
      <c r="M864" s="186"/>
      <c r="N864" s="43"/>
      <c r="O864" s="43"/>
      <c r="P864" s="43"/>
      <c r="Q864" s="43"/>
      <c r="R864" s="43"/>
      <c r="S864" s="43"/>
      <c r="T864" s="71"/>
      <c r="AT864" s="24" t="s">
        <v>169</v>
      </c>
      <c r="AU864" s="24" t="s">
        <v>91</v>
      </c>
    </row>
    <row r="865" spans="2:65" s="1" customFormat="1" ht="16.5" customHeight="1">
      <c r="B865" s="171"/>
      <c r="C865" s="202" t="s">
        <v>1055</v>
      </c>
      <c r="D865" s="202" t="s">
        <v>194</v>
      </c>
      <c r="E865" s="203" t="s">
        <v>1056</v>
      </c>
      <c r="F865" s="204" t="s">
        <v>1057</v>
      </c>
      <c r="G865" s="205" t="s">
        <v>603</v>
      </c>
      <c r="H865" s="206">
        <v>3</v>
      </c>
      <c r="I865" s="207"/>
      <c r="J865" s="208">
        <f>ROUND(I865*H865,2)</f>
        <v>0</v>
      </c>
      <c r="K865" s="204" t="s">
        <v>166</v>
      </c>
      <c r="L865" s="209"/>
      <c r="M865" s="210" t="s">
        <v>5</v>
      </c>
      <c r="N865" s="211" t="s">
        <v>53</v>
      </c>
      <c r="O865" s="43"/>
      <c r="P865" s="181">
        <f>O865*H865</f>
        <v>0</v>
      </c>
      <c r="Q865" s="181">
        <v>0.0004</v>
      </c>
      <c r="R865" s="181">
        <f>Q865*H865</f>
        <v>0.0012000000000000001</v>
      </c>
      <c r="S865" s="181">
        <v>0</v>
      </c>
      <c r="T865" s="182">
        <f>S865*H865</f>
        <v>0</v>
      </c>
      <c r="AR865" s="24" t="s">
        <v>382</v>
      </c>
      <c r="AT865" s="24" t="s">
        <v>194</v>
      </c>
      <c r="AU865" s="24" t="s">
        <v>91</v>
      </c>
      <c r="AY865" s="24" t="s">
        <v>160</v>
      </c>
      <c r="BE865" s="183">
        <f>IF(N865="základní",J865,0)</f>
        <v>0</v>
      </c>
      <c r="BF865" s="183">
        <f>IF(N865="snížená",J865,0)</f>
        <v>0</v>
      </c>
      <c r="BG865" s="183">
        <f>IF(N865="zákl. přenesená",J865,0)</f>
        <v>0</v>
      </c>
      <c r="BH865" s="183">
        <f>IF(N865="sníž. přenesená",J865,0)</f>
        <v>0</v>
      </c>
      <c r="BI865" s="183">
        <f>IF(N865="nulová",J865,0)</f>
        <v>0</v>
      </c>
      <c r="BJ865" s="24" t="s">
        <v>26</v>
      </c>
      <c r="BK865" s="183">
        <f>ROUND(I865*H865,2)</f>
        <v>0</v>
      </c>
      <c r="BL865" s="24" t="s">
        <v>262</v>
      </c>
      <c r="BM865" s="24" t="s">
        <v>1058</v>
      </c>
    </row>
    <row r="866" spans="2:47" s="1" customFormat="1" ht="13.5">
      <c r="B866" s="42"/>
      <c r="D866" s="184" t="s">
        <v>169</v>
      </c>
      <c r="F866" s="185" t="s">
        <v>1057</v>
      </c>
      <c r="I866" s="146"/>
      <c r="L866" s="42"/>
      <c r="M866" s="186"/>
      <c r="N866" s="43"/>
      <c r="O866" s="43"/>
      <c r="P866" s="43"/>
      <c r="Q866" s="43"/>
      <c r="R866" s="43"/>
      <c r="S866" s="43"/>
      <c r="T866" s="71"/>
      <c r="AT866" s="24" t="s">
        <v>169</v>
      </c>
      <c r="AU866" s="24" t="s">
        <v>91</v>
      </c>
    </row>
    <row r="867" spans="2:65" s="1" customFormat="1" ht="16.5" customHeight="1">
      <c r="B867" s="171"/>
      <c r="C867" s="202" t="s">
        <v>1059</v>
      </c>
      <c r="D867" s="202" t="s">
        <v>194</v>
      </c>
      <c r="E867" s="203" t="s">
        <v>1060</v>
      </c>
      <c r="F867" s="204" t="s">
        <v>1061</v>
      </c>
      <c r="G867" s="205" t="s">
        <v>603</v>
      </c>
      <c r="H867" s="206">
        <v>3</v>
      </c>
      <c r="I867" s="207"/>
      <c r="J867" s="208">
        <f>ROUND(I867*H867,2)</f>
        <v>0</v>
      </c>
      <c r="K867" s="204" t="s">
        <v>166</v>
      </c>
      <c r="L867" s="209"/>
      <c r="M867" s="210" t="s">
        <v>5</v>
      </c>
      <c r="N867" s="211" t="s">
        <v>53</v>
      </c>
      <c r="O867" s="43"/>
      <c r="P867" s="181">
        <f>O867*H867</f>
        <v>0</v>
      </c>
      <c r="Q867" s="181">
        <v>0.00026</v>
      </c>
      <c r="R867" s="181">
        <f>Q867*H867</f>
        <v>0.0007799999999999999</v>
      </c>
      <c r="S867" s="181">
        <v>0</v>
      </c>
      <c r="T867" s="182">
        <f>S867*H867</f>
        <v>0</v>
      </c>
      <c r="AR867" s="24" t="s">
        <v>382</v>
      </c>
      <c r="AT867" s="24" t="s">
        <v>194</v>
      </c>
      <c r="AU867" s="24" t="s">
        <v>91</v>
      </c>
      <c r="AY867" s="24" t="s">
        <v>160</v>
      </c>
      <c r="BE867" s="183">
        <f>IF(N867="základní",J867,0)</f>
        <v>0</v>
      </c>
      <c r="BF867" s="183">
        <f>IF(N867="snížená",J867,0)</f>
        <v>0</v>
      </c>
      <c r="BG867" s="183">
        <f>IF(N867="zákl. přenesená",J867,0)</f>
        <v>0</v>
      </c>
      <c r="BH867" s="183">
        <f>IF(N867="sníž. přenesená",J867,0)</f>
        <v>0</v>
      </c>
      <c r="BI867" s="183">
        <f>IF(N867="nulová",J867,0)</f>
        <v>0</v>
      </c>
      <c r="BJ867" s="24" t="s">
        <v>26</v>
      </c>
      <c r="BK867" s="183">
        <f>ROUND(I867*H867,2)</f>
        <v>0</v>
      </c>
      <c r="BL867" s="24" t="s">
        <v>262</v>
      </c>
      <c r="BM867" s="24" t="s">
        <v>1062</v>
      </c>
    </row>
    <row r="868" spans="2:47" s="1" customFormat="1" ht="13.5">
      <c r="B868" s="42"/>
      <c r="D868" s="184" t="s">
        <v>169</v>
      </c>
      <c r="F868" s="185" t="s">
        <v>1061</v>
      </c>
      <c r="I868" s="146"/>
      <c r="L868" s="42"/>
      <c r="M868" s="186"/>
      <c r="N868" s="43"/>
      <c r="O868" s="43"/>
      <c r="P868" s="43"/>
      <c r="Q868" s="43"/>
      <c r="R868" s="43"/>
      <c r="S868" s="43"/>
      <c r="T868" s="71"/>
      <c r="AT868" s="24" t="s">
        <v>169</v>
      </c>
      <c r="AU868" s="24" t="s">
        <v>91</v>
      </c>
    </row>
    <row r="869" spans="2:65" s="1" customFormat="1" ht="25.5" customHeight="1">
      <c r="B869" s="171"/>
      <c r="C869" s="172" t="s">
        <v>1063</v>
      </c>
      <c r="D869" s="172" t="s">
        <v>162</v>
      </c>
      <c r="E869" s="173" t="s">
        <v>1064</v>
      </c>
      <c r="F869" s="174" t="s">
        <v>1065</v>
      </c>
      <c r="G869" s="175" t="s">
        <v>603</v>
      </c>
      <c r="H869" s="176">
        <v>3</v>
      </c>
      <c r="I869" s="177"/>
      <c r="J869" s="178">
        <f>ROUND(I869*H869,2)</f>
        <v>0</v>
      </c>
      <c r="K869" s="174" t="s">
        <v>166</v>
      </c>
      <c r="L869" s="42"/>
      <c r="M869" s="179" t="s">
        <v>5</v>
      </c>
      <c r="N869" s="180" t="s">
        <v>53</v>
      </c>
      <c r="O869" s="43"/>
      <c r="P869" s="181">
        <f>O869*H869</f>
        <v>0</v>
      </c>
      <c r="Q869" s="181">
        <v>0.0015</v>
      </c>
      <c r="R869" s="181">
        <f>Q869*H869</f>
        <v>0.0045000000000000005</v>
      </c>
      <c r="S869" s="181">
        <v>0</v>
      </c>
      <c r="T869" s="182">
        <f>S869*H869</f>
        <v>0</v>
      </c>
      <c r="AR869" s="24" t="s">
        <v>262</v>
      </c>
      <c r="AT869" s="24" t="s">
        <v>162</v>
      </c>
      <c r="AU869" s="24" t="s">
        <v>91</v>
      </c>
      <c r="AY869" s="24" t="s">
        <v>160</v>
      </c>
      <c r="BE869" s="183">
        <f>IF(N869="základní",J869,0)</f>
        <v>0</v>
      </c>
      <c r="BF869" s="183">
        <f>IF(N869="snížená",J869,0)</f>
        <v>0</v>
      </c>
      <c r="BG869" s="183">
        <f>IF(N869="zákl. přenesená",J869,0)</f>
        <v>0</v>
      </c>
      <c r="BH869" s="183">
        <f>IF(N869="sníž. přenesená",J869,0)</f>
        <v>0</v>
      </c>
      <c r="BI869" s="183">
        <f>IF(N869="nulová",J869,0)</f>
        <v>0</v>
      </c>
      <c r="BJ869" s="24" t="s">
        <v>26</v>
      </c>
      <c r="BK869" s="183">
        <f>ROUND(I869*H869,2)</f>
        <v>0</v>
      </c>
      <c r="BL869" s="24" t="s">
        <v>262</v>
      </c>
      <c r="BM869" s="24" t="s">
        <v>1066</v>
      </c>
    </row>
    <row r="870" spans="2:47" s="1" customFormat="1" ht="13.5">
      <c r="B870" s="42"/>
      <c r="D870" s="184" t="s">
        <v>169</v>
      </c>
      <c r="F870" s="185" t="s">
        <v>1067</v>
      </c>
      <c r="I870" s="146"/>
      <c r="L870" s="42"/>
      <c r="M870" s="186"/>
      <c r="N870" s="43"/>
      <c r="O870" s="43"/>
      <c r="P870" s="43"/>
      <c r="Q870" s="43"/>
      <c r="R870" s="43"/>
      <c r="S870" s="43"/>
      <c r="T870" s="71"/>
      <c r="AT870" s="24" t="s">
        <v>169</v>
      </c>
      <c r="AU870" s="24" t="s">
        <v>91</v>
      </c>
    </row>
    <row r="871" spans="2:65" s="1" customFormat="1" ht="16.5" customHeight="1">
      <c r="B871" s="171"/>
      <c r="C871" s="172" t="s">
        <v>1068</v>
      </c>
      <c r="D871" s="172" t="s">
        <v>162</v>
      </c>
      <c r="E871" s="173" t="s">
        <v>1069</v>
      </c>
      <c r="F871" s="174" t="s">
        <v>1070</v>
      </c>
      <c r="G871" s="175" t="s">
        <v>603</v>
      </c>
      <c r="H871" s="176">
        <v>3</v>
      </c>
      <c r="I871" s="177"/>
      <c r="J871" s="178">
        <f>ROUND(I871*H871,2)</f>
        <v>0</v>
      </c>
      <c r="K871" s="174" t="s">
        <v>166</v>
      </c>
      <c r="L871" s="42"/>
      <c r="M871" s="179" t="s">
        <v>5</v>
      </c>
      <c r="N871" s="180" t="s">
        <v>53</v>
      </c>
      <c r="O871" s="43"/>
      <c r="P871" s="181">
        <f>O871*H871</f>
        <v>0</v>
      </c>
      <c r="Q871" s="181">
        <v>0</v>
      </c>
      <c r="R871" s="181">
        <f>Q871*H871</f>
        <v>0</v>
      </c>
      <c r="S871" s="181">
        <v>0.02113</v>
      </c>
      <c r="T871" s="182">
        <f>S871*H871</f>
        <v>0.06339</v>
      </c>
      <c r="AR871" s="24" t="s">
        <v>262</v>
      </c>
      <c r="AT871" s="24" t="s">
        <v>162</v>
      </c>
      <c r="AU871" s="24" t="s">
        <v>91</v>
      </c>
      <c r="AY871" s="24" t="s">
        <v>160</v>
      </c>
      <c r="BE871" s="183">
        <f>IF(N871="základní",J871,0)</f>
        <v>0</v>
      </c>
      <c r="BF871" s="183">
        <f>IF(N871="snížená",J871,0)</f>
        <v>0</v>
      </c>
      <c r="BG871" s="183">
        <f>IF(N871="zákl. přenesená",J871,0)</f>
        <v>0</v>
      </c>
      <c r="BH871" s="183">
        <f>IF(N871="sníž. přenesená",J871,0)</f>
        <v>0</v>
      </c>
      <c r="BI871" s="183">
        <f>IF(N871="nulová",J871,0)</f>
        <v>0</v>
      </c>
      <c r="BJ871" s="24" t="s">
        <v>26</v>
      </c>
      <c r="BK871" s="183">
        <f>ROUND(I871*H871,2)</f>
        <v>0</v>
      </c>
      <c r="BL871" s="24" t="s">
        <v>262</v>
      </c>
      <c r="BM871" s="24" t="s">
        <v>1071</v>
      </c>
    </row>
    <row r="872" spans="2:47" s="1" customFormat="1" ht="13.5">
      <c r="B872" s="42"/>
      <c r="D872" s="184" t="s">
        <v>169</v>
      </c>
      <c r="F872" s="185" t="s">
        <v>1072</v>
      </c>
      <c r="I872" s="146"/>
      <c r="L872" s="42"/>
      <c r="M872" s="186"/>
      <c r="N872" s="43"/>
      <c r="O872" s="43"/>
      <c r="P872" s="43"/>
      <c r="Q872" s="43"/>
      <c r="R872" s="43"/>
      <c r="S872" s="43"/>
      <c r="T872" s="71"/>
      <c r="AT872" s="24" t="s">
        <v>169</v>
      </c>
      <c r="AU872" s="24" t="s">
        <v>91</v>
      </c>
    </row>
    <row r="873" spans="2:51" s="11" customFormat="1" ht="13.5">
      <c r="B873" s="187"/>
      <c r="D873" s="184" t="s">
        <v>171</v>
      </c>
      <c r="E873" s="188" t="s">
        <v>5</v>
      </c>
      <c r="F873" s="189" t="s">
        <v>1037</v>
      </c>
      <c r="H873" s="188" t="s">
        <v>5</v>
      </c>
      <c r="I873" s="190"/>
      <c r="L873" s="187"/>
      <c r="M873" s="191"/>
      <c r="N873" s="192"/>
      <c r="O873" s="192"/>
      <c r="P873" s="192"/>
      <c r="Q873" s="192"/>
      <c r="R873" s="192"/>
      <c r="S873" s="192"/>
      <c r="T873" s="193"/>
      <c r="AT873" s="188" t="s">
        <v>171</v>
      </c>
      <c r="AU873" s="188" t="s">
        <v>91</v>
      </c>
      <c r="AV873" s="11" t="s">
        <v>26</v>
      </c>
      <c r="AW873" s="11" t="s">
        <v>45</v>
      </c>
      <c r="AX873" s="11" t="s">
        <v>82</v>
      </c>
      <c r="AY873" s="188" t="s">
        <v>160</v>
      </c>
    </row>
    <row r="874" spans="2:51" s="11" customFormat="1" ht="13.5">
      <c r="B874" s="187"/>
      <c r="D874" s="184" t="s">
        <v>171</v>
      </c>
      <c r="E874" s="188" t="s">
        <v>5</v>
      </c>
      <c r="F874" s="189" t="s">
        <v>1073</v>
      </c>
      <c r="H874" s="188" t="s">
        <v>5</v>
      </c>
      <c r="I874" s="190"/>
      <c r="L874" s="187"/>
      <c r="M874" s="191"/>
      <c r="N874" s="192"/>
      <c r="O874" s="192"/>
      <c r="P874" s="192"/>
      <c r="Q874" s="192"/>
      <c r="R874" s="192"/>
      <c r="S874" s="192"/>
      <c r="T874" s="193"/>
      <c r="AT874" s="188" t="s">
        <v>171</v>
      </c>
      <c r="AU874" s="188" t="s">
        <v>91</v>
      </c>
      <c r="AV874" s="11" t="s">
        <v>26</v>
      </c>
      <c r="AW874" s="11" t="s">
        <v>45</v>
      </c>
      <c r="AX874" s="11" t="s">
        <v>82</v>
      </c>
      <c r="AY874" s="188" t="s">
        <v>160</v>
      </c>
    </row>
    <row r="875" spans="2:51" s="12" customFormat="1" ht="13.5">
      <c r="B875" s="194"/>
      <c r="D875" s="184" t="s">
        <v>171</v>
      </c>
      <c r="E875" s="195" t="s">
        <v>5</v>
      </c>
      <c r="F875" s="196" t="s">
        <v>180</v>
      </c>
      <c r="H875" s="197">
        <v>3</v>
      </c>
      <c r="I875" s="198"/>
      <c r="L875" s="194"/>
      <c r="M875" s="199"/>
      <c r="N875" s="200"/>
      <c r="O875" s="200"/>
      <c r="P875" s="200"/>
      <c r="Q875" s="200"/>
      <c r="R875" s="200"/>
      <c r="S875" s="200"/>
      <c r="T875" s="201"/>
      <c r="AT875" s="195" t="s">
        <v>171</v>
      </c>
      <c r="AU875" s="195" t="s">
        <v>91</v>
      </c>
      <c r="AV875" s="12" t="s">
        <v>91</v>
      </c>
      <c r="AW875" s="12" t="s">
        <v>45</v>
      </c>
      <c r="AX875" s="12" t="s">
        <v>82</v>
      </c>
      <c r="AY875" s="195" t="s">
        <v>160</v>
      </c>
    </row>
    <row r="876" spans="2:51" s="13" customFormat="1" ht="13.5">
      <c r="B876" s="212"/>
      <c r="D876" s="184" t="s">
        <v>171</v>
      </c>
      <c r="E876" s="213" t="s">
        <v>5</v>
      </c>
      <c r="F876" s="214" t="s">
        <v>252</v>
      </c>
      <c r="H876" s="215">
        <v>3</v>
      </c>
      <c r="I876" s="216"/>
      <c r="L876" s="212"/>
      <c r="M876" s="217"/>
      <c r="N876" s="218"/>
      <c r="O876" s="218"/>
      <c r="P876" s="218"/>
      <c r="Q876" s="218"/>
      <c r="R876" s="218"/>
      <c r="S876" s="218"/>
      <c r="T876" s="219"/>
      <c r="AT876" s="213" t="s">
        <v>171</v>
      </c>
      <c r="AU876" s="213" t="s">
        <v>91</v>
      </c>
      <c r="AV876" s="13" t="s">
        <v>167</v>
      </c>
      <c r="AW876" s="13" t="s">
        <v>45</v>
      </c>
      <c r="AX876" s="13" t="s">
        <v>26</v>
      </c>
      <c r="AY876" s="213" t="s">
        <v>160</v>
      </c>
    </row>
    <row r="877" spans="2:65" s="1" customFormat="1" ht="25.5" customHeight="1">
      <c r="B877" s="171"/>
      <c r="C877" s="172" t="s">
        <v>1074</v>
      </c>
      <c r="D877" s="172" t="s">
        <v>162</v>
      </c>
      <c r="E877" s="173" t="s">
        <v>1075</v>
      </c>
      <c r="F877" s="174" t="s">
        <v>1076</v>
      </c>
      <c r="G877" s="175" t="s">
        <v>197</v>
      </c>
      <c r="H877" s="176">
        <v>0.086</v>
      </c>
      <c r="I877" s="177"/>
      <c r="J877" s="178">
        <f>ROUND(I877*H877,2)</f>
        <v>0</v>
      </c>
      <c r="K877" s="174" t="s">
        <v>166</v>
      </c>
      <c r="L877" s="42"/>
      <c r="M877" s="179" t="s">
        <v>5</v>
      </c>
      <c r="N877" s="180" t="s">
        <v>53</v>
      </c>
      <c r="O877" s="43"/>
      <c r="P877" s="181">
        <f>O877*H877</f>
        <v>0</v>
      </c>
      <c r="Q877" s="181">
        <v>0</v>
      </c>
      <c r="R877" s="181">
        <f>Q877*H877</f>
        <v>0</v>
      </c>
      <c r="S877" s="181">
        <v>0</v>
      </c>
      <c r="T877" s="182">
        <f>S877*H877</f>
        <v>0</v>
      </c>
      <c r="AR877" s="24" t="s">
        <v>262</v>
      </c>
      <c r="AT877" s="24" t="s">
        <v>162</v>
      </c>
      <c r="AU877" s="24" t="s">
        <v>91</v>
      </c>
      <c r="AY877" s="24" t="s">
        <v>160</v>
      </c>
      <c r="BE877" s="183">
        <f>IF(N877="základní",J877,0)</f>
        <v>0</v>
      </c>
      <c r="BF877" s="183">
        <f>IF(N877="snížená",J877,0)</f>
        <v>0</v>
      </c>
      <c r="BG877" s="183">
        <f>IF(N877="zákl. přenesená",J877,0)</f>
        <v>0</v>
      </c>
      <c r="BH877" s="183">
        <f>IF(N877="sníž. přenesená",J877,0)</f>
        <v>0</v>
      </c>
      <c r="BI877" s="183">
        <f>IF(N877="nulová",J877,0)</f>
        <v>0</v>
      </c>
      <c r="BJ877" s="24" t="s">
        <v>26</v>
      </c>
      <c r="BK877" s="183">
        <f>ROUND(I877*H877,2)</f>
        <v>0</v>
      </c>
      <c r="BL877" s="24" t="s">
        <v>262</v>
      </c>
      <c r="BM877" s="24" t="s">
        <v>1077</v>
      </c>
    </row>
    <row r="878" spans="2:47" s="1" customFormat="1" ht="27">
      <c r="B878" s="42"/>
      <c r="D878" s="184" t="s">
        <v>169</v>
      </c>
      <c r="F878" s="185" t="s">
        <v>1078</v>
      </c>
      <c r="I878" s="146"/>
      <c r="L878" s="42"/>
      <c r="M878" s="186"/>
      <c r="N878" s="43"/>
      <c r="O878" s="43"/>
      <c r="P878" s="43"/>
      <c r="Q878" s="43"/>
      <c r="R878" s="43"/>
      <c r="S878" s="43"/>
      <c r="T878" s="71"/>
      <c r="AT878" s="24" t="s">
        <v>169</v>
      </c>
      <c r="AU878" s="24" t="s">
        <v>91</v>
      </c>
    </row>
    <row r="879" spans="2:65" s="1" customFormat="1" ht="16.5" customHeight="1">
      <c r="B879" s="171"/>
      <c r="C879" s="172" t="s">
        <v>1079</v>
      </c>
      <c r="D879" s="172" t="s">
        <v>162</v>
      </c>
      <c r="E879" s="173" t="s">
        <v>1080</v>
      </c>
      <c r="F879" s="174" t="s">
        <v>1081</v>
      </c>
      <c r="G879" s="175" t="s">
        <v>197</v>
      </c>
      <c r="H879" s="176">
        <v>0.01</v>
      </c>
      <c r="I879" s="177"/>
      <c r="J879" s="178">
        <f>ROUND(I879*H879,2)</f>
        <v>0</v>
      </c>
      <c r="K879" s="174" t="s">
        <v>166</v>
      </c>
      <c r="L879" s="42"/>
      <c r="M879" s="179" t="s">
        <v>5</v>
      </c>
      <c r="N879" s="180" t="s">
        <v>53</v>
      </c>
      <c r="O879" s="43"/>
      <c r="P879" s="181">
        <f>O879*H879</f>
        <v>0</v>
      </c>
      <c r="Q879" s="181">
        <v>0</v>
      </c>
      <c r="R879" s="181">
        <f>Q879*H879</f>
        <v>0</v>
      </c>
      <c r="S879" s="181">
        <v>0</v>
      </c>
      <c r="T879" s="182">
        <f>S879*H879</f>
        <v>0</v>
      </c>
      <c r="AR879" s="24" t="s">
        <v>262</v>
      </c>
      <c r="AT879" s="24" t="s">
        <v>162</v>
      </c>
      <c r="AU879" s="24" t="s">
        <v>91</v>
      </c>
      <c r="AY879" s="24" t="s">
        <v>160</v>
      </c>
      <c r="BE879" s="183">
        <f>IF(N879="základní",J879,0)</f>
        <v>0</v>
      </c>
      <c r="BF879" s="183">
        <f>IF(N879="snížená",J879,0)</f>
        <v>0</v>
      </c>
      <c r="BG879" s="183">
        <f>IF(N879="zákl. přenesená",J879,0)</f>
        <v>0</v>
      </c>
      <c r="BH879" s="183">
        <f>IF(N879="sníž. přenesená",J879,0)</f>
        <v>0</v>
      </c>
      <c r="BI879" s="183">
        <f>IF(N879="nulová",J879,0)</f>
        <v>0</v>
      </c>
      <c r="BJ879" s="24" t="s">
        <v>26</v>
      </c>
      <c r="BK879" s="183">
        <f>ROUND(I879*H879,2)</f>
        <v>0</v>
      </c>
      <c r="BL879" s="24" t="s">
        <v>262</v>
      </c>
      <c r="BM879" s="24" t="s">
        <v>1082</v>
      </c>
    </row>
    <row r="880" spans="2:47" s="1" customFormat="1" ht="27">
      <c r="B880" s="42"/>
      <c r="D880" s="184" t="s">
        <v>169</v>
      </c>
      <c r="F880" s="185" t="s">
        <v>1083</v>
      </c>
      <c r="I880" s="146"/>
      <c r="L880" s="42"/>
      <c r="M880" s="186"/>
      <c r="N880" s="43"/>
      <c r="O880" s="43"/>
      <c r="P880" s="43"/>
      <c r="Q880" s="43"/>
      <c r="R880" s="43"/>
      <c r="S880" s="43"/>
      <c r="T880" s="71"/>
      <c r="AT880" s="24" t="s">
        <v>169</v>
      </c>
      <c r="AU880" s="24" t="s">
        <v>91</v>
      </c>
    </row>
    <row r="881" spans="2:63" s="10" customFormat="1" ht="29.85" customHeight="1">
      <c r="B881" s="158"/>
      <c r="D881" s="159" t="s">
        <v>81</v>
      </c>
      <c r="E881" s="169" t="s">
        <v>1084</v>
      </c>
      <c r="F881" s="169" t="s">
        <v>1085</v>
      </c>
      <c r="I881" s="161"/>
      <c r="J881" s="170">
        <f>BK881</f>
        <v>0</v>
      </c>
      <c r="L881" s="158"/>
      <c r="M881" s="163"/>
      <c r="N881" s="164"/>
      <c r="O881" s="164"/>
      <c r="P881" s="165">
        <f>SUM(P882:P930)</f>
        <v>0</v>
      </c>
      <c r="Q881" s="164"/>
      <c r="R881" s="165">
        <f>SUM(R882:R930)</f>
        <v>7.546790009999999</v>
      </c>
      <c r="S881" s="164"/>
      <c r="T881" s="166">
        <f>SUM(T882:T930)</f>
        <v>0.5433203999999999</v>
      </c>
      <c r="AR881" s="159" t="s">
        <v>91</v>
      </c>
      <c r="AT881" s="167" t="s">
        <v>81</v>
      </c>
      <c r="AU881" s="167" t="s">
        <v>26</v>
      </c>
      <c r="AY881" s="159" t="s">
        <v>160</v>
      </c>
      <c r="BK881" s="168">
        <f>SUM(BK882:BK930)</f>
        <v>0</v>
      </c>
    </row>
    <row r="882" spans="2:65" s="1" customFormat="1" ht="25.5" customHeight="1">
      <c r="B882" s="171"/>
      <c r="C882" s="172" t="s">
        <v>1086</v>
      </c>
      <c r="D882" s="172" t="s">
        <v>162</v>
      </c>
      <c r="E882" s="173" t="s">
        <v>1087</v>
      </c>
      <c r="F882" s="174" t="s">
        <v>1088</v>
      </c>
      <c r="G882" s="175" t="s">
        <v>176</v>
      </c>
      <c r="H882" s="176">
        <v>18.22</v>
      </c>
      <c r="I882" s="177"/>
      <c r="J882" s="178">
        <f>ROUND(I882*H882,2)</f>
        <v>0</v>
      </c>
      <c r="K882" s="174" t="s">
        <v>5</v>
      </c>
      <c r="L882" s="42"/>
      <c r="M882" s="179" t="s">
        <v>5</v>
      </c>
      <c r="N882" s="180" t="s">
        <v>53</v>
      </c>
      <c r="O882" s="43"/>
      <c r="P882" s="181">
        <f>O882*H882</f>
        <v>0</v>
      </c>
      <c r="Q882" s="181">
        <v>0.02982</v>
      </c>
      <c r="R882" s="181">
        <f>Q882*H882</f>
        <v>0.5433203999999999</v>
      </c>
      <c r="S882" s="181">
        <v>0.02982</v>
      </c>
      <c r="T882" s="182">
        <f>S882*H882</f>
        <v>0.5433203999999999</v>
      </c>
      <c r="AR882" s="24" t="s">
        <v>262</v>
      </c>
      <c r="AT882" s="24" t="s">
        <v>162</v>
      </c>
      <c r="AU882" s="24" t="s">
        <v>91</v>
      </c>
      <c r="AY882" s="24" t="s">
        <v>160</v>
      </c>
      <c r="BE882" s="183">
        <f>IF(N882="základní",J882,0)</f>
        <v>0</v>
      </c>
      <c r="BF882" s="183">
        <f>IF(N882="snížená",J882,0)</f>
        <v>0</v>
      </c>
      <c r="BG882" s="183">
        <f>IF(N882="zákl. přenesená",J882,0)</f>
        <v>0</v>
      </c>
      <c r="BH882" s="183">
        <f>IF(N882="sníž. přenesená",J882,0)</f>
        <v>0</v>
      </c>
      <c r="BI882" s="183">
        <f>IF(N882="nulová",J882,0)</f>
        <v>0</v>
      </c>
      <c r="BJ882" s="24" t="s">
        <v>26</v>
      </c>
      <c r="BK882" s="183">
        <f>ROUND(I882*H882,2)</f>
        <v>0</v>
      </c>
      <c r="BL882" s="24" t="s">
        <v>262</v>
      </c>
      <c r="BM882" s="24" t="s">
        <v>1089</v>
      </c>
    </row>
    <row r="883" spans="2:51" s="11" customFormat="1" ht="13.5">
      <c r="B883" s="187"/>
      <c r="D883" s="184" t="s">
        <v>171</v>
      </c>
      <c r="E883" s="188" t="s">
        <v>5</v>
      </c>
      <c r="F883" s="189" t="s">
        <v>1090</v>
      </c>
      <c r="H883" s="188" t="s">
        <v>5</v>
      </c>
      <c r="I883" s="190"/>
      <c r="L883" s="187"/>
      <c r="M883" s="191"/>
      <c r="N883" s="192"/>
      <c r="O883" s="192"/>
      <c r="P883" s="192"/>
      <c r="Q883" s="192"/>
      <c r="R883" s="192"/>
      <c r="S883" s="192"/>
      <c r="T883" s="193"/>
      <c r="AT883" s="188" t="s">
        <v>171</v>
      </c>
      <c r="AU883" s="188" t="s">
        <v>91</v>
      </c>
      <c r="AV883" s="11" t="s">
        <v>26</v>
      </c>
      <c r="AW883" s="11" t="s">
        <v>45</v>
      </c>
      <c r="AX883" s="11" t="s">
        <v>82</v>
      </c>
      <c r="AY883" s="188" t="s">
        <v>160</v>
      </c>
    </row>
    <row r="884" spans="2:51" s="11" customFormat="1" ht="13.5">
      <c r="B884" s="187"/>
      <c r="D884" s="184" t="s">
        <v>171</v>
      </c>
      <c r="E884" s="188" t="s">
        <v>5</v>
      </c>
      <c r="F884" s="189" t="s">
        <v>1091</v>
      </c>
      <c r="H884" s="188" t="s">
        <v>5</v>
      </c>
      <c r="I884" s="190"/>
      <c r="L884" s="187"/>
      <c r="M884" s="191"/>
      <c r="N884" s="192"/>
      <c r="O884" s="192"/>
      <c r="P884" s="192"/>
      <c r="Q884" s="192"/>
      <c r="R884" s="192"/>
      <c r="S884" s="192"/>
      <c r="T884" s="193"/>
      <c r="AT884" s="188" t="s">
        <v>171</v>
      </c>
      <c r="AU884" s="188" t="s">
        <v>91</v>
      </c>
      <c r="AV884" s="11" t="s">
        <v>26</v>
      </c>
      <c r="AW884" s="11" t="s">
        <v>45</v>
      </c>
      <c r="AX884" s="11" t="s">
        <v>82</v>
      </c>
      <c r="AY884" s="188" t="s">
        <v>160</v>
      </c>
    </row>
    <row r="885" spans="2:51" s="11" customFormat="1" ht="13.5">
      <c r="B885" s="187"/>
      <c r="D885" s="184" t="s">
        <v>171</v>
      </c>
      <c r="E885" s="188" t="s">
        <v>5</v>
      </c>
      <c r="F885" s="189" t="s">
        <v>1092</v>
      </c>
      <c r="H885" s="188" t="s">
        <v>5</v>
      </c>
      <c r="I885" s="190"/>
      <c r="L885" s="187"/>
      <c r="M885" s="191"/>
      <c r="N885" s="192"/>
      <c r="O885" s="192"/>
      <c r="P885" s="192"/>
      <c r="Q885" s="192"/>
      <c r="R885" s="192"/>
      <c r="S885" s="192"/>
      <c r="T885" s="193"/>
      <c r="AT885" s="188" t="s">
        <v>171</v>
      </c>
      <c r="AU885" s="188" t="s">
        <v>91</v>
      </c>
      <c r="AV885" s="11" t="s">
        <v>26</v>
      </c>
      <c r="AW885" s="11" t="s">
        <v>45</v>
      </c>
      <c r="AX885" s="11" t="s">
        <v>82</v>
      </c>
      <c r="AY885" s="188" t="s">
        <v>160</v>
      </c>
    </row>
    <row r="886" spans="2:51" s="11" customFormat="1" ht="13.5">
      <c r="B886" s="187"/>
      <c r="D886" s="184" t="s">
        <v>171</v>
      </c>
      <c r="E886" s="188" t="s">
        <v>5</v>
      </c>
      <c r="F886" s="189" t="s">
        <v>1093</v>
      </c>
      <c r="H886" s="188" t="s">
        <v>5</v>
      </c>
      <c r="I886" s="190"/>
      <c r="L886" s="187"/>
      <c r="M886" s="191"/>
      <c r="N886" s="192"/>
      <c r="O886" s="192"/>
      <c r="P886" s="192"/>
      <c r="Q886" s="192"/>
      <c r="R886" s="192"/>
      <c r="S886" s="192"/>
      <c r="T886" s="193"/>
      <c r="AT886" s="188" t="s">
        <v>171</v>
      </c>
      <c r="AU886" s="188" t="s">
        <v>91</v>
      </c>
      <c r="AV886" s="11" t="s">
        <v>26</v>
      </c>
      <c r="AW886" s="11" t="s">
        <v>45</v>
      </c>
      <c r="AX886" s="11" t="s">
        <v>82</v>
      </c>
      <c r="AY886" s="188" t="s">
        <v>160</v>
      </c>
    </row>
    <row r="887" spans="2:51" s="12" customFormat="1" ht="13.5">
      <c r="B887" s="194"/>
      <c r="D887" s="184" t="s">
        <v>171</v>
      </c>
      <c r="E887" s="195" t="s">
        <v>5</v>
      </c>
      <c r="F887" s="196" t="s">
        <v>1094</v>
      </c>
      <c r="H887" s="197">
        <v>6.394</v>
      </c>
      <c r="I887" s="198"/>
      <c r="L887" s="194"/>
      <c r="M887" s="199"/>
      <c r="N887" s="200"/>
      <c r="O887" s="200"/>
      <c r="P887" s="200"/>
      <c r="Q887" s="200"/>
      <c r="R887" s="200"/>
      <c r="S887" s="200"/>
      <c r="T887" s="201"/>
      <c r="AT887" s="195" t="s">
        <v>171</v>
      </c>
      <c r="AU887" s="195" t="s">
        <v>91</v>
      </c>
      <c r="AV887" s="12" t="s">
        <v>91</v>
      </c>
      <c r="AW887" s="12" t="s">
        <v>45</v>
      </c>
      <c r="AX887" s="12" t="s">
        <v>82</v>
      </c>
      <c r="AY887" s="195" t="s">
        <v>160</v>
      </c>
    </row>
    <row r="888" spans="2:51" s="12" customFormat="1" ht="13.5">
      <c r="B888" s="194"/>
      <c r="D888" s="184" t="s">
        <v>171</v>
      </c>
      <c r="E888" s="195" t="s">
        <v>5</v>
      </c>
      <c r="F888" s="196" t="s">
        <v>1095</v>
      </c>
      <c r="H888" s="197">
        <v>3.408</v>
      </c>
      <c r="I888" s="198"/>
      <c r="L888" s="194"/>
      <c r="M888" s="199"/>
      <c r="N888" s="200"/>
      <c r="O888" s="200"/>
      <c r="P888" s="200"/>
      <c r="Q888" s="200"/>
      <c r="R888" s="200"/>
      <c r="S888" s="200"/>
      <c r="T888" s="201"/>
      <c r="AT888" s="195" t="s">
        <v>171</v>
      </c>
      <c r="AU888" s="195" t="s">
        <v>91</v>
      </c>
      <c r="AV888" s="12" t="s">
        <v>91</v>
      </c>
      <c r="AW888" s="12" t="s">
        <v>45</v>
      </c>
      <c r="AX888" s="12" t="s">
        <v>82</v>
      </c>
      <c r="AY888" s="195" t="s">
        <v>160</v>
      </c>
    </row>
    <row r="889" spans="2:51" s="12" customFormat="1" ht="13.5">
      <c r="B889" s="194"/>
      <c r="D889" s="184" t="s">
        <v>171</v>
      </c>
      <c r="E889" s="195" t="s">
        <v>5</v>
      </c>
      <c r="F889" s="196" t="s">
        <v>1096</v>
      </c>
      <c r="H889" s="197">
        <v>2.332</v>
      </c>
      <c r="I889" s="198"/>
      <c r="L889" s="194"/>
      <c r="M889" s="199"/>
      <c r="N889" s="200"/>
      <c r="O889" s="200"/>
      <c r="P889" s="200"/>
      <c r="Q889" s="200"/>
      <c r="R889" s="200"/>
      <c r="S889" s="200"/>
      <c r="T889" s="201"/>
      <c r="AT889" s="195" t="s">
        <v>171</v>
      </c>
      <c r="AU889" s="195" t="s">
        <v>91</v>
      </c>
      <c r="AV889" s="12" t="s">
        <v>91</v>
      </c>
      <c r="AW889" s="12" t="s">
        <v>45</v>
      </c>
      <c r="AX889" s="12" t="s">
        <v>82</v>
      </c>
      <c r="AY889" s="195" t="s">
        <v>160</v>
      </c>
    </row>
    <row r="890" spans="2:51" s="12" customFormat="1" ht="13.5">
      <c r="B890" s="194"/>
      <c r="D890" s="184" t="s">
        <v>171</v>
      </c>
      <c r="E890" s="195" t="s">
        <v>5</v>
      </c>
      <c r="F890" s="196" t="s">
        <v>1097</v>
      </c>
      <c r="H890" s="197">
        <v>6.086</v>
      </c>
      <c r="I890" s="198"/>
      <c r="L890" s="194"/>
      <c r="M890" s="199"/>
      <c r="N890" s="200"/>
      <c r="O890" s="200"/>
      <c r="P890" s="200"/>
      <c r="Q890" s="200"/>
      <c r="R890" s="200"/>
      <c r="S890" s="200"/>
      <c r="T890" s="201"/>
      <c r="AT890" s="195" t="s">
        <v>171</v>
      </c>
      <c r="AU890" s="195" t="s">
        <v>91</v>
      </c>
      <c r="AV890" s="12" t="s">
        <v>91</v>
      </c>
      <c r="AW890" s="12" t="s">
        <v>45</v>
      </c>
      <c r="AX890" s="12" t="s">
        <v>82</v>
      </c>
      <c r="AY890" s="195" t="s">
        <v>160</v>
      </c>
    </row>
    <row r="891" spans="2:51" s="13" customFormat="1" ht="13.5">
      <c r="B891" s="212"/>
      <c r="D891" s="184" t="s">
        <v>171</v>
      </c>
      <c r="E891" s="213" t="s">
        <v>5</v>
      </c>
      <c r="F891" s="214" t="s">
        <v>252</v>
      </c>
      <c r="H891" s="215">
        <v>18.22</v>
      </c>
      <c r="I891" s="216"/>
      <c r="L891" s="212"/>
      <c r="M891" s="217"/>
      <c r="N891" s="218"/>
      <c r="O891" s="218"/>
      <c r="P891" s="218"/>
      <c r="Q891" s="218"/>
      <c r="R891" s="218"/>
      <c r="S891" s="218"/>
      <c r="T891" s="219"/>
      <c r="AT891" s="213" t="s">
        <v>171</v>
      </c>
      <c r="AU891" s="213" t="s">
        <v>91</v>
      </c>
      <c r="AV891" s="13" t="s">
        <v>167</v>
      </c>
      <c r="AW891" s="13" t="s">
        <v>45</v>
      </c>
      <c r="AX891" s="13" t="s">
        <v>26</v>
      </c>
      <c r="AY891" s="213" t="s">
        <v>160</v>
      </c>
    </row>
    <row r="892" spans="2:65" s="1" customFormat="1" ht="16.5" customHeight="1">
      <c r="B892" s="171"/>
      <c r="C892" s="172" t="s">
        <v>1098</v>
      </c>
      <c r="D892" s="172" t="s">
        <v>162</v>
      </c>
      <c r="E892" s="173" t="s">
        <v>1099</v>
      </c>
      <c r="F892" s="174" t="s">
        <v>1100</v>
      </c>
      <c r="G892" s="175" t="s">
        <v>176</v>
      </c>
      <c r="H892" s="176">
        <v>182.195</v>
      </c>
      <c r="I892" s="177"/>
      <c r="J892" s="178">
        <f>ROUND(I892*H892,2)</f>
        <v>0</v>
      </c>
      <c r="K892" s="174" t="s">
        <v>5</v>
      </c>
      <c r="L892" s="42"/>
      <c r="M892" s="179" t="s">
        <v>5</v>
      </c>
      <c r="N892" s="180" t="s">
        <v>53</v>
      </c>
      <c r="O892" s="43"/>
      <c r="P892" s="181">
        <f>O892*H892</f>
        <v>0</v>
      </c>
      <c r="Q892" s="181">
        <v>0</v>
      </c>
      <c r="R892" s="181">
        <f>Q892*H892</f>
        <v>0</v>
      </c>
      <c r="S892" s="181">
        <v>0</v>
      </c>
      <c r="T892" s="182">
        <f>S892*H892</f>
        <v>0</v>
      </c>
      <c r="AR892" s="24" t="s">
        <v>262</v>
      </c>
      <c r="AT892" s="24" t="s">
        <v>162</v>
      </c>
      <c r="AU892" s="24" t="s">
        <v>91</v>
      </c>
      <c r="AY892" s="24" t="s">
        <v>160</v>
      </c>
      <c r="BE892" s="183">
        <f>IF(N892="základní",J892,0)</f>
        <v>0</v>
      </c>
      <c r="BF892" s="183">
        <f>IF(N892="snížená",J892,0)</f>
        <v>0</v>
      </c>
      <c r="BG892" s="183">
        <f>IF(N892="zákl. přenesená",J892,0)</f>
        <v>0</v>
      </c>
      <c r="BH892" s="183">
        <f>IF(N892="sníž. přenesená",J892,0)</f>
        <v>0</v>
      </c>
      <c r="BI892" s="183">
        <f>IF(N892="nulová",J892,0)</f>
        <v>0</v>
      </c>
      <c r="BJ892" s="24" t="s">
        <v>26</v>
      </c>
      <c r="BK892" s="183">
        <f>ROUND(I892*H892,2)</f>
        <v>0</v>
      </c>
      <c r="BL892" s="24" t="s">
        <v>262</v>
      </c>
      <c r="BM892" s="24" t="s">
        <v>1101</v>
      </c>
    </row>
    <row r="893" spans="2:51" s="11" customFormat="1" ht="13.5">
      <c r="B893" s="187"/>
      <c r="D893" s="184" t="s">
        <v>171</v>
      </c>
      <c r="E893" s="188" t="s">
        <v>5</v>
      </c>
      <c r="F893" s="189" t="s">
        <v>1102</v>
      </c>
      <c r="H893" s="188" t="s">
        <v>5</v>
      </c>
      <c r="I893" s="190"/>
      <c r="L893" s="187"/>
      <c r="M893" s="191"/>
      <c r="N893" s="192"/>
      <c r="O893" s="192"/>
      <c r="P893" s="192"/>
      <c r="Q893" s="192"/>
      <c r="R893" s="192"/>
      <c r="S893" s="192"/>
      <c r="T893" s="193"/>
      <c r="AT893" s="188" t="s">
        <v>171</v>
      </c>
      <c r="AU893" s="188" t="s">
        <v>91</v>
      </c>
      <c r="AV893" s="11" t="s">
        <v>26</v>
      </c>
      <c r="AW893" s="11" t="s">
        <v>45</v>
      </c>
      <c r="AX893" s="11" t="s">
        <v>82</v>
      </c>
      <c r="AY893" s="188" t="s">
        <v>160</v>
      </c>
    </row>
    <row r="894" spans="2:51" s="11" customFormat="1" ht="13.5">
      <c r="B894" s="187"/>
      <c r="D894" s="184" t="s">
        <v>171</v>
      </c>
      <c r="E894" s="188" t="s">
        <v>5</v>
      </c>
      <c r="F894" s="189" t="s">
        <v>1103</v>
      </c>
      <c r="H894" s="188" t="s">
        <v>5</v>
      </c>
      <c r="I894" s="190"/>
      <c r="L894" s="187"/>
      <c r="M894" s="191"/>
      <c r="N894" s="192"/>
      <c r="O894" s="192"/>
      <c r="P894" s="192"/>
      <c r="Q894" s="192"/>
      <c r="R894" s="192"/>
      <c r="S894" s="192"/>
      <c r="T894" s="193"/>
      <c r="AT894" s="188" t="s">
        <v>171</v>
      </c>
      <c r="AU894" s="188" t="s">
        <v>91</v>
      </c>
      <c r="AV894" s="11" t="s">
        <v>26</v>
      </c>
      <c r="AW894" s="11" t="s">
        <v>45</v>
      </c>
      <c r="AX894" s="11" t="s">
        <v>82</v>
      </c>
      <c r="AY894" s="188" t="s">
        <v>160</v>
      </c>
    </row>
    <row r="895" spans="2:51" s="12" customFormat="1" ht="13.5">
      <c r="B895" s="194"/>
      <c r="D895" s="184" t="s">
        <v>171</v>
      </c>
      <c r="E895" s="195" t="s">
        <v>5</v>
      </c>
      <c r="F895" s="196" t="s">
        <v>789</v>
      </c>
      <c r="H895" s="197">
        <v>63.936</v>
      </c>
      <c r="I895" s="198"/>
      <c r="L895" s="194"/>
      <c r="M895" s="199"/>
      <c r="N895" s="200"/>
      <c r="O895" s="200"/>
      <c r="P895" s="200"/>
      <c r="Q895" s="200"/>
      <c r="R895" s="200"/>
      <c r="S895" s="200"/>
      <c r="T895" s="201"/>
      <c r="AT895" s="195" t="s">
        <v>171</v>
      </c>
      <c r="AU895" s="195" t="s">
        <v>91</v>
      </c>
      <c r="AV895" s="12" t="s">
        <v>91</v>
      </c>
      <c r="AW895" s="12" t="s">
        <v>45</v>
      </c>
      <c r="AX895" s="12" t="s">
        <v>82</v>
      </c>
      <c r="AY895" s="195" t="s">
        <v>160</v>
      </c>
    </row>
    <row r="896" spans="2:51" s="12" customFormat="1" ht="13.5">
      <c r="B896" s="194"/>
      <c r="D896" s="184" t="s">
        <v>171</v>
      </c>
      <c r="E896" s="195" t="s">
        <v>5</v>
      </c>
      <c r="F896" s="196" t="s">
        <v>790</v>
      </c>
      <c r="H896" s="197">
        <v>34.076</v>
      </c>
      <c r="I896" s="198"/>
      <c r="L896" s="194"/>
      <c r="M896" s="199"/>
      <c r="N896" s="200"/>
      <c r="O896" s="200"/>
      <c r="P896" s="200"/>
      <c r="Q896" s="200"/>
      <c r="R896" s="200"/>
      <c r="S896" s="200"/>
      <c r="T896" s="201"/>
      <c r="AT896" s="195" t="s">
        <v>171</v>
      </c>
      <c r="AU896" s="195" t="s">
        <v>91</v>
      </c>
      <c r="AV896" s="12" t="s">
        <v>91</v>
      </c>
      <c r="AW896" s="12" t="s">
        <v>45</v>
      </c>
      <c r="AX896" s="12" t="s">
        <v>82</v>
      </c>
      <c r="AY896" s="195" t="s">
        <v>160</v>
      </c>
    </row>
    <row r="897" spans="2:51" s="12" customFormat="1" ht="13.5">
      <c r="B897" s="194"/>
      <c r="D897" s="184" t="s">
        <v>171</v>
      </c>
      <c r="E897" s="195" t="s">
        <v>5</v>
      </c>
      <c r="F897" s="196" t="s">
        <v>791</v>
      </c>
      <c r="H897" s="197">
        <v>23.322</v>
      </c>
      <c r="I897" s="198"/>
      <c r="L897" s="194"/>
      <c r="M897" s="199"/>
      <c r="N897" s="200"/>
      <c r="O897" s="200"/>
      <c r="P897" s="200"/>
      <c r="Q897" s="200"/>
      <c r="R897" s="200"/>
      <c r="S897" s="200"/>
      <c r="T897" s="201"/>
      <c r="AT897" s="195" t="s">
        <v>171</v>
      </c>
      <c r="AU897" s="195" t="s">
        <v>91</v>
      </c>
      <c r="AV897" s="12" t="s">
        <v>91</v>
      </c>
      <c r="AW897" s="12" t="s">
        <v>45</v>
      </c>
      <c r="AX897" s="12" t="s">
        <v>82</v>
      </c>
      <c r="AY897" s="195" t="s">
        <v>160</v>
      </c>
    </row>
    <row r="898" spans="2:51" s="12" customFormat="1" ht="13.5">
      <c r="B898" s="194"/>
      <c r="D898" s="184" t="s">
        <v>171</v>
      </c>
      <c r="E898" s="195" t="s">
        <v>5</v>
      </c>
      <c r="F898" s="196" t="s">
        <v>792</v>
      </c>
      <c r="H898" s="197">
        <v>60.861</v>
      </c>
      <c r="I898" s="198"/>
      <c r="L898" s="194"/>
      <c r="M898" s="199"/>
      <c r="N898" s="200"/>
      <c r="O898" s="200"/>
      <c r="P898" s="200"/>
      <c r="Q898" s="200"/>
      <c r="R898" s="200"/>
      <c r="S898" s="200"/>
      <c r="T898" s="201"/>
      <c r="AT898" s="195" t="s">
        <v>171</v>
      </c>
      <c r="AU898" s="195" t="s">
        <v>91</v>
      </c>
      <c r="AV898" s="12" t="s">
        <v>91</v>
      </c>
      <c r="AW898" s="12" t="s">
        <v>45</v>
      </c>
      <c r="AX898" s="12" t="s">
        <v>82</v>
      </c>
      <c r="AY898" s="195" t="s">
        <v>160</v>
      </c>
    </row>
    <row r="899" spans="2:51" s="13" customFormat="1" ht="13.5">
      <c r="B899" s="212"/>
      <c r="D899" s="184" t="s">
        <v>171</v>
      </c>
      <c r="E899" s="213" t="s">
        <v>5</v>
      </c>
      <c r="F899" s="214" t="s">
        <v>252</v>
      </c>
      <c r="H899" s="215">
        <v>182.195</v>
      </c>
      <c r="I899" s="216"/>
      <c r="L899" s="212"/>
      <c r="M899" s="217"/>
      <c r="N899" s="218"/>
      <c r="O899" s="218"/>
      <c r="P899" s="218"/>
      <c r="Q899" s="218"/>
      <c r="R899" s="218"/>
      <c r="S899" s="218"/>
      <c r="T899" s="219"/>
      <c r="AT899" s="213" t="s">
        <v>171</v>
      </c>
      <c r="AU899" s="213" t="s">
        <v>91</v>
      </c>
      <c r="AV899" s="13" t="s">
        <v>167</v>
      </c>
      <c r="AW899" s="13" t="s">
        <v>45</v>
      </c>
      <c r="AX899" s="13" t="s">
        <v>26</v>
      </c>
      <c r="AY899" s="213" t="s">
        <v>160</v>
      </c>
    </row>
    <row r="900" spans="2:65" s="1" customFormat="1" ht="16.5" customHeight="1">
      <c r="B900" s="171"/>
      <c r="C900" s="202" t="s">
        <v>1104</v>
      </c>
      <c r="D900" s="202" t="s">
        <v>194</v>
      </c>
      <c r="E900" s="203" t="s">
        <v>1105</v>
      </c>
      <c r="F900" s="204" t="s">
        <v>1106</v>
      </c>
      <c r="G900" s="205" t="s">
        <v>183</v>
      </c>
      <c r="H900" s="206">
        <v>6.012</v>
      </c>
      <c r="I900" s="207"/>
      <c r="J900" s="208">
        <f>ROUND(I900*H900,2)</f>
        <v>0</v>
      </c>
      <c r="K900" s="204" t="s">
        <v>166</v>
      </c>
      <c r="L900" s="209"/>
      <c r="M900" s="210" t="s">
        <v>5</v>
      </c>
      <c r="N900" s="211" t="s">
        <v>53</v>
      </c>
      <c r="O900" s="43"/>
      <c r="P900" s="181">
        <f>O900*H900</f>
        <v>0</v>
      </c>
      <c r="Q900" s="181">
        <v>0.5</v>
      </c>
      <c r="R900" s="181">
        <f>Q900*H900</f>
        <v>3.006</v>
      </c>
      <c r="S900" s="181">
        <v>0</v>
      </c>
      <c r="T900" s="182">
        <f>S900*H900</f>
        <v>0</v>
      </c>
      <c r="AR900" s="24" t="s">
        <v>382</v>
      </c>
      <c r="AT900" s="24" t="s">
        <v>194</v>
      </c>
      <c r="AU900" s="24" t="s">
        <v>91</v>
      </c>
      <c r="AY900" s="24" t="s">
        <v>160</v>
      </c>
      <c r="BE900" s="183">
        <f>IF(N900="základní",J900,0)</f>
        <v>0</v>
      </c>
      <c r="BF900" s="183">
        <f>IF(N900="snížená",J900,0)</f>
        <v>0</v>
      </c>
      <c r="BG900" s="183">
        <f>IF(N900="zákl. přenesená",J900,0)</f>
        <v>0</v>
      </c>
      <c r="BH900" s="183">
        <f>IF(N900="sníž. přenesená",J900,0)</f>
        <v>0</v>
      </c>
      <c r="BI900" s="183">
        <f>IF(N900="nulová",J900,0)</f>
        <v>0</v>
      </c>
      <c r="BJ900" s="24" t="s">
        <v>26</v>
      </c>
      <c r="BK900" s="183">
        <f>ROUND(I900*H900,2)</f>
        <v>0</v>
      </c>
      <c r="BL900" s="24" t="s">
        <v>262</v>
      </c>
      <c r="BM900" s="24" t="s">
        <v>1107</v>
      </c>
    </row>
    <row r="901" spans="2:47" s="1" customFormat="1" ht="13.5">
      <c r="B901" s="42"/>
      <c r="D901" s="184" t="s">
        <v>169</v>
      </c>
      <c r="F901" s="185" t="s">
        <v>1106</v>
      </c>
      <c r="I901" s="146"/>
      <c r="L901" s="42"/>
      <c r="M901" s="186"/>
      <c r="N901" s="43"/>
      <c r="O901" s="43"/>
      <c r="P901" s="43"/>
      <c r="Q901" s="43"/>
      <c r="R901" s="43"/>
      <c r="S901" s="43"/>
      <c r="T901" s="71"/>
      <c r="AT901" s="24" t="s">
        <v>169</v>
      </c>
      <c r="AU901" s="24" t="s">
        <v>91</v>
      </c>
    </row>
    <row r="902" spans="2:51" s="12" customFormat="1" ht="13.5">
      <c r="B902" s="194"/>
      <c r="D902" s="184" t="s">
        <v>171</v>
      </c>
      <c r="E902" s="195" t="s">
        <v>5</v>
      </c>
      <c r="F902" s="196" t="s">
        <v>1108</v>
      </c>
      <c r="H902" s="197">
        <v>6.012</v>
      </c>
      <c r="I902" s="198"/>
      <c r="L902" s="194"/>
      <c r="M902" s="199"/>
      <c r="N902" s="200"/>
      <c r="O902" s="200"/>
      <c r="P902" s="200"/>
      <c r="Q902" s="200"/>
      <c r="R902" s="200"/>
      <c r="S902" s="200"/>
      <c r="T902" s="201"/>
      <c r="AT902" s="195" t="s">
        <v>171</v>
      </c>
      <c r="AU902" s="195" t="s">
        <v>91</v>
      </c>
      <c r="AV902" s="12" t="s">
        <v>91</v>
      </c>
      <c r="AW902" s="12" t="s">
        <v>45</v>
      </c>
      <c r="AX902" s="12" t="s">
        <v>82</v>
      </c>
      <c r="AY902" s="195" t="s">
        <v>160</v>
      </c>
    </row>
    <row r="903" spans="2:51" s="13" customFormat="1" ht="13.5">
      <c r="B903" s="212"/>
      <c r="D903" s="184" t="s">
        <v>171</v>
      </c>
      <c r="E903" s="213" t="s">
        <v>5</v>
      </c>
      <c r="F903" s="214" t="s">
        <v>252</v>
      </c>
      <c r="H903" s="215">
        <v>6.012</v>
      </c>
      <c r="I903" s="216"/>
      <c r="L903" s="212"/>
      <c r="M903" s="217"/>
      <c r="N903" s="218"/>
      <c r="O903" s="218"/>
      <c r="P903" s="218"/>
      <c r="Q903" s="218"/>
      <c r="R903" s="218"/>
      <c r="S903" s="218"/>
      <c r="T903" s="219"/>
      <c r="AT903" s="213" t="s">
        <v>171</v>
      </c>
      <c r="AU903" s="213" t="s">
        <v>91</v>
      </c>
      <c r="AV903" s="13" t="s">
        <v>167</v>
      </c>
      <c r="AW903" s="13" t="s">
        <v>45</v>
      </c>
      <c r="AX903" s="13" t="s">
        <v>26</v>
      </c>
      <c r="AY903" s="213" t="s">
        <v>160</v>
      </c>
    </row>
    <row r="904" spans="2:65" s="1" customFormat="1" ht="16.5" customHeight="1">
      <c r="B904" s="171"/>
      <c r="C904" s="172" t="s">
        <v>1109</v>
      </c>
      <c r="D904" s="172" t="s">
        <v>162</v>
      </c>
      <c r="E904" s="173" t="s">
        <v>1110</v>
      </c>
      <c r="F904" s="174" t="s">
        <v>1111</v>
      </c>
      <c r="G904" s="175" t="s">
        <v>183</v>
      </c>
      <c r="H904" s="176">
        <v>6.012</v>
      </c>
      <c r="I904" s="177"/>
      <c r="J904" s="178">
        <f>ROUND(I904*H904,2)</f>
        <v>0</v>
      </c>
      <c r="K904" s="174" t="s">
        <v>166</v>
      </c>
      <c r="L904" s="42"/>
      <c r="M904" s="179" t="s">
        <v>5</v>
      </c>
      <c r="N904" s="180" t="s">
        <v>53</v>
      </c>
      <c r="O904" s="43"/>
      <c r="P904" s="181">
        <f>O904*H904</f>
        <v>0</v>
      </c>
      <c r="Q904" s="181">
        <v>0.00281</v>
      </c>
      <c r="R904" s="181">
        <f>Q904*H904</f>
        <v>0.016893719999999997</v>
      </c>
      <c r="S904" s="181">
        <v>0</v>
      </c>
      <c r="T904" s="182">
        <f>S904*H904</f>
        <v>0</v>
      </c>
      <c r="AR904" s="24" t="s">
        <v>262</v>
      </c>
      <c r="AT904" s="24" t="s">
        <v>162</v>
      </c>
      <c r="AU904" s="24" t="s">
        <v>91</v>
      </c>
      <c r="AY904" s="24" t="s">
        <v>160</v>
      </c>
      <c r="BE904" s="183">
        <f>IF(N904="základní",J904,0)</f>
        <v>0</v>
      </c>
      <c r="BF904" s="183">
        <f>IF(N904="snížená",J904,0)</f>
        <v>0</v>
      </c>
      <c r="BG904" s="183">
        <f>IF(N904="zákl. přenesená",J904,0)</f>
        <v>0</v>
      </c>
      <c r="BH904" s="183">
        <f>IF(N904="sníž. přenesená",J904,0)</f>
        <v>0</v>
      </c>
      <c r="BI904" s="183">
        <f>IF(N904="nulová",J904,0)</f>
        <v>0</v>
      </c>
      <c r="BJ904" s="24" t="s">
        <v>26</v>
      </c>
      <c r="BK904" s="183">
        <f>ROUND(I904*H904,2)</f>
        <v>0</v>
      </c>
      <c r="BL904" s="24" t="s">
        <v>262</v>
      </c>
      <c r="BM904" s="24" t="s">
        <v>1112</v>
      </c>
    </row>
    <row r="905" spans="2:47" s="1" customFormat="1" ht="13.5">
      <c r="B905" s="42"/>
      <c r="D905" s="184" t="s">
        <v>169</v>
      </c>
      <c r="F905" s="185" t="s">
        <v>1113</v>
      </c>
      <c r="I905" s="146"/>
      <c r="L905" s="42"/>
      <c r="M905" s="186"/>
      <c r="N905" s="43"/>
      <c r="O905" s="43"/>
      <c r="P905" s="43"/>
      <c r="Q905" s="43"/>
      <c r="R905" s="43"/>
      <c r="S905" s="43"/>
      <c r="T905" s="71"/>
      <c r="AT905" s="24" t="s">
        <v>169</v>
      </c>
      <c r="AU905" s="24" t="s">
        <v>91</v>
      </c>
    </row>
    <row r="906" spans="2:65" s="1" customFormat="1" ht="16.5" customHeight="1">
      <c r="B906" s="171"/>
      <c r="C906" s="172" t="s">
        <v>1114</v>
      </c>
      <c r="D906" s="172" t="s">
        <v>162</v>
      </c>
      <c r="E906" s="173" t="s">
        <v>1115</v>
      </c>
      <c r="F906" s="174" t="s">
        <v>1116</v>
      </c>
      <c r="G906" s="175" t="s">
        <v>176</v>
      </c>
      <c r="H906" s="176">
        <v>182.195</v>
      </c>
      <c r="I906" s="177"/>
      <c r="J906" s="178">
        <f>ROUND(I906*H906,2)</f>
        <v>0</v>
      </c>
      <c r="K906" s="174" t="s">
        <v>166</v>
      </c>
      <c r="L906" s="42"/>
      <c r="M906" s="179" t="s">
        <v>5</v>
      </c>
      <c r="N906" s="180" t="s">
        <v>53</v>
      </c>
      <c r="O906" s="43"/>
      <c r="P906" s="181">
        <f>O906*H906</f>
        <v>0</v>
      </c>
      <c r="Q906" s="181">
        <v>0</v>
      </c>
      <c r="R906" s="181">
        <f>Q906*H906</f>
        <v>0</v>
      </c>
      <c r="S906" s="181">
        <v>0</v>
      </c>
      <c r="T906" s="182">
        <f>S906*H906</f>
        <v>0</v>
      </c>
      <c r="AR906" s="24" t="s">
        <v>262</v>
      </c>
      <c r="AT906" s="24" t="s">
        <v>162</v>
      </c>
      <c r="AU906" s="24" t="s">
        <v>91</v>
      </c>
      <c r="AY906" s="24" t="s">
        <v>160</v>
      </c>
      <c r="BE906" s="183">
        <f>IF(N906="základní",J906,0)</f>
        <v>0</v>
      </c>
      <c r="BF906" s="183">
        <f>IF(N906="snížená",J906,0)</f>
        <v>0</v>
      </c>
      <c r="BG906" s="183">
        <f>IF(N906="zákl. přenesená",J906,0)</f>
        <v>0</v>
      </c>
      <c r="BH906" s="183">
        <f>IF(N906="sníž. přenesená",J906,0)</f>
        <v>0</v>
      </c>
      <c r="BI906" s="183">
        <f>IF(N906="nulová",J906,0)</f>
        <v>0</v>
      </c>
      <c r="BJ906" s="24" t="s">
        <v>26</v>
      </c>
      <c r="BK906" s="183">
        <f>ROUND(I906*H906,2)</f>
        <v>0</v>
      </c>
      <c r="BL906" s="24" t="s">
        <v>262</v>
      </c>
      <c r="BM906" s="24" t="s">
        <v>1117</v>
      </c>
    </row>
    <row r="907" spans="2:47" s="1" customFormat="1" ht="13.5">
      <c r="B907" s="42"/>
      <c r="D907" s="184" t="s">
        <v>169</v>
      </c>
      <c r="F907" s="185" t="s">
        <v>1118</v>
      </c>
      <c r="I907" s="146"/>
      <c r="L907" s="42"/>
      <c r="M907" s="186"/>
      <c r="N907" s="43"/>
      <c r="O907" s="43"/>
      <c r="P907" s="43"/>
      <c r="Q907" s="43"/>
      <c r="R907" s="43"/>
      <c r="S907" s="43"/>
      <c r="T907" s="71"/>
      <c r="AT907" s="24" t="s">
        <v>169</v>
      </c>
      <c r="AU907" s="24" t="s">
        <v>91</v>
      </c>
    </row>
    <row r="908" spans="2:65" s="1" customFormat="1" ht="16.5" customHeight="1">
      <c r="B908" s="171"/>
      <c r="C908" s="202" t="s">
        <v>1119</v>
      </c>
      <c r="D908" s="202" t="s">
        <v>194</v>
      </c>
      <c r="E908" s="203" t="s">
        <v>1105</v>
      </c>
      <c r="F908" s="204" t="s">
        <v>1106</v>
      </c>
      <c r="G908" s="205" t="s">
        <v>183</v>
      </c>
      <c r="H908" s="206">
        <v>1.804</v>
      </c>
      <c r="I908" s="207"/>
      <c r="J908" s="208">
        <f>ROUND(I908*H908,2)</f>
        <v>0</v>
      </c>
      <c r="K908" s="204" t="s">
        <v>166</v>
      </c>
      <c r="L908" s="209"/>
      <c r="M908" s="210" t="s">
        <v>5</v>
      </c>
      <c r="N908" s="211" t="s">
        <v>53</v>
      </c>
      <c r="O908" s="43"/>
      <c r="P908" s="181">
        <f>O908*H908</f>
        <v>0</v>
      </c>
      <c r="Q908" s="181">
        <v>0.5</v>
      </c>
      <c r="R908" s="181">
        <f>Q908*H908</f>
        <v>0.902</v>
      </c>
      <c r="S908" s="181">
        <v>0</v>
      </c>
      <c r="T908" s="182">
        <f>S908*H908</f>
        <v>0</v>
      </c>
      <c r="AR908" s="24" t="s">
        <v>382</v>
      </c>
      <c r="AT908" s="24" t="s">
        <v>194</v>
      </c>
      <c r="AU908" s="24" t="s">
        <v>91</v>
      </c>
      <c r="AY908" s="24" t="s">
        <v>160</v>
      </c>
      <c r="BE908" s="183">
        <f>IF(N908="základní",J908,0)</f>
        <v>0</v>
      </c>
      <c r="BF908" s="183">
        <f>IF(N908="snížená",J908,0)</f>
        <v>0</v>
      </c>
      <c r="BG908" s="183">
        <f>IF(N908="zákl. přenesená",J908,0)</f>
        <v>0</v>
      </c>
      <c r="BH908" s="183">
        <f>IF(N908="sníž. přenesená",J908,0)</f>
        <v>0</v>
      </c>
      <c r="BI908" s="183">
        <f>IF(N908="nulová",J908,0)</f>
        <v>0</v>
      </c>
      <c r="BJ908" s="24" t="s">
        <v>26</v>
      </c>
      <c r="BK908" s="183">
        <f>ROUND(I908*H908,2)</f>
        <v>0</v>
      </c>
      <c r="BL908" s="24" t="s">
        <v>262</v>
      </c>
      <c r="BM908" s="24" t="s">
        <v>1120</v>
      </c>
    </row>
    <row r="909" spans="2:47" s="1" customFormat="1" ht="13.5">
      <c r="B909" s="42"/>
      <c r="D909" s="184" t="s">
        <v>169</v>
      </c>
      <c r="F909" s="185" t="s">
        <v>1106</v>
      </c>
      <c r="I909" s="146"/>
      <c r="L909" s="42"/>
      <c r="M909" s="186"/>
      <c r="N909" s="43"/>
      <c r="O909" s="43"/>
      <c r="P909" s="43"/>
      <c r="Q909" s="43"/>
      <c r="R909" s="43"/>
      <c r="S909" s="43"/>
      <c r="T909" s="71"/>
      <c r="AT909" s="24" t="s">
        <v>169</v>
      </c>
      <c r="AU909" s="24" t="s">
        <v>91</v>
      </c>
    </row>
    <row r="910" spans="2:51" s="12" customFormat="1" ht="13.5">
      <c r="B910" s="194"/>
      <c r="D910" s="184" t="s">
        <v>171</v>
      </c>
      <c r="E910" s="195" t="s">
        <v>5</v>
      </c>
      <c r="F910" s="196" t="s">
        <v>1121</v>
      </c>
      <c r="H910" s="197">
        <v>1.804</v>
      </c>
      <c r="I910" s="198"/>
      <c r="L910" s="194"/>
      <c r="M910" s="199"/>
      <c r="N910" s="200"/>
      <c r="O910" s="200"/>
      <c r="P910" s="200"/>
      <c r="Q910" s="200"/>
      <c r="R910" s="200"/>
      <c r="S910" s="200"/>
      <c r="T910" s="201"/>
      <c r="AT910" s="195" t="s">
        <v>171</v>
      </c>
      <c r="AU910" s="195" t="s">
        <v>91</v>
      </c>
      <c r="AV910" s="12" t="s">
        <v>91</v>
      </c>
      <c r="AW910" s="12" t="s">
        <v>45</v>
      </c>
      <c r="AX910" s="12" t="s">
        <v>82</v>
      </c>
      <c r="AY910" s="195" t="s">
        <v>160</v>
      </c>
    </row>
    <row r="911" spans="2:51" s="13" customFormat="1" ht="13.5">
      <c r="B911" s="212"/>
      <c r="D911" s="184" t="s">
        <v>171</v>
      </c>
      <c r="E911" s="213" t="s">
        <v>5</v>
      </c>
      <c r="F911" s="214" t="s">
        <v>252</v>
      </c>
      <c r="H911" s="215">
        <v>1.804</v>
      </c>
      <c r="I911" s="216"/>
      <c r="L911" s="212"/>
      <c r="M911" s="217"/>
      <c r="N911" s="218"/>
      <c r="O911" s="218"/>
      <c r="P911" s="218"/>
      <c r="Q911" s="218"/>
      <c r="R911" s="218"/>
      <c r="S911" s="218"/>
      <c r="T911" s="219"/>
      <c r="AT911" s="213" t="s">
        <v>171</v>
      </c>
      <c r="AU911" s="213" t="s">
        <v>91</v>
      </c>
      <c r="AV911" s="13" t="s">
        <v>167</v>
      </c>
      <c r="AW911" s="13" t="s">
        <v>45</v>
      </c>
      <c r="AX911" s="13" t="s">
        <v>26</v>
      </c>
      <c r="AY911" s="213" t="s">
        <v>160</v>
      </c>
    </row>
    <row r="912" spans="2:65" s="1" customFormat="1" ht="16.5" customHeight="1">
      <c r="B912" s="171"/>
      <c r="C912" s="172" t="s">
        <v>1122</v>
      </c>
      <c r="D912" s="172" t="s">
        <v>162</v>
      </c>
      <c r="E912" s="173" t="s">
        <v>1123</v>
      </c>
      <c r="F912" s="174" t="s">
        <v>1124</v>
      </c>
      <c r="G912" s="175" t="s">
        <v>176</v>
      </c>
      <c r="H912" s="176">
        <v>182.195</v>
      </c>
      <c r="I912" s="177"/>
      <c r="J912" s="178">
        <f>ROUND(I912*H912,2)</f>
        <v>0</v>
      </c>
      <c r="K912" s="174" t="s">
        <v>166</v>
      </c>
      <c r="L912" s="42"/>
      <c r="M912" s="179" t="s">
        <v>5</v>
      </c>
      <c r="N912" s="180" t="s">
        <v>53</v>
      </c>
      <c r="O912" s="43"/>
      <c r="P912" s="181">
        <f>O912*H912</f>
        <v>0</v>
      </c>
      <c r="Q912" s="181">
        <v>0</v>
      </c>
      <c r="R912" s="181">
        <f>Q912*H912</f>
        <v>0</v>
      </c>
      <c r="S912" s="181">
        <v>0</v>
      </c>
      <c r="T912" s="182">
        <f>S912*H912</f>
        <v>0</v>
      </c>
      <c r="AR912" s="24" t="s">
        <v>262</v>
      </c>
      <c r="AT912" s="24" t="s">
        <v>162</v>
      </c>
      <c r="AU912" s="24" t="s">
        <v>91</v>
      </c>
      <c r="AY912" s="24" t="s">
        <v>160</v>
      </c>
      <c r="BE912" s="183">
        <f>IF(N912="základní",J912,0)</f>
        <v>0</v>
      </c>
      <c r="BF912" s="183">
        <f>IF(N912="snížená",J912,0)</f>
        <v>0</v>
      </c>
      <c r="BG912" s="183">
        <f>IF(N912="zákl. přenesená",J912,0)</f>
        <v>0</v>
      </c>
      <c r="BH912" s="183">
        <f>IF(N912="sníž. přenesená",J912,0)</f>
        <v>0</v>
      </c>
      <c r="BI912" s="183">
        <f>IF(N912="nulová",J912,0)</f>
        <v>0</v>
      </c>
      <c r="BJ912" s="24" t="s">
        <v>26</v>
      </c>
      <c r="BK912" s="183">
        <f>ROUND(I912*H912,2)</f>
        <v>0</v>
      </c>
      <c r="BL912" s="24" t="s">
        <v>262</v>
      </c>
      <c r="BM912" s="24" t="s">
        <v>1125</v>
      </c>
    </row>
    <row r="913" spans="2:47" s="1" customFormat="1" ht="13.5">
      <c r="B913" s="42"/>
      <c r="D913" s="184" t="s">
        <v>169</v>
      </c>
      <c r="F913" s="185" t="s">
        <v>1126</v>
      </c>
      <c r="I913" s="146"/>
      <c r="L913" s="42"/>
      <c r="M913" s="186"/>
      <c r="N913" s="43"/>
      <c r="O913" s="43"/>
      <c r="P913" s="43"/>
      <c r="Q913" s="43"/>
      <c r="R913" s="43"/>
      <c r="S913" s="43"/>
      <c r="T913" s="71"/>
      <c r="AT913" s="24" t="s">
        <v>169</v>
      </c>
      <c r="AU913" s="24" t="s">
        <v>91</v>
      </c>
    </row>
    <row r="914" spans="2:65" s="1" customFormat="1" ht="16.5" customHeight="1">
      <c r="B914" s="171"/>
      <c r="C914" s="202" t="s">
        <v>1127</v>
      </c>
      <c r="D914" s="202" t="s">
        <v>194</v>
      </c>
      <c r="E914" s="203" t="s">
        <v>1105</v>
      </c>
      <c r="F914" s="204" t="s">
        <v>1106</v>
      </c>
      <c r="G914" s="205" t="s">
        <v>183</v>
      </c>
      <c r="H914" s="206">
        <v>6.012</v>
      </c>
      <c r="I914" s="207"/>
      <c r="J914" s="208">
        <f>ROUND(I914*H914,2)</f>
        <v>0</v>
      </c>
      <c r="K914" s="204" t="s">
        <v>166</v>
      </c>
      <c r="L914" s="209"/>
      <c r="M914" s="210" t="s">
        <v>5</v>
      </c>
      <c r="N914" s="211" t="s">
        <v>53</v>
      </c>
      <c r="O914" s="43"/>
      <c r="P914" s="181">
        <f>O914*H914</f>
        <v>0</v>
      </c>
      <c r="Q914" s="181">
        <v>0.5</v>
      </c>
      <c r="R914" s="181">
        <f>Q914*H914</f>
        <v>3.006</v>
      </c>
      <c r="S914" s="181">
        <v>0</v>
      </c>
      <c r="T914" s="182">
        <f>S914*H914</f>
        <v>0</v>
      </c>
      <c r="AR914" s="24" t="s">
        <v>382</v>
      </c>
      <c r="AT914" s="24" t="s">
        <v>194</v>
      </c>
      <c r="AU914" s="24" t="s">
        <v>91</v>
      </c>
      <c r="AY914" s="24" t="s">
        <v>160</v>
      </c>
      <c r="BE914" s="183">
        <f>IF(N914="základní",J914,0)</f>
        <v>0</v>
      </c>
      <c r="BF914" s="183">
        <f>IF(N914="snížená",J914,0)</f>
        <v>0</v>
      </c>
      <c r="BG914" s="183">
        <f>IF(N914="zákl. přenesená",J914,0)</f>
        <v>0</v>
      </c>
      <c r="BH914" s="183">
        <f>IF(N914="sníž. přenesená",J914,0)</f>
        <v>0</v>
      </c>
      <c r="BI914" s="183">
        <f>IF(N914="nulová",J914,0)</f>
        <v>0</v>
      </c>
      <c r="BJ914" s="24" t="s">
        <v>26</v>
      </c>
      <c r="BK914" s="183">
        <f>ROUND(I914*H914,2)</f>
        <v>0</v>
      </c>
      <c r="BL914" s="24" t="s">
        <v>262</v>
      </c>
      <c r="BM914" s="24" t="s">
        <v>1128</v>
      </c>
    </row>
    <row r="915" spans="2:47" s="1" customFormat="1" ht="13.5">
      <c r="B915" s="42"/>
      <c r="D915" s="184" t="s">
        <v>169</v>
      </c>
      <c r="F915" s="185" t="s">
        <v>1106</v>
      </c>
      <c r="I915" s="146"/>
      <c r="L915" s="42"/>
      <c r="M915" s="186"/>
      <c r="N915" s="43"/>
      <c r="O915" s="43"/>
      <c r="P915" s="43"/>
      <c r="Q915" s="43"/>
      <c r="R915" s="43"/>
      <c r="S915" s="43"/>
      <c r="T915" s="71"/>
      <c r="AT915" s="24" t="s">
        <v>169</v>
      </c>
      <c r="AU915" s="24" t="s">
        <v>91</v>
      </c>
    </row>
    <row r="916" spans="2:51" s="12" customFormat="1" ht="13.5">
      <c r="B916" s="194"/>
      <c r="D916" s="184" t="s">
        <v>171</v>
      </c>
      <c r="E916" s="195" t="s">
        <v>5</v>
      </c>
      <c r="F916" s="196" t="s">
        <v>1108</v>
      </c>
      <c r="H916" s="197">
        <v>6.012</v>
      </c>
      <c r="I916" s="198"/>
      <c r="L916" s="194"/>
      <c r="M916" s="199"/>
      <c r="N916" s="200"/>
      <c r="O916" s="200"/>
      <c r="P916" s="200"/>
      <c r="Q916" s="200"/>
      <c r="R916" s="200"/>
      <c r="S916" s="200"/>
      <c r="T916" s="201"/>
      <c r="AT916" s="195" t="s">
        <v>171</v>
      </c>
      <c r="AU916" s="195" t="s">
        <v>91</v>
      </c>
      <c r="AV916" s="12" t="s">
        <v>91</v>
      </c>
      <c r="AW916" s="12" t="s">
        <v>45</v>
      </c>
      <c r="AX916" s="12" t="s">
        <v>82</v>
      </c>
      <c r="AY916" s="195" t="s">
        <v>160</v>
      </c>
    </row>
    <row r="917" spans="2:51" s="13" customFormat="1" ht="13.5">
      <c r="B917" s="212"/>
      <c r="D917" s="184" t="s">
        <v>171</v>
      </c>
      <c r="E917" s="213" t="s">
        <v>5</v>
      </c>
      <c r="F917" s="214" t="s">
        <v>252</v>
      </c>
      <c r="H917" s="215">
        <v>6.012</v>
      </c>
      <c r="I917" s="216"/>
      <c r="L917" s="212"/>
      <c r="M917" s="217"/>
      <c r="N917" s="218"/>
      <c r="O917" s="218"/>
      <c r="P917" s="218"/>
      <c r="Q917" s="218"/>
      <c r="R917" s="218"/>
      <c r="S917" s="218"/>
      <c r="T917" s="219"/>
      <c r="AT917" s="213" t="s">
        <v>171</v>
      </c>
      <c r="AU917" s="213" t="s">
        <v>91</v>
      </c>
      <c r="AV917" s="13" t="s">
        <v>167</v>
      </c>
      <c r="AW917" s="13" t="s">
        <v>45</v>
      </c>
      <c r="AX917" s="13" t="s">
        <v>26</v>
      </c>
      <c r="AY917" s="213" t="s">
        <v>160</v>
      </c>
    </row>
    <row r="918" spans="2:65" s="1" customFormat="1" ht="16.5" customHeight="1">
      <c r="B918" s="171"/>
      <c r="C918" s="172" t="s">
        <v>1129</v>
      </c>
      <c r="D918" s="172" t="s">
        <v>162</v>
      </c>
      <c r="E918" s="173" t="s">
        <v>1130</v>
      </c>
      <c r="F918" s="174" t="s">
        <v>1131</v>
      </c>
      <c r="G918" s="175" t="s">
        <v>176</v>
      </c>
      <c r="H918" s="176">
        <v>182.195</v>
      </c>
      <c r="I918" s="177"/>
      <c r="J918" s="178">
        <f>ROUND(I918*H918,2)</f>
        <v>0</v>
      </c>
      <c r="K918" s="174" t="s">
        <v>166</v>
      </c>
      <c r="L918" s="42"/>
      <c r="M918" s="179" t="s">
        <v>5</v>
      </c>
      <c r="N918" s="180" t="s">
        <v>53</v>
      </c>
      <c r="O918" s="43"/>
      <c r="P918" s="181">
        <f>O918*H918</f>
        <v>0</v>
      </c>
      <c r="Q918" s="181">
        <v>0.0002</v>
      </c>
      <c r="R918" s="181">
        <f>Q918*H918</f>
        <v>0.036439</v>
      </c>
      <c r="S918" s="181">
        <v>0</v>
      </c>
      <c r="T918" s="182">
        <f>S918*H918</f>
        <v>0</v>
      </c>
      <c r="AR918" s="24" t="s">
        <v>262</v>
      </c>
      <c r="AT918" s="24" t="s">
        <v>162</v>
      </c>
      <c r="AU918" s="24" t="s">
        <v>91</v>
      </c>
      <c r="AY918" s="24" t="s">
        <v>160</v>
      </c>
      <c r="BE918" s="183">
        <f>IF(N918="základní",J918,0)</f>
        <v>0</v>
      </c>
      <c r="BF918" s="183">
        <f>IF(N918="snížená",J918,0)</f>
        <v>0</v>
      </c>
      <c r="BG918" s="183">
        <f>IF(N918="zákl. přenesená",J918,0)</f>
        <v>0</v>
      </c>
      <c r="BH918" s="183">
        <f>IF(N918="sníž. přenesená",J918,0)</f>
        <v>0</v>
      </c>
      <c r="BI918" s="183">
        <f>IF(N918="nulová",J918,0)</f>
        <v>0</v>
      </c>
      <c r="BJ918" s="24" t="s">
        <v>26</v>
      </c>
      <c r="BK918" s="183">
        <f>ROUND(I918*H918,2)</f>
        <v>0</v>
      </c>
      <c r="BL918" s="24" t="s">
        <v>262</v>
      </c>
      <c r="BM918" s="24" t="s">
        <v>1132</v>
      </c>
    </row>
    <row r="919" spans="2:47" s="1" customFormat="1" ht="13.5">
      <c r="B919" s="42"/>
      <c r="D919" s="184" t="s">
        <v>169</v>
      </c>
      <c r="F919" s="185" t="s">
        <v>1133</v>
      </c>
      <c r="I919" s="146"/>
      <c r="L919" s="42"/>
      <c r="M919" s="186"/>
      <c r="N919" s="43"/>
      <c r="O919" s="43"/>
      <c r="P919" s="43"/>
      <c r="Q919" s="43"/>
      <c r="R919" s="43"/>
      <c r="S919" s="43"/>
      <c r="T919" s="71"/>
      <c r="AT919" s="24" t="s">
        <v>169</v>
      </c>
      <c r="AU919" s="24" t="s">
        <v>91</v>
      </c>
    </row>
    <row r="920" spans="2:65" s="1" customFormat="1" ht="25.5" customHeight="1">
      <c r="B920" s="171"/>
      <c r="C920" s="172" t="s">
        <v>1134</v>
      </c>
      <c r="D920" s="172" t="s">
        <v>162</v>
      </c>
      <c r="E920" s="173" t="s">
        <v>1135</v>
      </c>
      <c r="F920" s="174" t="s">
        <v>1136</v>
      </c>
      <c r="G920" s="175" t="s">
        <v>183</v>
      </c>
      <c r="H920" s="176">
        <v>13.828</v>
      </c>
      <c r="I920" s="177"/>
      <c r="J920" s="178">
        <f>ROUND(I920*H920,2)</f>
        <v>0</v>
      </c>
      <c r="K920" s="174" t="s">
        <v>166</v>
      </c>
      <c r="L920" s="42"/>
      <c r="M920" s="179" t="s">
        <v>5</v>
      </c>
      <c r="N920" s="180" t="s">
        <v>53</v>
      </c>
      <c r="O920" s="43"/>
      <c r="P920" s="181">
        <f>O920*H920</f>
        <v>0</v>
      </c>
      <c r="Q920" s="181">
        <v>0.00108</v>
      </c>
      <c r="R920" s="181">
        <f>Q920*H920</f>
        <v>0.01493424</v>
      </c>
      <c r="S920" s="181">
        <v>0</v>
      </c>
      <c r="T920" s="182">
        <f>S920*H920</f>
        <v>0</v>
      </c>
      <c r="AR920" s="24" t="s">
        <v>262</v>
      </c>
      <c r="AT920" s="24" t="s">
        <v>162</v>
      </c>
      <c r="AU920" s="24" t="s">
        <v>91</v>
      </c>
      <c r="AY920" s="24" t="s">
        <v>160</v>
      </c>
      <c r="BE920" s="183">
        <f>IF(N920="základní",J920,0)</f>
        <v>0</v>
      </c>
      <c r="BF920" s="183">
        <f>IF(N920="snížená",J920,0)</f>
        <v>0</v>
      </c>
      <c r="BG920" s="183">
        <f>IF(N920="zákl. přenesená",J920,0)</f>
        <v>0</v>
      </c>
      <c r="BH920" s="183">
        <f>IF(N920="sníž. přenesená",J920,0)</f>
        <v>0</v>
      </c>
      <c r="BI920" s="183">
        <f>IF(N920="nulová",J920,0)</f>
        <v>0</v>
      </c>
      <c r="BJ920" s="24" t="s">
        <v>26</v>
      </c>
      <c r="BK920" s="183">
        <f>ROUND(I920*H920,2)</f>
        <v>0</v>
      </c>
      <c r="BL920" s="24" t="s">
        <v>262</v>
      </c>
      <c r="BM920" s="24" t="s">
        <v>1137</v>
      </c>
    </row>
    <row r="921" spans="2:47" s="1" customFormat="1" ht="27">
      <c r="B921" s="42"/>
      <c r="D921" s="184" t="s">
        <v>169</v>
      </c>
      <c r="F921" s="185" t="s">
        <v>1138</v>
      </c>
      <c r="I921" s="146"/>
      <c r="L921" s="42"/>
      <c r="M921" s="186"/>
      <c r="N921" s="43"/>
      <c r="O921" s="43"/>
      <c r="P921" s="43"/>
      <c r="Q921" s="43"/>
      <c r="R921" s="43"/>
      <c r="S921" s="43"/>
      <c r="T921" s="71"/>
      <c r="AT921" s="24" t="s">
        <v>169</v>
      </c>
      <c r="AU921" s="24" t="s">
        <v>91</v>
      </c>
    </row>
    <row r="922" spans="2:51" s="12" customFormat="1" ht="13.5">
      <c r="B922" s="194"/>
      <c r="D922" s="184" t="s">
        <v>171</v>
      </c>
      <c r="E922" s="195" t="s">
        <v>5</v>
      </c>
      <c r="F922" s="196" t="s">
        <v>1139</v>
      </c>
      <c r="H922" s="197">
        <v>13.828</v>
      </c>
      <c r="I922" s="198"/>
      <c r="L922" s="194"/>
      <c r="M922" s="199"/>
      <c r="N922" s="200"/>
      <c r="O922" s="200"/>
      <c r="P922" s="200"/>
      <c r="Q922" s="200"/>
      <c r="R922" s="200"/>
      <c r="S922" s="200"/>
      <c r="T922" s="201"/>
      <c r="AT922" s="195" t="s">
        <v>171</v>
      </c>
      <c r="AU922" s="195" t="s">
        <v>91</v>
      </c>
      <c r="AV922" s="12" t="s">
        <v>91</v>
      </c>
      <c r="AW922" s="12" t="s">
        <v>45</v>
      </c>
      <c r="AX922" s="12" t="s">
        <v>82</v>
      </c>
      <c r="AY922" s="195" t="s">
        <v>160</v>
      </c>
    </row>
    <row r="923" spans="2:51" s="13" customFormat="1" ht="13.5">
      <c r="B923" s="212"/>
      <c r="D923" s="184" t="s">
        <v>171</v>
      </c>
      <c r="E923" s="213" t="s">
        <v>5</v>
      </c>
      <c r="F923" s="214" t="s">
        <v>252</v>
      </c>
      <c r="H923" s="215">
        <v>13.828</v>
      </c>
      <c r="I923" s="216"/>
      <c r="L923" s="212"/>
      <c r="M923" s="217"/>
      <c r="N923" s="218"/>
      <c r="O923" s="218"/>
      <c r="P923" s="218"/>
      <c r="Q923" s="218"/>
      <c r="R923" s="218"/>
      <c r="S923" s="218"/>
      <c r="T923" s="219"/>
      <c r="AT923" s="213" t="s">
        <v>171</v>
      </c>
      <c r="AU923" s="213" t="s">
        <v>91</v>
      </c>
      <c r="AV923" s="13" t="s">
        <v>167</v>
      </c>
      <c r="AW923" s="13" t="s">
        <v>45</v>
      </c>
      <c r="AX923" s="13" t="s">
        <v>26</v>
      </c>
      <c r="AY923" s="213" t="s">
        <v>160</v>
      </c>
    </row>
    <row r="924" spans="2:65" s="1" customFormat="1" ht="25.5" customHeight="1">
      <c r="B924" s="171"/>
      <c r="C924" s="172" t="s">
        <v>1140</v>
      </c>
      <c r="D924" s="172" t="s">
        <v>162</v>
      </c>
      <c r="E924" s="173" t="s">
        <v>1141</v>
      </c>
      <c r="F924" s="174" t="s">
        <v>1142</v>
      </c>
      <c r="G924" s="175" t="s">
        <v>176</v>
      </c>
      <c r="H924" s="176">
        <v>1.905</v>
      </c>
      <c r="I924" s="177"/>
      <c r="J924" s="178">
        <f>ROUND(I924*H924,2)</f>
        <v>0</v>
      </c>
      <c r="K924" s="174" t="s">
        <v>166</v>
      </c>
      <c r="L924" s="42"/>
      <c r="M924" s="179" t="s">
        <v>5</v>
      </c>
      <c r="N924" s="180" t="s">
        <v>53</v>
      </c>
      <c r="O924" s="43"/>
      <c r="P924" s="181">
        <f>O924*H924</f>
        <v>0</v>
      </c>
      <c r="Q924" s="181">
        <v>0.01093</v>
      </c>
      <c r="R924" s="181">
        <f>Q924*H924</f>
        <v>0.02082165</v>
      </c>
      <c r="S924" s="181">
        <v>0</v>
      </c>
      <c r="T924" s="182">
        <f>S924*H924</f>
        <v>0</v>
      </c>
      <c r="AR924" s="24" t="s">
        <v>262</v>
      </c>
      <c r="AT924" s="24" t="s">
        <v>162</v>
      </c>
      <c r="AU924" s="24" t="s">
        <v>91</v>
      </c>
      <c r="AY924" s="24" t="s">
        <v>160</v>
      </c>
      <c r="BE924" s="183">
        <f>IF(N924="základní",J924,0)</f>
        <v>0</v>
      </c>
      <c r="BF924" s="183">
        <f>IF(N924="snížená",J924,0)</f>
        <v>0</v>
      </c>
      <c r="BG924" s="183">
        <f>IF(N924="zákl. přenesená",J924,0)</f>
        <v>0</v>
      </c>
      <c r="BH924" s="183">
        <f>IF(N924="sníž. přenesená",J924,0)</f>
        <v>0</v>
      </c>
      <c r="BI924" s="183">
        <f>IF(N924="nulová",J924,0)</f>
        <v>0</v>
      </c>
      <c r="BJ924" s="24" t="s">
        <v>26</v>
      </c>
      <c r="BK924" s="183">
        <f>ROUND(I924*H924,2)</f>
        <v>0</v>
      </c>
      <c r="BL924" s="24" t="s">
        <v>262</v>
      </c>
      <c r="BM924" s="24" t="s">
        <v>1143</v>
      </c>
    </row>
    <row r="925" spans="2:47" s="1" customFormat="1" ht="27">
      <c r="B925" s="42"/>
      <c r="D925" s="184" t="s">
        <v>169</v>
      </c>
      <c r="F925" s="185" t="s">
        <v>1144</v>
      </c>
      <c r="I925" s="146"/>
      <c r="L925" s="42"/>
      <c r="M925" s="186"/>
      <c r="N925" s="43"/>
      <c r="O925" s="43"/>
      <c r="P925" s="43"/>
      <c r="Q925" s="43"/>
      <c r="R925" s="43"/>
      <c r="S925" s="43"/>
      <c r="T925" s="71"/>
      <c r="AT925" s="24" t="s">
        <v>169</v>
      </c>
      <c r="AU925" s="24" t="s">
        <v>91</v>
      </c>
    </row>
    <row r="926" spans="2:51" s="12" customFormat="1" ht="13.5">
      <c r="B926" s="194"/>
      <c r="D926" s="184" t="s">
        <v>171</v>
      </c>
      <c r="E926" s="195" t="s">
        <v>5</v>
      </c>
      <c r="F926" s="196" t="s">
        <v>1145</v>
      </c>
      <c r="H926" s="197">
        <v>1.905</v>
      </c>
      <c r="I926" s="198"/>
      <c r="L926" s="194"/>
      <c r="M926" s="199"/>
      <c r="N926" s="200"/>
      <c r="O926" s="200"/>
      <c r="P926" s="200"/>
      <c r="Q926" s="200"/>
      <c r="R926" s="200"/>
      <c r="S926" s="200"/>
      <c r="T926" s="201"/>
      <c r="AT926" s="195" t="s">
        <v>171</v>
      </c>
      <c r="AU926" s="195" t="s">
        <v>91</v>
      </c>
      <c r="AV926" s="12" t="s">
        <v>91</v>
      </c>
      <c r="AW926" s="12" t="s">
        <v>45</v>
      </c>
      <c r="AX926" s="12" t="s">
        <v>82</v>
      </c>
      <c r="AY926" s="195" t="s">
        <v>160</v>
      </c>
    </row>
    <row r="927" spans="2:65" s="1" customFormat="1" ht="25.5" customHeight="1">
      <c r="B927" s="171"/>
      <c r="C927" s="172" t="s">
        <v>1146</v>
      </c>
      <c r="D927" s="172" t="s">
        <v>162</v>
      </c>
      <c r="E927" s="173" t="s">
        <v>1147</v>
      </c>
      <c r="F927" s="174" t="s">
        <v>1148</v>
      </c>
      <c r="G927" s="175" t="s">
        <v>176</v>
      </c>
      <c r="H927" s="176">
        <v>1.905</v>
      </c>
      <c r="I927" s="177"/>
      <c r="J927" s="178">
        <f>ROUND(I927*H927,2)</f>
        <v>0</v>
      </c>
      <c r="K927" s="174" t="s">
        <v>166</v>
      </c>
      <c r="L927" s="42"/>
      <c r="M927" s="179" t="s">
        <v>5</v>
      </c>
      <c r="N927" s="180" t="s">
        <v>53</v>
      </c>
      <c r="O927" s="43"/>
      <c r="P927" s="181">
        <f>O927*H927</f>
        <v>0</v>
      </c>
      <c r="Q927" s="181">
        <v>0.0002</v>
      </c>
      <c r="R927" s="181">
        <f>Q927*H927</f>
        <v>0.00038100000000000005</v>
      </c>
      <c r="S927" s="181">
        <v>0</v>
      </c>
      <c r="T927" s="182">
        <f>S927*H927</f>
        <v>0</v>
      </c>
      <c r="AR927" s="24" t="s">
        <v>262</v>
      </c>
      <c r="AT927" s="24" t="s">
        <v>162</v>
      </c>
      <c r="AU927" s="24" t="s">
        <v>91</v>
      </c>
      <c r="AY927" s="24" t="s">
        <v>160</v>
      </c>
      <c r="BE927" s="183">
        <f>IF(N927="základní",J927,0)</f>
        <v>0</v>
      </c>
      <c r="BF927" s="183">
        <f>IF(N927="snížená",J927,0)</f>
        <v>0</v>
      </c>
      <c r="BG927" s="183">
        <f>IF(N927="zákl. přenesená",J927,0)</f>
        <v>0</v>
      </c>
      <c r="BH927" s="183">
        <f>IF(N927="sníž. přenesená",J927,0)</f>
        <v>0</v>
      </c>
      <c r="BI927" s="183">
        <f>IF(N927="nulová",J927,0)</f>
        <v>0</v>
      </c>
      <c r="BJ927" s="24" t="s">
        <v>26</v>
      </c>
      <c r="BK927" s="183">
        <f>ROUND(I927*H927,2)</f>
        <v>0</v>
      </c>
      <c r="BL927" s="24" t="s">
        <v>262</v>
      </c>
      <c r="BM927" s="24" t="s">
        <v>1149</v>
      </c>
    </row>
    <row r="928" spans="2:47" s="1" customFormat="1" ht="13.5">
      <c r="B928" s="42"/>
      <c r="D928" s="184" t="s">
        <v>169</v>
      </c>
      <c r="F928" s="185" t="s">
        <v>1150</v>
      </c>
      <c r="I928" s="146"/>
      <c r="L928" s="42"/>
      <c r="M928" s="186"/>
      <c r="N928" s="43"/>
      <c r="O928" s="43"/>
      <c r="P928" s="43"/>
      <c r="Q928" s="43"/>
      <c r="R928" s="43"/>
      <c r="S928" s="43"/>
      <c r="T928" s="71"/>
      <c r="AT928" s="24" t="s">
        <v>169</v>
      </c>
      <c r="AU928" s="24" t="s">
        <v>91</v>
      </c>
    </row>
    <row r="929" spans="2:65" s="1" customFormat="1" ht="16.5" customHeight="1">
      <c r="B929" s="171"/>
      <c r="C929" s="172" t="s">
        <v>1151</v>
      </c>
      <c r="D929" s="172" t="s">
        <v>162</v>
      </c>
      <c r="E929" s="173" t="s">
        <v>1152</v>
      </c>
      <c r="F929" s="174" t="s">
        <v>1153</v>
      </c>
      <c r="G929" s="175" t="s">
        <v>197</v>
      </c>
      <c r="H929" s="176">
        <v>7.547</v>
      </c>
      <c r="I929" s="177"/>
      <c r="J929" s="178">
        <f>ROUND(I929*H929,2)</f>
        <v>0</v>
      </c>
      <c r="K929" s="174" t="s">
        <v>166</v>
      </c>
      <c r="L929" s="42"/>
      <c r="M929" s="179" t="s">
        <v>5</v>
      </c>
      <c r="N929" s="180" t="s">
        <v>53</v>
      </c>
      <c r="O929" s="43"/>
      <c r="P929" s="181">
        <f>O929*H929</f>
        <v>0</v>
      </c>
      <c r="Q929" s="181">
        <v>0</v>
      </c>
      <c r="R929" s="181">
        <f>Q929*H929</f>
        <v>0</v>
      </c>
      <c r="S929" s="181">
        <v>0</v>
      </c>
      <c r="T929" s="182">
        <f>S929*H929</f>
        <v>0</v>
      </c>
      <c r="AR929" s="24" t="s">
        <v>262</v>
      </c>
      <c r="AT929" s="24" t="s">
        <v>162</v>
      </c>
      <c r="AU929" s="24" t="s">
        <v>91</v>
      </c>
      <c r="AY929" s="24" t="s">
        <v>160</v>
      </c>
      <c r="BE929" s="183">
        <f>IF(N929="základní",J929,0)</f>
        <v>0</v>
      </c>
      <c r="BF929" s="183">
        <f>IF(N929="snížená",J929,0)</f>
        <v>0</v>
      </c>
      <c r="BG929" s="183">
        <f>IF(N929="zákl. přenesená",J929,0)</f>
        <v>0</v>
      </c>
      <c r="BH929" s="183">
        <f>IF(N929="sníž. přenesená",J929,0)</f>
        <v>0</v>
      </c>
      <c r="BI929" s="183">
        <f>IF(N929="nulová",J929,0)</f>
        <v>0</v>
      </c>
      <c r="BJ929" s="24" t="s">
        <v>26</v>
      </c>
      <c r="BK929" s="183">
        <f>ROUND(I929*H929,2)</f>
        <v>0</v>
      </c>
      <c r="BL929" s="24" t="s">
        <v>262</v>
      </c>
      <c r="BM929" s="24" t="s">
        <v>1154</v>
      </c>
    </row>
    <row r="930" spans="2:47" s="1" customFormat="1" ht="27">
      <c r="B930" s="42"/>
      <c r="D930" s="184" t="s">
        <v>169</v>
      </c>
      <c r="F930" s="185" t="s">
        <v>1155</v>
      </c>
      <c r="I930" s="146"/>
      <c r="L930" s="42"/>
      <c r="M930" s="186"/>
      <c r="N930" s="43"/>
      <c r="O930" s="43"/>
      <c r="P930" s="43"/>
      <c r="Q930" s="43"/>
      <c r="R930" s="43"/>
      <c r="S930" s="43"/>
      <c r="T930" s="71"/>
      <c r="AT930" s="24" t="s">
        <v>169</v>
      </c>
      <c r="AU930" s="24" t="s">
        <v>91</v>
      </c>
    </row>
    <row r="931" spans="2:63" s="10" customFormat="1" ht="29.85" customHeight="1">
      <c r="B931" s="158"/>
      <c r="D931" s="159" t="s">
        <v>81</v>
      </c>
      <c r="E931" s="169" t="s">
        <v>1156</v>
      </c>
      <c r="F931" s="169" t="s">
        <v>1157</v>
      </c>
      <c r="I931" s="161"/>
      <c r="J931" s="170">
        <f>BK931</f>
        <v>0</v>
      </c>
      <c r="L931" s="158"/>
      <c r="M931" s="163"/>
      <c r="N931" s="164"/>
      <c r="O931" s="164"/>
      <c r="P931" s="165">
        <f>SUM(P932:P1050)</f>
        <v>0</v>
      </c>
      <c r="Q931" s="164"/>
      <c r="R931" s="165">
        <f>SUM(R932:R1050)</f>
        <v>0.5434945000000001</v>
      </c>
      <c r="S931" s="164"/>
      <c r="T931" s="166">
        <f>SUM(T932:T1050)</f>
        <v>0.45403105</v>
      </c>
      <c r="AR931" s="159" t="s">
        <v>91</v>
      </c>
      <c r="AT931" s="167" t="s">
        <v>81</v>
      </c>
      <c r="AU931" s="167" t="s">
        <v>26</v>
      </c>
      <c r="AY931" s="159" t="s">
        <v>160</v>
      </c>
      <c r="BK931" s="168">
        <f>SUM(BK932:BK1050)</f>
        <v>0</v>
      </c>
    </row>
    <row r="932" spans="2:65" s="1" customFormat="1" ht="16.5" customHeight="1">
      <c r="B932" s="171"/>
      <c r="C932" s="172" t="s">
        <v>1158</v>
      </c>
      <c r="D932" s="172" t="s">
        <v>162</v>
      </c>
      <c r="E932" s="173" t="s">
        <v>1159</v>
      </c>
      <c r="F932" s="174" t="s">
        <v>1160</v>
      </c>
      <c r="G932" s="175" t="s">
        <v>165</v>
      </c>
      <c r="H932" s="176">
        <v>2.69</v>
      </c>
      <c r="I932" s="177"/>
      <c r="J932" s="178">
        <f>ROUND(I932*H932,2)</f>
        <v>0</v>
      </c>
      <c r="K932" s="174" t="s">
        <v>166</v>
      </c>
      <c r="L932" s="42"/>
      <c r="M932" s="179" t="s">
        <v>5</v>
      </c>
      <c r="N932" s="180" t="s">
        <v>53</v>
      </c>
      <c r="O932" s="43"/>
      <c r="P932" s="181">
        <f>O932*H932</f>
        <v>0</v>
      </c>
      <c r="Q932" s="181">
        <v>0</v>
      </c>
      <c r="R932" s="181">
        <f>Q932*H932</f>
        <v>0</v>
      </c>
      <c r="S932" s="181">
        <v>0.00176</v>
      </c>
      <c r="T932" s="182">
        <f>S932*H932</f>
        <v>0.0047344</v>
      </c>
      <c r="AR932" s="24" t="s">
        <v>262</v>
      </c>
      <c r="AT932" s="24" t="s">
        <v>162</v>
      </c>
      <c r="AU932" s="24" t="s">
        <v>91</v>
      </c>
      <c r="AY932" s="24" t="s">
        <v>160</v>
      </c>
      <c r="BE932" s="183">
        <f>IF(N932="základní",J932,0)</f>
        <v>0</v>
      </c>
      <c r="BF932" s="183">
        <f>IF(N932="snížená",J932,0)</f>
        <v>0</v>
      </c>
      <c r="BG932" s="183">
        <f>IF(N932="zákl. přenesená",J932,0)</f>
        <v>0</v>
      </c>
      <c r="BH932" s="183">
        <f>IF(N932="sníž. přenesená",J932,0)</f>
        <v>0</v>
      </c>
      <c r="BI932" s="183">
        <f>IF(N932="nulová",J932,0)</f>
        <v>0</v>
      </c>
      <c r="BJ932" s="24" t="s">
        <v>26</v>
      </c>
      <c r="BK932" s="183">
        <f>ROUND(I932*H932,2)</f>
        <v>0</v>
      </c>
      <c r="BL932" s="24" t="s">
        <v>262</v>
      </c>
      <c r="BM932" s="24" t="s">
        <v>1161</v>
      </c>
    </row>
    <row r="933" spans="2:47" s="1" customFormat="1" ht="13.5">
      <c r="B933" s="42"/>
      <c r="D933" s="184" t="s">
        <v>169</v>
      </c>
      <c r="F933" s="185" t="s">
        <v>1162</v>
      </c>
      <c r="I933" s="146"/>
      <c r="L933" s="42"/>
      <c r="M933" s="186"/>
      <c r="N933" s="43"/>
      <c r="O933" s="43"/>
      <c r="P933" s="43"/>
      <c r="Q933" s="43"/>
      <c r="R933" s="43"/>
      <c r="S933" s="43"/>
      <c r="T933" s="71"/>
      <c r="AT933" s="24" t="s">
        <v>169</v>
      </c>
      <c r="AU933" s="24" t="s">
        <v>91</v>
      </c>
    </row>
    <row r="934" spans="2:51" s="11" customFormat="1" ht="13.5">
      <c r="B934" s="187"/>
      <c r="D934" s="184" t="s">
        <v>171</v>
      </c>
      <c r="E934" s="188" t="s">
        <v>5</v>
      </c>
      <c r="F934" s="189" t="s">
        <v>840</v>
      </c>
      <c r="H934" s="188" t="s">
        <v>5</v>
      </c>
      <c r="I934" s="190"/>
      <c r="L934" s="187"/>
      <c r="M934" s="191"/>
      <c r="N934" s="192"/>
      <c r="O934" s="192"/>
      <c r="P934" s="192"/>
      <c r="Q934" s="192"/>
      <c r="R934" s="192"/>
      <c r="S934" s="192"/>
      <c r="T934" s="193"/>
      <c r="AT934" s="188" t="s">
        <v>171</v>
      </c>
      <c r="AU934" s="188" t="s">
        <v>91</v>
      </c>
      <c r="AV934" s="11" t="s">
        <v>26</v>
      </c>
      <c r="AW934" s="11" t="s">
        <v>45</v>
      </c>
      <c r="AX934" s="11" t="s">
        <v>82</v>
      </c>
      <c r="AY934" s="188" t="s">
        <v>160</v>
      </c>
    </row>
    <row r="935" spans="2:51" s="11" customFormat="1" ht="13.5">
      <c r="B935" s="187"/>
      <c r="D935" s="184" t="s">
        <v>171</v>
      </c>
      <c r="E935" s="188" t="s">
        <v>5</v>
      </c>
      <c r="F935" s="189" t="s">
        <v>1163</v>
      </c>
      <c r="H935" s="188" t="s">
        <v>5</v>
      </c>
      <c r="I935" s="190"/>
      <c r="L935" s="187"/>
      <c r="M935" s="191"/>
      <c r="N935" s="192"/>
      <c r="O935" s="192"/>
      <c r="P935" s="192"/>
      <c r="Q935" s="192"/>
      <c r="R935" s="192"/>
      <c r="S935" s="192"/>
      <c r="T935" s="193"/>
      <c r="AT935" s="188" t="s">
        <v>171</v>
      </c>
      <c r="AU935" s="188" t="s">
        <v>91</v>
      </c>
      <c r="AV935" s="11" t="s">
        <v>26</v>
      </c>
      <c r="AW935" s="11" t="s">
        <v>45</v>
      </c>
      <c r="AX935" s="11" t="s">
        <v>82</v>
      </c>
      <c r="AY935" s="188" t="s">
        <v>160</v>
      </c>
    </row>
    <row r="936" spans="2:51" s="12" customFormat="1" ht="13.5">
      <c r="B936" s="194"/>
      <c r="D936" s="184" t="s">
        <v>171</v>
      </c>
      <c r="E936" s="195" t="s">
        <v>5</v>
      </c>
      <c r="F936" s="196" t="s">
        <v>1164</v>
      </c>
      <c r="H936" s="197">
        <v>2.69</v>
      </c>
      <c r="I936" s="198"/>
      <c r="L936" s="194"/>
      <c r="M936" s="199"/>
      <c r="N936" s="200"/>
      <c r="O936" s="200"/>
      <c r="P936" s="200"/>
      <c r="Q936" s="200"/>
      <c r="R936" s="200"/>
      <c r="S936" s="200"/>
      <c r="T936" s="201"/>
      <c r="AT936" s="195" t="s">
        <v>171</v>
      </c>
      <c r="AU936" s="195" t="s">
        <v>91</v>
      </c>
      <c r="AV936" s="12" t="s">
        <v>91</v>
      </c>
      <c r="AW936" s="12" t="s">
        <v>45</v>
      </c>
      <c r="AX936" s="12" t="s">
        <v>82</v>
      </c>
      <c r="AY936" s="195" t="s">
        <v>160</v>
      </c>
    </row>
    <row r="937" spans="2:51" s="13" customFormat="1" ht="13.5">
      <c r="B937" s="212"/>
      <c r="D937" s="184" t="s">
        <v>171</v>
      </c>
      <c r="E937" s="213" t="s">
        <v>5</v>
      </c>
      <c r="F937" s="214" t="s">
        <v>252</v>
      </c>
      <c r="H937" s="215">
        <v>2.69</v>
      </c>
      <c r="I937" s="216"/>
      <c r="L937" s="212"/>
      <c r="M937" s="217"/>
      <c r="N937" s="218"/>
      <c r="O937" s="218"/>
      <c r="P937" s="218"/>
      <c r="Q937" s="218"/>
      <c r="R937" s="218"/>
      <c r="S937" s="218"/>
      <c r="T937" s="219"/>
      <c r="AT937" s="213" t="s">
        <v>171</v>
      </c>
      <c r="AU937" s="213" t="s">
        <v>91</v>
      </c>
      <c r="AV937" s="13" t="s">
        <v>167</v>
      </c>
      <c r="AW937" s="13" t="s">
        <v>45</v>
      </c>
      <c r="AX937" s="13" t="s">
        <v>26</v>
      </c>
      <c r="AY937" s="213" t="s">
        <v>160</v>
      </c>
    </row>
    <row r="938" spans="2:65" s="1" customFormat="1" ht="16.5" customHeight="1">
      <c r="B938" s="171"/>
      <c r="C938" s="172" t="s">
        <v>1165</v>
      </c>
      <c r="D938" s="172" t="s">
        <v>162</v>
      </c>
      <c r="E938" s="173" t="s">
        <v>1166</v>
      </c>
      <c r="F938" s="174" t="s">
        <v>1167</v>
      </c>
      <c r="G938" s="175" t="s">
        <v>176</v>
      </c>
      <c r="H938" s="176">
        <v>2.69</v>
      </c>
      <c r="I938" s="177"/>
      <c r="J938" s="178">
        <f>ROUND(I938*H938,2)</f>
        <v>0</v>
      </c>
      <c r="K938" s="174" t="s">
        <v>166</v>
      </c>
      <c r="L938" s="42"/>
      <c r="M938" s="179" t="s">
        <v>5</v>
      </c>
      <c r="N938" s="180" t="s">
        <v>53</v>
      </c>
      <c r="O938" s="43"/>
      <c r="P938" s="181">
        <f>O938*H938</f>
        <v>0</v>
      </c>
      <c r="Q938" s="181">
        <v>0</v>
      </c>
      <c r="R938" s="181">
        <f>Q938*H938</f>
        <v>0</v>
      </c>
      <c r="S938" s="181">
        <v>0.00594</v>
      </c>
      <c r="T938" s="182">
        <f>S938*H938</f>
        <v>0.0159786</v>
      </c>
      <c r="AR938" s="24" t="s">
        <v>262</v>
      </c>
      <c r="AT938" s="24" t="s">
        <v>162</v>
      </c>
      <c r="AU938" s="24" t="s">
        <v>91</v>
      </c>
      <c r="AY938" s="24" t="s">
        <v>160</v>
      </c>
      <c r="BE938" s="183">
        <f>IF(N938="základní",J938,0)</f>
        <v>0</v>
      </c>
      <c r="BF938" s="183">
        <f>IF(N938="snížená",J938,0)</f>
        <v>0</v>
      </c>
      <c r="BG938" s="183">
        <f>IF(N938="zákl. přenesená",J938,0)</f>
        <v>0</v>
      </c>
      <c r="BH938" s="183">
        <f>IF(N938="sníž. přenesená",J938,0)</f>
        <v>0</v>
      </c>
      <c r="BI938" s="183">
        <f>IF(N938="nulová",J938,0)</f>
        <v>0</v>
      </c>
      <c r="BJ938" s="24" t="s">
        <v>26</v>
      </c>
      <c r="BK938" s="183">
        <f>ROUND(I938*H938,2)</f>
        <v>0</v>
      </c>
      <c r="BL938" s="24" t="s">
        <v>262</v>
      </c>
      <c r="BM938" s="24" t="s">
        <v>1168</v>
      </c>
    </row>
    <row r="939" spans="2:47" s="1" customFormat="1" ht="13.5">
      <c r="B939" s="42"/>
      <c r="D939" s="184" t="s">
        <v>169</v>
      </c>
      <c r="F939" s="185" t="s">
        <v>1169</v>
      </c>
      <c r="I939" s="146"/>
      <c r="L939" s="42"/>
      <c r="M939" s="186"/>
      <c r="N939" s="43"/>
      <c r="O939" s="43"/>
      <c r="P939" s="43"/>
      <c r="Q939" s="43"/>
      <c r="R939" s="43"/>
      <c r="S939" s="43"/>
      <c r="T939" s="71"/>
      <c r="AT939" s="24" t="s">
        <v>169</v>
      </c>
      <c r="AU939" s="24" t="s">
        <v>91</v>
      </c>
    </row>
    <row r="940" spans="2:65" s="1" customFormat="1" ht="16.5" customHeight="1">
      <c r="B940" s="171"/>
      <c r="C940" s="172" t="s">
        <v>1170</v>
      </c>
      <c r="D940" s="172" t="s">
        <v>162</v>
      </c>
      <c r="E940" s="173" t="s">
        <v>1171</v>
      </c>
      <c r="F940" s="174" t="s">
        <v>1172</v>
      </c>
      <c r="G940" s="175" t="s">
        <v>165</v>
      </c>
      <c r="H940" s="176">
        <v>20.705</v>
      </c>
      <c r="I940" s="177"/>
      <c r="J940" s="178">
        <f>ROUND(I940*H940,2)</f>
        <v>0</v>
      </c>
      <c r="K940" s="174" t="s">
        <v>166</v>
      </c>
      <c r="L940" s="42"/>
      <c r="M940" s="179" t="s">
        <v>5</v>
      </c>
      <c r="N940" s="180" t="s">
        <v>53</v>
      </c>
      <c r="O940" s="43"/>
      <c r="P940" s="181">
        <f>O940*H940</f>
        <v>0</v>
      </c>
      <c r="Q940" s="181">
        <v>0</v>
      </c>
      <c r="R940" s="181">
        <f>Q940*H940</f>
        <v>0</v>
      </c>
      <c r="S940" s="181">
        <v>0.00167</v>
      </c>
      <c r="T940" s="182">
        <f>S940*H940</f>
        <v>0.03457735</v>
      </c>
      <c r="AR940" s="24" t="s">
        <v>262</v>
      </c>
      <c r="AT940" s="24" t="s">
        <v>162</v>
      </c>
      <c r="AU940" s="24" t="s">
        <v>91</v>
      </c>
      <c r="AY940" s="24" t="s">
        <v>160</v>
      </c>
      <c r="BE940" s="183">
        <f>IF(N940="základní",J940,0)</f>
        <v>0</v>
      </c>
      <c r="BF940" s="183">
        <f>IF(N940="snížená",J940,0)</f>
        <v>0</v>
      </c>
      <c r="BG940" s="183">
        <f>IF(N940="zákl. přenesená",J940,0)</f>
        <v>0</v>
      </c>
      <c r="BH940" s="183">
        <f>IF(N940="sníž. přenesená",J940,0)</f>
        <v>0</v>
      </c>
      <c r="BI940" s="183">
        <f>IF(N940="nulová",J940,0)</f>
        <v>0</v>
      </c>
      <c r="BJ940" s="24" t="s">
        <v>26</v>
      </c>
      <c r="BK940" s="183">
        <f>ROUND(I940*H940,2)</f>
        <v>0</v>
      </c>
      <c r="BL940" s="24" t="s">
        <v>262</v>
      </c>
      <c r="BM940" s="24" t="s">
        <v>1173</v>
      </c>
    </row>
    <row r="941" spans="2:47" s="1" customFormat="1" ht="13.5">
      <c r="B941" s="42"/>
      <c r="D941" s="184" t="s">
        <v>169</v>
      </c>
      <c r="F941" s="185" t="s">
        <v>1174</v>
      </c>
      <c r="I941" s="146"/>
      <c r="L941" s="42"/>
      <c r="M941" s="186"/>
      <c r="N941" s="43"/>
      <c r="O941" s="43"/>
      <c r="P941" s="43"/>
      <c r="Q941" s="43"/>
      <c r="R941" s="43"/>
      <c r="S941" s="43"/>
      <c r="T941" s="71"/>
      <c r="AT941" s="24" t="s">
        <v>169</v>
      </c>
      <c r="AU941" s="24" t="s">
        <v>91</v>
      </c>
    </row>
    <row r="942" spans="2:51" s="11" customFormat="1" ht="13.5">
      <c r="B942" s="187"/>
      <c r="D942" s="184" t="s">
        <v>171</v>
      </c>
      <c r="E942" s="188" t="s">
        <v>5</v>
      </c>
      <c r="F942" s="189" t="s">
        <v>1175</v>
      </c>
      <c r="H942" s="188" t="s">
        <v>5</v>
      </c>
      <c r="I942" s="190"/>
      <c r="L942" s="187"/>
      <c r="M942" s="191"/>
      <c r="N942" s="192"/>
      <c r="O942" s="192"/>
      <c r="P942" s="192"/>
      <c r="Q942" s="192"/>
      <c r="R942" s="192"/>
      <c r="S942" s="192"/>
      <c r="T942" s="193"/>
      <c r="AT942" s="188" t="s">
        <v>171</v>
      </c>
      <c r="AU942" s="188" t="s">
        <v>91</v>
      </c>
      <c r="AV942" s="11" t="s">
        <v>26</v>
      </c>
      <c r="AW942" s="11" t="s">
        <v>45</v>
      </c>
      <c r="AX942" s="11" t="s">
        <v>82</v>
      </c>
      <c r="AY942" s="188" t="s">
        <v>160</v>
      </c>
    </row>
    <row r="943" spans="2:51" s="12" customFormat="1" ht="13.5">
      <c r="B943" s="194"/>
      <c r="D943" s="184" t="s">
        <v>171</v>
      </c>
      <c r="E943" s="195" t="s">
        <v>5</v>
      </c>
      <c r="F943" s="196" t="s">
        <v>1176</v>
      </c>
      <c r="H943" s="197">
        <v>4.7</v>
      </c>
      <c r="I943" s="198"/>
      <c r="L943" s="194"/>
      <c r="M943" s="199"/>
      <c r="N943" s="200"/>
      <c r="O943" s="200"/>
      <c r="P943" s="200"/>
      <c r="Q943" s="200"/>
      <c r="R943" s="200"/>
      <c r="S943" s="200"/>
      <c r="T943" s="201"/>
      <c r="AT943" s="195" t="s">
        <v>171</v>
      </c>
      <c r="AU943" s="195" t="s">
        <v>91</v>
      </c>
      <c r="AV943" s="12" t="s">
        <v>91</v>
      </c>
      <c r="AW943" s="12" t="s">
        <v>45</v>
      </c>
      <c r="AX943" s="12" t="s">
        <v>82</v>
      </c>
      <c r="AY943" s="195" t="s">
        <v>160</v>
      </c>
    </row>
    <row r="944" spans="2:51" s="12" customFormat="1" ht="13.5">
      <c r="B944" s="194"/>
      <c r="D944" s="184" t="s">
        <v>171</v>
      </c>
      <c r="E944" s="195" t="s">
        <v>5</v>
      </c>
      <c r="F944" s="196" t="s">
        <v>1177</v>
      </c>
      <c r="H944" s="197">
        <v>4.065</v>
      </c>
      <c r="I944" s="198"/>
      <c r="L944" s="194"/>
      <c r="M944" s="199"/>
      <c r="N944" s="200"/>
      <c r="O944" s="200"/>
      <c r="P944" s="200"/>
      <c r="Q944" s="200"/>
      <c r="R944" s="200"/>
      <c r="S944" s="200"/>
      <c r="T944" s="201"/>
      <c r="AT944" s="195" t="s">
        <v>171</v>
      </c>
      <c r="AU944" s="195" t="s">
        <v>91</v>
      </c>
      <c r="AV944" s="12" t="s">
        <v>91</v>
      </c>
      <c r="AW944" s="12" t="s">
        <v>45</v>
      </c>
      <c r="AX944" s="12" t="s">
        <v>82</v>
      </c>
      <c r="AY944" s="195" t="s">
        <v>160</v>
      </c>
    </row>
    <row r="945" spans="2:51" s="12" customFormat="1" ht="13.5">
      <c r="B945" s="194"/>
      <c r="D945" s="184" t="s">
        <v>171</v>
      </c>
      <c r="E945" s="195" t="s">
        <v>5</v>
      </c>
      <c r="F945" s="196" t="s">
        <v>1178</v>
      </c>
      <c r="H945" s="197">
        <v>1.05</v>
      </c>
      <c r="I945" s="198"/>
      <c r="L945" s="194"/>
      <c r="M945" s="199"/>
      <c r="N945" s="200"/>
      <c r="O945" s="200"/>
      <c r="P945" s="200"/>
      <c r="Q945" s="200"/>
      <c r="R945" s="200"/>
      <c r="S945" s="200"/>
      <c r="T945" s="201"/>
      <c r="AT945" s="195" t="s">
        <v>171</v>
      </c>
      <c r="AU945" s="195" t="s">
        <v>91</v>
      </c>
      <c r="AV945" s="12" t="s">
        <v>91</v>
      </c>
      <c r="AW945" s="12" t="s">
        <v>45</v>
      </c>
      <c r="AX945" s="12" t="s">
        <v>82</v>
      </c>
      <c r="AY945" s="195" t="s">
        <v>160</v>
      </c>
    </row>
    <row r="946" spans="2:51" s="12" customFormat="1" ht="13.5">
      <c r="B946" s="194"/>
      <c r="D946" s="184" t="s">
        <v>171</v>
      </c>
      <c r="E946" s="195" t="s">
        <v>5</v>
      </c>
      <c r="F946" s="196" t="s">
        <v>1179</v>
      </c>
      <c r="H946" s="197">
        <v>6.2</v>
      </c>
      <c r="I946" s="198"/>
      <c r="L946" s="194"/>
      <c r="M946" s="199"/>
      <c r="N946" s="200"/>
      <c r="O946" s="200"/>
      <c r="P946" s="200"/>
      <c r="Q946" s="200"/>
      <c r="R946" s="200"/>
      <c r="S946" s="200"/>
      <c r="T946" s="201"/>
      <c r="AT946" s="195" t="s">
        <v>171</v>
      </c>
      <c r="AU946" s="195" t="s">
        <v>91</v>
      </c>
      <c r="AV946" s="12" t="s">
        <v>91</v>
      </c>
      <c r="AW946" s="12" t="s">
        <v>45</v>
      </c>
      <c r="AX946" s="12" t="s">
        <v>82</v>
      </c>
      <c r="AY946" s="195" t="s">
        <v>160</v>
      </c>
    </row>
    <row r="947" spans="2:51" s="12" customFormat="1" ht="13.5">
      <c r="B947" s="194"/>
      <c r="D947" s="184" t="s">
        <v>171</v>
      </c>
      <c r="E947" s="195" t="s">
        <v>5</v>
      </c>
      <c r="F947" s="196" t="s">
        <v>1180</v>
      </c>
      <c r="H947" s="197">
        <v>1.59</v>
      </c>
      <c r="I947" s="198"/>
      <c r="L947" s="194"/>
      <c r="M947" s="199"/>
      <c r="N947" s="200"/>
      <c r="O947" s="200"/>
      <c r="P947" s="200"/>
      <c r="Q947" s="200"/>
      <c r="R947" s="200"/>
      <c r="S947" s="200"/>
      <c r="T947" s="201"/>
      <c r="AT947" s="195" t="s">
        <v>171</v>
      </c>
      <c r="AU947" s="195" t="s">
        <v>91</v>
      </c>
      <c r="AV947" s="12" t="s">
        <v>91</v>
      </c>
      <c r="AW947" s="12" t="s">
        <v>45</v>
      </c>
      <c r="AX947" s="12" t="s">
        <v>82</v>
      </c>
      <c r="AY947" s="195" t="s">
        <v>160</v>
      </c>
    </row>
    <row r="948" spans="2:51" s="12" customFormat="1" ht="13.5">
      <c r="B948" s="194"/>
      <c r="D948" s="184" t="s">
        <v>171</v>
      </c>
      <c r="E948" s="195" t="s">
        <v>5</v>
      </c>
      <c r="F948" s="196" t="s">
        <v>1181</v>
      </c>
      <c r="H948" s="197">
        <v>3.1</v>
      </c>
      <c r="I948" s="198"/>
      <c r="L948" s="194"/>
      <c r="M948" s="199"/>
      <c r="N948" s="200"/>
      <c r="O948" s="200"/>
      <c r="P948" s="200"/>
      <c r="Q948" s="200"/>
      <c r="R948" s="200"/>
      <c r="S948" s="200"/>
      <c r="T948" s="201"/>
      <c r="AT948" s="195" t="s">
        <v>171</v>
      </c>
      <c r="AU948" s="195" t="s">
        <v>91</v>
      </c>
      <c r="AV948" s="12" t="s">
        <v>91</v>
      </c>
      <c r="AW948" s="12" t="s">
        <v>45</v>
      </c>
      <c r="AX948" s="12" t="s">
        <v>82</v>
      </c>
      <c r="AY948" s="195" t="s">
        <v>160</v>
      </c>
    </row>
    <row r="949" spans="2:51" s="13" customFormat="1" ht="13.5">
      <c r="B949" s="212"/>
      <c r="D949" s="184" t="s">
        <v>171</v>
      </c>
      <c r="E949" s="213" t="s">
        <v>5</v>
      </c>
      <c r="F949" s="214" t="s">
        <v>252</v>
      </c>
      <c r="H949" s="215">
        <v>20.705</v>
      </c>
      <c r="I949" s="216"/>
      <c r="L949" s="212"/>
      <c r="M949" s="217"/>
      <c r="N949" s="218"/>
      <c r="O949" s="218"/>
      <c r="P949" s="218"/>
      <c r="Q949" s="218"/>
      <c r="R949" s="218"/>
      <c r="S949" s="218"/>
      <c r="T949" s="219"/>
      <c r="AT949" s="213" t="s">
        <v>171</v>
      </c>
      <c r="AU949" s="213" t="s">
        <v>91</v>
      </c>
      <c r="AV949" s="13" t="s">
        <v>167</v>
      </c>
      <c r="AW949" s="13" t="s">
        <v>45</v>
      </c>
      <c r="AX949" s="13" t="s">
        <v>26</v>
      </c>
      <c r="AY949" s="213" t="s">
        <v>160</v>
      </c>
    </row>
    <row r="950" spans="2:65" s="1" customFormat="1" ht="16.5" customHeight="1">
      <c r="B950" s="171"/>
      <c r="C950" s="172" t="s">
        <v>1182</v>
      </c>
      <c r="D950" s="172" t="s">
        <v>162</v>
      </c>
      <c r="E950" s="173" t="s">
        <v>1183</v>
      </c>
      <c r="F950" s="174" t="s">
        <v>1184</v>
      </c>
      <c r="G950" s="175" t="s">
        <v>165</v>
      </c>
      <c r="H950" s="176">
        <v>1.77</v>
      </c>
      <c r="I950" s="177"/>
      <c r="J950" s="178">
        <f>ROUND(I950*H950,2)</f>
        <v>0</v>
      </c>
      <c r="K950" s="174" t="s">
        <v>166</v>
      </c>
      <c r="L950" s="42"/>
      <c r="M950" s="179" t="s">
        <v>5</v>
      </c>
      <c r="N950" s="180" t="s">
        <v>53</v>
      </c>
      <c r="O950" s="43"/>
      <c r="P950" s="181">
        <f>O950*H950</f>
        <v>0</v>
      </c>
      <c r="Q950" s="181">
        <v>0</v>
      </c>
      <c r="R950" s="181">
        <f>Q950*H950</f>
        <v>0</v>
      </c>
      <c r="S950" s="181">
        <v>0.00175</v>
      </c>
      <c r="T950" s="182">
        <f>S950*H950</f>
        <v>0.0030975</v>
      </c>
      <c r="AR950" s="24" t="s">
        <v>262</v>
      </c>
      <c r="AT950" s="24" t="s">
        <v>162</v>
      </c>
      <c r="AU950" s="24" t="s">
        <v>91</v>
      </c>
      <c r="AY950" s="24" t="s">
        <v>160</v>
      </c>
      <c r="BE950" s="183">
        <f>IF(N950="základní",J950,0)</f>
        <v>0</v>
      </c>
      <c r="BF950" s="183">
        <f>IF(N950="snížená",J950,0)</f>
        <v>0</v>
      </c>
      <c r="BG950" s="183">
        <f>IF(N950="zákl. přenesená",J950,0)</f>
        <v>0</v>
      </c>
      <c r="BH950" s="183">
        <f>IF(N950="sníž. přenesená",J950,0)</f>
        <v>0</v>
      </c>
      <c r="BI950" s="183">
        <f>IF(N950="nulová",J950,0)</f>
        <v>0</v>
      </c>
      <c r="BJ950" s="24" t="s">
        <v>26</v>
      </c>
      <c r="BK950" s="183">
        <f>ROUND(I950*H950,2)</f>
        <v>0</v>
      </c>
      <c r="BL950" s="24" t="s">
        <v>262</v>
      </c>
      <c r="BM950" s="24" t="s">
        <v>1185</v>
      </c>
    </row>
    <row r="951" spans="2:47" s="1" customFormat="1" ht="13.5">
      <c r="B951" s="42"/>
      <c r="D951" s="184" t="s">
        <v>169</v>
      </c>
      <c r="F951" s="185" t="s">
        <v>1186</v>
      </c>
      <c r="I951" s="146"/>
      <c r="L951" s="42"/>
      <c r="M951" s="186"/>
      <c r="N951" s="43"/>
      <c r="O951" s="43"/>
      <c r="P951" s="43"/>
      <c r="Q951" s="43"/>
      <c r="R951" s="43"/>
      <c r="S951" s="43"/>
      <c r="T951" s="71"/>
      <c r="AT951" s="24" t="s">
        <v>169</v>
      </c>
      <c r="AU951" s="24" t="s">
        <v>91</v>
      </c>
    </row>
    <row r="952" spans="2:51" s="11" customFormat="1" ht="13.5">
      <c r="B952" s="187"/>
      <c r="D952" s="184" t="s">
        <v>171</v>
      </c>
      <c r="E952" s="188" t="s">
        <v>5</v>
      </c>
      <c r="F952" s="189" t="s">
        <v>840</v>
      </c>
      <c r="H952" s="188" t="s">
        <v>5</v>
      </c>
      <c r="I952" s="190"/>
      <c r="L952" s="187"/>
      <c r="M952" s="191"/>
      <c r="N952" s="192"/>
      <c r="O952" s="192"/>
      <c r="P952" s="192"/>
      <c r="Q952" s="192"/>
      <c r="R952" s="192"/>
      <c r="S952" s="192"/>
      <c r="T952" s="193"/>
      <c r="AT952" s="188" t="s">
        <v>171</v>
      </c>
      <c r="AU952" s="188" t="s">
        <v>91</v>
      </c>
      <c r="AV952" s="11" t="s">
        <v>26</v>
      </c>
      <c r="AW952" s="11" t="s">
        <v>45</v>
      </c>
      <c r="AX952" s="11" t="s">
        <v>82</v>
      </c>
      <c r="AY952" s="188" t="s">
        <v>160</v>
      </c>
    </row>
    <row r="953" spans="2:51" s="11" customFormat="1" ht="13.5">
      <c r="B953" s="187"/>
      <c r="D953" s="184" t="s">
        <v>171</v>
      </c>
      <c r="E953" s="188" t="s">
        <v>5</v>
      </c>
      <c r="F953" s="189" t="s">
        <v>1187</v>
      </c>
      <c r="H953" s="188" t="s">
        <v>5</v>
      </c>
      <c r="I953" s="190"/>
      <c r="L953" s="187"/>
      <c r="M953" s="191"/>
      <c r="N953" s="192"/>
      <c r="O953" s="192"/>
      <c r="P953" s="192"/>
      <c r="Q953" s="192"/>
      <c r="R953" s="192"/>
      <c r="S953" s="192"/>
      <c r="T953" s="193"/>
      <c r="AT953" s="188" t="s">
        <v>171</v>
      </c>
      <c r="AU953" s="188" t="s">
        <v>91</v>
      </c>
      <c r="AV953" s="11" t="s">
        <v>26</v>
      </c>
      <c r="AW953" s="11" t="s">
        <v>45</v>
      </c>
      <c r="AX953" s="11" t="s">
        <v>82</v>
      </c>
      <c r="AY953" s="188" t="s">
        <v>160</v>
      </c>
    </row>
    <row r="954" spans="2:51" s="12" customFormat="1" ht="13.5">
      <c r="B954" s="194"/>
      <c r="D954" s="184" t="s">
        <v>171</v>
      </c>
      <c r="E954" s="195" t="s">
        <v>5</v>
      </c>
      <c r="F954" s="196" t="s">
        <v>1188</v>
      </c>
      <c r="H954" s="197">
        <v>1.77</v>
      </c>
      <c r="I954" s="198"/>
      <c r="L954" s="194"/>
      <c r="M954" s="199"/>
      <c r="N954" s="200"/>
      <c r="O954" s="200"/>
      <c r="P954" s="200"/>
      <c r="Q954" s="200"/>
      <c r="R954" s="200"/>
      <c r="S954" s="200"/>
      <c r="T954" s="201"/>
      <c r="AT954" s="195" t="s">
        <v>171</v>
      </c>
      <c r="AU954" s="195" t="s">
        <v>91</v>
      </c>
      <c r="AV954" s="12" t="s">
        <v>91</v>
      </c>
      <c r="AW954" s="12" t="s">
        <v>45</v>
      </c>
      <c r="AX954" s="12" t="s">
        <v>82</v>
      </c>
      <c r="AY954" s="195" t="s">
        <v>160</v>
      </c>
    </row>
    <row r="955" spans="2:51" s="13" customFormat="1" ht="13.5">
      <c r="B955" s="212"/>
      <c r="D955" s="184" t="s">
        <v>171</v>
      </c>
      <c r="E955" s="213" t="s">
        <v>5</v>
      </c>
      <c r="F955" s="214" t="s">
        <v>252</v>
      </c>
      <c r="H955" s="215">
        <v>1.77</v>
      </c>
      <c r="I955" s="216"/>
      <c r="L955" s="212"/>
      <c r="M955" s="217"/>
      <c r="N955" s="218"/>
      <c r="O955" s="218"/>
      <c r="P955" s="218"/>
      <c r="Q955" s="218"/>
      <c r="R955" s="218"/>
      <c r="S955" s="218"/>
      <c r="T955" s="219"/>
      <c r="AT955" s="213" t="s">
        <v>171</v>
      </c>
      <c r="AU955" s="213" t="s">
        <v>91</v>
      </c>
      <c r="AV955" s="13" t="s">
        <v>167</v>
      </c>
      <c r="AW955" s="13" t="s">
        <v>45</v>
      </c>
      <c r="AX955" s="13" t="s">
        <v>26</v>
      </c>
      <c r="AY955" s="213" t="s">
        <v>160</v>
      </c>
    </row>
    <row r="956" spans="2:65" s="1" customFormat="1" ht="16.5" customHeight="1">
      <c r="B956" s="171"/>
      <c r="C956" s="172" t="s">
        <v>1189</v>
      </c>
      <c r="D956" s="172" t="s">
        <v>162</v>
      </c>
      <c r="E956" s="173" t="s">
        <v>1190</v>
      </c>
      <c r="F956" s="174" t="s">
        <v>1191</v>
      </c>
      <c r="G956" s="175" t="s">
        <v>603</v>
      </c>
      <c r="H956" s="176">
        <v>83</v>
      </c>
      <c r="I956" s="177"/>
      <c r="J956" s="178">
        <f>ROUND(I956*H956,2)</f>
        <v>0</v>
      </c>
      <c r="K956" s="174" t="s">
        <v>166</v>
      </c>
      <c r="L956" s="42"/>
      <c r="M956" s="179" t="s">
        <v>5</v>
      </c>
      <c r="N956" s="180" t="s">
        <v>53</v>
      </c>
      <c r="O956" s="43"/>
      <c r="P956" s="181">
        <f>O956*H956</f>
        <v>0</v>
      </c>
      <c r="Q956" s="181">
        <v>0</v>
      </c>
      <c r="R956" s="181">
        <f>Q956*H956</f>
        <v>0</v>
      </c>
      <c r="S956" s="181">
        <v>0.00188</v>
      </c>
      <c r="T956" s="182">
        <f>S956*H956</f>
        <v>0.15603999999999998</v>
      </c>
      <c r="AR956" s="24" t="s">
        <v>262</v>
      </c>
      <c r="AT956" s="24" t="s">
        <v>162</v>
      </c>
      <c r="AU956" s="24" t="s">
        <v>91</v>
      </c>
      <c r="AY956" s="24" t="s">
        <v>160</v>
      </c>
      <c r="BE956" s="183">
        <f>IF(N956="základní",J956,0)</f>
        <v>0</v>
      </c>
      <c r="BF956" s="183">
        <f>IF(N956="snížená",J956,0)</f>
        <v>0</v>
      </c>
      <c r="BG956" s="183">
        <f>IF(N956="zákl. přenesená",J956,0)</f>
        <v>0</v>
      </c>
      <c r="BH956" s="183">
        <f>IF(N956="sníž. přenesená",J956,0)</f>
        <v>0</v>
      </c>
      <c r="BI956" s="183">
        <f>IF(N956="nulová",J956,0)</f>
        <v>0</v>
      </c>
      <c r="BJ956" s="24" t="s">
        <v>26</v>
      </c>
      <c r="BK956" s="183">
        <f>ROUND(I956*H956,2)</f>
        <v>0</v>
      </c>
      <c r="BL956" s="24" t="s">
        <v>262</v>
      </c>
      <c r="BM956" s="24" t="s">
        <v>1192</v>
      </c>
    </row>
    <row r="957" spans="2:47" s="1" customFormat="1" ht="13.5">
      <c r="B957" s="42"/>
      <c r="D957" s="184" t="s">
        <v>169</v>
      </c>
      <c r="F957" s="185" t="s">
        <v>1191</v>
      </c>
      <c r="I957" s="146"/>
      <c r="L957" s="42"/>
      <c r="M957" s="186"/>
      <c r="N957" s="43"/>
      <c r="O957" s="43"/>
      <c r="P957" s="43"/>
      <c r="Q957" s="43"/>
      <c r="R957" s="43"/>
      <c r="S957" s="43"/>
      <c r="T957" s="71"/>
      <c r="AT957" s="24" t="s">
        <v>169</v>
      </c>
      <c r="AU957" s="24" t="s">
        <v>91</v>
      </c>
    </row>
    <row r="958" spans="2:51" s="11" customFormat="1" ht="13.5">
      <c r="B958" s="187"/>
      <c r="D958" s="184" t="s">
        <v>171</v>
      </c>
      <c r="E958" s="188" t="s">
        <v>5</v>
      </c>
      <c r="F958" s="189" t="s">
        <v>1193</v>
      </c>
      <c r="H958" s="188" t="s">
        <v>5</v>
      </c>
      <c r="I958" s="190"/>
      <c r="L958" s="187"/>
      <c r="M958" s="191"/>
      <c r="N958" s="192"/>
      <c r="O958" s="192"/>
      <c r="P958" s="192"/>
      <c r="Q958" s="192"/>
      <c r="R958" s="192"/>
      <c r="S958" s="192"/>
      <c r="T958" s="193"/>
      <c r="AT958" s="188" t="s">
        <v>171</v>
      </c>
      <c r="AU958" s="188" t="s">
        <v>91</v>
      </c>
      <c r="AV958" s="11" t="s">
        <v>26</v>
      </c>
      <c r="AW958" s="11" t="s">
        <v>45</v>
      </c>
      <c r="AX958" s="11" t="s">
        <v>82</v>
      </c>
      <c r="AY958" s="188" t="s">
        <v>160</v>
      </c>
    </row>
    <row r="959" spans="2:51" s="11" customFormat="1" ht="13.5">
      <c r="B959" s="187"/>
      <c r="D959" s="184" t="s">
        <v>171</v>
      </c>
      <c r="E959" s="188" t="s">
        <v>5</v>
      </c>
      <c r="F959" s="189" t="s">
        <v>1194</v>
      </c>
      <c r="H959" s="188" t="s">
        <v>5</v>
      </c>
      <c r="I959" s="190"/>
      <c r="L959" s="187"/>
      <c r="M959" s="191"/>
      <c r="N959" s="192"/>
      <c r="O959" s="192"/>
      <c r="P959" s="192"/>
      <c r="Q959" s="192"/>
      <c r="R959" s="192"/>
      <c r="S959" s="192"/>
      <c r="T959" s="193"/>
      <c r="AT959" s="188" t="s">
        <v>171</v>
      </c>
      <c r="AU959" s="188" t="s">
        <v>91</v>
      </c>
      <c r="AV959" s="11" t="s">
        <v>26</v>
      </c>
      <c r="AW959" s="11" t="s">
        <v>45</v>
      </c>
      <c r="AX959" s="11" t="s">
        <v>82</v>
      </c>
      <c r="AY959" s="188" t="s">
        <v>160</v>
      </c>
    </row>
    <row r="960" spans="2:51" s="11" customFormat="1" ht="13.5">
      <c r="B960" s="187"/>
      <c r="D960" s="184" t="s">
        <v>171</v>
      </c>
      <c r="E960" s="188" t="s">
        <v>5</v>
      </c>
      <c r="F960" s="189" t="s">
        <v>1195</v>
      </c>
      <c r="H960" s="188" t="s">
        <v>5</v>
      </c>
      <c r="I960" s="190"/>
      <c r="L960" s="187"/>
      <c r="M960" s="191"/>
      <c r="N960" s="192"/>
      <c r="O960" s="192"/>
      <c r="P960" s="192"/>
      <c r="Q960" s="192"/>
      <c r="R960" s="192"/>
      <c r="S960" s="192"/>
      <c r="T960" s="193"/>
      <c r="AT960" s="188" t="s">
        <v>171</v>
      </c>
      <c r="AU960" s="188" t="s">
        <v>91</v>
      </c>
      <c r="AV960" s="11" t="s">
        <v>26</v>
      </c>
      <c r="AW960" s="11" t="s">
        <v>45</v>
      </c>
      <c r="AX960" s="11" t="s">
        <v>82</v>
      </c>
      <c r="AY960" s="188" t="s">
        <v>160</v>
      </c>
    </row>
    <row r="961" spans="2:51" s="12" customFormat="1" ht="13.5">
      <c r="B961" s="194"/>
      <c r="D961" s="184" t="s">
        <v>171</v>
      </c>
      <c r="E961" s="195" t="s">
        <v>5</v>
      </c>
      <c r="F961" s="196" t="s">
        <v>1196</v>
      </c>
      <c r="H961" s="197">
        <v>83</v>
      </c>
      <c r="I961" s="198"/>
      <c r="L961" s="194"/>
      <c r="M961" s="199"/>
      <c r="N961" s="200"/>
      <c r="O961" s="200"/>
      <c r="P961" s="200"/>
      <c r="Q961" s="200"/>
      <c r="R961" s="200"/>
      <c r="S961" s="200"/>
      <c r="T961" s="201"/>
      <c r="AT961" s="195" t="s">
        <v>171</v>
      </c>
      <c r="AU961" s="195" t="s">
        <v>91</v>
      </c>
      <c r="AV961" s="12" t="s">
        <v>91</v>
      </c>
      <c r="AW961" s="12" t="s">
        <v>45</v>
      </c>
      <c r="AX961" s="12" t="s">
        <v>82</v>
      </c>
      <c r="AY961" s="195" t="s">
        <v>160</v>
      </c>
    </row>
    <row r="962" spans="2:51" s="13" customFormat="1" ht="13.5">
      <c r="B962" s="212"/>
      <c r="D962" s="184" t="s">
        <v>171</v>
      </c>
      <c r="E962" s="213" t="s">
        <v>5</v>
      </c>
      <c r="F962" s="214" t="s">
        <v>252</v>
      </c>
      <c r="H962" s="215">
        <v>83</v>
      </c>
      <c r="I962" s="216"/>
      <c r="L962" s="212"/>
      <c r="M962" s="217"/>
      <c r="N962" s="218"/>
      <c r="O962" s="218"/>
      <c r="P962" s="218"/>
      <c r="Q962" s="218"/>
      <c r="R962" s="218"/>
      <c r="S962" s="218"/>
      <c r="T962" s="219"/>
      <c r="AT962" s="213" t="s">
        <v>171</v>
      </c>
      <c r="AU962" s="213" t="s">
        <v>91</v>
      </c>
      <c r="AV962" s="13" t="s">
        <v>167</v>
      </c>
      <c r="AW962" s="13" t="s">
        <v>45</v>
      </c>
      <c r="AX962" s="13" t="s">
        <v>26</v>
      </c>
      <c r="AY962" s="213" t="s">
        <v>160</v>
      </c>
    </row>
    <row r="963" spans="2:65" s="1" customFormat="1" ht="16.5" customHeight="1">
      <c r="B963" s="171"/>
      <c r="C963" s="172" t="s">
        <v>1197</v>
      </c>
      <c r="D963" s="172" t="s">
        <v>162</v>
      </c>
      <c r="E963" s="173" t="s">
        <v>1198</v>
      </c>
      <c r="F963" s="174" t="s">
        <v>1199</v>
      </c>
      <c r="G963" s="175" t="s">
        <v>165</v>
      </c>
      <c r="H963" s="176">
        <v>69</v>
      </c>
      <c r="I963" s="177"/>
      <c r="J963" s="178">
        <f>ROUND(I963*H963,2)</f>
        <v>0</v>
      </c>
      <c r="K963" s="174" t="s">
        <v>166</v>
      </c>
      <c r="L963" s="42"/>
      <c r="M963" s="179" t="s">
        <v>5</v>
      </c>
      <c r="N963" s="180" t="s">
        <v>53</v>
      </c>
      <c r="O963" s="43"/>
      <c r="P963" s="181">
        <f>O963*H963</f>
        <v>0</v>
      </c>
      <c r="Q963" s="181">
        <v>0</v>
      </c>
      <c r="R963" s="181">
        <f>Q963*H963</f>
        <v>0</v>
      </c>
      <c r="S963" s="181">
        <v>0.0026</v>
      </c>
      <c r="T963" s="182">
        <f>S963*H963</f>
        <v>0.1794</v>
      </c>
      <c r="AR963" s="24" t="s">
        <v>262</v>
      </c>
      <c r="AT963" s="24" t="s">
        <v>162</v>
      </c>
      <c r="AU963" s="24" t="s">
        <v>91</v>
      </c>
      <c r="AY963" s="24" t="s">
        <v>160</v>
      </c>
      <c r="BE963" s="183">
        <f>IF(N963="základní",J963,0)</f>
        <v>0</v>
      </c>
      <c r="BF963" s="183">
        <f>IF(N963="snížená",J963,0)</f>
        <v>0</v>
      </c>
      <c r="BG963" s="183">
        <f>IF(N963="zákl. přenesená",J963,0)</f>
        <v>0</v>
      </c>
      <c r="BH963" s="183">
        <f>IF(N963="sníž. přenesená",J963,0)</f>
        <v>0</v>
      </c>
      <c r="BI963" s="183">
        <f>IF(N963="nulová",J963,0)</f>
        <v>0</v>
      </c>
      <c r="BJ963" s="24" t="s">
        <v>26</v>
      </c>
      <c r="BK963" s="183">
        <f>ROUND(I963*H963,2)</f>
        <v>0</v>
      </c>
      <c r="BL963" s="24" t="s">
        <v>262</v>
      </c>
      <c r="BM963" s="24" t="s">
        <v>1200</v>
      </c>
    </row>
    <row r="964" spans="2:47" s="1" customFormat="1" ht="13.5">
      <c r="B964" s="42"/>
      <c r="D964" s="184" t="s">
        <v>169</v>
      </c>
      <c r="F964" s="185" t="s">
        <v>1201</v>
      </c>
      <c r="I964" s="146"/>
      <c r="L964" s="42"/>
      <c r="M964" s="186"/>
      <c r="N964" s="43"/>
      <c r="O964" s="43"/>
      <c r="P964" s="43"/>
      <c r="Q964" s="43"/>
      <c r="R964" s="43"/>
      <c r="S964" s="43"/>
      <c r="T964" s="71"/>
      <c r="AT964" s="24" t="s">
        <v>169</v>
      </c>
      <c r="AU964" s="24" t="s">
        <v>91</v>
      </c>
    </row>
    <row r="965" spans="2:51" s="12" customFormat="1" ht="13.5">
      <c r="B965" s="194"/>
      <c r="D965" s="184" t="s">
        <v>171</v>
      </c>
      <c r="E965" s="195" t="s">
        <v>5</v>
      </c>
      <c r="F965" s="196" t="s">
        <v>1202</v>
      </c>
      <c r="H965" s="197">
        <v>69</v>
      </c>
      <c r="I965" s="198"/>
      <c r="L965" s="194"/>
      <c r="M965" s="199"/>
      <c r="N965" s="200"/>
      <c r="O965" s="200"/>
      <c r="P965" s="200"/>
      <c r="Q965" s="200"/>
      <c r="R965" s="200"/>
      <c r="S965" s="200"/>
      <c r="T965" s="201"/>
      <c r="AT965" s="195" t="s">
        <v>171</v>
      </c>
      <c r="AU965" s="195" t="s">
        <v>91</v>
      </c>
      <c r="AV965" s="12" t="s">
        <v>91</v>
      </c>
      <c r="AW965" s="12" t="s">
        <v>45</v>
      </c>
      <c r="AX965" s="12" t="s">
        <v>82</v>
      </c>
      <c r="AY965" s="195" t="s">
        <v>160</v>
      </c>
    </row>
    <row r="966" spans="2:51" s="13" customFormat="1" ht="13.5">
      <c r="B966" s="212"/>
      <c r="D966" s="184" t="s">
        <v>171</v>
      </c>
      <c r="E966" s="213" t="s">
        <v>5</v>
      </c>
      <c r="F966" s="214" t="s">
        <v>252</v>
      </c>
      <c r="H966" s="215">
        <v>69</v>
      </c>
      <c r="I966" s="216"/>
      <c r="L966" s="212"/>
      <c r="M966" s="217"/>
      <c r="N966" s="218"/>
      <c r="O966" s="218"/>
      <c r="P966" s="218"/>
      <c r="Q966" s="218"/>
      <c r="R966" s="218"/>
      <c r="S966" s="218"/>
      <c r="T966" s="219"/>
      <c r="AT966" s="213" t="s">
        <v>171</v>
      </c>
      <c r="AU966" s="213" t="s">
        <v>91</v>
      </c>
      <c r="AV966" s="13" t="s">
        <v>167</v>
      </c>
      <c r="AW966" s="13" t="s">
        <v>45</v>
      </c>
      <c r="AX966" s="13" t="s">
        <v>26</v>
      </c>
      <c r="AY966" s="213" t="s">
        <v>160</v>
      </c>
    </row>
    <row r="967" spans="2:65" s="1" customFormat="1" ht="16.5" customHeight="1">
      <c r="B967" s="171"/>
      <c r="C967" s="172" t="s">
        <v>1203</v>
      </c>
      <c r="D967" s="172" t="s">
        <v>162</v>
      </c>
      <c r="E967" s="173" t="s">
        <v>1204</v>
      </c>
      <c r="F967" s="174" t="s">
        <v>1205</v>
      </c>
      <c r="G967" s="175" t="s">
        <v>165</v>
      </c>
      <c r="H967" s="176">
        <v>15.28</v>
      </c>
      <c r="I967" s="177"/>
      <c r="J967" s="178">
        <f>ROUND(I967*H967,2)</f>
        <v>0</v>
      </c>
      <c r="K967" s="174" t="s">
        <v>166</v>
      </c>
      <c r="L967" s="42"/>
      <c r="M967" s="179" t="s">
        <v>5</v>
      </c>
      <c r="N967" s="180" t="s">
        <v>53</v>
      </c>
      <c r="O967" s="43"/>
      <c r="P967" s="181">
        <f>O967*H967</f>
        <v>0</v>
      </c>
      <c r="Q967" s="181">
        <v>0</v>
      </c>
      <c r="R967" s="181">
        <f>Q967*H967</f>
        <v>0</v>
      </c>
      <c r="S967" s="181">
        <v>0.00394</v>
      </c>
      <c r="T967" s="182">
        <f>S967*H967</f>
        <v>0.0602032</v>
      </c>
      <c r="AR967" s="24" t="s">
        <v>262</v>
      </c>
      <c r="AT967" s="24" t="s">
        <v>162</v>
      </c>
      <c r="AU967" s="24" t="s">
        <v>91</v>
      </c>
      <c r="AY967" s="24" t="s">
        <v>160</v>
      </c>
      <c r="BE967" s="183">
        <f>IF(N967="základní",J967,0)</f>
        <v>0</v>
      </c>
      <c r="BF967" s="183">
        <f>IF(N967="snížená",J967,0)</f>
        <v>0</v>
      </c>
      <c r="BG967" s="183">
        <f>IF(N967="zákl. přenesená",J967,0)</f>
        <v>0</v>
      </c>
      <c r="BH967" s="183">
        <f>IF(N967="sníž. přenesená",J967,0)</f>
        <v>0</v>
      </c>
      <c r="BI967" s="183">
        <f>IF(N967="nulová",J967,0)</f>
        <v>0</v>
      </c>
      <c r="BJ967" s="24" t="s">
        <v>26</v>
      </c>
      <c r="BK967" s="183">
        <f>ROUND(I967*H967,2)</f>
        <v>0</v>
      </c>
      <c r="BL967" s="24" t="s">
        <v>262</v>
      </c>
      <c r="BM967" s="24" t="s">
        <v>1206</v>
      </c>
    </row>
    <row r="968" spans="2:47" s="1" customFormat="1" ht="13.5">
      <c r="B968" s="42"/>
      <c r="D968" s="184" t="s">
        <v>169</v>
      </c>
      <c r="F968" s="185" t="s">
        <v>1207</v>
      </c>
      <c r="I968" s="146"/>
      <c r="L968" s="42"/>
      <c r="M968" s="186"/>
      <c r="N968" s="43"/>
      <c r="O968" s="43"/>
      <c r="P968" s="43"/>
      <c r="Q968" s="43"/>
      <c r="R968" s="43"/>
      <c r="S968" s="43"/>
      <c r="T968" s="71"/>
      <c r="AT968" s="24" t="s">
        <v>169</v>
      </c>
      <c r="AU968" s="24" t="s">
        <v>91</v>
      </c>
    </row>
    <row r="969" spans="2:51" s="11" customFormat="1" ht="13.5">
      <c r="B969" s="187"/>
      <c r="D969" s="184" t="s">
        <v>171</v>
      </c>
      <c r="E969" s="188" t="s">
        <v>5</v>
      </c>
      <c r="F969" s="189" t="s">
        <v>1208</v>
      </c>
      <c r="H969" s="188" t="s">
        <v>5</v>
      </c>
      <c r="I969" s="190"/>
      <c r="L969" s="187"/>
      <c r="M969" s="191"/>
      <c r="N969" s="192"/>
      <c r="O969" s="192"/>
      <c r="P969" s="192"/>
      <c r="Q969" s="192"/>
      <c r="R969" s="192"/>
      <c r="S969" s="192"/>
      <c r="T969" s="193"/>
      <c r="AT969" s="188" t="s">
        <v>171</v>
      </c>
      <c r="AU969" s="188" t="s">
        <v>91</v>
      </c>
      <c r="AV969" s="11" t="s">
        <v>26</v>
      </c>
      <c r="AW969" s="11" t="s">
        <v>45</v>
      </c>
      <c r="AX969" s="11" t="s">
        <v>82</v>
      </c>
      <c r="AY969" s="188" t="s">
        <v>160</v>
      </c>
    </row>
    <row r="970" spans="2:51" s="12" customFormat="1" ht="13.5">
      <c r="B970" s="194"/>
      <c r="D970" s="184" t="s">
        <v>171</v>
      </c>
      <c r="E970" s="195" t="s">
        <v>5</v>
      </c>
      <c r="F970" s="196" t="s">
        <v>1209</v>
      </c>
      <c r="H970" s="197">
        <v>9.52</v>
      </c>
      <c r="I970" s="198"/>
      <c r="L970" s="194"/>
      <c r="M970" s="199"/>
      <c r="N970" s="200"/>
      <c r="O970" s="200"/>
      <c r="P970" s="200"/>
      <c r="Q970" s="200"/>
      <c r="R970" s="200"/>
      <c r="S970" s="200"/>
      <c r="T970" s="201"/>
      <c r="AT970" s="195" t="s">
        <v>171</v>
      </c>
      <c r="AU970" s="195" t="s">
        <v>91</v>
      </c>
      <c r="AV970" s="12" t="s">
        <v>91</v>
      </c>
      <c r="AW970" s="12" t="s">
        <v>45</v>
      </c>
      <c r="AX970" s="12" t="s">
        <v>82</v>
      </c>
      <c r="AY970" s="195" t="s">
        <v>160</v>
      </c>
    </row>
    <row r="971" spans="2:51" s="12" customFormat="1" ht="13.5">
      <c r="B971" s="194"/>
      <c r="D971" s="184" t="s">
        <v>171</v>
      </c>
      <c r="E971" s="195" t="s">
        <v>5</v>
      </c>
      <c r="F971" s="196" t="s">
        <v>1210</v>
      </c>
      <c r="H971" s="197">
        <v>5.76</v>
      </c>
      <c r="I971" s="198"/>
      <c r="L971" s="194"/>
      <c r="M971" s="199"/>
      <c r="N971" s="200"/>
      <c r="O971" s="200"/>
      <c r="P971" s="200"/>
      <c r="Q971" s="200"/>
      <c r="R971" s="200"/>
      <c r="S971" s="200"/>
      <c r="T971" s="201"/>
      <c r="AT971" s="195" t="s">
        <v>171</v>
      </c>
      <c r="AU971" s="195" t="s">
        <v>91</v>
      </c>
      <c r="AV971" s="12" t="s">
        <v>91</v>
      </c>
      <c r="AW971" s="12" t="s">
        <v>45</v>
      </c>
      <c r="AX971" s="12" t="s">
        <v>82</v>
      </c>
      <c r="AY971" s="195" t="s">
        <v>160</v>
      </c>
    </row>
    <row r="972" spans="2:51" s="13" customFormat="1" ht="13.5">
      <c r="B972" s="212"/>
      <c r="D972" s="184" t="s">
        <v>171</v>
      </c>
      <c r="E972" s="213" t="s">
        <v>5</v>
      </c>
      <c r="F972" s="214" t="s">
        <v>252</v>
      </c>
      <c r="H972" s="215">
        <v>15.28</v>
      </c>
      <c r="I972" s="216"/>
      <c r="L972" s="212"/>
      <c r="M972" s="217"/>
      <c r="N972" s="218"/>
      <c r="O972" s="218"/>
      <c r="P972" s="218"/>
      <c r="Q972" s="218"/>
      <c r="R972" s="218"/>
      <c r="S972" s="218"/>
      <c r="T972" s="219"/>
      <c r="AT972" s="213" t="s">
        <v>171</v>
      </c>
      <c r="AU972" s="213" t="s">
        <v>91</v>
      </c>
      <c r="AV972" s="13" t="s">
        <v>167</v>
      </c>
      <c r="AW972" s="13" t="s">
        <v>45</v>
      </c>
      <c r="AX972" s="13" t="s">
        <v>26</v>
      </c>
      <c r="AY972" s="213" t="s">
        <v>160</v>
      </c>
    </row>
    <row r="973" spans="2:65" s="1" customFormat="1" ht="16.5" customHeight="1">
      <c r="B973" s="171"/>
      <c r="C973" s="172" t="s">
        <v>1211</v>
      </c>
      <c r="D973" s="172" t="s">
        <v>162</v>
      </c>
      <c r="E973" s="173" t="s">
        <v>1212</v>
      </c>
      <c r="F973" s="174" t="s">
        <v>1213</v>
      </c>
      <c r="G973" s="175" t="s">
        <v>165</v>
      </c>
      <c r="H973" s="176">
        <v>8</v>
      </c>
      <c r="I973" s="177"/>
      <c r="J973" s="178">
        <f>ROUND(I973*H973,2)</f>
        <v>0</v>
      </c>
      <c r="K973" s="174" t="s">
        <v>166</v>
      </c>
      <c r="L973" s="42"/>
      <c r="M973" s="179" t="s">
        <v>5</v>
      </c>
      <c r="N973" s="180" t="s">
        <v>53</v>
      </c>
      <c r="O973" s="43"/>
      <c r="P973" s="181">
        <f>O973*H973</f>
        <v>0</v>
      </c>
      <c r="Q973" s="181">
        <v>0.00288</v>
      </c>
      <c r="R973" s="181">
        <f>Q973*H973</f>
        <v>0.02304</v>
      </c>
      <c r="S973" s="181">
        <v>0</v>
      </c>
      <c r="T973" s="182">
        <f>S973*H973</f>
        <v>0</v>
      </c>
      <c r="AR973" s="24" t="s">
        <v>262</v>
      </c>
      <c r="AT973" s="24" t="s">
        <v>162</v>
      </c>
      <c r="AU973" s="24" t="s">
        <v>91</v>
      </c>
      <c r="AY973" s="24" t="s">
        <v>160</v>
      </c>
      <c r="BE973" s="183">
        <f>IF(N973="základní",J973,0)</f>
        <v>0</v>
      </c>
      <c r="BF973" s="183">
        <f>IF(N973="snížená",J973,0)</f>
        <v>0</v>
      </c>
      <c r="BG973" s="183">
        <f>IF(N973="zákl. přenesená",J973,0)</f>
        <v>0</v>
      </c>
      <c r="BH973" s="183">
        <f>IF(N973="sníž. přenesená",J973,0)</f>
        <v>0</v>
      </c>
      <c r="BI973" s="183">
        <f>IF(N973="nulová",J973,0)</f>
        <v>0</v>
      </c>
      <c r="BJ973" s="24" t="s">
        <v>26</v>
      </c>
      <c r="BK973" s="183">
        <f>ROUND(I973*H973,2)</f>
        <v>0</v>
      </c>
      <c r="BL973" s="24" t="s">
        <v>262</v>
      </c>
      <c r="BM973" s="24" t="s">
        <v>1214</v>
      </c>
    </row>
    <row r="974" spans="2:47" s="1" customFormat="1" ht="13.5">
      <c r="B974" s="42"/>
      <c r="D974" s="184" t="s">
        <v>169</v>
      </c>
      <c r="F974" s="185" t="s">
        <v>1215</v>
      </c>
      <c r="I974" s="146"/>
      <c r="L974" s="42"/>
      <c r="M974" s="186"/>
      <c r="N974" s="43"/>
      <c r="O974" s="43"/>
      <c r="P974" s="43"/>
      <c r="Q974" s="43"/>
      <c r="R974" s="43"/>
      <c r="S974" s="43"/>
      <c r="T974" s="71"/>
      <c r="AT974" s="24" t="s">
        <v>169</v>
      </c>
      <c r="AU974" s="24" t="s">
        <v>91</v>
      </c>
    </row>
    <row r="975" spans="2:51" s="12" customFormat="1" ht="13.5">
      <c r="B975" s="194"/>
      <c r="D975" s="184" t="s">
        <v>171</v>
      </c>
      <c r="E975" s="195" t="s">
        <v>5</v>
      </c>
      <c r="F975" s="196" t="s">
        <v>1216</v>
      </c>
      <c r="H975" s="197">
        <v>8</v>
      </c>
      <c r="I975" s="198"/>
      <c r="L975" s="194"/>
      <c r="M975" s="199"/>
      <c r="N975" s="200"/>
      <c r="O975" s="200"/>
      <c r="P975" s="200"/>
      <c r="Q975" s="200"/>
      <c r="R975" s="200"/>
      <c r="S975" s="200"/>
      <c r="T975" s="201"/>
      <c r="AT975" s="195" t="s">
        <v>171</v>
      </c>
      <c r="AU975" s="195" t="s">
        <v>91</v>
      </c>
      <c r="AV975" s="12" t="s">
        <v>91</v>
      </c>
      <c r="AW975" s="12" t="s">
        <v>45</v>
      </c>
      <c r="AX975" s="12" t="s">
        <v>82</v>
      </c>
      <c r="AY975" s="195" t="s">
        <v>160</v>
      </c>
    </row>
    <row r="976" spans="2:51" s="13" customFormat="1" ht="13.5">
      <c r="B976" s="212"/>
      <c r="D976" s="184" t="s">
        <v>171</v>
      </c>
      <c r="E976" s="213" t="s">
        <v>5</v>
      </c>
      <c r="F976" s="214" t="s">
        <v>252</v>
      </c>
      <c r="H976" s="215">
        <v>8</v>
      </c>
      <c r="I976" s="216"/>
      <c r="L976" s="212"/>
      <c r="M976" s="217"/>
      <c r="N976" s="218"/>
      <c r="O976" s="218"/>
      <c r="P976" s="218"/>
      <c r="Q976" s="218"/>
      <c r="R976" s="218"/>
      <c r="S976" s="218"/>
      <c r="T976" s="219"/>
      <c r="AT976" s="213" t="s">
        <v>171</v>
      </c>
      <c r="AU976" s="213" t="s">
        <v>91</v>
      </c>
      <c r="AV976" s="13" t="s">
        <v>167</v>
      </c>
      <c r="AW976" s="13" t="s">
        <v>45</v>
      </c>
      <c r="AX976" s="13" t="s">
        <v>26</v>
      </c>
      <c r="AY976" s="213" t="s">
        <v>160</v>
      </c>
    </row>
    <row r="977" spans="2:65" s="1" customFormat="1" ht="16.5" customHeight="1">
      <c r="B977" s="171"/>
      <c r="C977" s="172" t="s">
        <v>1217</v>
      </c>
      <c r="D977" s="172" t="s">
        <v>162</v>
      </c>
      <c r="E977" s="173" t="s">
        <v>1218</v>
      </c>
      <c r="F977" s="174" t="s">
        <v>1219</v>
      </c>
      <c r="G977" s="175" t="s">
        <v>165</v>
      </c>
      <c r="H977" s="176">
        <v>8</v>
      </c>
      <c r="I977" s="177"/>
      <c r="J977" s="178">
        <f>ROUND(I977*H977,2)</f>
        <v>0</v>
      </c>
      <c r="K977" s="174" t="s">
        <v>5</v>
      </c>
      <c r="L977" s="42"/>
      <c r="M977" s="179" t="s">
        <v>5</v>
      </c>
      <c r="N977" s="180" t="s">
        <v>53</v>
      </c>
      <c r="O977" s="43"/>
      <c r="P977" s="181">
        <f>O977*H977</f>
        <v>0</v>
      </c>
      <c r="Q977" s="181">
        <v>0.00083</v>
      </c>
      <c r="R977" s="181">
        <f>Q977*H977</f>
        <v>0.00664</v>
      </c>
      <c r="S977" s="181">
        <v>0</v>
      </c>
      <c r="T977" s="182">
        <f>S977*H977</f>
        <v>0</v>
      </c>
      <c r="AR977" s="24" t="s">
        <v>262</v>
      </c>
      <c r="AT977" s="24" t="s">
        <v>162</v>
      </c>
      <c r="AU977" s="24" t="s">
        <v>91</v>
      </c>
      <c r="AY977" s="24" t="s">
        <v>160</v>
      </c>
      <c r="BE977" s="183">
        <f>IF(N977="základní",J977,0)</f>
        <v>0</v>
      </c>
      <c r="BF977" s="183">
        <f>IF(N977="snížená",J977,0)</f>
        <v>0</v>
      </c>
      <c r="BG977" s="183">
        <f>IF(N977="zákl. přenesená",J977,0)</f>
        <v>0</v>
      </c>
      <c r="BH977" s="183">
        <f>IF(N977="sníž. přenesená",J977,0)</f>
        <v>0</v>
      </c>
      <c r="BI977" s="183">
        <f>IF(N977="nulová",J977,0)</f>
        <v>0</v>
      </c>
      <c r="BJ977" s="24" t="s">
        <v>26</v>
      </c>
      <c r="BK977" s="183">
        <f>ROUND(I977*H977,2)</f>
        <v>0</v>
      </c>
      <c r="BL977" s="24" t="s">
        <v>262</v>
      </c>
      <c r="BM977" s="24" t="s">
        <v>1220</v>
      </c>
    </row>
    <row r="978" spans="2:51" s="12" customFormat="1" ht="13.5">
      <c r="B978" s="194"/>
      <c r="D978" s="184" t="s">
        <v>171</v>
      </c>
      <c r="E978" s="195" t="s">
        <v>5</v>
      </c>
      <c r="F978" s="196" t="s">
        <v>1216</v>
      </c>
      <c r="H978" s="197">
        <v>8</v>
      </c>
      <c r="I978" s="198"/>
      <c r="L978" s="194"/>
      <c r="M978" s="199"/>
      <c r="N978" s="200"/>
      <c r="O978" s="200"/>
      <c r="P978" s="200"/>
      <c r="Q978" s="200"/>
      <c r="R978" s="200"/>
      <c r="S978" s="200"/>
      <c r="T978" s="201"/>
      <c r="AT978" s="195" t="s">
        <v>171</v>
      </c>
      <c r="AU978" s="195" t="s">
        <v>91</v>
      </c>
      <c r="AV978" s="12" t="s">
        <v>91</v>
      </c>
      <c r="AW978" s="12" t="s">
        <v>45</v>
      </c>
      <c r="AX978" s="12" t="s">
        <v>82</v>
      </c>
      <c r="AY978" s="195" t="s">
        <v>160</v>
      </c>
    </row>
    <row r="979" spans="2:51" s="13" customFormat="1" ht="13.5">
      <c r="B979" s="212"/>
      <c r="D979" s="184" t="s">
        <v>171</v>
      </c>
      <c r="E979" s="213" t="s">
        <v>5</v>
      </c>
      <c r="F979" s="214" t="s">
        <v>252</v>
      </c>
      <c r="H979" s="215">
        <v>8</v>
      </c>
      <c r="I979" s="216"/>
      <c r="L979" s="212"/>
      <c r="M979" s="217"/>
      <c r="N979" s="218"/>
      <c r="O979" s="218"/>
      <c r="P979" s="218"/>
      <c r="Q979" s="218"/>
      <c r="R979" s="218"/>
      <c r="S979" s="218"/>
      <c r="T979" s="219"/>
      <c r="AT979" s="213" t="s">
        <v>171</v>
      </c>
      <c r="AU979" s="213" t="s">
        <v>91</v>
      </c>
      <c r="AV979" s="13" t="s">
        <v>167</v>
      </c>
      <c r="AW979" s="13" t="s">
        <v>45</v>
      </c>
      <c r="AX979" s="13" t="s">
        <v>26</v>
      </c>
      <c r="AY979" s="213" t="s">
        <v>160</v>
      </c>
    </row>
    <row r="980" spans="2:65" s="1" customFormat="1" ht="16.5" customHeight="1">
      <c r="B980" s="171"/>
      <c r="C980" s="172" t="s">
        <v>1221</v>
      </c>
      <c r="D980" s="172" t="s">
        <v>162</v>
      </c>
      <c r="E980" s="173" t="s">
        <v>1222</v>
      </c>
      <c r="F980" s="174" t="s">
        <v>1223</v>
      </c>
      <c r="G980" s="175" t="s">
        <v>165</v>
      </c>
      <c r="H980" s="176">
        <v>8</v>
      </c>
      <c r="I980" s="177"/>
      <c r="J980" s="178">
        <f>ROUND(I980*H980,2)</f>
        <v>0</v>
      </c>
      <c r="K980" s="174" t="s">
        <v>166</v>
      </c>
      <c r="L980" s="42"/>
      <c r="M980" s="179" t="s">
        <v>5</v>
      </c>
      <c r="N980" s="180" t="s">
        <v>53</v>
      </c>
      <c r="O980" s="43"/>
      <c r="P980" s="181">
        <f>O980*H980</f>
        <v>0</v>
      </c>
      <c r="Q980" s="181">
        <v>0.00692</v>
      </c>
      <c r="R980" s="181">
        <f>Q980*H980</f>
        <v>0.05536</v>
      </c>
      <c r="S980" s="181">
        <v>0</v>
      </c>
      <c r="T980" s="182">
        <f>S980*H980</f>
        <v>0</v>
      </c>
      <c r="AR980" s="24" t="s">
        <v>262</v>
      </c>
      <c r="AT980" s="24" t="s">
        <v>162</v>
      </c>
      <c r="AU980" s="24" t="s">
        <v>91</v>
      </c>
      <c r="AY980" s="24" t="s">
        <v>160</v>
      </c>
      <c r="BE980" s="183">
        <f>IF(N980="základní",J980,0)</f>
        <v>0</v>
      </c>
      <c r="BF980" s="183">
        <f>IF(N980="snížená",J980,0)</f>
        <v>0</v>
      </c>
      <c r="BG980" s="183">
        <f>IF(N980="zákl. přenesená",J980,0)</f>
        <v>0</v>
      </c>
      <c r="BH980" s="183">
        <f>IF(N980="sníž. přenesená",J980,0)</f>
        <v>0</v>
      </c>
      <c r="BI980" s="183">
        <f>IF(N980="nulová",J980,0)</f>
        <v>0</v>
      </c>
      <c r="BJ980" s="24" t="s">
        <v>26</v>
      </c>
      <c r="BK980" s="183">
        <f>ROUND(I980*H980,2)</f>
        <v>0</v>
      </c>
      <c r="BL980" s="24" t="s">
        <v>262</v>
      </c>
      <c r="BM980" s="24" t="s">
        <v>1224</v>
      </c>
    </row>
    <row r="981" spans="2:47" s="1" customFormat="1" ht="27">
      <c r="B981" s="42"/>
      <c r="D981" s="184" t="s">
        <v>169</v>
      </c>
      <c r="F981" s="185" t="s">
        <v>1225</v>
      </c>
      <c r="I981" s="146"/>
      <c r="L981" s="42"/>
      <c r="M981" s="186"/>
      <c r="N981" s="43"/>
      <c r="O981" s="43"/>
      <c r="P981" s="43"/>
      <c r="Q981" s="43"/>
      <c r="R981" s="43"/>
      <c r="S981" s="43"/>
      <c r="T981" s="71"/>
      <c r="AT981" s="24" t="s">
        <v>169</v>
      </c>
      <c r="AU981" s="24" t="s">
        <v>91</v>
      </c>
    </row>
    <row r="982" spans="2:51" s="12" customFormat="1" ht="13.5">
      <c r="B982" s="194"/>
      <c r="D982" s="184" t="s">
        <v>171</v>
      </c>
      <c r="E982" s="195" t="s">
        <v>5</v>
      </c>
      <c r="F982" s="196" t="s">
        <v>1216</v>
      </c>
      <c r="H982" s="197">
        <v>8</v>
      </c>
      <c r="I982" s="198"/>
      <c r="L982" s="194"/>
      <c r="M982" s="199"/>
      <c r="N982" s="200"/>
      <c r="O982" s="200"/>
      <c r="P982" s="200"/>
      <c r="Q982" s="200"/>
      <c r="R982" s="200"/>
      <c r="S982" s="200"/>
      <c r="T982" s="201"/>
      <c r="AT982" s="195" t="s">
        <v>171</v>
      </c>
      <c r="AU982" s="195" t="s">
        <v>91</v>
      </c>
      <c r="AV982" s="12" t="s">
        <v>91</v>
      </c>
      <c r="AW982" s="12" t="s">
        <v>45</v>
      </c>
      <c r="AX982" s="12" t="s">
        <v>82</v>
      </c>
      <c r="AY982" s="195" t="s">
        <v>160</v>
      </c>
    </row>
    <row r="983" spans="2:51" s="13" customFormat="1" ht="13.5">
      <c r="B983" s="212"/>
      <c r="D983" s="184" t="s">
        <v>171</v>
      </c>
      <c r="E983" s="213" t="s">
        <v>5</v>
      </c>
      <c r="F983" s="214" t="s">
        <v>252</v>
      </c>
      <c r="H983" s="215">
        <v>8</v>
      </c>
      <c r="I983" s="216"/>
      <c r="L983" s="212"/>
      <c r="M983" s="217"/>
      <c r="N983" s="218"/>
      <c r="O983" s="218"/>
      <c r="P983" s="218"/>
      <c r="Q983" s="218"/>
      <c r="R983" s="218"/>
      <c r="S983" s="218"/>
      <c r="T983" s="219"/>
      <c r="AT983" s="213" t="s">
        <v>171</v>
      </c>
      <c r="AU983" s="213" t="s">
        <v>91</v>
      </c>
      <c r="AV983" s="13" t="s">
        <v>167</v>
      </c>
      <c r="AW983" s="13" t="s">
        <v>45</v>
      </c>
      <c r="AX983" s="13" t="s">
        <v>26</v>
      </c>
      <c r="AY983" s="213" t="s">
        <v>160</v>
      </c>
    </row>
    <row r="984" spans="2:65" s="1" customFormat="1" ht="25.5" customHeight="1">
      <c r="B984" s="171"/>
      <c r="C984" s="172" t="s">
        <v>1226</v>
      </c>
      <c r="D984" s="172" t="s">
        <v>162</v>
      </c>
      <c r="E984" s="173" t="s">
        <v>1227</v>
      </c>
      <c r="F984" s="174" t="s">
        <v>1228</v>
      </c>
      <c r="G984" s="175" t="s">
        <v>165</v>
      </c>
      <c r="H984" s="176">
        <v>13.41</v>
      </c>
      <c r="I984" s="177"/>
      <c r="J984" s="178">
        <f>ROUND(I984*H984,2)</f>
        <v>0</v>
      </c>
      <c r="K984" s="174" t="s">
        <v>166</v>
      </c>
      <c r="L984" s="42"/>
      <c r="M984" s="179" t="s">
        <v>5</v>
      </c>
      <c r="N984" s="180" t="s">
        <v>53</v>
      </c>
      <c r="O984" s="43"/>
      <c r="P984" s="181">
        <f>O984*H984</f>
        <v>0</v>
      </c>
      <c r="Q984" s="181">
        <v>0.00535</v>
      </c>
      <c r="R984" s="181">
        <f>Q984*H984</f>
        <v>0.0717435</v>
      </c>
      <c r="S984" s="181">
        <v>0</v>
      </c>
      <c r="T984" s="182">
        <f>S984*H984</f>
        <v>0</v>
      </c>
      <c r="AR984" s="24" t="s">
        <v>262</v>
      </c>
      <c r="AT984" s="24" t="s">
        <v>162</v>
      </c>
      <c r="AU984" s="24" t="s">
        <v>91</v>
      </c>
      <c r="AY984" s="24" t="s">
        <v>160</v>
      </c>
      <c r="BE984" s="183">
        <f>IF(N984="základní",J984,0)</f>
        <v>0</v>
      </c>
      <c r="BF984" s="183">
        <f>IF(N984="snížená",J984,0)</f>
        <v>0</v>
      </c>
      <c r="BG984" s="183">
        <f>IF(N984="zákl. přenesená",J984,0)</f>
        <v>0</v>
      </c>
      <c r="BH984" s="183">
        <f>IF(N984="sníž. přenesená",J984,0)</f>
        <v>0</v>
      </c>
      <c r="BI984" s="183">
        <f>IF(N984="nulová",J984,0)</f>
        <v>0</v>
      </c>
      <c r="BJ984" s="24" t="s">
        <v>26</v>
      </c>
      <c r="BK984" s="183">
        <f>ROUND(I984*H984,2)</f>
        <v>0</v>
      </c>
      <c r="BL984" s="24" t="s">
        <v>262</v>
      </c>
      <c r="BM984" s="24" t="s">
        <v>1229</v>
      </c>
    </row>
    <row r="985" spans="2:47" s="1" customFormat="1" ht="27">
      <c r="B985" s="42"/>
      <c r="D985" s="184" t="s">
        <v>169</v>
      </c>
      <c r="F985" s="185" t="s">
        <v>1230</v>
      </c>
      <c r="I985" s="146"/>
      <c r="L985" s="42"/>
      <c r="M985" s="186"/>
      <c r="N985" s="43"/>
      <c r="O985" s="43"/>
      <c r="P985" s="43"/>
      <c r="Q985" s="43"/>
      <c r="R985" s="43"/>
      <c r="S985" s="43"/>
      <c r="T985" s="71"/>
      <c r="AT985" s="24" t="s">
        <v>169</v>
      </c>
      <c r="AU985" s="24" t="s">
        <v>91</v>
      </c>
    </row>
    <row r="986" spans="2:51" s="11" customFormat="1" ht="13.5">
      <c r="B986" s="187"/>
      <c r="D986" s="184" t="s">
        <v>171</v>
      </c>
      <c r="E986" s="188" t="s">
        <v>5</v>
      </c>
      <c r="F986" s="189" t="s">
        <v>1231</v>
      </c>
      <c r="H986" s="188" t="s">
        <v>5</v>
      </c>
      <c r="I986" s="190"/>
      <c r="L986" s="187"/>
      <c r="M986" s="191"/>
      <c r="N986" s="192"/>
      <c r="O986" s="192"/>
      <c r="P986" s="192"/>
      <c r="Q986" s="192"/>
      <c r="R986" s="192"/>
      <c r="S986" s="192"/>
      <c r="T986" s="193"/>
      <c r="AT986" s="188" t="s">
        <v>171</v>
      </c>
      <c r="AU986" s="188" t="s">
        <v>91</v>
      </c>
      <c r="AV986" s="11" t="s">
        <v>26</v>
      </c>
      <c r="AW986" s="11" t="s">
        <v>45</v>
      </c>
      <c r="AX986" s="11" t="s">
        <v>82</v>
      </c>
      <c r="AY986" s="188" t="s">
        <v>160</v>
      </c>
    </row>
    <row r="987" spans="2:51" s="11" customFormat="1" ht="13.5">
      <c r="B987" s="187"/>
      <c r="D987" s="184" t="s">
        <v>171</v>
      </c>
      <c r="E987" s="188" t="s">
        <v>5</v>
      </c>
      <c r="F987" s="189" t="s">
        <v>1232</v>
      </c>
      <c r="H987" s="188" t="s">
        <v>5</v>
      </c>
      <c r="I987" s="190"/>
      <c r="L987" s="187"/>
      <c r="M987" s="191"/>
      <c r="N987" s="192"/>
      <c r="O987" s="192"/>
      <c r="P987" s="192"/>
      <c r="Q987" s="192"/>
      <c r="R987" s="192"/>
      <c r="S987" s="192"/>
      <c r="T987" s="193"/>
      <c r="AT987" s="188" t="s">
        <v>171</v>
      </c>
      <c r="AU987" s="188" t="s">
        <v>91</v>
      </c>
      <c r="AV987" s="11" t="s">
        <v>26</v>
      </c>
      <c r="AW987" s="11" t="s">
        <v>45</v>
      </c>
      <c r="AX987" s="11" t="s">
        <v>82</v>
      </c>
      <c r="AY987" s="188" t="s">
        <v>160</v>
      </c>
    </row>
    <row r="988" spans="2:51" s="12" customFormat="1" ht="13.5">
      <c r="B988" s="194"/>
      <c r="D988" s="184" t="s">
        <v>171</v>
      </c>
      <c r="E988" s="195" t="s">
        <v>5</v>
      </c>
      <c r="F988" s="196" t="s">
        <v>1233</v>
      </c>
      <c r="H988" s="197">
        <v>3.96</v>
      </c>
      <c r="I988" s="198"/>
      <c r="L988" s="194"/>
      <c r="M988" s="199"/>
      <c r="N988" s="200"/>
      <c r="O988" s="200"/>
      <c r="P988" s="200"/>
      <c r="Q988" s="200"/>
      <c r="R988" s="200"/>
      <c r="S988" s="200"/>
      <c r="T988" s="201"/>
      <c r="AT988" s="195" t="s">
        <v>171</v>
      </c>
      <c r="AU988" s="195" t="s">
        <v>91</v>
      </c>
      <c r="AV988" s="12" t="s">
        <v>91</v>
      </c>
      <c r="AW988" s="12" t="s">
        <v>45</v>
      </c>
      <c r="AX988" s="12" t="s">
        <v>82</v>
      </c>
      <c r="AY988" s="195" t="s">
        <v>160</v>
      </c>
    </row>
    <row r="989" spans="2:51" s="12" customFormat="1" ht="13.5">
      <c r="B989" s="194"/>
      <c r="D989" s="184" t="s">
        <v>171</v>
      </c>
      <c r="E989" s="195" t="s">
        <v>5</v>
      </c>
      <c r="F989" s="196" t="s">
        <v>1234</v>
      </c>
      <c r="H989" s="197">
        <v>2.37</v>
      </c>
      <c r="I989" s="198"/>
      <c r="L989" s="194"/>
      <c r="M989" s="199"/>
      <c r="N989" s="200"/>
      <c r="O989" s="200"/>
      <c r="P989" s="200"/>
      <c r="Q989" s="200"/>
      <c r="R989" s="200"/>
      <c r="S989" s="200"/>
      <c r="T989" s="201"/>
      <c r="AT989" s="195" t="s">
        <v>171</v>
      </c>
      <c r="AU989" s="195" t="s">
        <v>91</v>
      </c>
      <c r="AV989" s="12" t="s">
        <v>91</v>
      </c>
      <c r="AW989" s="12" t="s">
        <v>45</v>
      </c>
      <c r="AX989" s="12" t="s">
        <v>82</v>
      </c>
      <c r="AY989" s="195" t="s">
        <v>160</v>
      </c>
    </row>
    <row r="990" spans="2:51" s="12" customFormat="1" ht="13.5">
      <c r="B990" s="194"/>
      <c r="D990" s="184" t="s">
        <v>171</v>
      </c>
      <c r="E990" s="195" t="s">
        <v>5</v>
      </c>
      <c r="F990" s="196" t="s">
        <v>1235</v>
      </c>
      <c r="H990" s="197">
        <v>0.49</v>
      </c>
      <c r="I990" s="198"/>
      <c r="L990" s="194"/>
      <c r="M990" s="199"/>
      <c r="N990" s="200"/>
      <c r="O990" s="200"/>
      <c r="P990" s="200"/>
      <c r="Q990" s="200"/>
      <c r="R990" s="200"/>
      <c r="S990" s="200"/>
      <c r="T990" s="201"/>
      <c r="AT990" s="195" t="s">
        <v>171</v>
      </c>
      <c r="AU990" s="195" t="s">
        <v>91</v>
      </c>
      <c r="AV990" s="12" t="s">
        <v>91</v>
      </c>
      <c r="AW990" s="12" t="s">
        <v>45</v>
      </c>
      <c r="AX990" s="12" t="s">
        <v>82</v>
      </c>
      <c r="AY990" s="195" t="s">
        <v>160</v>
      </c>
    </row>
    <row r="991" spans="2:51" s="12" customFormat="1" ht="13.5">
      <c r="B991" s="194"/>
      <c r="D991" s="184" t="s">
        <v>171</v>
      </c>
      <c r="E991" s="195" t="s">
        <v>5</v>
      </c>
      <c r="F991" s="196" t="s">
        <v>1236</v>
      </c>
      <c r="H991" s="197">
        <v>3.58</v>
      </c>
      <c r="I991" s="198"/>
      <c r="L991" s="194"/>
      <c r="M991" s="199"/>
      <c r="N991" s="200"/>
      <c r="O991" s="200"/>
      <c r="P991" s="200"/>
      <c r="Q991" s="200"/>
      <c r="R991" s="200"/>
      <c r="S991" s="200"/>
      <c r="T991" s="201"/>
      <c r="AT991" s="195" t="s">
        <v>171</v>
      </c>
      <c r="AU991" s="195" t="s">
        <v>91</v>
      </c>
      <c r="AV991" s="12" t="s">
        <v>91</v>
      </c>
      <c r="AW991" s="12" t="s">
        <v>45</v>
      </c>
      <c r="AX991" s="12" t="s">
        <v>82</v>
      </c>
      <c r="AY991" s="195" t="s">
        <v>160</v>
      </c>
    </row>
    <row r="992" spans="2:51" s="12" customFormat="1" ht="13.5">
      <c r="B992" s="194"/>
      <c r="D992" s="184" t="s">
        <v>171</v>
      </c>
      <c r="E992" s="195" t="s">
        <v>5</v>
      </c>
      <c r="F992" s="196" t="s">
        <v>1237</v>
      </c>
      <c r="H992" s="197">
        <v>1.03</v>
      </c>
      <c r="I992" s="198"/>
      <c r="L992" s="194"/>
      <c r="M992" s="199"/>
      <c r="N992" s="200"/>
      <c r="O992" s="200"/>
      <c r="P992" s="200"/>
      <c r="Q992" s="200"/>
      <c r="R992" s="200"/>
      <c r="S992" s="200"/>
      <c r="T992" s="201"/>
      <c r="AT992" s="195" t="s">
        <v>171</v>
      </c>
      <c r="AU992" s="195" t="s">
        <v>91</v>
      </c>
      <c r="AV992" s="12" t="s">
        <v>91</v>
      </c>
      <c r="AW992" s="12" t="s">
        <v>45</v>
      </c>
      <c r="AX992" s="12" t="s">
        <v>82</v>
      </c>
      <c r="AY992" s="195" t="s">
        <v>160</v>
      </c>
    </row>
    <row r="993" spans="2:51" s="12" customFormat="1" ht="13.5">
      <c r="B993" s="194"/>
      <c r="D993" s="184" t="s">
        <v>171</v>
      </c>
      <c r="E993" s="195" t="s">
        <v>5</v>
      </c>
      <c r="F993" s="196" t="s">
        <v>1238</v>
      </c>
      <c r="H993" s="197">
        <v>1.98</v>
      </c>
      <c r="I993" s="198"/>
      <c r="L993" s="194"/>
      <c r="M993" s="199"/>
      <c r="N993" s="200"/>
      <c r="O993" s="200"/>
      <c r="P993" s="200"/>
      <c r="Q993" s="200"/>
      <c r="R993" s="200"/>
      <c r="S993" s="200"/>
      <c r="T993" s="201"/>
      <c r="AT993" s="195" t="s">
        <v>171</v>
      </c>
      <c r="AU993" s="195" t="s">
        <v>91</v>
      </c>
      <c r="AV993" s="12" t="s">
        <v>91</v>
      </c>
      <c r="AW993" s="12" t="s">
        <v>45</v>
      </c>
      <c r="AX993" s="12" t="s">
        <v>82</v>
      </c>
      <c r="AY993" s="195" t="s">
        <v>160</v>
      </c>
    </row>
    <row r="994" spans="2:51" s="13" customFormat="1" ht="13.5">
      <c r="B994" s="212"/>
      <c r="D994" s="184" t="s">
        <v>171</v>
      </c>
      <c r="E994" s="213" t="s">
        <v>5</v>
      </c>
      <c r="F994" s="214" t="s">
        <v>252</v>
      </c>
      <c r="H994" s="215">
        <v>13.41</v>
      </c>
      <c r="I994" s="216"/>
      <c r="L994" s="212"/>
      <c r="M994" s="217"/>
      <c r="N994" s="218"/>
      <c r="O994" s="218"/>
      <c r="P994" s="218"/>
      <c r="Q994" s="218"/>
      <c r="R994" s="218"/>
      <c r="S994" s="218"/>
      <c r="T994" s="219"/>
      <c r="AT994" s="213" t="s">
        <v>171</v>
      </c>
      <c r="AU994" s="213" t="s">
        <v>91</v>
      </c>
      <c r="AV994" s="13" t="s">
        <v>167</v>
      </c>
      <c r="AW994" s="13" t="s">
        <v>45</v>
      </c>
      <c r="AX994" s="13" t="s">
        <v>26</v>
      </c>
      <c r="AY994" s="213" t="s">
        <v>160</v>
      </c>
    </row>
    <row r="995" spans="2:65" s="1" customFormat="1" ht="25.5" customHeight="1">
      <c r="B995" s="171"/>
      <c r="C995" s="172" t="s">
        <v>1239</v>
      </c>
      <c r="D995" s="172" t="s">
        <v>162</v>
      </c>
      <c r="E995" s="173" t="s">
        <v>1240</v>
      </c>
      <c r="F995" s="174" t="s">
        <v>1241</v>
      </c>
      <c r="G995" s="175" t="s">
        <v>603</v>
      </c>
      <c r="H995" s="176">
        <v>30</v>
      </c>
      <c r="I995" s="177"/>
      <c r="J995" s="178">
        <f>ROUND(I995*H995,2)</f>
        <v>0</v>
      </c>
      <c r="K995" s="174" t="s">
        <v>166</v>
      </c>
      <c r="L995" s="42"/>
      <c r="M995" s="179" t="s">
        <v>5</v>
      </c>
      <c r="N995" s="180" t="s">
        <v>53</v>
      </c>
      <c r="O995" s="43"/>
      <c r="P995" s="181">
        <f>O995*H995</f>
        <v>0</v>
      </c>
      <c r="Q995" s="181">
        <v>0</v>
      </c>
      <c r="R995" s="181">
        <f>Q995*H995</f>
        <v>0</v>
      </c>
      <c r="S995" s="181">
        <v>0</v>
      </c>
      <c r="T995" s="182">
        <f>S995*H995</f>
        <v>0</v>
      </c>
      <c r="AR995" s="24" t="s">
        <v>262</v>
      </c>
      <c r="AT995" s="24" t="s">
        <v>162</v>
      </c>
      <c r="AU995" s="24" t="s">
        <v>91</v>
      </c>
      <c r="AY995" s="24" t="s">
        <v>160</v>
      </c>
      <c r="BE995" s="183">
        <f>IF(N995="základní",J995,0)</f>
        <v>0</v>
      </c>
      <c r="BF995" s="183">
        <f>IF(N995="snížená",J995,0)</f>
        <v>0</v>
      </c>
      <c r="BG995" s="183">
        <f>IF(N995="zákl. přenesená",J995,0)</f>
        <v>0</v>
      </c>
      <c r="BH995" s="183">
        <f>IF(N995="sníž. přenesená",J995,0)</f>
        <v>0</v>
      </c>
      <c r="BI995" s="183">
        <f>IF(N995="nulová",J995,0)</f>
        <v>0</v>
      </c>
      <c r="BJ995" s="24" t="s">
        <v>26</v>
      </c>
      <c r="BK995" s="183">
        <f>ROUND(I995*H995,2)</f>
        <v>0</v>
      </c>
      <c r="BL995" s="24" t="s">
        <v>262</v>
      </c>
      <c r="BM995" s="24" t="s">
        <v>1242</v>
      </c>
    </row>
    <row r="996" spans="2:47" s="1" customFormat="1" ht="27">
      <c r="B996" s="42"/>
      <c r="D996" s="184" t="s">
        <v>169</v>
      </c>
      <c r="F996" s="185" t="s">
        <v>1243</v>
      </c>
      <c r="I996" s="146"/>
      <c r="L996" s="42"/>
      <c r="M996" s="186"/>
      <c r="N996" s="43"/>
      <c r="O996" s="43"/>
      <c r="P996" s="43"/>
      <c r="Q996" s="43"/>
      <c r="R996" s="43"/>
      <c r="S996" s="43"/>
      <c r="T996" s="71"/>
      <c r="AT996" s="24" t="s">
        <v>169</v>
      </c>
      <c r="AU996" s="24" t="s">
        <v>91</v>
      </c>
    </row>
    <row r="997" spans="2:51" s="12" customFormat="1" ht="13.5">
      <c r="B997" s="194"/>
      <c r="D997" s="184" t="s">
        <v>171</v>
      </c>
      <c r="E997" s="195" t="s">
        <v>5</v>
      </c>
      <c r="F997" s="196" t="s">
        <v>1244</v>
      </c>
      <c r="H997" s="197">
        <v>30</v>
      </c>
      <c r="I997" s="198"/>
      <c r="L997" s="194"/>
      <c r="M997" s="199"/>
      <c r="N997" s="200"/>
      <c r="O997" s="200"/>
      <c r="P997" s="200"/>
      <c r="Q997" s="200"/>
      <c r="R997" s="200"/>
      <c r="S997" s="200"/>
      <c r="T997" s="201"/>
      <c r="AT997" s="195" t="s">
        <v>171</v>
      </c>
      <c r="AU997" s="195" t="s">
        <v>91</v>
      </c>
      <c r="AV997" s="12" t="s">
        <v>91</v>
      </c>
      <c r="AW997" s="12" t="s">
        <v>45</v>
      </c>
      <c r="AX997" s="12" t="s">
        <v>82</v>
      </c>
      <c r="AY997" s="195" t="s">
        <v>160</v>
      </c>
    </row>
    <row r="998" spans="2:51" s="13" customFormat="1" ht="13.5">
      <c r="B998" s="212"/>
      <c r="D998" s="184" t="s">
        <v>171</v>
      </c>
      <c r="E998" s="213" t="s">
        <v>5</v>
      </c>
      <c r="F998" s="214" t="s">
        <v>252</v>
      </c>
      <c r="H998" s="215">
        <v>30</v>
      </c>
      <c r="I998" s="216"/>
      <c r="L998" s="212"/>
      <c r="M998" s="217"/>
      <c r="N998" s="218"/>
      <c r="O998" s="218"/>
      <c r="P998" s="218"/>
      <c r="Q998" s="218"/>
      <c r="R998" s="218"/>
      <c r="S998" s="218"/>
      <c r="T998" s="219"/>
      <c r="AT998" s="213" t="s">
        <v>171</v>
      </c>
      <c r="AU998" s="213" t="s">
        <v>91</v>
      </c>
      <c r="AV998" s="13" t="s">
        <v>167</v>
      </c>
      <c r="AW998" s="13" t="s">
        <v>45</v>
      </c>
      <c r="AX998" s="13" t="s">
        <v>26</v>
      </c>
      <c r="AY998" s="213" t="s">
        <v>160</v>
      </c>
    </row>
    <row r="999" spans="2:65" s="1" customFormat="1" ht="25.5" customHeight="1">
      <c r="B999" s="171"/>
      <c r="C999" s="172" t="s">
        <v>1245</v>
      </c>
      <c r="D999" s="172" t="s">
        <v>162</v>
      </c>
      <c r="E999" s="173" t="s">
        <v>1246</v>
      </c>
      <c r="F999" s="174" t="s">
        <v>1247</v>
      </c>
      <c r="G999" s="175" t="s">
        <v>165</v>
      </c>
      <c r="H999" s="176">
        <v>8</v>
      </c>
      <c r="I999" s="177"/>
      <c r="J999" s="178">
        <f>ROUND(I999*H999,2)</f>
        <v>0</v>
      </c>
      <c r="K999" s="174" t="s">
        <v>166</v>
      </c>
      <c r="L999" s="42"/>
      <c r="M999" s="179" t="s">
        <v>5</v>
      </c>
      <c r="N999" s="180" t="s">
        <v>53</v>
      </c>
      <c r="O999" s="43"/>
      <c r="P999" s="181">
        <f>O999*H999</f>
        <v>0</v>
      </c>
      <c r="Q999" s="181">
        <v>0.00289</v>
      </c>
      <c r="R999" s="181">
        <f>Q999*H999</f>
        <v>0.02312</v>
      </c>
      <c r="S999" s="181">
        <v>0</v>
      </c>
      <c r="T999" s="182">
        <f>S999*H999</f>
        <v>0</v>
      </c>
      <c r="AR999" s="24" t="s">
        <v>262</v>
      </c>
      <c r="AT999" s="24" t="s">
        <v>162</v>
      </c>
      <c r="AU999" s="24" t="s">
        <v>91</v>
      </c>
      <c r="AY999" s="24" t="s">
        <v>160</v>
      </c>
      <c r="BE999" s="183">
        <f>IF(N999="základní",J999,0)</f>
        <v>0</v>
      </c>
      <c r="BF999" s="183">
        <f>IF(N999="snížená",J999,0)</f>
        <v>0</v>
      </c>
      <c r="BG999" s="183">
        <f>IF(N999="zákl. přenesená",J999,0)</f>
        <v>0</v>
      </c>
      <c r="BH999" s="183">
        <f>IF(N999="sníž. přenesená",J999,0)</f>
        <v>0</v>
      </c>
      <c r="BI999" s="183">
        <f>IF(N999="nulová",J999,0)</f>
        <v>0</v>
      </c>
      <c r="BJ999" s="24" t="s">
        <v>26</v>
      </c>
      <c r="BK999" s="183">
        <f>ROUND(I999*H999,2)</f>
        <v>0</v>
      </c>
      <c r="BL999" s="24" t="s">
        <v>262</v>
      </c>
      <c r="BM999" s="24" t="s">
        <v>1248</v>
      </c>
    </row>
    <row r="1000" spans="2:47" s="1" customFormat="1" ht="27">
      <c r="B1000" s="42"/>
      <c r="D1000" s="184" t="s">
        <v>169</v>
      </c>
      <c r="F1000" s="185" t="s">
        <v>1249</v>
      </c>
      <c r="I1000" s="146"/>
      <c r="L1000" s="42"/>
      <c r="M1000" s="186"/>
      <c r="N1000" s="43"/>
      <c r="O1000" s="43"/>
      <c r="P1000" s="43"/>
      <c r="Q1000" s="43"/>
      <c r="R1000" s="43"/>
      <c r="S1000" s="43"/>
      <c r="T1000" s="71"/>
      <c r="AT1000" s="24" t="s">
        <v>169</v>
      </c>
      <c r="AU1000" s="24" t="s">
        <v>91</v>
      </c>
    </row>
    <row r="1001" spans="2:51" s="12" customFormat="1" ht="13.5">
      <c r="B1001" s="194"/>
      <c r="D1001" s="184" t="s">
        <v>171</v>
      </c>
      <c r="E1001" s="195" t="s">
        <v>5</v>
      </c>
      <c r="F1001" s="196" t="s">
        <v>1250</v>
      </c>
      <c r="H1001" s="197">
        <v>8</v>
      </c>
      <c r="I1001" s="198"/>
      <c r="L1001" s="194"/>
      <c r="M1001" s="199"/>
      <c r="N1001" s="200"/>
      <c r="O1001" s="200"/>
      <c r="P1001" s="200"/>
      <c r="Q1001" s="200"/>
      <c r="R1001" s="200"/>
      <c r="S1001" s="200"/>
      <c r="T1001" s="201"/>
      <c r="AT1001" s="195" t="s">
        <v>171</v>
      </c>
      <c r="AU1001" s="195" t="s">
        <v>91</v>
      </c>
      <c r="AV1001" s="12" t="s">
        <v>91</v>
      </c>
      <c r="AW1001" s="12" t="s">
        <v>45</v>
      </c>
      <c r="AX1001" s="12" t="s">
        <v>82</v>
      </c>
      <c r="AY1001" s="195" t="s">
        <v>160</v>
      </c>
    </row>
    <row r="1002" spans="2:51" s="13" customFormat="1" ht="13.5">
      <c r="B1002" s="212"/>
      <c r="D1002" s="184" t="s">
        <v>171</v>
      </c>
      <c r="E1002" s="213" t="s">
        <v>5</v>
      </c>
      <c r="F1002" s="214" t="s">
        <v>252</v>
      </c>
      <c r="H1002" s="215">
        <v>8</v>
      </c>
      <c r="I1002" s="216"/>
      <c r="L1002" s="212"/>
      <c r="M1002" s="217"/>
      <c r="N1002" s="218"/>
      <c r="O1002" s="218"/>
      <c r="P1002" s="218"/>
      <c r="Q1002" s="218"/>
      <c r="R1002" s="218"/>
      <c r="S1002" s="218"/>
      <c r="T1002" s="219"/>
      <c r="AT1002" s="213" t="s">
        <v>171</v>
      </c>
      <c r="AU1002" s="213" t="s">
        <v>91</v>
      </c>
      <c r="AV1002" s="13" t="s">
        <v>167</v>
      </c>
      <c r="AW1002" s="13" t="s">
        <v>45</v>
      </c>
      <c r="AX1002" s="13" t="s">
        <v>26</v>
      </c>
      <c r="AY1002" s="213" t="s">
        <v>160</v>
      </c>
    </row>
    <row r="1003" spans="2:65" s="1" customFormat="1" ht="25.5" customHeight="1">
      <c r="B1003" s="171"/>
      <c r="C1003" s="172" t="s">
        <v>1251</v>
      </c>
      <c r="D1003" s="172" t="s">
        <v>162</v>
      </c>
      <c r="E1003" s="173" t="s">
        <v>1252</v>
      </c>
      <c r="F1003" s="174" t="s">
        <v>1253</v>
      </c>
      <c r="G1003" s="175" t="s">
        <v>165</v>
      </c>
      <c r="H1003" s="176">
        <v>16</v>
      </c>
      <c r="I1003" s="177"/>
      <c r="J1003" s="178">
        <f>ROUND(I1003*H1003,2)</f>
        <v>0</v>
      </c>
      <c r="K1003" s="174" t="s">
        <v>166</v>
      </c>
      <c r="L1003" s="42"/>
      <c r="M1003" s="179" t="s">
        <v>5</v>
      </c>
      <c r="N1003" s="180" t="s">
        <v>53</v>
      </c>
      <c r="O1003" s="43"/>
      <c r="P1003" s="181">
        <f>O1003*H1003</f>
        <v>0</v>
      </c>
      <c r="Q1003" s="181">
        <v>0.00042</v>
      </c>
      <c r="R1003" s="181">
        <f>Q1003*H1003</f>
        <v>0.00672</v>
      </c>
      <c r="S1003" s="181">
        <v>0</v>
      </c>
      <c r="T1003" s="182">
        <f>S1003*H1003</f>
        <v>0</v>
      </c>
      <c r="AR1003" s="24" t="s">
        <v>262</v>
      </c>
      <c r="AT1003" s="24" t="s">
        <v>162</v>
      </c>
      <c r="AU1003" s="24" t="s">
        <v>91</v>
      </c>
      <c r="AY1003" s="24" t="s">
        <v>160</v>
      </c>
      <c r="BE1003" s="183">
        <f>IF(N1003="základní",J1003,0)</f>
        <v>0</v>
      </c>
      <c r="BF1003" s="183">
        <f>IF(N1003="snížená",J1003,0)</f>
        <v>0</v>
      </c>
      <c r="BG1003" s="183">
        <f>IF(N1003="zákl. přenesená",J1003,0)</f>
        <v>0</v>
      </c>
      <c r="BH1003" s="183">
        <f>IF(N1003="sníž. přenesená",J1003,0)</f>
        <v>0</v>
      </c>
      <c r="BI1003" s="183">
        <f>IF(N1003="nulová",J1003,0)</f>
        <v>0</v>
      </c>
      <c r="BJ1003" s="24" t="s">
        <v>26</v>
      </c>
      <c r="BK1003" s="183">
        <f>ROUND(I1003*H1003,2)</f>
        <v>0</v>
      </c>
      <c r="BL1003" s="24" t="s">
        <v>262</v>
      </c>
      <c r="BM1003" s="24" t="s">
        <v>1254</v>
      </c>
    </row>
    <row r="1004" spans="2:47" s="1" customFormat="1" ht="27">
      <c r="B1004" s="42"/>
      <c r="D1004" s="184" t="s">
        <v>169</v>
      </c>
      <c r="F1004" s="185" t="s">
        <v>1255</v>
      </c>
      <c r="I1004" s="146"/>
      <c r="L1004" s="42"/>
      <c r="M1004" s="186"/>
      <c r="N1004" s="43"/>
      <c r="O1004" s="43"/>
      <c r="P1004" s="43"/>
      <c r="Q1004" s="43"/>
      <c r="R1004" s="43"/>
      <c r="S1004" s="43"/>
      <c r="T1004" s="71"/>
      <c r="AT1004" s="24" t="s">
        <v>169</v>
      </c>
      <c r="AU1004" s="24" t="s">
        <v>91</v>
      </c>
    </row>
    <row r="1005" spans="2:51" s="12" customFormat="1" ht="13.5">
      <c r="B1005" s="194"/>
      <c r="D1005" s="184" t="s">
        <v>171</v>
      </c>
      <c r="E1005" s="195" t="s">
        <v>5</v>
      </c>
      <c r="F1005" s="196" t="s">
        <v>1256</v>
      </c>
      <c r="H1005" s="197">
        <v>16</v>
      </c>
      <c r="I1005" s="198"/>
      <c r="L1005" s="194"/>
      <c r="M1005" s="199"/>
      <c r="N1005" s="200"/>
      <c r="O1005" s="200"/>
      <c r="P1005" s="200"/>
      <c r="Q1005" s="200"/>
      <c r="R1005" s="200"/>
      <c r="S1005" s="200"/>
      <c r="T1005" s="201"/>
      <c r="AT1005" s="195" t="s">
        <v>171</v>
      </c>
      <c r="AU1005" s="195" t="s">
        <v>91</v>
      </c>
      <c r="AV1005" s="12" t="s">
        <v>91</v>
      </c>
      <c r="AW1005" s="12" t="s">
        <v>45</v>
      </c>
      <c r="AX1005" s="12" t="s">
        <v>82</v>
      </c>
      <c r="AY1005" s="195" t="s">
        <v>160</v>
      </c>
    </row>
    <row r="1006" spans="2:51" s="13" customFormat="1" ht="13.5">
      <c r="B1006" s="212"/>
      <c r="D1006" s="184" t="s">
        <v>171</v>
      </c>
      <c r="E1006" s="213" t="s">
        <v>5</v>
      </c>
      <c r="F1006" s="214" t="s">
        <v>252</v>
      </c>
      <c r="H1006" s="215">
        <v>16</v>
      </c>
      <c r="I1006" s="216"/>
      <c r="L1006" s="212"/>
      <c r="M1006" s="217"/>
      <c r="N1006" s="218"/>
      <c r="O1006" s="218"/>
      <c r="P1006" s="218"/>
      <c r="Q1006" s="218"/>
      <c r="R1006" s="218"/>
      <c r="S1006" s="218"/>
      <c r="T1006" s="219"/>
      <c r="AT1006" s="213" t="s">
        <v>171</v>
      </c>
      <c r="AU1006" s="213" t="s">
        <v>91</v>
      </c>
      <c r="AV1006" s="13" t="s">
        <v>167</v>
      </c>
      <c r="AW1006" s="13" t="s">
        <v>45</v>
      </c>
      <c r="AX1006" s="13" t="s">
        <v>26</v>
      </c>
      <c r="AY1006" s="213" t="s">
        <v>160</v>
      </c>
    </row>
    <row r="1007" spans="2:65" s="1" customFormat="1" ht="16.5" customHeight="1">
      <c r="B1007" s="171"/>
      <c r="C1007" s="172" t="s">
        <v>1257</v>
      </c>
      <c r="D1007" s="172" t="s">
        <v>162</v>
      </c>
      <c r="E1007" s="173" t="s">
        <v>1258</v>
      </c>
      <c r="F1007" s="174" t="s">
        <v>1259</v>
      </c>
      <c r="G1007" s="175" t="s">
        <v>165</v>
      </c>
      <c r="H1007" s="176">
        <v>12.7</v>
      </c>
      <c r="I1007" s="177"/>
      <c r="J1007" s="178">
        <f>ROUND(I1007*H1007,2)</f>
        <v>0</v>
      </c>
      <c r="K1007" s="174" t="s">
        <v>166</v>
      </c>
      <c r="L1007" s="42"/>
      <c r="M1007" s="179" t="s">
        <v>5</v>
      </c>
      <c r="N1007" s="180" t="s">
        <v>53</v>
      </c>
      <c r="O1007" s="43"/>
      <c r="P1007" s="181">
        <f>O1007*H1007</f>
        <v>0</v>
      </c>
      <c r="Q1007" s="181">
        <v>0</v>
      </c>
      <c r="R1007" s="181">
        <f>Q1007*H1007</f>
        <v>0</v>
      </c>
      <c r="S1007" s="181">
        <v>0</v>
      </c>
      <c r="T1007" s="182">
        <f>S1007*H1007</f>
        <v>0</v>
      </c>
      <c r="AR1007" s="24" t="s">
        <v>262</v>
      </c>
      <c r="AT1007" s="24" t="s">
        <v>162</v>
      </c>
      <c r="AU1007" s="24" t="s">
        <v>91</v>
      </c>
      <c r="AY1007" s="24" t="s">
        <v>160</v>
      </c>
      <c r="BE1007" s="183">
        <f>IF(N1007="základní",J1007,0)</f>
        <v>0</v>
      </c>
      <c r="BF1007" s="183">
        <f>IF(N1007="snížená",J1007,0)</f>
        <v>0</v>
      </c>
      <c r="BG1007" s="183">
        <f>IF(N1007="zákl. přenesená",J1007,0)</f>
        <v>0</v>
      </c>
      <c r="BH1007" s="183">
        <f>IF(N1007="sníž. přenesená",J1007,0)</f>
        <v>0</v>
      </c>
      <c r="BI1007" s="183">
        <f>IF(N1007="nulová",J1007,0)</f>
        <v>0</v>
      </c>
      <c r="BJ1007" s="24" t="s">
        <v>26</v>
      </c>
      <c r="BK1007" s="183">
        <f>ROUND(I1007*H1007,2)</f>
        <v>0</v>
      </c>
      <c r="BL1007" s="24" t="s">
        <v>262</v>
      </c>
      <c r="BM1007" s="24" t="s">
        <v>1260</v>
      </c>
    </row>
    <row r="1008" spans="2:47" s="1" customFormat="1" ht="13.5">
      <c r="B1008" s="42"/>
      <c r="D1008" s="184" t="s">
        <v>169</v>
      </c>
      <c r="F1008" s="185" t="s">
        <v>1261</v>
      </c>
      <c r="I1008" s="146"/>
      <c r="L1008" s="42"/>
      <c r="M1008" s="186"/>
      <c r="N1008" s="43"/>
      <c r="O1008" s="43"/>
      <c r="P1008" s="43"/>
      <c r="Q1008" s="43"/>
      <c r="R1008" s="43"/>
      <c r="S1008" s="43"/>
      <c r="T1008" s="71"/>
      <c r="AT1008" s="24" t="s">
        <v>169</v>
      </c>
      <c r="AU1008" s="24" t="s">
        <v>91</v>
      </c>
    </row>
    <row r="1009" spans="2:51" s="12" customFormat="1" ht="13.5">
      <c r="B1009" s="194"/>
      <c r="D1009" s="184" t="s">
        <v>171</v>
      </c>
      <c r="E1009" s="195" t="s">
        <v>5</v>
      </c>
      <c r="F1009" s="196" t="s">
        <v>899</v>
      </c>
      <c r="H1009" s="197">
        <v>12.7</v>
      </c>
      <c r="I1009" s="198"/>
      <c r="L1009" s="194"/>
      <c r="M1009" s="199"/>
      <c r="N1009" s="200"/>
      <c r="O1009" s="200"/>
      <c r="P1009" s="200"/>
      <c r="Q1009" s="200"/>
      <c r="R1009" s="200"/>
      <c r="S1009" s="200"/>
      <c r="T1009" s="201"/>
      <c r="AT1009" s="195" t="s">
        <v>171</v>
      </c>
      <c r="AU1009" s="195" t="s">
        <v>91</v>
      </c>
      <c r="AV1009" s="12" t="s">
        <v>91</v>
      </c>
      <c r="AW1009" s="12" t="s">
        <v>45</v>
      </c>
      <c r="AX1009" s="12" t="s">
        <v>82</v>
      </c>
      <c r="AY1009" s="195" t="s">
        <v>160</v>
      </c>
    </row>
    <row r="1010" spans="2:65" s="1" customFormat="1" ht="16.5" customHeight="1">
      <c r="B1010" s="171"/>
      <c r="C1010" s="202" t="s">
        <v>1262</v>
      </c>
      <c r="D1010" s="202" t="s">
        <v>194</v>
      </c>
      <c r="E1010" s="203" t="s">
        <v>1263</v>
      </c>
      <c r="F1010" s="204" t="s">
        <v>1264</v>
      </c>
      <c r="G1010" s="205" t="s">
        <v>176</v>
      </c>
      <c r="H1010" s="206">
        <v>12.7</v>
      </c>
      <c r="I1010" s="207"/>
      <c r="J1010" s="208">
        <f>ROUND(I1010*H1010,2)</f>
        <v>0</v>
      </c>
      <c r="K1010" s="204" t="s">
        <v>166</v>
      </c>
      <c r="L1010" s="209"/>
      <c r="M1010" s="210" t="s">
        <v>5</v>
      </c>
      <c r="N1010" s="211" t="s">
        <v>53</v>
      </c>
      <c r="O1010" s="43"/>
      <c r="P1010" s="181">
        <f>O1010*H1010</f>
        <v>0</v>
      </c>
      <c r="Q1010" s="181">
        <v>0.00345</v>
      </c>
      <c r="R1010" s="181">
        <f>Q1010*H1010</f>
        <v>0.043815</v>
      </c>
      <c r="S1010" s="181">
        <v>0</v>
      </c>
      <c r="T1010" s="182">
        <f>S1010*H1010</f>
        <v>0</v>
      </c>
      <c r="AR1010" s="24" t="s">
        <v>382</v>
      </c>
      <c r="AT1010" s="24" t="s">
        <v>194</v>
      </c>
      <c r="AU1010" s="24" t="s">
        <v>91</v>
      </c>
      <c r="AY1010" s="24" t="s">
        <v>160</v>
      </c>
      <c r="BE1010" s="183">
        <f>IF(N1010="základní",J1010,0)</f>
        <v>0</v>
      </c>
      <c r="BF1010" s="183">
        <f>IF(N1010="snížená",J1010,0)</f>
        <v>0</v>
      </c>
      <c r="BG1010" s="183">
        <f>IF(N1010="zákl. přenesená",J1010,0)</f>
        <v>0</v>
      </c>
      <c r="BH1010" s="183">
        <f>IF(N1010="sníž. přenesená",J1010,0)</f>
        <v>0</v>
      </c>
      <c r="BI1010" s="183">
        <f>IF(N1010="nulová",J1010,0)</f>
        <v>0</v>
      </c>
      <c r="BJ1010" s="24" t="s">
        <v>26</v>
      </c>
      <c r="BK1010" s="183">
        <f>ROUND(I1010*H1010,2)</f>
        <v>0</v>
      </c>
      <c r="BL1010" s="24" t="s">
        <v>262</v>
      </c>
      <c r="BM1010" s="24" t="s">
        <v>1265</v>
      </c>
    </row>
    <row r="1011" spans="2:47" s="1" customFormat="1" ht="13.5">
      <c r="B1011" s="42"/>
      <c r="D1011" s="184" t="s">
        <v>169</v>
      </c>
      <c r="F1011" s="185" t="s">
        <v>1264</v>
      </c>
      <c r="I1011" s="146"/>
      <c r="L1011" s="42"/>
      <c r="M1011" s="186"/>
      <c r="N1011" s="43"/>
      <c r="O1011" s="43"/>
      <c r="P1011" s="43"/>
      <c r="Q1011" s="43"/>
      <c r="R1011" s="43"/>
      <c r="S1011" s="43"/>
      <c r="T1011" s="71"/>
      <c r="AT1011" s="24" t="s">
        <v>169</v>
      </c>
      <c r="AU1011" s="24" t="s">
        <v>91</v>
      </c>
    </row>
    <row r="1012" spans="2:51" s="12" customFormat="1" ht="13.5">
      <c r="B1012" s="194"/>
      <c r="D1012" s="184" t="s">
        <v>171</v>
      </c>
      <c r="E1012" s="195" t="s">
        <v>5</v>
      </c>
      <c r="F1012" s="196" t="s">
        <v>1266</v>
      </c>
      <c r="H1012" s="197">
        <v>12.7</v>
      </c>
      <c r="I1012" s="198"/>
      <c r="L1012" s="194"/>
      <c r="M1012" s="199"/>
      <c r="N1012" s="200"/>
      <c r="O1012" s="200"/>
      <c r="P1012" s="200"/>
      <c r="Q1012" s="200"/>
      <c r="R1012" s="200"/>
      <c r="S1012" s="200"/>
      <c r="T1012" s="201"/>
      <c r="AT1012" s="195" t="s">
        <v>171</v>
      </c>
      <c r="AU1012" s="195" t="s">
        <v>91</v>
      </c>
      <c r="AV1012" s="12" t="s">
        <v>91</v>
      </c>
      <c r="AW1012" s="12" t="s">
        <v>45</v>
      </c>
      <c r="AX1012" s="12" t="s">
        <v>82</v>
      </c>
      <c r="AY1012" s="195" t="s">
        <v>160</v>
      </c>
    </row>
    <row r="1013" spans="2:65" s="1" customFormat="1" ht="25.5" customHeight="1">
      <c r="B1013" s="171"/>
      <c r="C1013" s="172" t="s">
        <v>1267</v>
      </c>
      <c r="D1013" s="172" t="s">
        <v>162</v>
      </c>
      <c r="E1013" s="173" t="s">
        <v>1268</v>
      </c>
      <c r="F1013" s="174" t="s">
        <v>1269</v>
      </c>
      <c r="G1013" s="175" t="s">
        <v>165</v>
      </c>
      <c r="H1013" s="176">
        <v>12.7</v>
      </c>
      <c r="I1013" s="177"/>
      <c r="J1013" s="178">
        <f>ROUND(I1013*H1013,2)</f>
        <v>0</v>
      </c>
      <c r="K1013" s="174" t="s">
        <v>166</v>
      </c>
      <c r="L1013" s="42"/>
      <c r="M1013" s="179" t="s">
        <v>5</v>
      </c>
      <c r="N1013" s="180" t="s">
        <v>53</v>
      </c>
      <c r="O1013" s="43"/>
      <c r="P1013" s="181">
        <f>O1013*H1013</f>
        <v>0</v>
      </c>
      <c r="Q1013" s="181">
        <v>0.00136</v>
      </c>
      <c r="R1013" s="181">
        <f>Q1013*H1013</f>
        <v>0.017272</v>
      </c>
      <c r="S1013" s="181">
        <v>0</v>
      </c>
      <c r="T1013" s="182">
        <f>S1013*H1013</f>
        <v>0</v>
      </c>
      <c r="AR1013" s="24" t="s">
        <v>262</v>
      </c>
      <c r="AT1013" s="24" t="s">
        <v>162</v>
      </c>
      <c r="AU1013" s="24" t="s">
        <v>91</v>
      </c>
      <c r="AY1013" s="24" t="s">
        <v>160</v>
      </c>
      <c r="BE1013" s="183">
        <f>IF(N1013="základní",J1013,0)</f>
        <v>0</v>
      </c>
      <c r="BF1013" s="183">
        <f>IF(N1013="snížená",J1013,0)</f>
        <v>0</v>
      </c>
      <c r="BG1013" s="183">
        <f>IF(N1013="zákl. přenesená",J1013,0)</f>
        <v>0</v>
      </c>
      <c r="BH1013" s="183">
        <f>IF(N1013="sníž. přenesená",J1013,0)</f>
        <v>0</v>
      </c>
      <c r="BI1013" s="183">
        <f>IF(N1013="nulová",J1013,0)</f>
        <v>0</v>
      </c>
      <c r="BJ1013" s="24" t="s">
        <v>26</v>
      </c>
      <c r="BK1013" s="183">
        <f>ROUND(I1013*H1013,2)</f>
        <v>0</v>
      </c>
      <c r="BL1013" s="24" t="s">
        <v>262</v>
      </c>
      <c r="BM1013" s="24" t="s">
        <v>1270</v>
      </c>
    </row>
    <row r="1014" spans="2:47" s="1" customFormat="1" ht="13.5">
      <c r="B1014" s="42"/>
      <c r="D1014" s="184" t="s">
        <v>169</v>
      </c>
      <c r="F1014" s="185" t="s">
        <v>1271</v>
      </c>
      <c r="I1014" s="146"/>
      <c r="L1014" s="42"/>
      <c r="M1014" s="186"/>
      <c r="N1014" s="43"/>
      <c r="O1014" s="43"/>
      <c r="P1014" s="43"/>
      <c r="Q1014" s="43"/>
      <c r="R1014" s="43"/>
      <c r="S1014" s="43"/>
      <c r="T1014" s="71"/>
      <c r="AT1014" s="24" t="s">
        <v>169</v>
      </c>
      <c r="AU1014" s="24" t="s">
        <v>91</v>
      </c>
    </row>
    <row r="1015" spans="2:51" s="12" customFormat="1" ht="13.5">
      <c r="B1015" s="194"/>
      <c r="D1015" s="184" t="s">
        <v>171</v>
      </c>
      <c r="E1015" s="195" t="s">
        <v>5</v>
      </c>
      <c r="F1015" s="196" t="s">
        <v>1272</v>
      </c>
      <c r="H1015" s="197">
        <v>12.7</v>
      </c>
      <c r="I1015" s="198"/>
      <c r="L1015" s="194"/>
      <c r="M1015" s="199"/>
      <c r="N1015" s="200"/>
      <c r="O1015" s="200"/>
      <c r="P1015" s="200"/>
      <c r="Q1015" s="200"/>
      <c r="R1015" s="200"/>
      <c r="S1015" s="200"/>
      <c r="T1015" s="201"/>
      <c r="AT1015" s="195" t="s">
        <v>171</v>
      </c>
      <c r="AU1015" s="195" t="s">
        <v>91</v>
      </c>
      <c r="AV1015" s="12" t="s">
        <v>91</v>
      </c>
      <c r="AW1015" s="12" t="s">
        <v>45</v>
      </c>
      <c r="AX1015" s="12" t="s">
        <v>82</v>
      </c>
      <c r="AY1015" s="195" t="s">
        <v>160</v>
      </c>
    </row>
    <row r="1016" spans="2:65" s="1" customFormat="1" ht="25.5" customHeight="1">
      <c r="B1016" s="171"/>
      <c r="C1016" s="172" t="s">
        <v>1273</v>
      </c>
      <c r="D1016" s="172" t="s">
        <v>162</v>
      </c>
      <c r="E1016" s="173" t="s">
        <v>1274</v>
      </c>
      <c r="F1016" s="174" t="s">
        <v>1275</v>
      </c>
      <c r="G1016" s="175" t="s">
        <v>165</v>
      </c>
      <c r="H1016" s="176">
        <v>12.7</v>
      </c>
      <c r="I1016" s="177"/>
      <c r="J1016" s="178">
        <f>ROUND(I1016*H1016,2)</f>
        <v>0</v>
      </c>
      <c r="K1016" s="174" t="s">
        <v>166</v>
      </c>
      <c r="L1016" s="42"/>
      <c r="M1016" s="179" t="s">
        <v>5</v>
      </c>
      <c r="N1016" s="180" t="s">
        <v>53</v>
      </c>
      <c r="O1016" s="43"/>
      <c r="P1016" s="181">
        <f>O1016*H1016</f>
        <v>0</v>
      </c>
      <c r="Q1016" s="181">
        <v>0.0035</v>
      </c>
      <c r="R1016" s="181">
        <f>Q1016*H1016</f>
        <v>0.044449999999999996</v>
      </c>
      <c r="S1016" s="181">
        <v>0</v>
      </c>
      <c r="T1016" s="182">
        <f>S1016*H1016</f>
        <v>0</v>
      </c>
      <c r="AR1016" s="24" t="s">
        <v>262</v>
      </c>
      <c r="AT1016" s="24" t="s">
        <v>162</v>
      </c>
      <c r="AU1016" s="24" t="s">
        <v>91</v>
      </c>
      <c r="AY1016" s="24" t="s">
        <v>160</v>
      </c>
      <c r="BE1016" s="183">
        <f>IF(N1016="základní",J1016,0)</f>
        <v>0</v>
      </c>
      <c r="BF1016" s="183">
        <f>IF(N1016="snížená",J1016,0)</f>
        <v>0</v>
      </c>
      <c r="BG1016" s="183">
        <f>IF(N1016="zákl. přenesená",J1016,0)</f>
        <v>0</v>
      </c>
      <c r="BH1016" s="183">
        <f>IF(N1016="sníž. přenesená",J1016,0)</f>
        <v>0</v>
      </c>
      <c r="BI1016" s="183">
        <f>IF(N1016="nulová",J1016,0)</f>
        <v>0</v>
      </c>
      <c r="BJ1016" s="24" t="s">
        <v>26</v>
      </c>
      <c r="BK1016" s="183">
        <f>ROUND(I1016*H1016,2)</f>
        <v>0</v>
      </c>
      <c r="BL1016" s="24" t="s">
        <v>262</v>
      </c>
      <c r="BM1016" s="24" t="s">
        <v>1276</v>
      </c>
    </row>
    <row r="1017" spans="2:47" s="1" customFormat="1" ht="27">
      <c r="B1017" s="42"/>
      <c r="D1017" s="184" t="s">
        <v>169</v>
      </c>
      <c r="F1017" s="185" t="s">
        <v>1277</v>
      </c>
      <c r="I1017" s="146"/>
      <c r="L1017" s="42"/>
      <c r="M1017" s="186"/>
      <c r="N1017" s="43"/>
      <c r="O1017" s="43"/>
      <c r="P1017" s="43"/>
      <c r="Q1017" s="43"/>
      <c r="R1017" s="43"/>
      <c r="S1017" s="43"/>
      <c r="T1017" s="71"/>
      <c r="AT1017" s="24" t="s">
        <v>169</v>
      </c>
      <c r="AU1017" s="24" t="s">
        <v>91</v>
      </c>
    </row>
    <row r="1018" spans="2:65" s="1" customFormat="1" ht="25.5" customHeight="1">
      <c r="B1018" s="171"/>
      <c r="C1018" s="172" t="s">
        <v>1278</v>
      </c>
      <c r="D1018" s="172" t="s">
        <v>162</v>
      </c>
      <c r="E1018" s="173" t="s">
        <v>1252</v>
      </c>
      <c r="F1018" s="174" t="s">
        <v>1253</v>
      </c>
      <c r="G1018" s="175" t="s">
        <v>165</v>
      </c>
      <c r="H1018" s="176">
        <v>12.7</v>
      </c>
      <c r="I1018" s="177"/>
      <c r="J1018" s="178">
        <f>ROUND(I1018*H1018,2)</f>
        <v>0</v>
      </c>
      <c r="K1018" s="174" t="s">
        <v>166</v>
      </c>
      <c r="L1018" s="42"/>
      <c r="M1018" s="179" t="s">
        <v>5</v>
      </c>
      <c r="N1018" s="180" t="s">
        <v>53</v>
      </c>
      <c r="O1018" s="43"/>
      <c r="P1018" s="181">
        <f>O1018*H1018</f>
        <v>0</v>
      </c>
      <c r="Q1018" s="181">
        <v>0.00042</v>
      </c>
      <c r="R1018" s="181">
        <f>Q1018*H1018</f>
        <v>0.005334</v>
      </c>
      <c r="S1018" s="181">
        <v>0</v>
      </c>
      <c r="T1018" s="182">
        <f>S1018*H1018</f>
        <v>0</v>
      </c>
      <c r="AR1018" s="24" t="s">
        <v>262</v>
      </c>
      <c r="AT1018" s="24" t="s">
        <v>162</v>
      </c>
      <c r="AU1018" s="24" t="s">
        <v>91</v>
      </c>
      <c r="AY1018" s="24" t="s">
        <v>160</v>
      </c>
      <c r="BE1018" s="183">
        <f>IF(N1018="základní",J1018,0)</f>
        <v>0</v>
      </c>
      <c r="BF1018" s="183">
        <f>IF(N1018="snížená",J1018,0)</f>
        <v>0</v>
      </c>
      <c r="BG1018" s="183">
        <f>IF(N1018="zákl. přenesená",J1018,0)</f>
        <v>0</v>
      </c>
      <c r="BH1018" s="183">
        <f>IF(N1018="sníž. přenesená",J1018,0)</f>
        <v>0</v>
      </c>
      <c r="BI1018" s="183">
        <f>IF(N1018="nulová",J1018,0)</f>
        <v>0</v>
      </c>
      <c r="BJ1018" s="24" t="s">
        <v>26</v>
      </c>
      <c r="BK1018" s="183">
        <f>ROUND(I1018*H1018,2)</f>
        <v>0</v>
      </c>
      <c r="BL1018" s="24" t="s">
        <v>262</v>
      </c>
      <c r="BM1018" s="24" t="s">
        <v>1279</v>
      </c>
    </row>
    <row r="1019" spans="2:47" s="1" customFormat="1" ht="27">
      <c r="B1019" s="42"/>
      <c r="D1019" s="184" t="s">
        <v>169</v>
      </c>
      <c r="F1019" s="185" t="s">
        <v>1255</v>
      </c>
      <c r="I1019" s="146"/>
      <c r="L1019" s="42"/>
      <c r="M1019" s="186"/>
      <c r="N1019" s="43"/>
      <c r="O1019" s="43"/>
      <c r="P1019" s="43"/>
      <c r="Q1019" s="43"/>
      <c r="R1019" s="43"/>
      <c r="S1019" s="43"/>
      <c r="T1019" s="71"/>
      <c r="AT1019" s="24" t="s">
        <v>169</v>
      </c>
      <c r="AU1019" s="24" t="s">
        <v>91</v>
      </c>
    </row>
    <row r="1020" spans="2:65" s="1" customFormat="1" ht="16.5" customHeight="1">
      <c r="B1020" s="171"/>
      <c r="C1020" s="172" t="s">
        <v>1280</v>
      </c>
      <c r="D1020" s="172" t="s">
        <v>162</v>
      </c>
      <c r="E1020" s="173" t="s">
        <v>1281</v>
      </c>
      <c r="F1020" s="174" t="s">
        <v>1282</v>
      </c>
      <c r="G1020" s="175" t="s">
        <v>165</v>
      </c>
      <c r="H1020" s="176">
        <v>69</v>
      </c>
      <c r="I1020" s="177"/>
      <c r="J1020" s="178">
        <f>ROUND(I1020*H1020,2)</f>
        <v>0</v>
      </c>
      <c r="K1020" s="174" t="s">
        <v>166</v>
      </c>
      <c r="L1020" s="42"/>
      <c r="M1020" s="179" t="s">
        <v>5</v>
      </c>
      <c r="N1020" s="180" t="s">
        <v>53</v>
      </c>
      <c r="O1020" s="43"/>
      <c r="P1020" s="181">
        <f>O1020*H1020</f>
        <v>0</v>
      </c>
      <c r="Q1020" s="181">
        <v>0.00209</v>
      </c>
      <c r="R1020" s="181">
        <f>Q1020*H1020</f>
        <v>0.14420999999999998</v>
      </c>
      <c r="S1020" s="181">
        <v>0</v>
      </c>
      <c r="T1020" s="182">
        <f>S1020*H1020</f>
        <v>0</v>
      </c>
      <c r="AR1020" s="24" t="s">
        <v>262</v>
      </c>
      <c r="AT1020" s="24" t="s">
        <v>162</v>
      </c>
      <c r="AU1020" s="24" t="s">
        <v>91</v>
      </c>
      <c r="AY1020" s="24" t="s">
        <v>160</v>
      </c>
      <c r="BE1020" s="183">
        <f>IF(N1020="základní",J1020,0)</f>
        <v>0</v>
      </c>
      <c r="BF1020" s="183">
        <f>IF(N1020="snížená",J1020,0)</f>
        <v>0</v>
      </c>
      <c r="BG1020" s="183">
        <f>IF(N1020="zákl. přenesená",J1020,0)</f>
        <v>0</v>
      </c>
      <c r="BH1020" s="183">
        <f>IF(N1020="sníž. přenesená",J1020,0)</f>
        <v>0</v>
      </c>
      <c r="BI1020" s="183">
        <f>IF(N1020="nulová",J1020,0)</f>
        <v>0</v>
      </c>
      <c r="BJ1020" s="24" t="s">
        <v>26</v>
      </c>
      <c r="BK1020" s="183">
        <f>ROUND(I1020*H1020,2)</f>
        <v>0</v>
      </c>
      <c r="BL1020" s="24" t="s">
        <v>262</v>
      </c>
      <c r="BM1020" s="24" t="s">
        <v>1283</v>
      </c>
    </row>
    <row r="1021" spans="2:47" s="1" customFormat="1" ht="27">
      <c r="B1021" s="42"/>
      <c r="D1021" s="184" t="s">
        <v>169</v>
      </c>
      <c r="F1021" s="185" t="s">
        <v>1284</v>
      </c>
      <c r="I1021" s="146"/>
      <c r="L1021" s="42"/>
      <c r="M1021" s="186"/>
      <c r="N1021" s="43"/>
      <c r="O1021" s="43"/>
      <c r="P1021" s="43"/>
      <c r="Q1021" s="43"/>
      <c r="R1021" s="43"/>
      <c r="S1021" s="43"/>
      <c r="T1021" s="71"/>
      <c r="AT1021" s="24" t="s">
        <v>169</v>
      </c>
      <c r="AU1021" s="24" t="s">
        <v>91</v>
      </c>
    </row>
    <row r="1022" spans="2:51" s="11" customFormat="1" ht="13.5">
      <c r="B1022" s="187"/>
      <c r="D1022" s="184" t="s">
        <v>171</v>
      </c>
      <c r="E1022" s="188" t="s">
        <v>5</v>
      </c>
      <c r="F1022" s="189" t="s">
        <v>1231</v>
      </c>
      <c r="H1022" s="188" t="s">
        <v>5</v>
      </c>
      <c r="I1022" s="190"/>
      <c r="L1022" s="187"/>
      <c r="M1022" s="191"/>
      <c r="N1022" s="192"/>
      <c r="O1022" s="192"/>
      <c r="P1022" s="192"/>
      <c r="Q1022" s="192"/>
      <c r="R1022" s="192"/>
      <c r="S1022" s="192"/>
      <c r="T1022" s="193"/>
      <c r="AT1022" s="188" t="s">
        <v>171</v>
      </c>
      <c r="AU1022" s="188" t="s">
        <v>91</v>
      </c>
      <c r="AV1022" s="11" t="s">
        <v>26</v>
      </c>
      <c r="AW1022" s="11" t="s">
        <v>45</v>
      </c>
      <c r="AX1022" s="11" t="s">
        <v>82</v>
      </c>
      <c r="AY1022" s="188" t="s">
        <v>160</v>
      </c>
    </row>
    <row r="1023" spans="2:51" s="11" customFormat="1" ht="13.5">
      <c r="B1023" s="187"/>
      <c r="D1023" s="184" t="s">
        <v>171</v>
      </c>
      <c r="E1023" s="188" t="s">
        <v>5</v>
      </c>
      <c r="F1023" s="189" t="s">
        <v>1285</v>
      </c>
      <c r="H1023" s="188" t="s">
        <v>5</v>
      </c>
      <c r="I1023" s="190"/>
      <c r="L1023" s="187"/>
      <c r="M1023" s="191"/>
      <c r="N1023" s="192"/>
      <c r="O1023" s="192"/>
      <c r="P1023" s="192"/>
      <c r="Q1023" s="192"/>
      <c r="R1023" s="192"/>
      <c r="S1023" s="192"/>
      <c r="T1023" s="193"/>
      <c r="AT1023" s="188" t="s">
        <v>171</v>
      </c>
      <c r="AU1023" s="188" t="s">
        <v>91</v>
      </c>
      <c r="AV1023" s="11" t="s">
        <v>26</v>
      </c>
      <c r="AW1023" s="11" t="s">
        <v>45</v>
      </c>
      <c r="AX1023" s="11" t="s">
        <v>82</v>
      </c>
      <c r="AY1023" s="188" t="s">
        <v>160</v>
      </c>
    </row>
    <row r="1024" spans="2:51" s="12" customFormat="1" ht="13.5">
      <c r="B1024" s="194"/>
      <c r="D1024" s="184" t="s">
        <v>171</v>
      </c>
      <c r="E1024" s="195" t="s">
        <v>5</v>
      </c>
      <c r="F1024" s="196" t="s">
        <v>680</v>
      </c>
      <c r="H1024" s="197">
        <v>69</v>
      </c>
      <c r="I1024" s="198"/>
      <c r="L1024" s="194"/>
      <c r="M1024" s="199"/>
      <c r="N1024" s="200"/>
      <c r="O1024" s="200"/>
      <c r="P1024" s="200"/>
      <c r="Q1024" s="200"/>
      <c r="R1024" s="200"/>
      <c r="S1024" s="200"/>
      <c r="T1024" s="201"/>
      <c r="AT1024" s="195" t="s">
        <v>171</v>
      </c>
      <c r="AU1024" s="195" t="s">
        <v>91</v>
      </c>
      <c r="AV1024" s="12" t="s">
        <v>91</v>
      </c>
      <c r="AW1024" s="12" t="s">
        <v>45</v>
      </c>
      <c r="AX1024" s="12" t="s">
        <v>82</v>
      </c>
      <c r="AY1024" s="195" t="s">
        <v>160</v>
      </c>
    </row>
    <row r="1025" spans="2:51" s="13" customFormat="1" ht="13.5">
      <c r="B1025" s="212"/>
      <c r="D1025" s="184" t="s">
        <v>171</v>
      </c>
      <c r="E1025" s="213" t="s">
        <v>5</v>
      </c>
      <c r="F1025" s="214" t="s">
        <v>252</v>
      </c>
      <c r="H1025" s="215">
        <v>69</v>
      </c>
      <c r="I1025" s="216"/>
      <c r="L1025" s="212"/>
      <c r="M1025" s="217"/>
      <c r="N1025" s="218"/>
      <c r="O1025" s="218"/>
      <c r="P1025" s="218"/>
      <c r="Q1025" s="218"/>
      <c r="R1025" s="218"/>
      <c r="S1025" s="218"/>
      <c r="T1025" s="219"/>
      <c r="AT1025" s="213" t="s">
        <v>171</v>
      </c>
      <c r="AU1025" s="213" t="s">
        <v>91</v>
      </c>
      <c r="AV1025" s="13" t="s">
        <v>167</v>
      </c>
      <c r="AW1025" s="13" t="s">
        <v>45</v>
      </c>
      <c r="AX1025" s="13" t="s">
        <v>26</v>
      </c>
      <c r="AY1025" s="213" t="s">
        <v>160</v>
      </c>
    </row>
    <row r="1026" spans="2:65" s="1" customFormat="1" ht="25.5" customHeight="1">
      <c r="B1026" s="171"/>
      <c r="C1026" s="172" t="s">
        <v>1286</v>
      </c>
      <c r="D1026" s="172" t="s">
        <v>162</v>
      </c>
      <c r="E1026" s="173" t="s">
        <v>1287</v>
      </c>
      <c r="F1026" s="174" t="s">
        <v>1288</v>
      </c>
      <c r="G1026" s="175" t="s">
        <v>603</v>
      </c>
      <c r="H1026" s="176">
        <v>10</v>
      </c>
      <c r="I1026" s="177"/>
      <c r="J1026" s="178">
        <f>ROUND(I1026*H1026,2)</f>
        <v>0</v>
      </c>
      <c r="K1026" s="174" t="s">
        <v>166</v>
      </c>
      <c r="L1026" s="42"/>
      <c r="M1026" s="179" t="s">
        <v>5</v>
      </c>
      <c r="N1026" s="180" t="s">
        <v>53</v>
      </c>
      <c r="O1026" s="43"/>
      <c r="P1026" s="181">
        <f>O1026*H1026</f>
        <v>0</v>
      </c>
      <c r="Q1026" s="181">
        <v>0.00025</v>
      </c>
      <c r="R1026" s="181">
        <f>Q1026*H1026</f>
        <v>0.0025</v>
      </c>
      <c r="S1026" s="181">
        <v>0</v>
      </c>
      <c r="T1026" s="182">
        <f>S1026*H1026</f>
        <v>0</v>
      </c>
      <c r="AR1026" s="24" t="s">
        <v>262</v>
      </c>
      <c r="AT1026" s="24" t="s">
        <v>162</v>
      </c>
      <c r="AU1026" s="24" t="s">
        <v>91</v>
      </c>
      <c r="AY1026" s="24" t="s">
        <v>160</v>
      </c>
      <c r="BE1026" s="183">
        <f>IF(N1026="základní",J1026,0)</f>
        <v>0</v>
      </c>
      <c r="BF1026" s="183">
        <f>IF(N1026="snížená",J1026,0)</f>
        <v>0</v>
      </c>
      <c r="BG1026" s="183">
        <f>IF(N1026="zákl. přenesená",J1026,0)</f>
        <v>0</v>
      </c>
      <c r="BH1026" s="183">
        <f>IF(N1026="sníž. přenesená",J1026,0)</f>
        <v>0</v>
      </c>
      <c r="BI1026" s="183">
        <f>IF(N1026="nulová",J1026,0)</f>
        <v>0</v>
      </c>
      <c r="BJ1026" s="24" t="s">
        <v>26</v>
      </c>
      <c r="BK1026" s="183">
        <f>ROUND(I1026*H1026,2)</f>
        <v>0</v>
      </c>
      <c r="BL1026" s="24" t="s">
        <v>262</v>
      </c>
      <c r="BM1026" s="24" t="s">
        <v>1289</v>
      </c>
    </row>
    <row r="1027" spans="2:47" s="1" customFormat="1" ht="27">
      <c r="B1027" s="42"/>
      <c r="D1027" s="184" t="s">
        <v>169</v>
      </c>
      <c r="F1027" s="185" t="s">
        <v>1290</v>
      </c>
      <c r="I1027" s="146"/>
      <c r="L1027" s="42"/>
      <c r="M1027" s="186"/>
      <c r="N1027" s="43"/>
      <c r="O1027" s="43"/>
      <c r="P1027" s="43"/>
      <c r="Q1027" s="43"/>
      <c r="R1027" s="43"/>
      <c r="S1027" s="43"/>
      <c r="T1027" s="71"/>
      <c r="AT1027" s="24" t="s">
        <v>169</v>
      </c>
      <c r="AU1027" s="24" t="s">
        <v>91</v>
      </c>
    </row>
    <row r="1028" spans="2:65" s="1" customFormat="1" ht="16.5" customHeight="1">
      <c r="B1028" s="171"/>
      <c r="C1028" s="172" t="s">
        <v>1291</v>
      </c>
      <c r="D1028" s="172" t="s">
        <v>162</v>
      </c>
      <c r="E1028" s="173" t="s">
        <v>1292</v>
      </c>
      <c r="F1028" s="174" t="s">
        <v>1293</v>
      </c>
      <c r="G1028" s="175" t="s">
        <v>165</v>
      </c>
      <c r="H1028" s="176">
        <v>4</v>
      </c>
      <c r="I1028" s="177"/>
      <c r="J1028" s="178">
        <f>ROUND(I1028*H1028,2)</f>
        <v>0</v>
      </c>
      <c r="K1028" s="174" t="s">
        <v>166</v>
      </c>
      <c r="L1028" s="42"/>
      <c r="M1028" s="179" t="s">
        <v>5</v>
      </c>
      <c r="N1028" s="180" t="s">
        <v>53</v>
      </c>
      <c r="O1028" s="43"/>
      <c r="P1028" s="181">
        <f>O1028*H1028</f>
        <v>0</v>
      </c>
      <c r="Q1028" s="181">
        <v>0.00348</v>
      </c>
      <c r="R1028" s="181">
        <f>Q1028*H1028</f>
        <v>0.01392</v>
      </c>
      <c r="S1028" s="181">
        <v>0</v>
      </c>
      <c r="T1028" s="182">
        <f>S1028*H1028</f>
        <v>0</v>
      </c>
      <c r="AR1028" s="24" t="s">
        <v>262</v>
      </c>
      <c r="AT1028" s="24" t="s">
        <v>162</v>
      </c>
      <c r="AU1028" s="24" t="s">
        <v>91</v>
      </c>
      <c r="AY1028" s="24" t="s">
        <v>160</v>
      </c>
      <c r="BE1028" s="183">
        <f>IF(N1028="základní",J1028,0)</f>
        <v>0</v>
      </c>
      <c r="BF1028" s="183">
        <f>IF(N1028="snížená",J1028,0)</f>
        <v>0</v>
      </c>
      <c r="BG1028" s="183">
        <f>IF(N1028="zákl. přenesená",J1028,0)</f>
        <v>0</v>
      </c>
      <c r="BH1028" s="183">
        <f>IF(N1028="sníž. přenesená",J1028,0)</f>
        <v>0</v>
      </c>
      <c r="BI1028" s="183">
        <f>IF(N1028="nulová",J1028,0)</f>
        <v>0</v>
      </c>
      <c r="BJ1028" s="24" t="s">
        <v>26</v>
      </c>
      <c r="BK1028" s="183">
        <f>ROUND(I1028*H1028,2)</f>
        <v>0</v>
      </c>
      <c r="BL1028" s="24" t="s">
        <v>262</v>
      </c>
      <c r="BM1028" s="24" t="s">
        <v>1294</v>
      </c>
    </row>
    <row r="1029" spans="2:47" s="1" customFormat="1" ht="13.5">
      <c r="B1029" s="42"/>
      <c r="D1029" s="184" t="s">
        <v>169</v>
      </c>
      <c r="F1029" s="185" t="s">
        <v>1295</v>
      </c>
      <c r="I1029" s="146"/>
      <c r="L1029" s="42"/>
      <c r="M1029" s="186"/>
      <c r="N1029" s="43"/>
      <c r="O1029" s="43"/>
      <c r="P1029" s="43"/>
      <c r="Q1029" s="43"/>
      <c r="R1029" s="43"/>
      <c r="S1029" s="43"/>
      <c r="T1029" s="71"/>
      <c r="AT1029" s="24" t="s">
        <v>169</v>
      </c>
      <c r="AU1029" s="24" t="s">
        <v>91</v>
      </c>
    </row>
    <row r="1030" spans="2:51" s="12" customFormat="1" ht="13.5">
      <c r="B1030" s="194"/>
      <c r="D1030" s="184" t="s">
        <v>171</v>
      </c>
      <c r="E1030" s="195" t="s">
        <v>5</v>
      </c>
      <c r="F1030" s="196" t="s">
        <v>1296</v>
      </c>
      <c r="H1030" s="197">
        <v>4</v>
      </c>
      <c r="I1030" s="198"/>
      <c r="L1030" s="194"/>
      <c r="M1030" s="199"/>
      <c r="N1030" s="200"/>
      <c r="O1030" s="200"/>
      <c r="P1030" s="200"/>
      <c r="Q1030" s="200"/>
      <c r="R1030" s="200"/>
      <c r="S1030" s="200"/>
      <c r="T1030" s="201"/>
      <c r="AT1030" s="195" t="s">
        <v>171</v>
      </c>
      <c r="AU1030" s="195" t="s">
        <v>91</v>
      </c>
      <c r="AV1030" s="12" t="s">
        <v>91</v>
      </c>
      <c r="AW1030" s="12" t="s">
        <v>45</v>
      </c>
      <c r="AX1030" s="12" t="s">
        <v>82</v>
      </c>
      <c r="AY1030" s="195" t="s">
        <v>160</v>
      </c>
    </row>
    <row r="1031" spans="2:51" s="13" customFormat="1" ht="13.5">
      <c r="B1031" s="212"/>
      <c r="D1031" s="184" t="s">
        <v>171</v>
      </c>
      <c r="E1031" s="213" t="s">
        <v>5</v>
      </c>
      <c r="F1031" s="214" t="s">
        <v>252</v>
      </c>
      <c r="H1031" s="215">
        <v>4</v>
      </c>
      <c r="I1031" s="216"/>
      <c r="L1031" s="212"/>
      <c r="M1031" s="217"/>
      <c r="N1031" s="218"/>
      <c r="O1031" s="218"/>
      <c r="P1031" s="218"/>
      <c r="Q1031" s="218"/>
      <c r="R1031" s="218"/>
      <c r="S1031" s="218"/>
      <c r="T1031" s="219"/>
      <c r="AT1031" s="213" t="s">
        <v>171</v>
      </c>
      <c r="AU1031" s="213" t="s">
        <v>91</v>
      </c>
      <c r="AV1031" s="13" t="s">
        <v>167</v>
      </c>
      <c r="AW1031" s="13" t="s">
        <v>45</v>
      </c>
      <c r="AX1031" s="13" t="s">
        <v>26</v>
      </c>
      <c r="AY1031" s="213" t="s">
        <v>160</v>
      </c>
    </row>
    <row r="1032" spans="2:65" s="1" customFormat="1" ht="25.5" customHeight="1">
      <c r="B1032" s="171"/>
      <c r="C1032" s="172" t="s">
        <v>1297</v>
      </c>
      <c r="D1032" s="172" t="s">
        <v>162</v>
      </c>
      <c r="E1032" s="173" t="s">
        <v>1298</v>
      </c>
      <c r="F1032" s="174" t="s">
        <v>1299</v>
      </c>
      <c r="G1032" s="175" t="s">
        <v>165</v>
      </c>
      <c r="H1032" s="176">
        <v>4</v>
      </c>
      <c r="I1032" s="177"/>
      <c r="J1032" s="178">
        <f>ROUND(I1032*H1032,2)</f>
        <v>0</v>
      </c>
      <c r="K1032" s="174" t="s">
        <v>166</v>
      </c>
      <c r="L1032" s="42"/>
      <c r="M1032" s="179" t="s">
        <v>5</v>
      </c>
      <c r="N1032" s="180" t="s">
        <v>53</v>
      </c>
      <c r="O1032" s="43"/>
      <c r="P1032" s="181">
        <f>O1032*H1032</f>
        <v>0</v>
      </c>
      <c r="Q1032" s="181">
        <v>0.01069</v>
      </c>
      <c r="R1032" s="181">
        <f>Q1032*H1032</f>
        <v>0.04276</v>
      </c>
      <c r="S1032" s="181">
        <v>0</v>
      </c>
      <c r="T1032" s="182">
        <f>S1032*H1032</f>
        <v>0</v>
      </c>
      <c r="AR1032" s="24" t="s">
        <v>262</v>
      </c>
      <c r="AT1032" s="24" t="s">
        <v>162</v>
      </c>
      <c r="AU1032" s="24" t="s">
        <v>91</v>
      </c>
      <c r="AY1032" s="24" t="s">
        <v>160</v>
      </c>
      <c r="BE1032" s="183">
        <f>IF(N1032="základní",J1032,0)</f>
        <v>0</v>
      </c>
      <c r="BF1032" s="183">
        <f>IF(N1032="snížená",J1032,0)</f>
        <v>0</v>
      </c>
      <c r="BG1032" s="183">
        <f>IF(N1032="zákl. přenesená",J1032,0)</f>
        <v>0</v>
      </c>
      <c r="BH1032" s="183">
        <f>IF(N1032="sníž. přenesená",J1032,0)</f>
        <v>0</v>
      </c>
      <c r="BI1032" s="183">
        <f>IF(N1032="nulová",J1032,0)</f>
        <v>0</v>
      </c>
      <c r="BJ1032" s="24" t="s">
        <v>26</v>
      </c>
      <c r="BK1032" s="183">
        <f>ROUND(I1032*H1032,2)</f>
        <v>0</v>
      </c>
      <c r="BL1032" s="24" t="s">
        <v>262</v>
      </c>
      <c r="BM1032" s="24" t="s">
        <v>1300</v>
      </c>
    </row>
    <row r="1033" spans="2:47" s="1" customFormat="1" ht="27">
      <c r="B1033" s="42"/>
      <c r="D1033" s="184" t="s">
        <v>169</v>
      </c>
      <c r="F1033" s="185" t="s">
        <v>1301</v>
      </c>
      <c r="I1033" s="146"/>
      <c r="L1033" s="42"/>
      <c r="M1033" s="186"/>
      <c r="N1033" s="43"/>
      <c r="O1033" s="43"/>
      <c r="P1033" s="43"/>
      <c r="Q1033" s="43"/>
      <c r="R1033" s="43"/>
      <c r="S1033" s="43"/>
      <c r="T1033" s="71"/>
      <c r="AT1033" s="24" t="s">
        <v>169</v>
      </c>
      <c r="AU1033" s="24" t="s">
        <v>91</v>
      </c>
    </row>
    <row r="1034" spans="2:51" s="11" customFormat="1" ht="13.5">
      <c r="B1034" s="187"/>
      <c r="D1034" s="184" t="s">
        <v>171</v>
      </c>
      <c r="E1034" s="188" t="s">
        <v>5</v>
      </c>
      <c r="F1034" s="189" t="s">
        <v>1231</v>
      </c>
      <c r="H1034" s="188" t="s">
        <v>5</v>
      </c>
      <c r="I1034" s="190"/>
      <c r="L1034" s="187"/>
      <c r="M1034" s="191"/>
      <c r="N1034" s="192"/>
      <c r="O1034" s="192"/>
      <c r="P1034" s="192"/>
      <c r="Q1034" s="192"/>
      <c r="R1034" s="192"/>
      <c r="S1034" s="192"/>
      <c r="T1034" s="193"/>
      <c r="AT1034" s="188" t="s">
        <v>171</v>
      </c>
      <c r="AU1034" s="188" t="s">
        <v>91</v>
      </c>
      <c r="AV1034" s="11" t="s">
        <v>26</v>
      </c>
      <c r="AW1034" s="11" t="s">
        <v>45</v>
      </c>
      <c r="AX1034" s="11" t="s">
        <v>82</v>
      </c>
      <c r="AY1034" s="188" t="s">
        <v>160</v>
      </c>
    </row>
    <row r="1035" spans="2:51" s="11" customFormat="1" ht="13.5">
      <c r="B1035" s="187"/>
      <c r="D1035" s="184" t="s">
        <v>171</v>
      </c>
      <c r="E1035" s="188" t="s">
        <v>5</v>
      </c>
      <c r="F1035" s="189" t="s">
        <v>1302</v>
      </c>
      <c r="H1035" s="188" t="s">
        <v>5</v>
      </c>
      <c r="I1035" s="190"/>
      <c r="L1035" s="187"/>
      <c r="M1035" s="191"/>
      <c r="N1035" s="192"/>
      <c r="O1035" s="192"/>
      <c r="P1035" s="192"/>
      <c r="Q1035" s="192"/>
      <c r="R1035" s="192"/>
      <c r="S1035" s="192"/>
      <c r="T1035" s="193"/>
      <c r="AT1035" s="188" t="s">
        <v>171</v>
      </c>
      <c r="AU1035" s="188" t="s">
        <v>91</v>
      </c>
      <c r="AV1035" s="11" t="s">
        <v>26</v>
      </c>
      <c r="AW1035" s="11" t="s">
        <v>45</v>
      </c>
      <c r="AX1035" s="11" t="s">
        <v>82</v>
      </c>
      <c r="AY1035" s="188" t="s">
        <v>160</v>
      </c>
    </row>
    <row r="1036" spans="2:51" s="12" customFormat="1" ht="13.5">
      <c r="B1036" s="194"/>
      <c r="D1036" s="184" t="s">
        <v>171</v>
      </c>
      <c r="E1036" s="195" t="s">
        <v>5</v>
      </c>
      <c r="F1036" s="196" t="s">
        <v>1303</v>
      </c>
      <c r="H1036" s="197">
        <v>4</v>
      </c>
      <c r="I1036" s="198"/>
      <c r="L1036" s="194"/>
      <c r="M1036" s="199"/>
      <c r="N1036" s="200"/>
      <c r="O1036" s="200"/>
      <c r="P1036" s="200"/>
      <c r="Q1036" s="200"/>
      <c r="R1036" s="200"/>
      <c r="S1036" s="200"/>
      <c r="T1036" s="201"/>
      <c r="AT1036" s="195" t="s">
        <v>171</v>
      </c>
      <c r="AU1036" s="195" t="s">
        <v>91</v>
      </c>
      <c r="AV1036" s="12" t="s">
        <v>91</v>
      </c>
      <c r="AW1036" s="12" t="s">
        <v>45</v>
      </c>
      <c r="AX1036" s="12" t="s">
        <v>82</v>
      </c>
      <c r="AY1036" s="195" t="s">
        <v>160</v>
      </c>
    </row>
    <row r="1037" spans="2:51" s="13" customFormat="1" ht="13.5">
      <c r="B1037" s="212"/>
      <c r="D1037" s="184" t="s">
        <v>171</v>
      </c>
      <c r="E1037" s="213" t="s">
        <v>5</v>
      </c>
      <c r="F1037" s="214" t="s">
        <v>252</v>
      </c>
      <c r="H1037" s="215">
        <v>4</v>
      </c>
      <c r="I1037" s="216"/>
      <c r="L1037" s="212"/>
      <c r="M1037" s="217"/>
      <c r="N1037" s="218"/>
      <c r="O1037" s="218"/>
      <c r="P1037" s="218"/>
      <c r="Q1037" s="218"/>
      <c r="R1037" s="218"/>
      <c r="S1037" s="218"/>
      <c r="T1037" s="219"/>
      <c r="AT1037" s="213" t="s">
        <v>171</v>
      </c>
      <c r="AU1037" s="213" t="s">
        <v>91</v>
      </c>
      <c r="AV1037" s="13" t="s">
        <v>167</v>
      </c>
      <c r="AW1037" s="13" t="s">
        <v>45</v>
      </c>
      <c r="AX1037" s="13" t="s">
        <v>26</v>
      </c>
      <c r="AY1037" s="213" t="s">
        <v>160</v>
      </c>
    </row>
    <row r="1038" spans="2:65" s="1" customFormat="1" ht="25.5" customHeight="1">
      <c r="B1038" s="171"/>
      <c r="C1038" s="172" t="s">
        <v>1304</v>
      </c>
      <c r="D1038" s="172" t="s">
        <v>162</v>
      </c>
      <c r="E1038" s="173" t="s">
        <v>1305</v>
      </c>
      <c r="F1038" s="174" t="s">
        <v>1306</v>
      </c>
      <c r="G1038" s="175" t="s">
        <v>603</v>
      </c>
      <c r="H1038" s="176">
        <v>2</v>
      </c>
      <c r="I1038" s="177"/>
      <c r="J1038" s="178">
        <f>ROUND(I1038*H1038,2)</f>
        <v>0</v>
      </c>
      <c r="K1038" s="174" t="s">
        <v>166</v>
      </c>
      <c r="L1038" s="42"/>
      <c r="M1038" s="179" t="s">
        <v>5</v>
      </c>
      <c r="N1038" s="180" t="s">
        <v>53</v>
      </c>
      <c r="O1038" s="43"/>
      <c r="P1038" s="181">
        <f>O1038*H1038</f>
        <v>0</v>
      </c>
      <c r="Q1038" s="181">
        <v>0.00091</v>
      </c>
      <c r="R1038" s="181">
        <f>Q1038*H1038</f>
        <v>0.00182</v>
      </c>
      <c r="S1038" s="181">
        <v>0</v>
      </c>
      <c r="T1038" s="182">
        <f>S1038*H1038</f>
        <v>0</v>
      </c>
      <c r="AR1038" s="24" t="s">
        <v>262</v>
      </c>
      <c r="AT1038" s="24" t="s">
        <v>162</v>
      </c>
      <c r="AU1038" s="24" t="s">
        <v>91</v>
      </c>
      <c r="AY1038" s="24" t="s">
        <v>160</v>
      </c>
      <c r="BE1038" s="183">
        <f>IF(N1038="základní",J1038,0)</f>
        <v>0</v>
      </c>
      <c r="BF1038" s="183">
        <f>IF(N1038="snížená",J1038,0)</f>
        <v>0</v>
      </c>
      <c r="BG1038" s="183">
        <f>IF(N1038="zákl. přenesená",J1038,0)</f>
        <v>0</v>
      </c>
      <c r="BH1038" s="183">
        <f>IF(N1038="sníž. přenesená",J1038,0)</f>
        <v>0</v>
      </c>
      <c r="BI1038" s="183">
        <f>IF(N1038="nulová",J1038,0)</f>
        <v>0</v>
      </c>
      <c r="BJ1038" s="24" t="s">
        <v>26</v>
      </c>
      <c r="BK1038" s="183">
        <f>ROUND(I1038*H1038,2)</f>
        <v>0</v>
      </c>
      <c r="BL1038" s="24" t="s">
        <v>262</v>
      </c>
      <c r="BM1038" s="24" t="s">
        <v>1307</v>
      </c>
    </row>
    <row r="1039" spans="2:47" s="1" customFormat="1" ht="27">
      <c r="B1039" s="42"/>
      <c r="D1039" s="184" t="s">
        <v>169</v>
      </c>
      <c r="F1039" s="185" t="s">
        <v>1308</v>
      </c>
      <c r="I1039" s="146"/>
      <c r="L1039" s="42"/>
      <c r="M1039" s="186"/>
      <c r="N1039" s="43"/>
      <c r="O1039" s="43"/>
      <c r="P1039" s="43"/>
      <c r="Q1039" s="43"/>
      <c r="R1039" s="43"/>
      <c r="S1039" s="43"/>
      <c r="T1039" s="71"/>
      <c r="AT1039" s="24" t="s">
        <v>169</v>
      </c>
      <c r="AU1039" s="24" t="s">
        <v>91</v>
      </c>
    </row>
    <row r="1040" spans="2:65" s="1" customFormat="1" ht="25.5" customHeight="1">
      <c r="B1040" s="171"/>
      <c r="C1040" s="172" t="s">
        <v>1309</v>
      </c>
      <c r="D1040" s="172" t="s">
        <v>162</v>
      </c>
      <c r="E1040" s="173" t="s">
        <v>1310</v>
      </c>
      <c r="F1040" s="174" t="s">
        <v>1311</v>
      </c>
      <c r="G1040" s="175" t="s">
        <v>165</v>
      </c>
      <c r="H1040" s="176">
        <v>14</v>
      </c>
      <c r="I1040" s="177"/>
      <c r="J1040" s="178">
        <f>ROUND(I1040*H1040,2)</f>
        <v>0</v>
      </c>
      <c r="K1040" s="174" t="s">
        <v>166</v>
      </c>
      <c r="L1040" s="42"/>
      <c r="M1040" s="179" t="s">
        <v>5</v>
      </c>
      <c r="N1040" s="180" t="s">
        <v>53</v>
      </c>
      <c r="O1040" s="43"/>
      <c r="P1040" s="181">
        <f>O1040*H1040</f>
        <v>0</v>
      </c>
      <c r="Q1040" s="181">
        <v>0.00286</v>
      </c>
      <c r="R1040" s="181">
        <f>Q1040*H1040</f>
        <v>0.04004</v>
      </c>
      <c r="S1040" s="181">
        <v>0</v>
      </c>
      <c r="T1040" s="182">
        <f>S1040*H1040</f>
        <v>0</v>
      </c>
      <c r="AR1040" s="24" t="s">
        <v>262</v>
      </c>
      <c r="AT1040" s="24" t="s">
        <v>162</v>
      </c>
      <c r="AU1040" s="24" t="s">
        <v>91</v>
      </c>
      <c r="AY1040" s="24" t="s">
        <v>160</v>
      </c>
      <c r="BE1040" s="183">
        <f>IF(N1040="základní",J1040,0)</f>
        <v>0</v>
      </c>
      <c r="BF1040" s="183">
        <f>IF(N1040="snížená",J1040,0)</f>
        <v>0</v>
      </c>
      <c r="BG1040" s="183">
        <f>IF(N1040="zákl. přenesená",J1040,0)</f>
        <v>0</v>
      </c>
      <c r="BH1040" s="183">
        <f>IF(N1040="sníž. přenesená",J1040,0)</f>
        <v>0</v>
      </c>
      <c r="BI1040" s="183">
        <f>IF(N1040="nulová",J1040,0)</f>
        <v>0</v>
      </c>
      <c r="BJ1040" s="24" t="s">
        <v>26</v>
      </c>
      <c r="BK1040" s="183">
        <f>ROUND(I1040*H1040,2)</f>
        <v>0</v>
      </c>
      <c r="BL1040" s="24" t="s">
        <v>262</v>
      </c>
      <c r="BM1040" s="24" t="s">
        <v>1312</v>
      </c>
    </row>
    <row r="1041" spans="2:47" s="1" customFormat="1" ht="27">
      <c r="B1041" s="42"/>
      <c r="D1041" s="184" t="s">
        <v>169</v>
      </c>
      <c r="F1041" s="185" t="s">
        <v>1313</v>
      </c>
      <c r="I1041" s="146"/>
      <c r="L1041" s="42"/>
      <c r="M1041" s="186"/>
      <c r="N1041" s="43"/>
      <c r="O1041" s="43"/>
      <c r="P1041" s="43"/>
      <c r="Q1041" s="43"/>
      <c r="R1041" s="43"/>
      <c r="S1041" s="43"/>
      <c r="T1041" s="71"/>
      <c r="AT1041" s="24" t="s">
        <v>169</v>
      </c>
      <c r="AU1041" s="24" t="s">
        <v>91</v>
      </c>
    </row>
    <row r="1042" spans="2:51" s="11" customFormat="1" ht="13.5">
      <c r="B1042" s="187"/>
      <c r="D1042" s="184" t="s">
        <v>171</v>
      </c>
      <c r="E1042" s="188" t="s">
        <v>5</v>
      </c>
      <c r="F1042" s="189" t="s">
        <v>1231</v>
      </c>
      <c r="H1042" s="188" t="s">
        <v>5</v>
      </c>
      <c r="I1042" s="190"/>
      <c r="L1042" s="187"/>
      <c r="M1042" s="191"/>
      <c r="N1042" s="192"/>
      <c r="O1042" s="192"/>
      <c r="P1042" s="192"/>
      <c r="Q1042" s="192"/>
      <c r="R1042" s="192"/>
      <c r="S1042" s="192"/>
      <c r="T1042" s="193"/>
      <c r="AT1042" s="188" t="s">
        <v>171</v>
      </c>
      <c r="AU1042" s="188" t="s">
        <v>91</v>
      </c>
      <c r="AV1042" s="11" t="s">
        <v>26</v>
      </c>
      <c r="AW1042" s="11" t="s">
        <v>45</v>
      </c>
      <c r="AX1042" s="11" t="s">
        <v>82</v>
      </c>
      <c r="AY1042" s="188" t="s">
        <v>160</v>
      </c>
    </row>
    <row r="1043" spans="2:51" s="11" customFormat="1" ht="13.5">
      <c r="B1043" s="187"/>
      <c r="D1043" s="184" t="s">
        <v>171</v>
      </c>
      <c r="E1043" s="188" t="s">
        <v>5</v>
      </c>
      <c r="F1043" s="189" t="s">
        <v>1314</v>
      </c>
      <c r="H1043" s="188" t="s">
        <v>5</v>
      </c>
      <c r="I1043" s="190"/>
      <c r="L1043" s="187"/>
      <c r="M1043" s="191"/>
      <c r="N1043" s="192"/>
      <c r="O1043" s="192"/>
      <c r="P1043" s="192"/>
      <c r="Q1043" s="192"/>
      <c r="R1043" s="192"/>
      <c r="S1043" s="192"/>
      <c r="T1043" s="193"/>
      <c r="AT1043" s="188" t="s">
        <v>171</v>
      </c>
      <c r="AU1043" s="188" t="s">
        <v>91</v>
      </c>
      <c r="AV1043" s="11" t="s">
        <v>26</v>
      </c>
      <c r="AW1043" s="11" t="s">
        <v>45</v>
      </c>
      <c r="AX1043" s="11" t="s">
        <v>82</v>
      </c>
      <c r="AY1043" s="188" t="s">
        <v>160</v>
      </c>
    </row>
    <row r="1044" spans="2:51" s="12" customFormat="1" ht="13.5">
      <c r="B1044" s="194"/>
      <c r="D1044" s="184" t="s">
        <v>171</v>
      </c>
      <c r="E1044" s="195" t="s">
        <v>5</v>
      </c>
      <c r="F1044" s="196" t="s">
        <v>1315</v>
      </c>
      <c r="H1044" s="197">
        <v>5</v>
      </c>
      <c r="I1044" s="198"/>
      <c r="L1044" s="194"/>
      <c r="M1044" s="199"/>
      <c r="N1044" s="200"/>
      <c r="O1044" s="200"/>
      <c r="P1044" s="200"/>
      <c r="Q1044" s="200"/>
      <c r="R1044" s="200"/>
      <c r="S1044" s="200"/>
      <c r="T1044" s="201"/>
      <c r="AT1044" s="195" t="s">
        <v>171</v>
      </c>
      <c r="AU1044" s="195" t="s">
        <v>91</v>
      </c>
      <c r="AV1044" s="12" t="s">
        <v>91</v>
      </c>
      <c r="AW1044" s="12" t="s">
        <v>45</v>
      </c>
      <c r="AX1044" s="12" t="s">
        <v>82</v>
      </c>
      <c r="AY1044" s="195" t="s">
        <v>160</v>
      </c>
    </row>
    <row r="1045" spans="2:51" s="12" customFormat="1" ht="13.5">
      <c r="B1045" s="194"/>
      <c r="D1045" s="184" t="s">
        <v>171</v>
      </c>
      <c r="E1045" s="195" t="s">
        <v>5</v>
      </c>
      <c r="F1045" s="196" t="s">
        <v>1316</v>
      </c>
      <c r="H1045" s="197">
        <v>9</v>
      </c>
      <c r="I1045" s="198"/>
      <c r="L1045" s="194"/>
      <c r="M1045" s="199"/>
      <c r="N1045" s="200"/>
      <c r="O1045" s="200"/>
      <c r="P1045" s="200"/>
      <c r="Q1045" s="200"/>
      <c r="R1045" s="200"/>
      <c r="S1045" s="200"/>
      <c r="T1045" s="201"/>
      <c r="AT1045" s="195" t="s">
        <v>171</v>
      </c>
      <c r="AU1045" s="195" t="s">
        <v>91</v>
      </c>
      <c r="AV1045" s="12" t="s">
        <v>91</v>
      </c>
      <c r="AW1045" s="12" t="s">
        <v>45</v>
      </c>
      <c r="AX1045" s="12" t="s">
        <v>82</v>
      </c>
      <c r="AY1045" s="195" t="s">
        <v>160</v>
      </c>
    </row>
    <row r="1046" spans="2:51" s="13" customFormat="1" ht="13.5">
      <c r="B1046" s="212"/>
      <c r="D1046" s="184" t="s">
        <v>171</v>
      </c>
      <c r="E1046" s="213" t="s">
        <v>5</v>
      </c>
      <c r="F1046" s="214" t="s">
        <v>252</v>
      </c>
      <c r="H1046" s="215">
        <v>14</v>
      </c>
      <c r="I1046" s="216"/>
      <c r="L1046" s="212"/>
      <c r="M1046" s="217"/>
      <c r="N1046" s="218"/>
      <c r="O1046" s="218"/>
      <c r="P1046" s="218"/>
      <c r="Q1046" s="218"/>
      <c r="R1046" s="218"/>
      <c r="S1046" s="218"/>
      <c r="T1046" s="219"/>
      <c r="AT1046" s="213" t="s">
        <v>171</v>
      </c>
      <c r="AU1046" s="213" t="s">
        <v>91</v>
      </c>
      <c r="AV1046" s="13" t="s">
        <v>167</v>
      </c>
      <c r="AW1046" s="13" t="s">
        <v>45</v>
      </c>
      <c r="AX1046" s="13" t="s">
        <v>26</v>
      </c>
      <c r="AY1046" s="213" t="s">
        <v>160</v>
      </c>
    </row>
    <row r="1047" spans="2:65" s="1" customFormat="1" ht="25.5" customHeight="1">
      <c r="B1047" s="171"/>
      <c r="C1047" s="172" t="s">
        <v>1317</v>
      </c>
      <c r="D1047" s="172" t="s">
        <v>162</v>
      </c>
      <c r="E1047" s="173" t="s">
        <v>1318</v>
      </c>
      <c r="F1047" s="174" t="s">
        <v>1319</v>
      </c>
      <c r="G1047" s="175" t="s">
        <v>603</v>
      </c>
      <c r="H1047" s="176">
        <v>3</v>
      </c>
      <c r="I1047" s="177"/>
      <c r="J1047" s="178">
        <f>ROUND(I1047*H1047,2)</f>
        <v>0</v>
      </c>
      <c r="K1047" s="174" t="s">
        <v>166</v>
      </c>
      <c r="L1047" s="42"/>
      <c r="M1047" s="179" t="s">
        <v>5</v>
      </c>
      <c r="N1047" s="180" t="s">
        <v>53</v>
      </c>
      <c r="O1047" s="43"/>
      <c r="P1047" s="181">
        <f>O1047*H1047</f>
        <v>0</v>
      </c>
      <c r="Q1047" s="181">
        <v>0.00025</v>
      </c>
      <c r="R1047" s="181">
        <f>Q1047*H1047</f>
        <v>0.00075</v>
      </c>
      <c r="S1047" s="181">
        <v>0</v>
      </c>
      <c r="T1047" s="182">
        <f>S1047*H1047</f>
        <v>0</v>
      </c>
      <c r="AR1047" s="24" t="s">
        <v>262</v>
      </c>
      <c r="AT1047" s="24" t="s">
        <v>162</v>
      </c>
      <c r="AU1047" s="24" t="s">
        <v>91</v>
      </c>
      <c r="AY1047" s="24" t="s">
        <v>160</v>
      </c>
      <c r="BE1047" s="183">
        <f>IF(N1047="základní",J1047,0)</f>
        <v>0</v>
      </c>
      <c r="BF1047" s="183">
        <f>IF(N1047="snížená",J1047,0)</f>
        <v>0</v>
      </c>
      <c r="BG1047" s="183">
        <f>IF(N1047="zákl. přenesená",J1047,0)</f>
        <v>0</v>
      </c>
      <c r="BH1047" s="183">
        <f>IF(N1047="sníž. přenesená",J1047,0)</f>
        <v>0</v>
      </c>
      <c r="BI1047" s="183">
        <f>IF(N1047="nulová",J1047,0)</f>
        <v>0</v>
      </c>
      <c r="BJ1047" s="24" t="s">
        <v>26</v>
      </c>
      <c r="BK1047" s="183">
        <f>ROUND(I1047*H1047,2)</f>
        <v>0</v>
      </c>
      <c r="BL1047" s="24" t="s">
        <v>262</v>
      </c>
      <c r="BM1047" s="24" t="s">
        <v>1320</v>
      </c>
    </row>
    <row r="1048" spans="2:47" s="1" customFormat="1" ht="27">
      <c r="B1048" s="42"/>
      <c r="D1048" s="184" t="s">
        <v>169</v>
      </c>
      <c r="F1048" s="185" t="s">
        <v>1321</v>
      </c>
      <c r="I1048" s="146"/>
      <c r="L1048" s="42"/>
      <c r="M1048" s="186"/>
      <c r="N1048" s="43"/>
      <c r="O1048" s="43"/>
      <c r="P1048" s="43"/>
      <c r="Q1048" s="43"/>
      <c r="R1048" s="43"/>
      <c r="S1048" s="43"/>
      <c r="T1048" s="71"/>
      <c r="AT1048" s="24" t="s">
        <v>169</v>
      </c>
      <c r="AU1048" s="24" t="s">
        <v>91</v>
      </c>
    </row>
    <row r="1049" spans="2:65" s="1" customFormat="1" ht="16.5" customHeight="1">
      <c r="B1049" s="171"/>
      <c r="C1049" s="172" t="s">
        <v>1322</v>
      </c>
      <c r="D1049" s="172" t="s">
        <v>162</v>
      </c>
      <c r="E1049" s="173" t="s">
        <v>1323</v>
      </c>
      <c r="F1049" s="174" t="s">
        <v>1324</v>
      </c>
      <c r="G1049" s="175" t="s">
        <v>197</v>
      </c>
      <c r="H1049" s="176">
        <v>0.543</v>
      </c>
      <c r="I1049" s="177"/>
      <c r="J1049" s="178">
        <f>ROUND(I1049*H1049,2)</f>
        <v>0</v>
      </c>
      <c r="K1049" s="174" t="s">
        <v>166</v>
      </c>
      <c r="L1049" s="42"/>
      <c r="M1049" s="179" t="s">
        <v>5</v>
      </c>
      <c r="N1049" s="180" t="s">
        <v>53</v>
      </c>
      <c r="O1049" s="43"/>
      <c r="P1049" s="181">
        <f>O1049*H1049</f>
        <v>0</v>
      </c>
      <c r="Q1049" s="181">
        <v>0</v>
      </c>
      <c r="R1049" s="181">
        <f>Q1049*H1049</f>
        <v>0</v>
      </c>
      <c r="S1049" s="181">
        <v>0</v>
      </c>
      <c r="T1049" s="182">
        <f>S1049*H1049</f>
        <v>0</v>
      </c>
      <c r="AR1049" s="24" t="s">
        <v>262</v>
      </c>
      <c r="AT1049" s="24" t="s">
        <v>162</v>
      </c>
      <c r="AU1049" s="24" t="s">
        <v>91</v>
      </c>
      <c r="AY1049" s="24" t="s">
        <v>160</v>
      </c>
      <c r="BE1049" s="183">
        <f>IF(N1049="základní",J1049,0)</f>
        <v>0</v>
      </c>
      <c r="BF1049" s="183">
        <f>IF(N1049="snížená",J1049,0)</f>
        <v>0</v>
      </c>
      <c r="BG1049" s="183">
        <f>IF(N1049="zákl. přenesená",J1049,0)</f>
        <v>0</v>
      </c>
      <c r="BH1049" s="183">
        <f>IF(N1049="sníž. přenesená",J1049,0)</f>
        <v>0</v>
      </c>
      <c r="BI1049" s="183">
        <f>IF(N1049="nulová",J1049,0)</f>
        <v>0</v>
      </c>
      <c r="BJ1049" s="24" t="s">
        <v>26</v>
      </c>
      <c r="BK1049" s="183">
        <f>ROUND(I1049*H1049,2)</f>
        <v>0</v>
      </c>
      <c r="BL1049" s="24" t="s">
        <v>262</v>
      </c>
      <c r="BM1049" s="24" t="s">
        <v>1325</v>
      </c>
    </row>
    <row r="1050" spans="2:47" s="1" customFormat="1" ht="27">
      <c r="B1050" s="42"/>
      <c r="D1050" s="184" t="s">
        <v>169</v>
      </c>
      <c r="F1050" s="185" t="s">
        <v>1326</v>
      </c>
      <c r="I1050" s="146"/>
      <c r="L1050" s="42"/>
      <c r="M1050" s="186"/>
      <c r="N1050" s="43"/>
      <c r="O1050" s="43"/>
      <c r="P1050" s="43"/>
      <c r="Q1050" s="43"/>
      <c r="R1050" s="43"/>
      <c r="S1050" s="43"/>
      <c r="T1050" s="71"/>
      <c r="AT1050" s="24" t="s">
        <v>169</v>
      </c>
      <c r="AU1050" s="24" t="s">
        <v>91</v>
      </c>
    </row>
    <row r="1051" spans="2:63" s="10" customFormat="1" ht="29.85" customHeight="1">
      <c r="B1051" s="158"/>
      <c r="D1051" s="159" t="s">
        <v>81</v>
      </c>
      <c r="E1051" s="169" t="s">
        <v>1327</v>
      </c>
      <c r="F1051" s="169" t="s">
        <v>1328</v>
      </c>
      <c r="I1051" s="161"/>
      <c r="J1051" s="170">
        <f>BK1051</f>
        <v>0</v>
      </c>
      <c r="L1051" s="158"/>
      <c r="M1051" s="163"/>
      <c r="N1051" s="164"/>
      <c r="O1051" s="164"/>
      <c r="P1051" s="165">
        <f>SUM(P1052:P1059)</f>
        <v>0</v>
      </c>
      <c r="Q1051" s="164"/>
      <c r="R1051" s="165">
        <f>SUM(R1052:R1059)</f>
        <v>0.29949</v>
      </c>
      <c r="S1051" s="164"/>
      <c r="T1051" s="166">
        <f>SUM(T1052:T1059)</f>
        <v>0</v>
      </c>
      <c r="AR1051" s="159" t="s">
        <v>91</v>
      </c>
      <c r="AT1051" s="167" t="s">
        <v>81</v>
      </c>
      <c r="AU1051" s="167" t="s">
        <v>26</v>
      </c>
      <c r="AY1051" s="159" t="s">
        <v>160</v>
      </c>
      <c r="BK1051" s="168">
        <f>SUM(BK1052:BK1059)</f>
        <v>0</v>
      </c>
    </row>
    <row r="1052" spans="2:65" s="1" customFormat="1" ht="38.25" customHeight="1">
      <c r="B1052" s="171"/>
      <c r="C1052" s="172" t="s">
        <v>1329</v>
      </c>
      <c r="D1052" s="172" t="s">
        <v>162</v>
      </c>
      <c r="E1052" s="173" t="s">
        <v>1330</v>
      </c>
      <c r="F1052" s="174" t="s">
        <v>1331</v>
      </c>
      <c r="G1052" s="175" t="s">
        <v>603</v>
      </c>
      <c r="H1052" s="176">
        <v>3</v>
      </c>
      <c r="I1052" s="177"/>
      <c r="J1052" s="178">
        <f aca="true" t="shared" si="0" ref="J1052:J1058">ROUND(I1052*H1052,2)</f>
        <v>0</v>
      </c>
      <c r="K1052" s="174" t="s">
        <v>5</v>
      </c>
      <c r="L1052" s="42"/>
      <c r="M1052" s="179" t="s">
        <v>5</v>
      </c>
      <c r="N1052" s="180" t="s">
        <v>53</v>
      </c>
      <c r="O1052" s="43"/>
      <c r="P1052" s="181">
        <f aca="true" t="shared" si="1" ref="P1052:P1058">O1052*H1052</f>
        <v>0</v>
      </c>
      <c r="Q1052" s="181">
        <v>0.00087</v>
      </c>
      <c r="R1052" s="181">
        <f aca="true" t="shared" si="2" ref="R1052:R1058">Q1052*H1052</f>
        <v>0.00261</v>
      </c>
      <c r="S1052" s="181">
        <v>0</v>
      </c>
      <c r="T1052" s="182">
        <f aca="true" t="shared" si="3" ref="T1052:T1058">S1052*H1052</f>
        <v>0</v>
      </c>
      <c r="AR1052" s="24" t="s">
        <v>262</v>
      </c>
      <c r="AT1052" s="24" t="s">
        <v>162</v>
      </c>
      <c r="AU1052" s="24" t="s">
        <v>91</v>
      </c>
      <c r="AY1052" s="24" t="s">
        <v>160</v>
      </c>
      <c r="BE1052" s="183">
        <f aca="true" t="shared" si="4" ref="BE1052:BE1058">IF(N1052="základní",J1052,0)</f>
        <v>0</v>
      </c>
      <c r="BF1052" s="183">
        <f aca="true" t="shared" si="5" ref="BF1052:BF1058">IF(N1052="snížená",J1052,0)</f>
        <v>0</v>
      </c>
      <c r="BG1052" s="183">
        <f aca="true" t="shared" si="6" ref="BG1052:BG1058">IF(N1052="zákl. přenesená",J1052,0)</f>
        <v>0</v>
      </c>
      <c r="BH1052" s="183">
        <f aca="true" t="shared" si="7" ref="BH1052:BH1058">IF(N1052="sníž. přenesená",J1052,0)</f>
        <v>0</v>
      </c>
      <c r="BI1052" s="183">
        <f aca="true" t="shared" si="8" ref="BI1052:BI1058">IF(N1052="nulová",J1052,0)</f>
        <v>0</v>
      </c>
      <c r="BJ1052" s="24" t="s">
        <v>26</v>
      </c>
      <c r="BK1052" s="183">
        <f aca="true" t="shared" si="9" ref="BK1052:BK1058">ROUND(I1052*H1052,2)</f>
        <v>0</v>
      </c>
      <c r="BL1052" s="24" t="s">
        <v>262</v>
      </c>
      <c r="BM1052" s="24" t="s">
        <v>1332</v>
      </c>
    </row>
    <row r="1053" spans="2:65" s="1" customFormat="1" ht="16.5" customHeight="1">
      <c r="B1053" s="171"/>
      <c r="C1053" s="202" t="s">
        <v>1333</v>
      </c>
      <c r="D1053" s="202" t="s">
        <v>194</v>
      </c>
      <c r="E1053" s="203" t="s">
        <v>1334</v>
      </c>
      <c r="F1053" s="204" t="s">
        <v>1335</v>
      </c>
      <c r="G1053" s="205" t="s">
        <v>603</v>
      </c>
      <c r="H1053" s="206">
        <v>1</v>
      </c>
      <c r="I1053" s="207"/>
      <c r="J1053" s="208">
        <f t="shared" si="0"/>
        <v>0</v>
      </c>
      <c r="K1053" s="204" t="s">
        <v>5</v>
      </c>
      <c r="L1053" s="209"/>
      <c r="M1053" s="210" t="s">
        <v>5</v>
      </c>
      <c r="N1053" s="211" t="s">
        <v>53</v>
      </c>
      <c r="O1053" s="43"/>
      <c r="P1053" s="181">
        <f t="shared" si="1"/>
        <v>0</v>
      </c>
      <c r="Q1053" s="181">
        <v>0.074</v>
      </c>
      <c r="R1053" s="181">
        <f t="shared" si="2"/>
        <v>0.074</v>
      </c>
      <c r="S1053" s="181">
        <v>0</v>
      </c>
      <c r="T1053" s="182">
        <f t="shared" si="3"/>
        <v>0</v>
      </c>
      <c r="AR1053" s="24" t="s">
        <v>382</v>
      </c>
      <c r="AT1053" s="24" t="s">
        <v>194</v>
      </c>
      <c r="AU1053" s="24" t="s">
        <v>91</v>
      </c>
      <c r="AY1053" s="24" t="s">
        <v>160</v>
      </c>
      <c r="BE1053" s="183">
        <f t="shared" si="4"/>
        <v>0</v>
      </c>
      <c r="BF1053" s="183">
        <f t="shared" si="5"/>
        <v>0</v>
      </c>
      <c r="BG1053" s="183">
        <f t="shared" si="6"/>
        <v>0</v>
      </c>
      <c r="BH1053" s="183">
        <f t="shared" si="7"/>
        <v>0</v>
      </c>
      <c r="BI1053" s="183">
        <f t="shared" si="8"/>
        <v>0</v>
      </c>
      <c r="BJ1053" s="24" t="s">
        <v>26</v>
      </c>
      <c r="BK1053" s="183">
        <f t="shared" si="9"/>
        <v>0</v>
      </c>
      <c r="BL1053" s="24" t="s">
        <v>262</v>
      </c>
      <c r="BM1053" s="24" t="s">
        <v>1336</v>
      </c>
    </row>
    <row r="1054" spans="2:65" s="1" customFormat="1" ht="16.5" customHeight="1">
      <c r="B1054" s="171"/>
      <c r="C1054" s="202" t="s">
        <v>1337</v>
      </c>
      <c r="D1054" s="202" t="s">
        <v>194</v>
      </c>
      <c r="E1054" s="203" t="s">
        <v>1338</v>
      </c>
      <c r="F1054" s="204" t="s">
        <v>1339</v>
      </c>
      <c r="G1054" s="205" t="s">
        <v>603</v>
      </c>
      <c r="H1054" s="206">
        <v>1</v>
      </c>
      <c r="I1054" s="207"/>
      <c r="J1054" s="208">
        <f t="shared" si="0"/>
        <v>0</v>
      </c>
      <c r="K1054" s="204" t="s">
        <v>5</v>
      </c>
      <c r="L1054" s="209"/>
      <c r="M1054" s="210" t="s">
        <v>5</v>
      </c>
      <c r="N1054" s="211" t="s">
        <v>53</v>
      </c>
      <c r="O1054" s="43"/>
      <c r="P1054" s="181">
        <f t="shared" si="1"/>
        <v>0</v>
      </c>
      <c r="Q1054" s="181">
        <v>0.074</v>
      </c>
      <c r="R1054" s="181">
        <f t="shared" si="2"/>
        <v>0.074</v>
      </c>
      <c r="S1054" s="181">
        <v>0</v>
      </c>
      <c r="T1054" s="182">
        <f t="shared" si="3"/>
        <v>0</v>
      </c>
      <c r="AR1054" s="24" t="s">
        <v>382</v>
      </c>
      <c r="AT1054" s="24" t="s">
        <v>194</v>
      </c>
      <c r="AU1054" s="24" t="s">
        <v>91</v>
      </c>
      <c r="AY1054" s="24" t="s">
        <v>160</v>
      </c>
      <c r="BE1054" s="183">
        <f t="shared" si="4"/>
        <v>0</v>
      </c>
      <c r="BF1054" s="183">
        <f t="shared" si="5"/>
        <v>0</v>
      </c>
      <c r="BG1054" s="183">
        <f t="shared" si="6"/>
        <v>0</v>
      </c>
      <c r="BH1054" s="183">
        <f t="shared" si="7"/>
        <v>0</v>
      </c>
      <c r="BI1054" s="183">
        <f t="shared" si="8"/>
        <v>0</v>
      </c>
      <c r="BJ1054" s="24" t="s">
        <v>26</v>
      </c>
      <c r="BK1054" s="183">
        <f t="shared" si="9"/>
        <v>0</v>
      </c>
      <c r="BL1054" s="24" t="s">
        <v>262</v>
      </c>
      <c r="BM1054" s="24" t="s">
        <v>1340</v>
      </c>
    </row>
    <row r="1055" spans="2:65" s="1" customFormat="1" ht="16.5" customHeight="1">
      <c r="B1055" s="171"/>
      <c r="C1055" s="202" t="s">
        <v>1341</v>
      </c>
      <c r="D1055" s="202" t="s">
        <v>194</v>
      </c>
      <c r="E1055" s="203" t="s">
        <v>1342</v>
      </c>
      <c r="F1055" s="204" t="s">
        <v>1343</v>
      </c>
      <c r="G1055" s="205" t="s">
        <v>603</v>
      </c>
      <c r="H1055" s="206">
        <v>1</v>
      </c>
      <c r="I1055" s="207"/>
      <c r="J1055" s="208">
        <f t="shared" si="0"/>
        <v>0</v>
      </c>
      <c r="K1055" s="204" t="s">
        <v>5</v>
      </c>
      <c r="L1055" s="209"/>
      <c r="M1055" s="210" t="s">
        <v>5</v>
      </c>
      <c r="N1055" s="211" t="s">
        <v>53</v>
      </c>
      <c r="O1055" s="43"/>
      <c r="P1055" s="181">
        <f t="shared" si="1"/>
        <v>0</v>
      </c>
      <c r="Q1055" s="181">
        <v>0.074</v>
      </c>
      <c r="R1055" s="181">
        <f t="shared" si="2"/>
        <v>0.074</v>
      </c>
      <c r="S1055" s="181">
        <v>0</v>
      </c>
      <c r="T1055" s="182">
        <f t="shared" si="3"/>
        <v>0</v>
      </c>
      <c r="AR1055" s="24" t="s">
        <v>382</v>
      </c>
      <c r="AT1055" s="24" t="s">
        <v>194</v>
      </c>
      <c r="AU1055" s="24" t="s">
        <v>91</v>
      </c>
      <c r="AY1055" s="24" t="s">
        <v>160</v>
      </c>
      <c r="BE1055" s="183">
        <f t="shared" si="4"/>
        <v>0</v>
      </c>
      <c r="BF1055" s="183">
        <f t="shared" si="5"/>
        <v>0</v>
      </c>
      <c r="BG1055" s="183">
        <f t="shared" si="6"/>
        <v>0</v>
      </c>
      <c r="BH1055" s="183">
        <f t="shared" si="7"/>
        <v>0</v>
      </c>
      <c r="BI1055" s="183">
        <f t="shared" si="8"/>
        <v>0</v>
      </c>
      <c r="BJ1055" s="24" t="s">
        <v>26</v>
      </c>
      <c r="BK1055" s="183">
        <f t="shared" si="9"/>
        <v>0</v>
      </c>
      <c r="BL1055" s="24" t="s">
        <v>262</v>
      </c>
      <c r="BM1055" s="24" t="s">
        <v>1344</v>
      </c>
    </row>
    <row r="1056" spans="2:65" s="1" customFormat="1" ht="38.25" customHeight="1">
      <c r="B1056" s="171"/>
      <c r="C1056" s="172" t="s">
        <v>1345</v>
      </c>
      <c r="D1056" s="172" t="s">
        <v>162</v>
      </c>
      <c r="E1056" s="173" t="s">
        <v>1346</v>
      </c>
      <c r="F1056" s="174" t="s">
        <v>1347</v>
      </c>
      <c r="G1056" s="175" t="s">
        <v>603</v>
      </c>
      <c r="H1056" s="176">
        <v>1</v>
      </c>
      <c r="I1056" s="177"/>
      <c r="J1056" s="178">
        <f t="shared" si="0"/>
        <v>0</v>
      </c>
      <c r="K1056" s="174" t="s">
        <v>5</v>
      </c>
      <c r="L1056" s="42"/>
      <c r="M1056" s="179" t="s">
        <v>5</v>
      </c>
      <c r="N1056" s="180" t="s">
        <v>53</v>
      </c>
      <c r="O1056" s="43"/>
      <c r="P1056" s="181">
        <f t="shared" si="1"/>
        <v>0</v>
      </c>
      <c r="Q1056" s="181">
        <v>0.00088</v>
      </c>
      <c r="R1056" s="181">
        <f t="shared" si="2"/>
        <v>0.00088</v>
      </c>
      <c r="S1056" s="181">
        <v>0</v>
      </c>
      <c r="T1056" s="182">
        <f t="shared" si="3"/>
        <v>0</v>
      </c>
      <c r="AR1056" s="24" t="s">
        <v>262</v>
      </c>
      <c r="AT1056" s="24" t="s">
        <v>162</v>
      </c>
      <c r="AU1056" s="24" t="s">
        <v>91</v>
      </c>
      <c r="AY1056" s="24" t="s">
        <v>160</v>
      </c>
      <c r="BE1056" s="183">
        <f t="shared" si="4"/>
        <v>0</v>
      </c>
      <c r="BF1056" s="183">
        <f t="shared" si="5"/>
        <v>0</v>
      </c>
      <c r="BG1056" s="183">
        <f t="shared" si="6"/>
        <v>0</v>
      </c>
      <c r="BH1056" s="183">
        <f t="shared" si="7"/>
        <v>0</v>
      </c>
      <c r="BI1056" s="183">
        <f t="shared" si="8"/>
        <v>0</v>
      </c>
      <c r="BJ1056" s="24" t="s">
        <v>26</v>
      </c>
      <c r="BK1056" s="183">
        <f t="shared" si="9"/>
        <v>0</v>
      </c>
      <c r="BL1056" s="24" t="s">
        <v>262</v>
      </c>
      <c r="BM1056" s="24" t="s">
        <v>1348</v>
      </c>
    </row>
    <row r="1057" spans="2:65" s="1" customFormat="1" ht="25.5" customHeight="1">
      <c r="B1057" s="171"/>
      <c r="C1057" s="202" t="s">
        <v>1349</v>
      </c>
      <c r="D1057" s="202" t="s">
        <v>194</v>
      </c>
      <c r="E1057" s="203" t="s">
        <v>1350</v>
      </c>
      <c r="F1057" s="204" t="s">
        <v>1351</v>
      </c>
      <c r="G1057" s="205" t="s">
        <v>603</v>
      </c>
      <c r="H1057" s="206">
        <v>1</v>
      </c>
      <c r="I1057" s="207"/>
      <c r="J1057" s="208">
        <f t="shared" si="0"/>
        <v>0</v>
      </c>
      <c r="K1057" s="204" t="s">
        <v>5</v>
      </c>
      <c r="L1057" s="209"/>
      <c r="M1057" s="210" t="s">
        <v>5</v>
      </c>
      <c r="N1057" s="211" t="s">
        <v>53</v>
      </c>
      <c r="O1057" s="43"/>
      <c r="P1057" s="181">
        <f t="shared" si="1"/>
        <v>0</v>
      </c>
      <c r="Q1057" s="181">
        <v>0.074</v>
      </c>
      <c r="R1057" s="181">
        <f t="shared" si="2"/>
        <v>0.074</v>
      </c>
      <c r="S1057" s="181">
        <v>0</v>
      </c>
      <c r="T1057" s="182">
        <f t="shared" si="3"/>
        <v>0</v>
      </c>
      <c r="AR1057" s="24" t="s">
        <v>382</v>
      </c>
      <c r="AT1057" s="24" t="s">
        <v>194</v>
      </c>
      <c r="AU1057" s="24" t="s">
        <v>91</v>
      </c>
      <c r="AY1057" s="24" t="s">
        <v>160</v>
      </c>
      <c r="BE1057" s="183">
        <f t="shared" si="4"/>
        <v>0</v>
      </c>
      <c r="BF1057" s="183">
        <f t="shared" si="5"/>
        <v>0</v>
      </c>
      <c r="BG1057" s="183">
        <f t="shared" si="6"/>
        <v>0</v>
      </c>
      <c r="BH1057" s="183">
        <f t="shared" si="7"/>
        <v>0</v>
      </c>
      <c r="BI1057" s="183">
        <f t="shared" si="8"/>
        <v>0</v>
      </c>
      <c r="BJ1057" s="24" t="s">
        <v>26</v>
      </c>
      <c r="BK1057" s="183">
        <f t="shared" si="9"/>
        <v>0</v>
      </c>
      <c r="BL1057" s="24" t="s">
        <v>262</v>
      </c>
      <c r="BM1057" s="24" t="s">
        <v>1352</v>
      </c>
    </row>
    <row r="1058" spans="2:65" s="1" customFormat="1" ht="16.5" customHeight="1">
      <c r="B1058" s="171"/>
      <c r="C1058" s="172" t="s">
        <v>1353</v>
      </c>
      <c r="D1058" s="172" t="s">
        <v>162</v>
      </c>
      <c r="E1058" s="173" t="s">
        <v>1354</v>
      </c>
      <c r="F1058" s="174" t="s">
        <v>1355</v>
      </c>
      <c r="G1058" s="175" t="s">
        <v>1356</v>
      </c>
      <c r="H1058" s="228"/>
      <c r="I1058" s="177"/>
      <c r="J1058" s="178">
        <f t="shared" si="0"/>
        <v>0</v>
      </c>
      <c r="K1058" s="174" t="s">
        <v>166</v>
      </c>
      <c r="L1058" s="42"/>
      <c r="M1058" s="179" t="s">
        <v>5</v>
      </c>
      <c r="N1058" s="180" t="s">
        <v>53</v>
      </c>
      <c r="O1058" s="43"/>
      <c r="P1058" s="181">
        <f t="shared" si="1"/>
        <v>0</v>
      </c>
      <c r="Q1058" s="181">
        <v>0</v>
      </c>
      <c r="R1058" s="181">
        <f t="shared" si="2"/>
        <v>0</v>
      </c>
      <c r="S1058" s="181">
        <v>0</v>
      </c>
      <c r="T1058" s="182">
        <f t="shared" si="3"/>
        <v>0</v>
      </c>
      <c r="AR1058" s="24" t="s">
        <v>262</v>
      </c>
      <c r="AT1058" s="24" t="s">
        <v>162</v>
      </c>
      <c r="AU1058" s="24" t="s">
        <v>91</v>
      </c>
      <c r="AY1058" s="24" t="s">
        <v>160</v>
      </c>
      <c r="BE1058" s="183">
        <f t="shared" si="4"/>
        <v>0</v>
      </c>
      <c r="BF1058" s="183">
        <f t="shared" si="5"/>
        <v>0</v>
      </c>
      <c r="BG1058" s="183">
        <f t="shared" si="6"/>
        <v>0</v>
      </c>
      <c r="BH1058" s="183">
        <f t="shared" si="7"/>
        <v>0</v>
      </c>
      <c r="BI1058" s="183">
        <f t="shared" si="8"/>
        <v>0</v>
      </c>
      <c r="BJ1058" s="24" t="s">
        <v>26</v>
      </c>
      <c r="BK1058" s="183">
        <f t="shared" si="9"/>
        <v>0</v>
      </c>
      <c r="BL1058" s="24" t="s">
        <v>262</v>
      </c>
      <c r="BM1058" s="24" t="s">
        <v>1357</v>
      </c>
    </row>
    <row r="1059" spans="2:47" s="1" customFormat="1" ht="27">
      <c r="B1059" s="42"/>
      <c r="D1059" s="184" t="s">
        <v>169</v>
      </c>
      <c r="F1059" s="185" t="s">
        <v>1358</v>
      </c>
      <c r="I1059" s="146"/>
      <c r="L1059" s="42"/>
      <c r="M1059" s="186"/>
      <c r="N1059" s="43"/>
      <c r="O1059" s="43"/>
      <c r="P1059" s="43"/>
      <c r="Q1059" s="43"/>
      <c r="R1059" s="43"/>
      <c r="S1059" s="43"/>
      <c r="T1059" s="71"/>
      <c r="AT1059" s="24" t="s">
        <v>169</v>
      </c>
      <c r="AU1059" s="24" t="s">
        <v>91</v>
      </c>
    </row>
    <row r="1060" spans="2:63" s="10" customFormat="1" ht="29.85" customHeight="1">
      <c r="B1060" s="158"/>
      <c r="D1060" s="159" t="s">
        <v>81</v>
      </c>
      <c r="E1060" s="169" t="s">
        <v>1359</v>
      </c>
      <c r="F1060" s="169" t="s">
        <v>1360</v>
      </c>
      <c r="I1060" s="161"/>
      <c r="J1060" s="170">
        <f>BK1060</f>
        <v>0</v>
      </c>
      <c r="L1060" s="158"/>
      <c r="M1060" s="163"/>
      <c r="N1060" s="164"/>
      <c r="O1060" s="164"/>
      <c r="P1060" s="165">
        <f>SUM(P1061:P1080)</f>
        <v>0</v>
      </c>
      <c r="Q1060" s="164"/>
      <c r="R1060" s="165">
        <f>SUM(R1061:R1080)</f>
        <v>0.35121125000000003</v>
      </c>
      <c r="S1060" s="164"/>
      <c r="T1060" s="166">
        <f>SUM(T1061:T1080)</f>
        <v>0</v>
      </c>
      <c r="AR1060" s="159" t="s">
        <v>91</v>
      </c>
      <c r="AT1060" s="167" t="s">
        <v>81</v>
      </c>
      <c r="AU1060" s="167" t="s">
        <v>26</v>
      </c>
      <c r="AY1060" s="159" t="s">
        <v>160</v>
      </c>
      <c r="BK1060" s="168">
        <f>SUM(BK1061:BK1080)</f>
        <v>0</v>
      </c>
    </row>
    <row r="1061" spans="2:65" s="1" customFormat="1" ht="25.5" customHeight="1">
      <c r="B1061" s="171"/>
      <c r="C1061" s="172" t="s">
        <v>1361</v>
      </c>
      <c r="D1061" s="172" t="s">
        <v>162</v>
      </c>
      <c r="E1061" s="173" t="s">
        <v>1362</v>
      </c>
      <c r="F1061" s="174" t="s">
        <v>1363</v>
      </c>
      <c r="G1061" s="175" t="s">
        <v>176</v>
      </c>
      <c r="H1061" s="176">
        <v>22.5</v>
      </c>
      <c r="I1061" s="177"/>
      <c r="J1061" s="178">
        <f>ROUND(I1061*H1061,2)</f>
        <v>0</v>
      </c>
      <c r="K1061" s="174" t="s">
        <v>5</v>
      </c>
      <c r="L1061" s="42"/>
      <c r="M1061" s="179" t="s">
        <v>5</v>
      </c>
      <c r="N1061" s="180" t="s">
        <v>53</v>
      </c>
      <c r="O1061" s="43"/>
      <c r="P1061" s="181">
        <f>O1061*H1061</f>
        <v>0</v>
      </c>
      <c r="Q1061" s="181">
        <v>5E-05</v>
      </c>
      <c r="R1061" s="181">
        <f>Q1061*H1061</f>
        <v>0.0011250000000000001</v>
      </c>
      <c r="S1061" s="181">
        <v>0</v>
      </c>
      <c r="T1061" s="182">
        <f>S1061*H1061</f>
        <v>0</v>
      </c>
      <c r="AR1061" s="24" t="s">
        <v>262</v>
      </c>
      <c r="AT1061" s="24" t="s">
        <v>162</v>
      </c>
      <c r="AU1061" s="24" t="s">
        <v>91</v>
      </c>
      <c r="AY1061" s="24" t="s">
        <v>160</v>
      </c>
      <c r="BE1061" s="183">
        <f>IF(N1061="základní",J1061,0)</f>
        <v>0</v>
      </c>
      <c r="BF1061" s="183">
        <f>IF(N1061="snížená",J1061,0)</f>
        <v>0</v>
      </c>
      <c r="BG1061" s="183">
        <f>IF(N1061="zákl. přenesená",J1061,0)</f>
        <v>0</v>
      </c>
      <c r="BH1061" s="183">
        <f>IF(N1061="sníž. přenesená",J1061,0)</f>
        <v>0</v>
      </c>
      <c r="BI1061" s="183">
        <f>IF(N1061="nulová",J1061,0)</f>
        <v>0</v>
      </c>
      <c r="BJ1061" s="24" t="s">
        <v>26</v>
      </c>
      <c r="BK1061" s="183">
        <f>ROUND(I1061*H1061,2)</f>
        <v>0</v>
      </c>
      <c r="BL1061" s="24" t="s">
        <v>262</v>
      </c>
      <c r="BM1061" s="24" t="s">
        <v>1364</v>
      </c>
    </row>
    <row r="1062" spans="2:51" s="12" customFormat="1" ht="13.5">
      <c r="B1062" s="194"/>
      <c r="D1062" s="184" t="s">
        <v>171</v>
      </c>
      <c r="E1062" s="195" t="s">
        <v>5</v>
      </c>
      <c r="F1062" s="196" t="s">
        <v>1365</v>
      </c>
      <c r="H1062" s="197">
        <v>22.5</v>
      </c>
      <c r="I1062" s="198"/>
      <c r="L1062" s="194"/>
      <c r="M1062" s="199"/>
      <c r="N1062" s="200"/>
      <c r="O1062" s="200"/>
      <c r="P1062" s="200"/>
      <c r="Q1062" s="200"/>
      <c r="R1062" s="200"/>
      <c r="S1062" s="200"/>
      <c r="T1062" s="201"/>
      <c r="AT1062" s="195" t="s">
        <v>171</v>
      </c>
      <c r="AU1062" s="195" t="s">
        <v>91</v>
      </c>
      <c r="AV1062" s="12" t="s">
        <v>91</v>
      </c>
      <c r="AW1062" s="12" t="s">
        <v>45</v>
      </c>
      <c r="AX1062" s="12" t="s">
        <v>82</v>
      </c>
      <c r="AY1062" s="195" t="s">
        <v>160</v>
      </c>
    </row>
    <row r="1063" spans="2:51" s="13" customFormat="1" ht="13.5">
      <c r="B1063" s="212"/>
      <c r="D1063" s="184" t="s">
        <v>171</v>
      </c>
      <c r="E1063" s="213" t="s">
        <v>5</v>
      </c>
      <c r="F1063" s="214" t="s">
        <v>252</v>
      </c>
      <c r="H1063" s="215">
        <v>22.5</v>
      </c>
      <c r="I1063" s="216"/>
      <c r="L1063" s="212"/>
      <c r="M1063" s="217"/>
      <c r="N1063" s="218"/>
      <c r="O1063" s="218"/>
      <c r="P1063" s="218"/>
      <c r="Q1063" s="218"/>
      <c r="R1063" s="218"/>
      <c r="S1063" s="218"/>
      <c r="T1063" s="219"/>
      <c r="AT1063" s="213" t="s">
        <v>171</v>
      </c>
      <c r="AU1063" s="213" t="s">
        <v>91</v>
      </c>
      <c r="AV1063" s="13" t="s">
        <v>167</v>
      </c>
      <c r="AW1063" s="13" t="s">
        <v>45</v>
      </c>
      <c r="AX1063" s="13" t="s">
        <v>26</v>
      </c>
      <c r="AY1063" s="213" t="s">
        <v>160</v>
      </c>
    </row>
    <row r="1064" spans="2:65" s="1" customFormat="1" ht="25.5" customHeight="1">
      <c r="B1064" s="171"/>
      <c r="C1064" s="202" t="s">
        <v>1366</v>
      </c>
      <c r="D1064" s="202" t="s">
        <v>194</v>
      </c>
      <c r="E1064" s="203" t="s">
        <v>1367</v>
      </c>
      <c r="F1064" s="204" t="s">
        <v>1368</v>
      </c>
      <c r="G1064" s="205" t="s">
        <v>176</v>
      </c>
      <c r="H1064" s="206">
        <v>29.925</v>
      </c>
      <c r="I1064" s="207"/>
      <c r="J1064" s="208">
        <f>ROUND(I1064*H1064,2)</f>
        <v>0</v>
      </c>
      <c r="K1064" s="204" t="s">
        <v>5</v>
      </c>
      <c r="L1064" s="209"/>
      <c r="M1064" s="210" t="s">
        <v>5</v>
      </c>
      <c r="N1064" s="211" t="s">
        <v>53</v>
      </c>
      <c r="O1064" s="43"/>
      <c r="P1064" s="181">
        <f>O1064*H1064</f>
        <v>0</v>
      </c>
      <c r="Q1064" s="181">
        <v>0.00061</v>
      </c>
      <c r="R1064" s="181">
        <f>Q1064*H1064</f>
        <v>0.01825425</v>
      </c>
      <c r="S1064" s="181">
        <v>0</v>
      </c>
      <c r="T1064" s="182">
        <f>S1064*H1064</f>
        <v>0</v>
      </c>
      <c r="AR1064" s="24" t="s">
        <v>382</v>
      </c>
      <c r="AT1064" s="24" t="s">
        <v>194</v>
      </c>
      <c r="AU1064" s="24" t="s">
        <v>91</v>
      </c>
      <c r="AY1064" s="24" t="s">
        <v>160</v>
      </c>
      <c r="BE1064" s="183">
        <f>IF(N1064="základní",J1064,0)</f>
        <v>0</v>
      </c>
      <c r="BF1064" s="183">
        <f>IF(N1064="snížená",J1064,0)</f>
        <v>0</v>
      </c>
      <c r="BG1064" s="183">
        <f>IF(N1064="zákl. přenesená",J1064,0)</f>
        <v>0</v>
      </c>
      <c r="BH1064" s="183">
        <f>IF(N1064="sníž. přenesená",J1064,0)</f>
        <v>0</v>
      </c>
      <c r="BI1064" s="183">
        <f>IF(N1064="nulová",J1064,0)</f>
        <v>0</v>
      </c>
      <c r="BJ1064" s="24" t="s">
        <v>26</v>
      </c>
      <c r="BK1064" s="183">
        <f>ROUND(I1064*H1064,2)</f>
        <v>0</v>
      </c>
      <c r="BL1064" s="24" t="s">
        <v>262</v>
      </c>
      <c r="BM1064" s="24" t="s">
        <v>1369</v>
      </c>
    </row>
    <row r="1065" spans="2:51" s="12" customFormat="1" ht="13.5">
      <c r="B1065" s="194"/>
      <c r="D1065" s="184" t="s">
        <v>171</v>
      </c>
      <c r="E1065" s="195" t="s">
        <v>5</v>
      </c>
      <c r="F1065" s="196" t="s">
        <v>1370</v>
      </c>
      <c r="H1065" s="197">
        <v>29.925</v>
      </c>
      <c r="I1065" s="198"/>
      <c r="L1065" s="194"/>
      <c r="M1065" s="199"/>
      <c r="N1065" s="200"/>
      <c r="O1065" s="200"/>
      <c r="P1065" s="200"/>
      <c r="Q1065" s="200"/>
      <c r="R1065" s="200"/>
      <c r="S1065" s="200"/>
      <c r="T1065" s="201"/>
      <c r="AT1065" s="195" t="s">
        <v>171</v>
      </c>
      <c r="AU1065" s="195" t="s">
        <v>91</v>
      </c>
      <c r="AV1065" s="12" t="s">
        <v>91</v>
      </c>
      <c r="AW1065" s="12" t="s">
        <v>45</v>
      </c>
      <c r="AX1065" s="12" t="s">
        <v>82</v>
      </c>
      <c r="AY1065" s="195" t="s">
        <v>160</v>
      </c>
    </row>
    <row r="1066" spans="2:51" s="13" customFormat="1" ht="13.5">
      <c r="B1066" s="212"/>
      <c r="D1066" s="184" t="s">
        <v>171</v>
      </c>
      <c r="E1066" s="213" t="s">
        <v>5</v>
      </c>
      <c r="F1066" s="214" t="s">
        <v>252</v>
      </c>
      <c r="H1066" s="215">
        <v>29.925</v>
      </c>
      <c r="I1066" s="216"/>
      <c r="L1066" s="212"/>
      <c r="M1066" s="217"/>
      <c r="N1066" s="218"/>
      <c r="O1066" s="218"/>
      <c r="P1066" s="218"/>
      <c r="Q1066" s="218"/>
      <c r="R1066" s="218"/>
      <c r="S1066" s="218"/>
      <c r="T1066" s="219"/>
      <c r="AT1066" s="213" t="s">
        <v>171</v>
      </c>
      <c r="AU1066" s="213" t="s">
        <v>91</v>
      </c>
      <c r="AV1066" s="13" t="s">
        <v>167</v>
      </c>
      <c r="AW1066" s="13" t="s">
        <v>45</v>
      </c>
      <c r="AX1066" s="13" t="s">
        <v>26</v>
      </c>
      <c r="AY1066" s="213" t="s">
        <v>160</v>
      </c>
    </row>
    <row r="1067" spans="2:65" s="1" customFormat="1" ht="25.5" customHeight="1">
      <c r="B1067" s="171"/>
      <c r="C1067" s="172" t="s">
        <v>1371</v>
      </c>
      <c r="D1067" s="172" t="s">
        <v>162</v>
      </c>
      <c r="E1067" s="173" t="s">
        <v>1372</v>
      </c>
      <c r="F1067" s="174" t="s">
        <v>1373</v>
      </c>
      <c r="G1067" s="175" t="s">
        <v>603</v>
      </c>
      <c r="H1067" s="176">
        <v>1</v>
      </c>
      <c r="I1067" s="177"/>
      <c r="J1067" s="178">
        <f>ROUND(I1067*H1067,2)</f>
        <v>0</v>
      </c>
      <c r="K1067" s="174" t="s">
        <v>5</v>
      </c>
      <c r="L1067" s="42"/>
      <c r="M1067" s="179" t="s">
        <v>5</v>
      </c>
      <c r="N1067" s="180" t="s">
        <v>53</v>
      </c>
      <c r="O1067" s="43"/>
      <c r="P1067" s="181">
        <f>O1067*H1067</f>
        <v>0</v>
      </c>
      <c r="Q1067" s="181">
        <v>0.25</v>
      </c>
      <c r="R1067" s="181">
        <f>Q1067*H1067</f>
        <v>0.25</v>
      </c>
      <c r="S1067" s="181">
        <v>0</v>
      </c>
      <c r="T1067" s="182">
        <f>S1067*H1067</f>
        <v>0</v>
      </c>
      <c r="AR1067" s="24" t="s">
        <v>262</v>
      </c>
      <c r="AT1067" s="24" t="s">
        <v>162</v>
      </c>
      <c r="AU1067" s="24" t="s">
        <v>91</v>
      </c>
      <c r="AY1067" s="24" t="s">
        <v>160</v>
      </c>
      <c r="BE1067" s="183">
        <f>IF(N1067="základní",J1067,0)</f>
        <v>0</v>
      </c>
      <c r="BF1067" s="183">
        <f>IF(N1067="snížená",J1067,0)</f>
        <v>0</v>
      </c>
      <c r="BG1067" s="183">
        <f>IF(N1067="zákl. přenesená",J1067,0)</f>
        <v>0</v>
      </c>
      <c r="BH1067" s="183">
        <f>IF(N1067="sníž. přenesená",J1067,0)</f>
        <v>0</v>
      </c>
      <c r="BI1067" s="183">
        <f>IF(N1067="nulová",J1067,0)</f>
        <v>0</v>
      </c>
      <c r="BJ1067" s="24" t="s">
        <v>26</v>
      </c>
      <c r="BK1067" s="183">
        <f>ROUND(I1067*H1067,2)</f>
        <v>0</v>
      </c>
      <c r="BL1067" s="24" t="s">
        <v>262</v>
      </c>
      <c r="BM1067" s="24" t="s">
        <v>1374</v>
      </c>
    </row>
    <row r="1068" spans="2:47" s="1" customFormat="1" ht="13.5">
      <c r="B1068" s="42"/>
      <c r="D1068" s="184" t="s">
        <v>169</v>
      </c>
      <c r="F1068" s="185" t="s">
        <v>1375</v>
      </c>
      <c r="I1068" s="146"/>
      <c r="L1068" s="42"/>
      <c r="M1068" s="186"/>
      <c r="N1068" s="43"/>
      <c r="O1068" s="43"/>
      <c r="P1068" s="43"/>
      <c r="Q1068" s="43"/>
      <c r="R1068" s="43"/>
      <c r="S1068" s="43"/>
      <c r="T1068" s="71"/>
      <c r="AT1068" s="24" t="s">
        <v>169</v>
      </c>
      <c r="AU1068" s="24" t="s">
        <v>91</v>
      </c>
    </row>
    <row r="1069" spans="2:65" s="1" customFormat="1" ht="25.5" customHeight="1">
      <c r="B1069" s="171"/>
      <c r="C1069" s="202" t="s">
        <v>1376</v>
      </c>
      <c r="D1069" s="202" t="s">
        <v>194</v>
      </c>
      <c r="E1069" s="203" t="s">
        <v>1377</v>
      </c>
      <c r="F1069" s="204" t="s">
        <v>1378</v>
      </c>
      <c r="G1069" s="205" t="s">
        <v>603</v>
      </c>
      <c r="H1069" s="206">
        <v>1</v>
      </c>
      <c r="I1069" s="207"/>
      <c r="J1069" s="208">
        <f>ROUND(I1069*H1069,2)</f>
        <v>0</v>
      </c>
      <c r="K1069" s="204" t="s">
        <v>5</v>
      </c>
      <c r="L1069" s="209"/>
      <c r="M1069" s="210" t="s">
        <v>5</v>
      </c>
      <c r="N1069" s="211" t="s">
        <v>53</v>
      </c>
      <c r="O1069" s="43"/>
      <c r="P1069" s="181">
        <f>O1069*H1069</f>
        <v>0</v>
      </c>
      <c r="Q1069" s="181">
        <v>0.075</v>
      </c>
      <c r="R1069" s="181">
        <f>Q1069*H1069</f>
        <v>0.075</v>
      </c>
      <c r="S1069" s="181">
        <v>0</v>
      </c>
      <c r="T1069" s="182">
        <f>S1069*H1069</f>
        <v>0</v>
      </c>
      <c r="AR1069" s="24" t="s">
        <v>382</v>
      </c>
      <c r="AT1069" s="24" t="s">
        <v>194</v>
      </c>
      <c r="AU1069" s="24" t="s">
        <v>91</v>
      </c>
      <c r="AY1069" s="24" t="s">
        <v>160</v>
      </c>
      <c r="BE1069" s="183">
        <f>IF(N1069="základní",J1069,0)</f>
        <v>0</v>
      </c>
      <c r="BF1069" s="183">
        <f>IF(N1069="snížená",J1069,0)</f>
        <v>0</v>
      </c>
      <c r="BG1069" s="183">
        <f>IF(N1069="zákl. přenesená",J1069,0)</f>
        <v>0</v>
      </c>
      <c r="BH1069" s="183">
        <f>IF(N1069="sníž. přenesená",J1069,0)</f>
        <v>0</v>
      </c>
      <c r="BI1069" s="183">
        <f>IF(N1069="nulová",J1069,0)</f>
        <v>0</v>
      </c>
      <c r="BJ1069" s="24" t="s">
        <v>26</v>
      </c>
      <c r="BK1069" s="183">
        <f>ROUND(I1069*H1069,2)</f>
        <v>0</v>
      </c>
      <c r="BL1069" s="24" t="s">
        <v>262</v>
      </c>
      <c r="BM1069" s="24" t="s">
        <v>1379</v>
      </c>
    </row>
    <row r="1070" spans="2:47" s="1" customFormat="1" ht="13.5">
      <c r="B1070" s="42"/>
      <c r="D1070" s="184" t="s">
        <v>169</v>
      </c>
      <c r="F1070" s="185" t="s">
        <v>1380</v>
      </c>
      <c r="I1070" s="146"/>
      <c r="L1070" s="42"/>
      <c r="M1070" s="186"/>
      <c r="N1070" s="43"/>
      <c r="O1070" s="43"/>
      <c r="P1070" s="43"/>
      <c r="Q1070" s="43"/>
      <c r="R1070" s="43"/>
      <c r="S1070" s="43"/>
      <c r="T1070" s="71"/>
      <c r="AT1070" s="24" t="s">
        <v>169</v>
      </c>
      <c r="AU1070" s="24" t="s">
        <v>91</v>
      </c>
    </row>
    <row r="1071" spans="2:65" s="1" customFormat="1" ht="38.25" customHeight="1">
      <c r="B1071" s="171"/>
      <c r="C1071" s="172" t="s">
        <v>1381</v>
      </c>
      <c r="D1071" s="172" t="s">
        <v>162</v>
      </c>
      <c r="E1071" s="173" t="s">
        <v>1382</v>
      </c>
      <c r="F1071" s="174" t="s">
        <v>1383</v>
      </c>
      <c r="G1071" s="175" t="s">
        <v>603</v>
      </c>
      <c r="H1071" s="176">
        <v>1</v>
      </c>
      <c r="I1071" s="177"/>
      <c r="J1071" s="178">
        <f>ROUND(I1071*H1071,2)</f>
        <v>0</v>
      </c>
      <c r="K1071" s="174" t="s">
        <v>5</v>
      </c>
      <c r="L1071" s="42"/>
      <c r="M1071" s="179" t="s">
        <v>5</v>
      </c>
      <c r="N1071" s="180" t="s">
        <v>53</v>
      </c>
      <c r="O1071" s="43"/>
      <c r="P1071" s="181">
        <f>O1071*H1071</f>
        <v>0</v>
      </c>
      <c r="Q1071" s="181">
        <v>0.00122</v>
      </c>
      <c r="R1071" s="181">
        <f>Q1071*H1071</f>
        <v>0.00122</v>
      </c>
      <c r="S1071" s="181">
        <v>0</v>
      </c>
      <c r="T1071" s="182">
        <f>S1071*H1071</f>
        <v>0</v>
      </c>
      <c r="AR1071" s="24" t="s">
        <v>262</v>
      </c>
      <c r="AT1071" s="24" t="s">
        <v>162</v>
      </c>
      <c r="AU1071" s="24" t="s">
        <v>91</v>
      </c>
      <c r="AY1071" s="24" t="s">
        <v>160</v>
      </c>
      <c r="BE1071" s="183">
        <f>IF(N1071="základní",J1071,0)</f>
        <v>0</v>
      </c>
      <c r="BF1071" s="183">
        <f>IF(N1071="snížená",J1071,0)</f>
        <v>0</v>
      </c>
      <c r="BG1071" s="183">
        <f>IF(N1071="zákl. přenesená",J1071,0)</f>
        <v>0</v>
      </c>
      <c r="BH1071" s="183">
        <f>IF(N1071="sníž. přenesená",J1071,0)</f>
        <v>0</v>
      </c>
      <c r="BI1071" s="183">
        <f>IF(N1071="nulová",J1071,0)</f>
        <v>0</v>
      </c>
      <c r="BJ1071" s="24" t="s">
        <v>26</v>
      </c>
      <c r="BK1071" s="183">
        <f>ROUND(I1071*H1071,2)</f>
        <v>0</v>
      </c>
      <c r="BL1071" s="24" t="s">
        <v>262</v>
      </c>
      <c r="BM1071" s="24" t="s">
        <v>1384</v>
      </c>
    </row>
    <row r="1072" spans="2:47" s="1" customFormat="1" ht="27">
      <c r="B1072" s="42"/>
      <c r="D1072" s="184" t="s">
        <v>169</v>
      </c>
      <c r="F1072" s="185" t="s">
        <v>1385</v>
      </c>
      <c r="I1072" s="146"/>
      <c r="L1072" s="42"/>
      <c r="M1072" s="186"/>
      <c r="N1072" s="43"/>
      <c r="O1072" s="43"/>
      <c r="P1072" s="43"/>
      <c r="Q1072" s="43"/>
      <c r="R1072" s="43"/>
      <c r="S1072" s="43"/>
      <c r="T1072" s="71"/>
      <c r="AT1072" s="24" t="s">
        <v>169</v>
      </c>
      <c r="AU1072" s="24" t="s">
        <v>91</v>
      </c>
    </row>
    <row r="1073" spans="2:65" s="1" customFormat="1" ht="16.5" customHeight="1">
      <c r="B1073" s="171"/>
      <c r="C1073" s="172" t="s">
        <v>1386</v>
      </c>
      <c r="D1073" s="172" t="s">
        <v>162</v>
      </c>
      <c r="E1073" s="173" t="s">
        <v>1387</v>
      </c>
      <c r="F1073" s="174" t="s">
        <v>1388</v>
      </c>
      <c r="G1073" s="175" t="s">
        <v>176</v>
      </c>
      <c r="H1073" s="176">
        <v>3.6</v>
      </c>
      <c r="I1073" s="177"/>
      <c r="J1073" s="178">
        <f>ROUND(I1073*H1073,2)</f>
        <v>0</v>
      </c>
      <c r="K1073" s="174" t="s">
        <v>5</v>
      </c>
      <c r="L1073" s="42"/>
      <c r="M1073" s="179" t="s">
        <v>5</v>
      </c>
      <c r="N1073" s="180" t="s">
        <v>53</v>
      </c>
      <c r="O1073" s="43"/>
      <c r="P1073" s="181">
        <f>O1073*H1073</f>
        <v>0</v>
      </c>
      <c r="Q1073" s="181">
        <v>0.00122</v>
      </c>
      <c r="R1073" s="181">
        <f>Q1073*H1073</f>
        <v>0.004392</v>
      </c>
      <c r="S1073" s="181">
        <v>0</v>
      </c>
      <c r="T1073" s="182">
        <f>S1073*H1073</f>
        <v>0</v>
      </c>
      <c r="AR1073" s="24" t="s">
        <v>262</v>
      </c>
      <c r="AT1073" s="24" t="s">
        <v>162</v>
      </c>
      <c r="AU1073" s="24" t="s">
        <v>91</v>
      </c>
      <c r="AY1073" s="24" t="s">
        <v>160</v>
      </c>
      <c r="BE1073" s="183">
        <f>IF(N1073="základní",J1073,0)</f>
        <v>0</v>
      </c>
      <c r="BF1073" s="183">
        <f>IF(N1073="snížená",J1073,0)</f>
        <v>0</v>
      </c>
      <c r="BG1073" s="183">
        <f>IF(N1073="zákl. přenesená",J1073,0)</f>
        <v>0</v>
      </c>
      <c r="BH1073" s="183">
        <f>IF(N1073="sníž. přenesená",J1073,0)</f>
        <v>0</v>
      </c>
      <c r="BI1073" s="183">
        <f>IF(N1073="nulová",J1073,0)</f>
        <v>0</v>
      </c>
      <c r="BJ1073" s="24" t="s">
        <v>26</v>
      </c>
      <c r="BK1073" s="183">
        <f>ROUND(I1073*H1073,2)</f>
        <v>0</v>
      </c>
      <c r="BL1073" s="24" t="s">
        <v>262</v>
      </c>
      <c r="BM1073" s="24" t="s">
        <v>1389</v>
      </c>
    </row>
    <row r="1074" spans="2:47" s="1" customFormat="1" ht="27">
      <c r="B1074" s="42"/>
      <c r="D1074" s="184" t="s">
        <v>169</v>
      </c>
      <c r="F1074" s="185" t="s">
        <v>1385</v>
      </c>
      <c r="I1074" s="146"/>
      <c r="L1074" s="42"/>
      <c r="M1074" s="186"/>
      <c r="N1074" s="43"/>
      <c r="O1074" s="43"/>
      <c r="P1074" s="43"/>
      <c r="Q1074" s="43"/>
      <c r="R1074" s="43"/>
      <c r="S1074" s="43"/>
      <c r="T1074" s="71"/>
      <c r="AT1074" s="24" t="s">
        <v>169</v>
      </c>
      <c r="AU1074" s="24" t="s">
        <v>91</v>
      </c>
    </row>
    <row r="1075" spans="2:51" s="12" customFormat="1" ht="13.5">
      <c r="B1075" s="194"/>
      <c r="D1075" s="184" t="s">
        <v>171</v>
      </c>
      <c r="E1075" s="195" t="s">
        <v>5</v>
      </c>
      <c r="F1075" s="196" t="s">
        <v>1390</v>
      </c>
      <c r="H1075" s="197">
        <v>3.6</v>
      </c>
      <c r="I1075" s="198"/>
      <c r="L1075" s="194"/>
      <c r="M1075" s="199"/>
      <c r="N1075" s="200"/>
      <c r="O1075" s="200"/>
      <c r="P1075" s="200"/>
      <c r="Q1075" s="200"/>
      <c r="R1075" s="200"/>
      <c r="S1075" s="200"/>
      <c r="T1075" s="201"/>
      <c r="AT1075" s="195" t="s">
        <v>171</v>
      </c>
      <c r="AU1075" s="195" t="s">
        <v>91</v>
      </c>
      <c r="AV1075" s="12" t="s">
        <v>91</v>
      </c>
      <c r="AW1075" s="12" t="s">
        <v>45</v>
      </c>
      <c r="AX1075" s="12" t="s">
        <v>82</v>
      </c>
      <c r="AY1075" s="195" t="s">
        <v>160</v>
      </c>
    </row>
    <row r="1076" spans="2:51" s="13" customFormat="1" ht="13.5">
      <c r="B1076" s="212"/>
      <c r="D1076" s="184" t="s">
        <v>171</v>
      </c>
      <c r="E1076" s="213" t="s">
        <v>5</v>
      </c>
      <c r="F1076" s="214" t="s">
        <v>252</v>
      </c>
      <c r="H1076" s="215">
        <v>3.6</v>
      </c>
      <c r="I1076" s="216"/>
      <c r="L1076" s="212"/>
      <c r="M1076" s="217"/>
      <c r="N1076" s="218"/>
      <c r="O1076" s="218"/>
      <c r="P1076" s="218"/>
      <c r="Q1076" s="218"/>
      <c r="R1076" s="218"/>
      <c r="S1076" s="218"/>
      <c r="T1076" s="219"/>
      <c r="AT1076" s="213" t="s">
        <v>171</v>
      </c>
      <c r="AU1076" s="213" t="s">
        <v>91</v>
      </c>
      <c r="AV1076" s="13" t="s">
        <v>167</v>
      </c>
      <c r="AW1076" s="13" t="s">
        <v>45</v>
      </c>
      <c r="AX1076" s="13" t="s">
        <v>26</v>
      </c>
      <c r="AY1076" s="213" t="s">
        <v>160</v>
      </c>
    </row>
    <row r="1077" spans="2:65" s="1" customFormat="1" ht="16.5" customHeight="1">
      <c r="B1077" s="171"/>
      <c r="C1077" s="172" t="s">
        <v>1391</v>
      </c>
      <c r="D1077" s="172" t="s">
        <v>162</v>
      </c>
      <c r="E1077" s="173" t="s">
        <v>1392</v>
      </c>
      <c r="F1077" s="174" t="s">
        <v>1393</v>
      </c>
      <c r="G1077" s="175" t="s">
        <v>603</v>
      </c>
      <c r="H1077" s="176">
        <v>1</v>
      </c>
      <c r="I1077" s="177"/>
      <c r="J1077" s="178">
        <f>ROUND(I1077*H1077,2)</f>
        <v>0</v>
      </c>
      <c r="K1077" s="174" t="s">
        <v>5</v>
      </c>
      <c r="L1077" s="42"/>
      <c r="M1077" s="179" t="s">
        <v>5</v>
      </c>
      <c r="N1077" s="180" t="s">
        <v>53</v>
      </c>
      <c r="O1077" s="43"/>
      <c r="P1077" s="181">
        <f>O1077*H1077</f>
        <v>0</v>
      </c>
      <c r="Q1077" s="181">
        <v>0.00122</v>
      </c>
      <c r="R1077" s="181">
        <f>Q1077*H1077</f>
        <v>0.00122</v>
      </c>
      <c r="S1077" s="181">
        <v>0</v>
      </c>
      <c r="T1077" s="182">
        <f>S1077*H1077</f>
        <v>0</v>
      </c>
      <c r="AR1077" s="24" t="s">
        <v>262</v>
      </c>
      <c r="AT1077" s="24" t="s">
        <v>162</v>
      </c>
      <c r="AU1077" s="24" t="s">
        <v>91</v>
      </c>
      <c r="AY1077" s="24" t="s">
        <v>160</v>
      </c>
      <c r="BE1077" s="183">
        <f>IF(N1077="základní",J1077,0)</f>
        <v>0</v>
      </c>
      <c r="BF1077" s="183">
        <f>IF(N1077="snížená",J1077,0)</f>
        <v>0</v>
      </c>
      <c r="BG1077" s="183">
        <f>IF(N1077="zákl. přenesená",J1077,0)</f>
        <v>0</v>
      </c>
      <c r="BH1077" s="183">
        <f>IF(N1077="sníž. přenesená",J1077,0)</f>
        <v>0</v>
      </c>
      <c r="BI1077" s="183">
        <f>IF(N1077="nulová",J1077,0)</f>
        <v>0</v>
      </c>
      <c r="BJ1077" s="24" t="s">
        <v>26</v>
      </c>
      <c r="BK1077" s="183">
        <f>ROUND(I1077*H1077,2)</f>
        <v>0</v>
      </c>
      <c r="BL1077" s="24" t="s">
        <v>262</v>
      </c>
      <c r="BM1077" s="24" t="s">
        <v>1394</v>
      </c>
    </row>
    <row r="1078" spans="2:47" s="1" customFormat="1" ht="27">
      <c r="B1078" s="42"/>
      <c r="D1078" s="184" t="s">
        <v>169</v>
      </c>
      <c r="F1078" s="185" t="s">
        <v>1385</v>
      </c>
      <c r="I1078" s="146"/>
      <c r="L1078" s="42"/>
      <c r="M1078" s="186"/>
      <c r="N1078" s="43"/>
      <c r="O1078" s="43"/>
      <c r="P1078" s="43"/>
      <c r="Q1078" s="43"/>
      <c r="R1078" s="43"/>
      <c r="S1078" s="43"/>
      <c r="T1078" s="71"/>
      <c r="AT1078" s="24" t="s">
        <v>169</v>
      </c>
      <c r="AU1078" s="24" t="s">
        <v>91</v>
      </c>
    </row>
    <row r="1079" spans="2:65" s="1" customFormat="1" ht="16.5" customHeight="1">
      <c r="B1079" s="171"/>
      <c r="C1079" s="172" t="s">
        <v>1395</v>
      </c>
      <c r="D1079" s="172" t="s">
        <v>162</v>
      </c>
      <c r="E1079" s="173" t="s">
        <v>1396</v>
      </c>
      <c r="F1079" s="174" t="s">
        <v>1397</v>
      </c>
      <c r="G1079" s="175" t="s">
        <v>1356</v>
      </c>
      <c r="H1079" s="228"/>
      <c r="I1079" s="177"/>
      <c r="J1079" s="178">
        <f>ROUND(I1079*H1079,2)</f>
        <v>0</v>
      </c>
      <c r="K1079" s="174" t="s">
        <v>166</v>
      </c>
      <c r="L1079" s="42"/>
      <c r="M1079" s="179" t="s">
        <v>5</v>
      </c>
      <c r="N1079" s="180" t="s">
        <v>53</v>
      </c>
      <c r="O1079" s="43"/>
      <c r="P1079" s="181">
        <f>O1079*H1079</f>
        <v>0</v>
      </c>
      <c r="Q1079" s="181">
        <v>0</v>
      </c>
      <c r="R1079" s="181">
        <f>Q1079*H1079</f>
        <v>0</v>
      </c>
      <c r="S1079" s="181">
        <v>0</v>
      </c>
      <c r="T1079" s="182">
        <f>S1079*H1079</f>
        <v>0</v>
      </c>
      <c r="AR1079" s="24" t="s">
        <v>262</v>
      </c>
      <c r="AT1079" s="24" t="s">
        <v>162</v>
      </c>
      <c r="AU1079" s="24" t="s">
        <v>91</v>
      </c>
      <c r="AY1079" s="24" t="s">
        <v>160</v>
      </c>
      <c r="BE1079" s="183">
        <f>IF(N1079="základní",J1079,0)</f>
        <v>0</v>
      </c>
      <c r="BF1079" s="183">
        <f>IF(N1079="snížená",J1079,0)</f>
        <v>0</v>
      </c>
      <c r="BG1079" s="183">
        <f>IF(N1079="zákl. přenesená",J1079,0)</f>
        <v>0</v>
      </c>
      <c r="BH1079" s="183">
        <f>IF(N1079="sníž. přenesená",J1079,0)</f>
        <v>0</v>
      </c>
      <c r="BI1079" s="183">
        <f>IF(N1079="nulová",J1079,0)</f>
        <v>0</v>
      </c>
      <c r="BJ1079" s="24" t="s">
        <v>26</v>
      </c>
      <c r="BK1079" s="183">
        <f>ROUND(I1079*H1079,2)</f>
        <v>0</v>
      </c>
      <c r="BL1079" s="24" t="s">
        <v>262</v>
      </c>
      <c r="BM1079" s="24" t="s">
        <v>1398</v>
      </c>
    </row>
    <row r="1080" spans="2:47" s="1" customFormat="1" ht="27">
      <c r="B1080" s="42"/>
      <c r="D1080" s="184" t="s">
        <v>169</v>
      </c>
      <c r="F1080" s="185" t="s">
        <v>1399</v>
      </c>
      <c r="I1080" s="146"/>
      <c r="L1080" s="42"/>
      <c r="M1080" s="186"/>
      <c r="N1080" s="43"/>
      <c r="O1080" s="43"/>
      <c r="P1080" s="43"/>
      <c r="Q1080" s="43"/>
      <c r="R1080" s="43"/>
      <c r="S1080" s="43"/>
      <c r="T1080" s="71"/>
      <c r="AT1080" s="24" t="s">
        <v>169</v>
      </c>
      <c r="AU1080" s="24" t="s">
        <v>91</v>
      </c>
    </row>
    <row r="1081" spans="2:63" s="10" customFormat="1" ht="29.85" customHeight="1">
      <c r="B1081" s="158"/>
      <c r="D1081" s="159" t="s">
        <v>81</v>
      </c>
      <c r="E1081" s="169" t="s">
        <v>1400</v>
      </c>
      <c r="F1081" s="169" t="s">
        <v>1401</v>
      </c>
      <c r="I1081" s="161"/>
      <c r="J1081" s="170">
        <f>BK1081</f>
        <v>0</v>
      </c>
      <c r="L1081" s="158"/>
      <c r="M1081" s="163"/>
      <c r="N1081" s="164"/>
      <c r="O1081" s="164"/>
      <c r="P1081" s="165">
        <f>SUM(P1082:P1094)</f>
        <v>0</v>
      </c>
      <c r="Q1081" s="164"/>
      <c r="R1081" s="165">
        <f>SUM(R1082:R1094)</f>
        <v>0.044536000000000006</v>
      </c>
      <c r="S1081" s="164"/>
      <c r="T1081" s="166">
        <f>SUM(T1082:T1094)</f>
        <v>0</v>
      </c>
      <c r="AR1081" s="159" t="s">
        <v>91</v>
      </c>
      <c r="AT1081" s="167" t="s">
        <v>81</v>
      </c>
      <c r="AU1081" s="167" t="s">
        <v>26</v>
      </c>
      <c r="AY1081" s="159" t="s">
        <v>160</v>
      </c>
      <c r="BK1081" s="168">
        <f>SUM(BK1082:BK1094)</f>
        <v>0</v>
      </c>
    </row>
    <row r="1082" spans="2:65" s="1" customFormat="1" ht="25.5" customHeight="1">
      <c r="B1082" s="171"/>
      <c r="C1082" s="172" t="s">
        <v>1402</v>
      </c>
      <c r="D1082" s="172" t="s">
        <v>162</v>
      </c>
      <c r="E1082" s="173" t="s">
        <v>1403</v>
      </c>
      <c r="F1082" s="174" t="s">
        <v>1404</v>
      </c>
      <c r="G1082" s="175" t="s">
        <v>176</v>
      </c>
      <c r="H1082" s="176">
        <v>29.3</v>
      </c>
      <c r="I1082" s="177"/>
      <c r="J1082" s="178">
        <f>ROUND(I1082*H1082,2)</f>
        <v>0</v>
      </c>
      <c r="K1082" s="174" t="s">
        <v>166</v>
      </c>
      <c r="L1082" s="42"/>
      <c r="M1082" s="179" t="s">
        <v>5</v>
      </c>
      <c r="N1082" s="180" t="s">
        <v>53</v>
      </c>
      <c r="O1082" s="43"/>
      <c r="P1082" s="181">
        <f>O1082*H1082</f>
        <v>0</v>
      </c>
      <c r="Q1082" s="181">
        <v>0.0005</v>
      </c>
      <c r="R1082" s="181">
        <f>Q1082*H1082</f>
        <v>0.01465</v>
      </c>
      <c r="S1082" s="181">
        <v>0</v>
      </c>
      <c r="T1082" s="182">
        <f>S1082*H1082</f>
        <v>0</v>
      </c>
      <c r="AR1082" s="24" t="s">
        <v>262</v>
      </c>
      <c r="AT1082" s="24" t="s">
        <v>162</v>
      </c>
      <c r="AU1082" s="24" t="s">
        <v>91</v>
      </c>
      <c r="AY1082" s="24" t="s">
        <v>160</v>
      </c>
      <c r="BE1082" s="183">
        <f>IF(N1082="základní",J1082,0)</f>
        <v>0</v>
      </c>
      <c r="BF1082" s="183">
        <f>IF(N1082="snížená",J1082,0)</f>
        <v>0</v>
      </c>
      <c r="BG1082" s="183">
        <f>IF(N1082="zákl. přenesená",J1082,0)</f>
        <v>0</v>
      </c>
      <c r="BH1082" s="183">
        <f>IF(N1082="sníž. přenesená",J1082,0)</f>
        <v>0</v>
      </c>
      <c r="BI1082" s="183">
        <f>IF(N1082="nulová",J1082,0)</f>
        <v>0</v>
      </c>
      <c r="BJ1082" s="24" t="s">
        <v>26</v>
      </c>
      <c r="BK1082" s="183">
        <f>ROUND(I1082*H1082,2)</f>
        <v>0</v>
      </c>
      <c r="BL1082" s="24" t="s">
        <v>262</v>
      </c>
      <c r="BM1082" s="24" t="s">
        <v>1405</v>
      </c>
    </row>
    <row r="1083" spans="2:47" s="1" customFormat="1" ht="27">
      <c r="B1083" s="42"/>
      <c r="D1083" s="184" t="s">
        <v>169</v>
      </c>
      <c r="F1083" s="185" t="s">
        <v>1406</v>
      </c>
      <c r="I1083" s="146"/>
      <c r="L1083" s="42"/>
      <c r="M1083" s="186"/>
      <c r="N1083" s="43"/>
      <c r="O1083" s="43"/>
      <c r="P1083" s="43"/>
      <c r="Q1083" s="43"/>
      <c r="R1083" s="43"/>
      <c r="S1083" s="43"/>
      <c r="T1083" s="71"/>
      <c r="AT1083" s="24" t="s">
        <v>169</v>
      </c>
      <c r="AU1083" s="24" t="s">
        <v>91</v>
      </c>
    </row>
    <row r="1084" spans="2:51" s="11" customFormat="1" ht="13.5">
      <c r="B1084" s="187"/>
      <c r="D1084" s="184" t="s">
        <v>171</v>
      </c>
      <c r="E1084" s="188" t="s">
        <v>5</v>
      </c>
      <c r="F1084" s="189" t="s">
        <v>1407</v>
      </c>
      <c r="H1084" s="188" t="s">
        <v>5</v>
      </c>
      <c r="I1084" s="190"/>
      <c r="L1084" s="187"/>
      <c r="M1084" s="191"/>
      <c r="N1084" s="192"/>
      <c r="O1084" s="192"/>
      <c r="P1084" s="192"/>
      <c r="Q1084" s="192"/>
      <c r="R1084" s="192"/>
      <c r="S1084" s="192"/>
      <c r="T1084" s="193"/>
      <c r="AT1084" s="188" t="s">
        <v>171</v>
      </c>
      <c r="AU1084" s="188" t="s">
        <v>91</v>
      </c>
      <c r="AV1084" s="11" t="s">
        <v>26</v>
      </c>
      <c r="AW1084" s="11" t="s">
        <v>45</v>
      </c>
      <c r="AX1084" s="11" t="s">
        <v>82</v>
      </c>
      <c r="AY1084" s="188" t="s">
        <v>160</v>
      </c>
    </row>
    <row r="1085" spans="2:51" s="12" customFormat="1" ht="13.5">
      <c r="B1085" s="194"/>
      <c r="D1085" s="184" t="s">
        <v>171</v>
      </c>
      <c r="E1085" s="195" t="s">
        <v>5</v>
      </c>
      <c r="F1085" s="196" t="s">
        <v>1408</v>
      </c>
      <c r="H1085" s="197">
        <v>5.491</v>
      </c>
      <c r="I1085" s="198"/>
      <c r="L1085" s="194"/>
      <c r="M1085" s="199"/>
      <c r="N1085" s="200"/>
      <c r="O1085" s="200"/>
      <c r="P1085" s="200"/>
      <c r="Q1085" s="200"/>
      <c r="R1085" s="200"/>
      <c r="S1085" s="200"/>
      <c r="T1085" s="201"/>
      <c r="AT1085" s="195" t="s">
        <v>171</v>
      </c>
      <c r="AU1085" s="195" t="s">
        <v>91</v>
      </c>
      <c r="AV1085" s="12" t="s">
        <v>91</v>
      </c>
      <c r="AW1085" s="12" t="s">
        <v>45</v>
      </c>
      <c r="AX1085" s="12" t="s">
        <v>82</v>
      </c>
      <c r="AY1085" s="195" t="s">
        <v>160</v>
      </c>
    </row>
    <row r="1086" spans="2:51" s="12" customFormat="1" ht="13.5">
      <c r="B1086" s="194"/>
      <c r="D1086" s="184" t="s">
        <v>171</v>
      </c>
      <c r="E1086" s="195" t="s">
        <v>5</v>
      </c>
      <c r="F1086" s="196" t="s">
        <v>1409</v>
      </c>
      <c r="H1086" s="197">
        <v>12.44</v>
      </c>
      <c r="I1086" s="198"/>
      <c r="L1086" s="194"/>
      <c r="M1086" s="199"/>
      <c r="N1086" s="200"/>
      <c r="O1086" s="200"/>
      <c r="P1086" s="200"/>
      <c r="Q1086" s="200"/>
      <c r="R1086" s="200"/>
      <c r="S1086" s="200"/>
      <c r="T1086" s="201"/>
      <c r="AT1086" s="195" t="s">
        <v>171</v>
      </c>
      <c r="AU1086" s="195" t="s">
        <v>91</v>
      </c>
      <c r="AV1086" s="12" t="s">
        <v>91</v>
      </c>
      <c r="AW1086" s="12" t="s">
        <v>45</v>
      </c>
      <c r="AX1086" s="12" t="s">
        <v>82</v>
      </c>
      <c r="AY1086" s="195" t="s">
        <v>160</v>
      </c>
    </row>
    <row r="1087" spans="2:51" s="12" customFormat="1" ht="13.5">
      <c r="B1087" s="194"/>
      <c r="D1087" s="184" t="s">
        <v>171</v>
      </c>
      <c r="E1087" s="195" t="s">
        <v>5</v>
      </c>
      <c r="F1087" s="196" t="s">
        <v>1410</v>
      </c>
      <c r="H1087" s="197">
        <v>6.3</v>
      </c>
      <c r="I1087" s="198"/>
      <c r="L1087" s="194"/>
      <c r="M1087" s="199"/>
      <c r="N1087" s="200"/>
      <c r="O1087" s="200"/>
      <c r="P1087" s="200"/>
      <c r="Q1087" s="200"/>
      <c r="R1087" s="200"/>
      <c r="S1087" s="200"/>
      <c r="T1087" s="201"/>
      <c r="AT1087" s="195" t="s">
        <v>171</v>
      </c>
      <c r="AU1087" s="195" t="s">
        <v>91</v>
      </c>
      <c r="AV1087" s="12" t="s">
        <v>91</v>
      </c>
      <c r="AW1087" s="12" t="s">
        <v>45</v>
      </c>
      <c r="AX1087" s="12" t="s">
        <v>82</v>
      </c>
      <c r="AY1087" s="195" t="s">
        <v>160</v>
      </c>
    </row>
    <row r="1088" spans="2:51" s="12" customFormat="1" ht="13.5">
      <c r="B1088" s="194"/>
      <c r="D1088" s="184" t="s">
        <v>171</v>
      </c>
      <c r="E1088" s="195" t="s">
        <v>5</v>
      </c>
      <c r="F1088" s="196" t="s">
        <v>1411</v>
      </c>
      <c r="H1088" s="197">
        <v>2.45</v>
      </c>
      <c r="I1088" s="198"/>
      <c r="L1088" s="194"/>
      <c r="M1088" s="199"/>
      <c r="N1088" s="200"/>
      <c r="O1088" s="200"/>
      <c r="P1088" s="200"/>
      <c r="Q1088" s="200"/>
      <c r="R1088" s="200"/>
      <c r="S1088" s="200"/>
      <c r="T1088" s="201"/>
      <c r="AT1088" s="195" t="s">
        <v>171</v>
      </c>
      <c r="AU1088" s="195" t="s">
        <v>91</v>
      </c>
      <c r="AV1088" s="12" t="s">
        <v>91</v>
      </c>
      <c r="AW1088" s="12" t="s">
        <v>45</v>
      </c>
      <c r="AX1088" s="12" t="s">
        <v>82</v>
      </c>
      <c r="AY1088" s="195" t="s">
        <v>160</v>
      </c>
    </row>
    <row r="1089" spans="2:51" s="12" customFormat="1" ht="13.5">
      <c r="B1089" s="194"/>
      <c r="D1089" s="184" t="s">
        <v>171</v>
      </c>
      <c r="E1089" s="195" t="s">
        <v>5</v>
      </c>
      <c r="F1089" s="196" t="s">
        <v>1412</v>
      </c>
      <c r="H1089" s="197">
        <v>0.753</v>
      </c>
      <c r="I1089" s="198"/>
      <c r="L1089" s="194"/>
      <c r="M1089" s="199"/>
      <c r="N1089" s="200"/>
      <c r="O1089" s="200"/>
      <c r="P1089" s="200"/>
      <c r="Q1089" s="200"/>
      <c r="R1089" s="200"/>
      <c r="S1089" s="200"/>
      <c r="T1089" s="201"/>
      <c r="AT1089" s="195" t="s">
        <v>171</v>
      </c>
      <c r="AU1089" s="195" t="s">
        <v>91</v>
      </c>
      <c r="AV1089" s="12" t="s">
        <v>91</v>
      </c>
      <c r="AW1089" s="12" t="s">
        <v>45</v>
      </c>
      <c r="AX1089" s="12" t="s">
        <v>82</v>
      </c>
      <c r="AY1089" s="195" t="s">
        <v>160</v>
      </c>
    </row>
    <row r="1090" spans="2:51" s="12" customFormat="1" ht="13.5">
      <c r="B1090" s="194"/>
      <c r="D1090" s="184" t="s">
        <v>171</v>
      </c>
      <c r="E1090" s="195" t="s">
        <v>5</v>
      </c>
      <c r="F1090" s="196" t="s">
        <v>1413</v>
      </c>
      <c r="H1090" s="197">
        <v>1.866</v>
      </c>
      <c r="I1090" s="198"/>
      <c r="L1090" s="194"/>
      <c r="M1090" s="199"/>
      <c r="N1090" s="200"/>
      <c r="O1090" s="200"/>
      <c r="P1090" s="200"/>
      <c r="Q1090" s="200"/>
      <c r="R1090" s="200"/>
      <c r="S1090" s="200"/>
      <c r="T1090" s="201"/>
      <c r="AT1090" s="195" t="s">
        <v>171</v>
      </c>
      <c r="AU1090" s="195" t="s">
        <v>91</v>
      </c>
      <c r="AV1090" s="12" t="s">
        <v>91</v>
      </c>
      <c r="AW1090" s="12" t="s">
        <v>45</v>
      </c>
      <c r="AX1090" s="12" t="s">
        <v>82</v>
      </c>
      <c r="AY1090" s="195" t="s">
        <v>160</v>
      </c>
    </row>
    <row r="1091" spans="2:65" s="1" customFormat="1" ht="16.5" customHeight="1">
      <c r="B1091" s="171"/>
      <c r="C1091" s="172" t="s">
        <v>1414</v>
      </c>
      <c r="D1091" s="172" t="s">
        <v>162</v>
      </c>
      <c r="E1091" s="173" t="s">
        <v>1415</v>
      </c>
      <c r="F1091" s="174" t="s">
        <v>1416</v>
      </c>
      <c r="G1091" s="175" t="s">
        <v>176</v>
      </c>
      <c r="H1091" s="176">
        <v>29.3</v>
      </c>
      <c r="I1091" s="177"/>
      <c r="J1091" s="178">
        <f>ROUND(I1091*H1091,2)</f>
        <v>0</v>
      </c>
      <c r="K1091" s="174" t="s">
        <v>166</v>
      </c>
      <c r="L1091" s="42"/>
      <c r="M1091" s="179" t="s">
        <v>5</v>
      </c>
      <c r="N1091" s="180" t="s">
        <v>53</v>
      </c>
      <c r="O1091" s="43"/>
      <c r="P1091" s="181">
        <f>O1091*H1091</f>
        <v>0</v>
      </c>
      <c r="Q1091" s="181">
        <v>0.00018</v>
      </c>
      <c r="R1091" s="181">
        <f>Q1091*H1091</f>
        <v>0.005274</v>
      </c>
      <c r="S1091" s="181">
        <v>0</v>
      </c>
      <c r="T1091" s="182">
        <f>S1091*H1091</f>
        <v>0</v>
      </c>
      <c r="AR1091" s="24" t="s">
        <v>262</v>
      </c>
      <c r="AT1091" s="24" t="s">
        <v>162</v>
      </c>
      <c r="AU1091" s="24" t="s">
        <v>91</v>
      </c>
      <c r="AY1091" s="24" t="s">
        <v>160</v>
      </c>
      <c r="BE1091" s="183">
        <f>IF(N1091="základní",J1091,0)</f>
        <v>0</v>
      </c>
      <c r="BF1091" s="183">
        <f>IF(N1091="snížená",J1091,0)</f>
        <v>0</v>
      </c>
      <c r="BG1091" s="183">
        <f>IF(N1091="zákl. přenesená",J1091,0)</f>
        <v>0</v>
      </c>
      <c r="BH1091" s="183">
        <f>IF(N1091="sníž. přenesená",J1091,0)</f>
        <v>0</v>
      </c>
      <c r="BI1091" s="183">
        <f>IF(N1091="nulová",J1091,0)</f>
        <v>0</v>
      </c>
      <c r="BJ1091" s="24" t="s">
        <v>26</v>
      </c>
      <c r="BK1091" s="183">
        <f>ROUND(I1091*H1091,2)</f>
        <v>0</v>
      </c>
      <c r="BL1091" s="24" t="s">
        <v>262</v>
      </c>
      <c r="BM1091" s="24" t="s">
        <v>1417</v>
      </c>
    </row>
    <row r="1092" spans="2:47" s="1" customFormat="1" ht="13.5">
      <c r="B1092" s="42"/>
      <c r="D1092" s="184" t="s">
        <v>169</v>
      </c>
      <c r="F1092" s="185" t="s">
        <v>1418</v>
      </c>
      <c r="I1092" s="146"/>
      <c r="L1092" s="42"/>
      <c r="M1092" s="186"/>
      <c r="N1092" s="43"/>
      <c r="O1092" s="43"/>
      <c r="P1092" s="43"/>
      <c r="Q1092" s="43"/>
      <c r="R1092" s="43"/>
      <c r="S1092" s="43"/>
      <c r="T1092" s="71"/>
      <c r="AT1092" s="24" t="s">
        <v>169</v>
      </c>
      <c r="AU1092" s="24" t="s">
        <v>91</v>
      </c>
    </row>
    <row r="1093" spans="2:65" s="1" customFormat="1" ht="16.5" customHeight="1">
      <c r="B1093" s="171"/>
      <c r="C1093" s="172" t="s">
        <v>1419</v>
      </c>
      <c r="D1093" s="172" t="s">
        <v>162</v>
      </c>
      <c r="E1093" s="173" t="s">
        <v>1420</v>
      </c>
      <c r="F1093" s="174" t="s">
        <v>1421</v>
      </c>
      <c r="G1093" s="175" t="s">
        <v>176</v>
      </c>
      <c r="H1093" s="176">
        <v>29.3</v>
      </c>
      <c r="I1093" s="177"/>
      <c r="J1093" s="178">
        <f>ROUND(I1093*H1093,2)</f>
        <v>0</v>
      </c>
      <c r="K1093" s="174" t="s">
        <v>166</v>
      </c>
      <c r="L1093" s="42"/>
      <c r="M1093" s="179" t="s">
        <v>5</v>
      </c>
      <c r="N1093" s="180" t="s">
        <v>53</v>
      </c>
      <c r="O1093" s="43"/>
      <c r="P1093" s="181">
        <f>O1093*H1093</f>
        <v>0</v>
      </c>
      <c r="Q1093" s="181">
        <v>0.00084</v>
      </c>
      <c r="R1093" s="181">
        <f>Q1093*H1093</f>
        <v>0.024612000000000002</v>
      </c>
      <c r="S1093" s="181">
        <v>0</v>
      </c>
      <c r="T1093" s="182">
        <f>S1093*H1093</f>
        <v>0</v>
      </c>
      <c r="AR1093" s="24" t="s">
        <v>262</v>
      </c>
      <c r="AT1093" s="24" t="s">
        <v>162</v>
      </c>
      <c r="AU1093" s="24" t="s">
        <v>91</v>
      </c>
      <c r="AY1093" s="24" t="s">
        <v>160</v>
      </c>
      <c r="BE1093" s="183">
        <f>IF(N1093="základní",J1093,0)</f>
        <v>0</v>
      </c>
      <c r="BF1093" s="183">
        <f>IF(N1093="snížená",J1093,0)</f>
        <v>0</v>
      </c>
      <c r="BG1093" s="183">
        <f>IF(N1093="zákl. přenesená",J1093,0)</f>
        <v>0</v>
      </c>
      <c r="BH1093" s="183">
        <f>IF(N1093="sníž. přenesená",J1093,0)</f>
        <v>0</v>
      </c>
      <c r="BI1093" s="183">
        <f>IF(N1093="nulová",J1093,0)</f>
        <v>0</v>
      </c>
      <c r="BJ1093" s="24" t="s">
        <v>26</v>
      </c>
      <c r="BK1093" s="183">
        <f>ROUND(I1093*H1093,2)</f>
        <v>0</v>
      </c>
      <c r="BL1093" s="24" t="s">
        <v>262</v>
      </c>
      <c r="BM1093" s="24" t="s">
        <v>1422</v>
      </c>
    </row>
    <row r="1094" spans="2:47" s="1" customFormat="1" ht="13.5">
      <c r="B1094" s="42"/>
      <c r="D1094" s="184" t="s">
        <v>169</v>
      </c>
      <c r="F1094" s="185" t="s">
        <v>1423</v>
      </c>
      <c r="I1094" s="146"/>
      <c r="L1094" s="42"/>
      <c r="M1094" s="186"/>
      <c r="N1094" s="43"/>
      <c r="O1094" s="43"/>
      <c r="P1094" s="43"/>
      <c r="Q1094" s="43"/>
      <c r="R1094" s="43"/>
      <c r="S1094" s="43"/>
      <c r="T1094" s="71"/>
      <c r="AT1094" s="24" t="s">
        <v>169</v>
      </c>
      <c r="AU1094" s="24" t="s">
        <v>91</v>
      </c>
    </row>
    <row r="1095" spans="2:63" s="10" customFormat="1" ht="29.85" customHeight="1">
      <c r="B1095" s="158"/>
      <c r="D1095" s="159" t="s">
        <v>81</v>
      </c>
      <c r="E1095" s="169" t="s">
        <v>1424</v>
      </c>
      <c r="F1095" s="169" t="s">
        <v>1425</v>
      </c>
      <c r="I1095" s="161"/>
      <c r="J1095" s="170">
        <f>BK1095</f>
        <v>0</v>
      </c>
      <c r="L1095" s="158"/>
      <c r="M1095" s="163"/>
      <c r="N1095" s="164"/>
      <c r="O1095" s="164"/>
      <c r="P1095" s="165">
        <f>SUM(P1096:P1143)</f>
        <v>0</v>
      </c>
      <c r="Q1095" s="164"/>
      <c r="R1095" s="165">
        <f>SUM(R1096:R1143)</f>
        <v>0.76370831</v>
      </c>
      <c r="S1095" s="164"/>
      <c r="T1095" s="166">
        <f>SUM(T1096:T1143)</f>
        <v>0.05052566</v>
      </c>
      <c r="AR1095" s="159" t="s">
        <v>91</v>
      </c>
      <c r="AT1095" s="167" t="s">
        <v>81</v>
      </c>
      <c r="AU1095" s="167" t="s">
        <v>26</v>
      </c>
      <c r="AY1095" s="159" t="s">
        <v>160</v>
      </c>
      <c r="BK1095" s="168">
        <f>SUM(BK1096:BK1143)</f>
        <v>0</v>
      </c>
    </row>
    <row r="1096" spans="2:65" s="1" customFormat="1" ht="16.5" customHeight="1">
      <c r="B1096" s="171"/>
      <c r="C1096" s="172" t="s">
        <v>1426</v>
      </c>
      <c r="D1096" s="172" t="s">
        <v>162</v>
      </c>
      <c r="E1096" s="173" t="s">
        <v>1427</v>
      </c>
      <c r="F1096" s="174" t="s">
        <v>1428</v>
      </c>
      <c r="G1096" s="175" t="s">
        <v>176</v>
      </c>
      <c r="H1096" s="176">
        <v>162.986</v>
      </c>
      <c r="I1096" s="177"/>
      <c r="J1096" s="178">
        <f>ROUND(I1096*H1096,2)</f>
        <v>0</v>
      </c>
      <c r="K1096" s="174" t="s">
        <v>166</v>
      </c>
      <c r="L1096" s="42"/>
      <c r="M1096" s="179" t="s">
        <v>5</v>
      </c>
      <c r="N1096" s="180" t="s">
        <v>53</v>
      </c>
      <c r="O1096" s="43"/>
      <c r="P1096" s="181">
        <f>O1096*H1096</f>
        <v>0</v>
      </c>
      <c r="Q1096" s="181">
        <v>0.001</v>
      </c>
      <c r="R1096" s="181">
        <f>Q1096*H1096</f>
        <v>0.162986</v>
      </c>
      <c r="S1096" s="181">
        <v>0.00031</v>
      </c>
      <c r="T1096" s="182">
        <f>S1096*H1096</f>
        <v>0.05052566</v>
      </c>
      <c r="AR1096" s="24" t="s">
        <v>262</v>
      </c>
      <c r="AT1096" s="24" t="s">
        <v>162</v>
      </c>
      <c r="AU1096" s="24" t="s">
        <v>91</v>
      </c>
      <c r="AY1096" s="24" t="s">
        <v>160</v>
      </c>
      <c r="BE1096" s="183">
        <f>IF(N1096="základní",J1096,0)</f>
        <v>0</v>
      </c>
      <c r="BF1096" s="183">
        <f>IF(N1096="snížená",J1096,0)</f>
        <v>0</v>
      </c>
      <c r="BG1096" s="183">
        <f>IF(N1096="zákl. přenesená",J1096,0)</f>
        <v>0</v>
      </c>
      <c r="BH1096" s="183">
        <f>IF(N1096="sníž. přenesená",J1096,0)</f>
        <v>0</v>
      </c>
      <c r="BI1096" s="183">
        <f>IF(N1096="nulová",J1096,0)</f>
        <v>0</v>
      </c>
      <c r="BJ1096" s="24" t="s">
        <v>26</v>
      </c>
      <c r="BK1096" s="183">
        <f>ROUND(I1096*H1096,2)</f>
        <v>0</v>
      </c>
      <c r="BL1096" s="24" t="s">
        <v>262</v>
      </c>
      <c r="BM1096" s="24" t="s">
        <v>1429</v>
      </c>
    </row>
    <row r="1097" spans="2:47" s="1" customFormat="1" ht="13.5">
      <c r="B1097" s="42"/>
      <c r="D1097" s="184" t="s">
        <v>169</v>
      </c>
      <c r="F1097" s="185" t="s">
        <v>1430</v>
      </c>
      <c r="I1097" s="146"/>
      <c r="L1097" s="42"/>
      <c r="M1097" s="186"/>
      <c r="N1097" s="43"/>
      <c r="O1097" s="43"/>
      <c r="P1097" s="43"/>
      <c r="Q1097" s="43"/>
      <c r="R1097" s="43"/>
      <c r="S1097" s="43"/>
      <c r="T1097" s="71"/>
      <c r="AT1097" s="24" t="s">
        <v>169</v>
      </c>
      <c r="AU1097" s="24" t="s">
        <v>91</v>
      </c>
    </row>
    <row r="1098" spans="2:51" s="11" customFormat="1" ht="13.5">
      <c r="B1098" s="187"/>
      <c r="D1098" s="184" t="s">
        <v>171</v>
      </c>
      <c r="E1098" s="188" t="s">
        <v>5</v>
      </c>
      <c r="F1098" s="189" t="s">
        <v>1431</v>
      </c>
      <c r="H1098" s="188" t="s">
        <v>5</v>
      </c>
      <c r="I1098" s="190"/>
      <c r="L1098" s="187"/>
      <c r="M1098" s="191"/>
      <c r="N1098" s="192"/>
      <c r="O1098" s="192"/>
      <c r="P1098" s="192"/>
      <c r="Q1098" s="192"/>
      <c r="R1098" s="192"/>
      <c r="S1098" s="192"/>
      <c r="T1098" s="193"/>
      <c r="AT1098" s="188" t="s">
        <v>171</v>
      </c>
      <c r="AU1098" s="188" t="s">
        <v>91</v>
      </c>
      <c r="AV1098" s="11" t="s">
        <v>26</v>
      </c>
      <c r="AW1098" s="11" t="s">
        <v>45</v>
      </c>
      <c r="AX1098" s="11" t="s">
        <v>82</v>
      </c>
      <c r="AY1098" s="188" t="s">
        <v>160</v>
      </c>
    </row>
    <row r="1099" spans="2:51" s="11" customFormat="1" ht="13.5">
      <c r="B1099" s="187"/>
      <c r="D1099" s="184" t="s">
        <v>171</v>
      </c>
      <c r="E1099" s="188" t="s">
        <v>5</v>
      </c>
      <c r="F1099" s="189" t="s">
        <v>1432</v>
      </c>
      <c r="H1099" s="188" t="s">
        <v>5</v>
      </c>
      <c r="I1099" s="190"/>
      <c r="L1099" s="187"/>
      <c r="M1099" s="191"/>
      <c r="N1099" s="192"/>
      <c r="O1099" s="192"/>
      <c r="P1099" s="192"/>
      <c r="Q1099" s="192"/>
      <c r="R1099" s="192"/>
      <c r="S1099" s="192"/>
      <c r="T1099" s="193"/>
      <c r="AT1099" s="188" t="s">
        <v>171</v>
      </c>
      <c r="AU1099" s="188" t="s">
        <v>91</v>
      </c>
      <c r="AV1099" s="11" t="s">
        <v>26</v>
      </c>
      <c r="AW1099" s="11" t="s">
        <v>45</v>
      </c>
      <c r="AX1099" s="11" t="s">
        <v>82</v>
      </c>
      <c r="AY1099" s="188" t="s">
        <v>160</v>
      </c>
    </row>
    <row r="1100" spans="2:51" s="12" customFormat="1" ht="13.5">
      <c r="B1100" s="194"/>
      <c r="D1100" s="184" t="s">
        <v>171</v>
      </c>
      <c r="E1100" s="195" t="s">
        <v>5</v>
      </c>
      <c r="F1100" s="196" t="s">
        <v>1433</v>
      </c>
      <c r="H1100" s="197">
        <v>6.6</v>
      </c>
      <c r="I1100" s="198"/>
      <c r="L1100" s="194"/>
      <c r="M1100" s="199"/>
      <c r="N1100" s="200"/>
      <c r="O1100" s="200"/>
      <c r="P1100" s="200"/>
      <c r="Q1100" s="200"/>
      <c r="R1100" s="200"/>
      <c r="S1100" s="200"/>
      <c r="T1100" s="201"/>
      <c r="AT1100" s="195" t="s">
        <v>171</v>
      </c>
      <c r="AU1100" s="195" t="s">
        <v>91</v>
      </c>
      <c r="AV1100" s="12" t="s">
        <v>91</v>
      </c>
      <c r="AW1100" s="12" t="s">
        <v>45</v>
      </c>
      <c r="AX1100" s="12" t="s">
        <v>82</v>
      </c>
      <c r="AY1100" s="195" t="s">
        <v>160</v>
      </c>
    </row>
    <row r="1101" spans="2:51" s="12" customFormat="1" ht="13.5">
      <c r="B1101" s="194"/>
      <c r="D1101" s="184" t="s">
        <v>171</v>
      </c>
      <c r="E1101" s="195" t="s">
        <v>5</v>
      </c>
      <c r="F1101" s="196" t="s">
        <v>1434</v>
      </c>
      <c r="H1101" s="197">
        <v>33.252</v>
      </c>
      <c r="I1101" s="198"/>
      <c r="L1101" s="194"/>
      <c r="M1101" s="199"/>
      <c r="N1101" s="200"/>
      <c r="O1101" s="200"/>
      <c r="P1101" s="200"/>
      <c r="Q1101" s="200"/>
      <c r="R1101" s="200"/>
      <c r="S1101" s="200"/>
      <c r="T1101" s="201"/>
      <c r="AT1101" s="195" t="s">
        <v>171</v>
      </c>
      <c r="AU1101" s="195" t="s">
        <v>91</v>
      </c>
      <c r="AV1101" s="12" t="s">
        <v>91</v>
      </c>
      <c r="AW1101" s="12" t="s">
        <v>45</v>
      </c>
      <c r="AX1101" s="12" t="s">
        <v>82</v>
      </c>
      <c r="AY1101" s="195" t="s">
        <v>160</v>
      </c>
    </row>
    <row r="1102" spans="2:51" s="12" customFormat="1" ht="13.5">
      <c r="B1102" s="194"/>
      <c r="D1102" s="184" t="s">
        <v>171</v>
      </c>
      <c r="E1102" s="195" t="s">
        <v>5</v>
      </c>
      <c r="F1102" s="196" t="s">
        <v>1435</v>
      </c>
      <c r="H1102" s="197">
        <v>22.622</v>
      </c>
      <c r="I1102" s="198"/>
      <c r="L1102" s="194"/>
      <c r="M1102" s="199"/>
      <c r="N1102" s="200"/>
      <c r="O1102" s="200"/>
      <c r="P1102" s="200"/>
      <c r="Q1102" s="200"/>
      <c r="R1102" s="200"/>
      <c r="S1102" s="200"/>
      <c r="T1102" s="201"/>
      <c r="AT1102" s="195" t="s">
        <v>171</v>
      </c>
      <c r="AU1102" s="195" t="s">
        <v>91</v>
      </c>
      <c r="AV1102" s="12" t="s">
        <v>91</v>
      </c>
      <c r="AW1102" s="12" t="s">
        <v>45</v>
      </c>
      <c r="AX1102" s="12" t="s">
        <v>82</v>
      </c>
      <c r="AY1102" s="195" t="s">
        <v>160</v>
      </c>
    </row>
    <row r="1103" spans="2:51" s="12" customFormat="1" ht="13.5">
      <c r="B1103" s="194"/>
      <c r="D1103" s="184" t="s">
        <v>171</v>
      </c>
      <c r="E1103" s="195" t="s">
        <v>5</v>
      </c>
      <c r="F1103" s="196" t="s">
        <v>1436</v>
      </c>
      <c r="H1103" s="197">
        <v>20</v>
      </c>
      <c r="I1103" s="198"/>
      <c r="L1103" s="194"/>
      <c r="M1103" s="199"/>
      <c r="N1103" s="200"/>
      <c r="O1103" s="200"/>
      <c r="P1103" s="200"/>
      <c r="Q1103" s="200"/>
      <c r="R1103" s="200"/>
      <c r="S1103" s="200"/>
      <c r="T1103" s="201"/>
      <c r="AT1103" s="195" t="s">
        <v>171</v>
      </c>
      <c r="AU1103" s="195" t="s">
        <v>91</v>
      </c>
      <c r="AV1103" s="12" t="s">
        <v>91</v>
      </c>
      <c r="AW1103" s="12" t="s">
        <v>45</v>
      </c>
      <c r="AX1103" s="12" t="s">
        <v>82</v>
      </c>
      <c r="AY1103" s="195" t="s">
        <v>160</v>
      </c>
    </row>
    <row r="1104" spans="2:51" s="12" customFormat="1" ht="13.5">
      <c r="B1104" s="194"/>
      <c r="D1104" s="184" t="s">
        <v>171</v>
      </c>
      <c r="E1104" s="195" t="s">
        <v>5</v>
      </c>
      <c r="F1104" s="196" t="s">
        <v>1437</v>
      </c>
      <c r="H1104" s="197">
        <v>10.32</v>
      </c>
      <c r="I1104" s="198"/>
      <c r="L1104" s="194"/>
      <c r="M1104" s="199"/>
      <c r="N1104" s="200"/>
      <c r="O1104" s="200"/>
      <c r="P1104" s="200"/>
      <c r="Q1104" s="200"/>
      <c r="R1104" s="200"/>
      <c r="S1104" s="200"/>
      <c r="T1104" s="201"/>
      <c r="AT1104" s="195" t="s">
        <v>171</v>
      </c>
      <c r="AU1104" s="195" t="s">
        <v>91</v>
      </c>
      <c r="AV1104" s="12" t="s">
        <v>91</v>
      </c>
      <c r="AW1104" s="12" t="s">
        <v>45</v>
      </c>
      <c r="AX1104" s="12" t="s">
        <v>82</v>
      </c>
      <c r="AY1104" s="195" t="s">
        <v>160</v>
      </c>
    </row>
    <row r="1105" spans="2:51" s="12" customFormat="1" ht="13.5">
      <c r="B1105" s="194"/>
      <c r="D1105" s="184" t="s">
        <v>171</v>
      </c>
      <c r="E1105" s="195" t="s">
        <v>5</v>
      </c>
      <c r="F1105" s="196" t="s">
        <v>1438</v>
      </c>
      <c r="H1105" s="197">
        <v>17.71</v>
      </c>
      <c r="I1105" s="198"/>
      <c r="L1105" s="194"/>
      <c r="M1105" s="199"/>
      <c r="N1105" s="200"/>
      <c r="O1105" s="200"/>
      <c r="P1105" s="200"/>
      <c r="Q1105" s="200"/>
      <c r="R1105" s="200"/>
      <c r="S1105" s="200"/>
      <c r="T1105" s="201"/>
      <c r="AT1105" s="195" t="s">
        <v>171</v>
      </c>
      <c r="AU1105" s="195" t="s">
        <v>91</v>
      </c>
      <c r="AV1105" s="12" t="s">
        <v>91</v>
      </c>
      <c r="AW1105" s="12" t="s">
        <v>45</v>
      </c>
      <c r="AX1105" s="12" t="s">
        <v>82</v>
      </c>
      <c r="AY1105" s="195" t="s">
        <v>160</v>
      </c>
    </row>
    <row r="1106" spans="2:51" s="12" customFormat="1" ht="13.5">
      <c r="B1106" s="194"/>
      <c r="D1106" s="184" t="s">
        <v>171</v>
      </c>
      <c r="E1106" s="195" t="s">
        <v>5</v>
      </c>
      <c r="F1106" s="196" t="s">
        <v>1439</v>
      </c>
      <c r="H1106" s="197">
        <v>2.446</v>
      </c>
      <c r="I1106" s="198"/>
      <c r="L1106" s="194"/>
      <c r="M1106" s="199"/>
      <c r="N1106" s="200"/>
      <c r="O1106" s="200"/>
      <c r="P1106" s="200"/>
      <c r="Q1106" s="200"/>
      <c r="R1106" s="200"/>
      <c r="S1106" s="200"/>
      <c r="T1106" s="201"/>
      <c r="AT1106" s="195" t="s">
        <v>171</v>
      </c>
      <c r="AU1106" s="195" t="s">
        <v>91</v>
      </c>
      <c r="AV1106" s="12" t="s">
        <v>91</v>
      </c>
      <c r="AW1106" s="12" t="s">
        <v>45</v>
      </c>
      <c r="AX1106" s="12" t="s">
        <v>82</v>
      </c>
      <c r="AY1106" s="195" t="s">
        <v>160</v>
      </c>
    </row>
    <row r="1107" spans="2:51" s="12" customFormat="1" ht="13.5">
      <c r="B1107" s="194"/>
      <c r="D1107" s="184" t="s">
        <v>171</v>
      </c>
      <c r="E1107" s="195" t="s">
        <v>5</v>
      </c>
      <c r="F1107" s="196" t="s">
        <v>1440</v>
      </c>
      <c r="H1107" s="197">
        <v>9.303</v>
      </c>
      <c r="I1107" s="198"/>
      <c r="L1107" s="194"/>
      <c r="M1107" s="199"/>
      <c r="N1107" s="200"/>
      <c r="O1107" s="200"/>
      <c r="P1107" s="200"/>
      <c r="Q1107" s="200"/>
      <c r="R1107" s="200"/>
      <c r="S1107" s="200"/>
      <c r="T1107" s="201"/>
      <c r="AT1107" s="195" t="s">
        <v>171</v>
      </c>
      <c r="AU1107" s="195" t="s">
        <v>91</v>
      </c>
      <c r="AV1107" s="12" t="s">
        <v>91</v>
      </c>
      <c r="AW1107" s="12" t="s">
        <v>45</v>
      </c>
      <c r="AX1107" s="12" t="s">
        <v>82</v>
      </c>
      <c r="AY1107" s="195" t="s">
        <v>160</v>
      </c>
    </row>
    <row r="1108" spans="2:51" s="12" customFormat="1" ht="13.5">
      <c r="B1108" s="194"/>
      <c r="D1108" s="184" t="s">
        <v>171</v>
      </c>
      <c r="E1108" s="195" t="s">
        <v>5</v>
      </c>
      <c r="F1108" s="196" t="s">
        <v>1441</v>
      </c>
      <c r="H1108" s="197">
        <v>20.733</v>
      </c>
      <c r="I1108" s="198"/>
      <c r="L1108" s="194"/>
      <c r="M1108" s="199"/>
      <c r="N1108" s="200"/>
      <c r="O1108" s="200"/>
      <c r="P1108" s="200"/>
      <c r="Q1108" s="200"/>
      <c r="R1108" s="200"/>
      <c r="S1108" s="200"/>
      <c r="T1108" s="201"/>
      <c r="AT1108" s="195" t="s">
        <v>171</v>
      </c>
      <c r="AU1108" s="195" t="s">
        <v>91</v>
      </c>
      <c r="AV1108" s="12" t="s">
        <v>91</v>
      </c>
      <c r="AW1108" s="12" t="s">
        <v>45</v>
      </c>
      <c r="AX1108" s="12" t="s">
        <v>82</v>
      </c>
      <c r="AY1108" s="195" t="s">
        <v>160</v>
      </c>
    </row>
    <row r="1109" spans="2:51" s="14" customFormat="1" ht="13.5">
      <c r="B1109" s="220"/>
      <c r="D1109" s="184" t="s">
        <v>171</v>
      </c>
      <c r="E1109" s="221" t="s">
        <v>5</v>
      </c>
      <c r="F1109" s="222" t="s">
        <v>376</v>
      </c>
      <c r="H1109" s="223">
        <v>142.986</v>
      </c>
      <c r="I1109" s="224"/>
      <c r="L1109" s="220"/>
      <c r="M1109" s="225"/>
      <c r="N1109" s="226"/>
      <c r="O1109" s="226"/>
      <c r="P1109" s="226"/>
      <c r="Q1109" s="226"/>
      <c r="R1109" s="226"/>
      <c r="S1109" s="226"/>
      <c r="T1109" s="227"/>
      <c r="AT1109" s="221" t="s">
        <v>171</v>
      </c>
      <c r="AU1109" s="221" t="s">
        <v>91</v>
      </c>
      <c r="AV1109" s="14" t="s">
        <v>180</v>
      </c>
      <c r="AW1109" s="14" t="s">
        <v>45</v>
      </c>
      <c r="AX1109" s="14" t="s">
        <v>82</v>
      </c>
      <c r="AY1109" s="221" t="s">
        <v>160</v>
      </c>
    </row>
    <row r="1110" spans="2:51" s="12" customFormat="1" ht="13.5">
      <c r="B1110" s="194"/>
      <c r="D1110" s="184" t="s">
        <v>171</v>
      </c>
      <c r="E1110" s="195" t="s">
        <v>5</v>
      </c>
      <c r="F1110" s="196" t="s">
        <v>1436</v>
      </c>
      <c r="H1110" s="197">
        <v>20</v>
      </c>
      <c r="I1110" s="198"/>
      <c r="L1110" s="194"/>
      <c r="M1110" s="199"/>
      <c r="N1110" s="200"/>
      <c r="O1110" s="200"/>
      <c r="P1110" s="200"/>
      <c r="Q1110" s="200"/>
      <c r="R1110" s="200"/>
      <c r="S1110" s="200"/>
      <c r="T1110" s="201"/>
      <c r="AT1110" s="195" t="s">
        <v>171</v>
      </c>
      <c r="AU1110" s="195" t="s">
        <v>91</v>
      </c>
      <c r="AV1110" s="12" t="s">
        <v>91</v>
      </c>
      <c r="AW1110" s="12" t="s">
        <v>45</v>
      </c>
      <c r="AX1110" s="12" t="s">
        <v>82</v>
      </c>
      <c r="AY1110" s="195" t="s">
        <v>160</v>
      </c>
    </row>
    <row r="1111" spans="2:51" s="14" customFormat="1" ht="13.5">
      <c r="B1111" s="220"/>
      <c r="D1111" s="184" t="s">
        <v>171</v>
      </c>
      <c r="E1111" s="221" t="s">
        <v>5</v>
      </c>
      <c r="F1111" s="222" t="s">
        <v>376</v>
      </c>
      <c r="H1111" s="223">
        <v>20</v>
      </c>
      <c r="I1111" s="224"/>
      <c r="L1111" s="220"/>
      <c r="M1111" s="225"/>
      <c r="N1111" s="226"/>
      <c r="O1111" s="226"/>
      <c r="P1111" s="226"/>
      <c r="Q1111" s="226"/>
      <c r="R1111" s="226"/>
      <c r="S1111" s="226"/>
      <c r="T1111" s="227"/>
      <c r="AT1111" s="221" t="s">
        <v>171</v>
      </c>
      <c r="AU1111" s="221" t="s">
        <v>91</v>
      </c>
      <c r="AV1111" s="14" t="s">
        <v>180</v>
      </c>
      <c r="AW1111" s="14" t="s">
        <v>45</v>
      </c>
      <c r="AX1111" s="14" t="s">
        <v>82</v>
      </c>
      <c r="AY1111" s="221" t="s">
        <v>160</v>
      </c>
    </row>
    <row r="1112" spans="2:51" s="13" customFormat="1" ht="13.5">
      <c r="B1112" s="212"/>
      <c r="D1112" s="184" t="s">
        <v>171</v>
      </c>
      <c r="E1112" s="213" t="s">
        <v>5</v>
      </c>
      <c r="F1112" s="214" t="s">
        <v>252</v>
      </c>
      <c r="H1112" s="215">
        <v>162.986</v>
      </c>
      <c r="I1112" s="216"/>
      <c r="L1112" s="212"/>
      <c r="M1112" s="217"/>
      <c r="N1112" s="218"/>
      <c r="O1112" s="218"/>
      <c r="P1112" s="218"/>
      <c r="Q1112" s="218"/>
      <c r="R1112" s="218"/>
      <c r="S1112" s="218"/>
      <c r="T1112" s="219"/>
      <c r="AT1112" s="213" t="s">
        <v>171</v>
      </c>
      <c r="AU1112" s="213" t="s">
        <v>91</v>
      </c>
      <c r="AV1112" s="13" t="s">
        <v>167</v>
      </c>
      <c r="AW1112" s="13" t="s">
        <v>45</v>
      </c>
      <c r="AX1112" s="13" t="s">
        <v>26</v>
      </c>
      <c r="AY1112" s="213" t="s">
        <v>160</v>
      </c>
    </row>
    <row r="1113" spans="2:65" s="1" customFormat="1" ht="16.5" customHeight="1">
      <c r="B1113" s="171"/>
      <c r="C1113" s="172" t="s">
        <v>1442</v>
      </c>
      <c r="D1113" s="172" t="s">
        <v>162</v>
      </c>
      <c r="E1113" s="173" t="s">
        <v>1443</v>
      </c>
      <c r="F1113" s="174" t="s">
        <v>1444</v>
      </c>
      <c r="G1113" s="175" t="s">
        <v>176</v>
      </c>
      <c r="H1113" s="176">
        <v>162.986</v>
      </c>
      <c r="I1113" s="177"/>
      <c r="J1113" s="178">
        <f>ROUND(I1113*H1113,2)</f>
        <v>0</v>
      </c>
      <c r="K1113" s="174" t="s">
        <v>166</v>
      </c>
      <c r="L1113" s="42"/>
      <c r="M1113" s="179" t="s">
        <v>5</v>
      </c>
      <c r="N1113" s="180" t="s">
        <v>53</v>
      </c>
      <c r="O1113" s="43"/>
      <c r="P1113" s="181">
        <f>O1113*H1113</f>
        <v>0</v>
      </c>
      <c r="Q1113" s="181">
        <v>0</v>
      </c>
      <c r="R1113" s="181">
        <f>Q1113*H1113</f>
        <v>0</v>
      </c>
      <c r="S1113" s="181">
        <v>0</v>
      </c>
      <c r="T1113" s="182">
        <f>S1113*H1113</f>
        <v>0</v>
      </c>
      <c r="AR1113" s="24" t="s">
        <v>262</v>
      </c>
      <c r="AT1113" s="24" t="s">
        <v>162</v>
      </c>
      <c r="AU1113" s="24" t="s">
        <v>91</v>
      </c>
      <c r="AY1113" s="24" t="s">
        <v>160</v>
      </c>
      <c r="BE1113" s="183">
        <f>IF(N1113="základní",J1113,0)</f>
        <v>0</v>
      </c>
      <c r="BF1113" s="183">
        <f>IF(N1113="snížená",J1113,0)</f>
        <v>0</v>
      </c>
      <c r="BG1113" s="183">
        <f>IF(N1113="zákl. přenesená",J1113,0)</f>
        <v>0</v>
      </c>
      <c r="BH1113" s="183">
        <f>IF(N1113="sníž. přenesená",J1113,0)</f>
        <v>0</v>
      </c>
      <c r="BI1113" s="183">
        <f>IF(N1113="nulová",J1113,0)</f>
        <v>0</v>
      </c>
      <c r="BJ1113" s="24" t="s">
        <v>26</v>
      </c>
      <c r="BK1113" s="183">
        <f>ROUND(I1113*H1113,2)</f>
        <v>0</v>
      </c>
      <c r="BL1113" s="24" t="s">
        <v>262</v>
      </c>
      <c r="BM1113" s="24" t="s">
        <v>1445</v>
      </c>
    </row>
    <row r="1114" spans="2:47" s="1" customFormat="1" ht="13.5">
      <c r="B1114" s="42"/>
      <c r="D1114" s="184" t="s">
        <v>169</v>
      </c>
      <c r="F1114" s="185" t="s">
        <v>1444</v>
      </c>
      <c r="I1114" s="146"/>
      <c r="L1114" s="42"/>
      <c r="M1114" s="186"/>
      <c r="N1114" s="43"/>
      <c r="O1114" s="43"/>
      <c r="P1114" s="43"/>
      <c r="Q1114" s="43"/>
      <c r="R1114" s="43"/>
      <c r="S1114" s="43"/>
      <c r="T1114" s="71"/>
      <c r="AT1114" s="24" t="s">
        <v>169</v>
      </c>
      <c r="AU1114" s="24" t="s">
        <v>91</v>
      </c>
    </row>
    <row r="1115" spans="2:65" s="1" customFormat="1" ht="25.5" customHeight="1">
      <c r="B1115" s="171"/>
      <c r="C1115" s="172" t="s">
        <v>1446</v>
      </c>
      <c r="D1115" s="172" t="s">
        <v>162</v>
      </c>
      <c r="E1115" s="173" t="s">
        <v>1447</v>
      </c>
      <c r="F1115" s="174" t="s">
        <v>1448</v>
      </c>
      <c r="G1115" s="175" t="s">
        <v>176</v>
      </c>
      <c r="H1115" s="176">
        <v>162.986</v>
      </c>
      <c r="I1115" s="177"/>
      <c r="J1115" s="178">
        <f>ROUND(I1115*H1115,2)</f>
        <v>0</v>
      </c>
      <c r="K1115" s="174" t="s">
        <v>166</v>
      </c>
      <c r="L1115" s="42"/>
      <c r="M1115" s="179" t="s">
        <v>5</v>
      </c>
      <c r="N1115" s="180" t="s">
        <v>53</v>
      </c>
      <c r="O1115" s="43"/>
      <c r="P1115" s="181">
        <f>O1115*H1115</f>
        <v>0</v>
      </c>
      <c r="Q1115" s="181">
        <v>0.00318</v>
      </c>
      <c r="R1115" s="181">
        <f>Q1115*H1115</f>
        <v>0.51829548</v>
      </c>
      <c r="S1115" s="181">
        <v>0</v>
      </c>
      <c r="T1115" s="182">
        <f>S1115*H1115</f>
        <v>0</v>
      </c>
      <c r="AR1115" s="24" t="s">
        <v>262</v>
      </c>
      <c r="AT1115" s="24" t="s">
        <v>162</v>
      </c>
      <c r="AU1115" s="24" t="s">
        <v>91</v>
      </c>
      <c r="AY1115" s="24" t="s">
        <v>160</v>
      </c>
      <c r="BE1115" s="183">
        <f>IF(N1115="základní",J1115,0)</f>
        <v>0</v>
      </c>
      <c r="BF1115" s="183">
        <f>IF(N1115="snížená",J1115,0)</f>
        <v>0</v>
      </c>
      <c r="BG1115" s="183">
        <f>IF(N1115="zákl. přenesená",J1115,0)</f>
        <v>0</v>
      </c>
      <c r="BH1115" s="183">
        <f>IF(N1115="sníž. přenesená",J1115,0)</f>
        <v>0</v>
      </c>
      <c r="BI1115" s="183">
        <f>IF(N1115="nulová",J1115,0)</f>
        <v>0</v>
      </c>
      <c r="BJ1115" s="24" t="s">
        <v>26</v>
      </c>
      <c r="BK1115" s="183">
        <f>ROUND(I1115*H1115,2)</f>
        <v>0</v>
      </c>
      <c r="BL1115" s="24" t="s">
        <v>262</v>
      </c>
      <c r="BM1115" s="24" t="s">
        <v>1449</v>
      </c>
    </row>
    <row r="1116" spans="2:47" s="1" customFormat="1" ht="27">
      <c r="B1116" s="42"/>
      <c r="D1116" s="184" t="s">
        <v>169</v>
      </c>
      <c r="F1116" s="185" t="s">
        <v>1450</v>
      </c>
      <c r="I1116" s="146"/>
      <c r="L1116" s="42"/>
      <c r="M1116" s="186"/>
      <c r="N1116" s="43"/>
      <c r="O1116" s="43"/>
      <c r="P1116" s="43"/>
      <c r="Q1116" s="43"/>
      <c r="R1116" s="43"/>
      <c r="S1116" s="43"/>
      <c r="T1116" s="71"/>
      <c r="AT1116" s="24" t="s">
        <v>169</v>
      </c>
      <c r="AU1116" s="24" t="s">
        <v>91</v>
      </c>
    </row>
    <row r="1117" spans="2:65" s="1" customFormat="1" ht="16.5" customHeight="1">
      <c r="B1117" s="171"/>
      <c r="C1117" s="172" t="s">
        <v>1451</v>
      </c>
      <c r="D1117" s="172" t="s">
        <v>162</v>
      </c>
      <c r="E1117" s="173" t="s">
        <v>1452</v>
      </c>
      <c r="F1117" s="174" t="s">
        <v>1453</v>
      </c>
      <c r="G1117" s="175" t="s">
        <v>176</v>
      </c>
      <c r="H1117" s="176">
        <v>162.986</v>
      </c>
      <c r="I1117" s="177"/>
      <c r="J1117" s="178">
        <f>ROUND(I1117*H1117,2)</f>
        <v>0</v>
      </c>
      <c r="K1117" s="174" t="s">
        <v>166</v>
      </c>
      <c r="L1117" s="42"/>
      <c r="M1117" s="179" t="s">
        <v>5</v>
      </c>
      <c r="N1117" s="180" t="s">
        <v>53</v>
      </c>
      <c r="O1117" s="43"/>
      <c r="P1117" s="181">
        <f>O1117*H1117</f>
        <v>0</v>
      </c>
      <c r="Q1117" s="181">
        <v>0</v>
      </c>
      <c r="R1117" s="181">
        <f>Q1117*H1117</f>
        <v>0</v>
      </c>
      <c r="S1117" s="181">
        <v>0</v>
      </c>
      <c r="T1117" s="182">
        <f>S1117*H1117</f>
        <v>0</v>
      </c>
      <c r="AR1117" s="24" t="s">
        <v>262</v>
      </c>
      <c r="AT1117" s="24" t="s">
        <v>162</v>
      </c>
      <c r="AU1117" s="24" t="s">
        <v>91</v>
      </c>
      <c r="AY1117" s="24" t="s">
        <v>160</v>
      </c>
      <c r="BE1117" s="183">
        <f>IF(N1117="základní",J1117,0)</f>
        <v>0</v>
      </c>
      <c r="BF1117" s="183">
        <f>IF(N1117="snížená",J1117,0)</f>
        <v>0</v>
      </c>
      <c r="BG1117" s="183">
        <f>IF(N1117="zákl. přenesená",J1117,0)</f>
        <v>0</v>
      </c>
      <c r="BH1117" s="183">
        <f>IF(N1117="sníž. přenesená",J1117,0)</f>
        <v>0</v>
      </c>
      <c r="BI1117" s="183">
        <f>IF(N1117="nulová",J1117,0)</f>
        <v>0</v>
      </c>
      <c r="BJ1117" s="24" t="s">
        <v>26</v>
      </c>
      <c r="BK1117" s="183">
        <f>ROUND(I1117*H1117,2)</f>
        <v>0</v>
      </c>
      <c r="BL1117" s="24" t="s">
        <v>262</v>
      </c>
      <c r="BM1117" s="24" t="s">
        <v>1454</v>
      </c>
    </row>
    <row r="1118" spans="2:47" s="1" customFormat="1" ht="13.5">
      <c r="B1118" s="42"/>
      <c r="D1118" s="184" t="s">
        <v>169</v>
      </c>
      <c r="F1118" s="185" t="s">
        <v>1455</v>
      </c>
      <c r="I1118" s="146"/>
      <c r="L1118" s="42"/>
      <c r="M1118" s="186"/>
      <c r="N1118" s="43"/>
      <c r="O1118" s="43"/>
      <c r="P1118" s="43"/>
      <c r="Q1118" s="43"/>
      <c r="R1118" s="43"/>
      <c r="S1118" s="43"/>
      <c r="T1118" s="71"/>
      <c r="AT1118" s="24" t="s">
        <v>169</v>
      </c>
      <c r="AU1118" s="24" t="s">
        <v>91</v>
      </c>
    </row>
    <row r="1119" spans="2:65" s="1" customFormat="1" ht="16.5" customHeight="1">
      <c r="B1119" s="171"/>
      <c r="C1119" s="202" t="s">
        <v>1456</v>
      </c>
      <c r="D1119" s="202" t="s">
        <v>194</v>
      </c>
      <c r="E1119" s="203" t="s">
        <v>1457</v>
      </c>
      <c r="F1119" s="204" t="s">
        <v>1458</v>
      </c>
      <c r="G1119" s="205" t="s">
        <v>176</v>
      </c>
      <c r="H1119" s="206">
        <v>195.583</v>
      </c>
      <c r="I1119" s="207"/>
      <c r="J1119" s="208">
        <f>ROUND(I1119*H1119,2)</f>
        <v>0</v>
      </c>
      <c r="K1119" s="204" t="s">
        <v>166</v>
      </c>
      <c r="L1119" s="209"/>
      <c r="M1119" s="210" t="s">
        <v>5</v>
      </c>
      <c r="N1119" s="211" t="s">
        <v>53</v>
      </c>
      <c r="O1119" s="43"/>
      <c r="P1119" s="181">
        <f>O1119*H1119</f>
        <v>0</v>
      </c>
      <c r="Q1119" s="181">
        <v>0</v>
      </c>
      <c r="R1119" s="181">
        <f>Q1119*H1119</f>
        <v>0</v>
      </c>
      <c r="S1119" s="181">
        <v>0</v>
      </c>
      <c r="T1119" s="182">
        <f>S1119*H1119</f>
        <v>0</v>
      </c>
      <c r="AR1119" s="24" t="s">
        <v>382</v>
      </c>
      <c r="AT1119" s="24" t="s">
        <v>194</v>
      </c>
      <c r="AU1119" s="24" t="s">
        <v>91</v>
      </c>
      <c r="AY1119" s="24" t="s">
        <v>160</v>
      </c>
      <c r="BE1119" s="183">
        <f>IF(N1119="základní",J1119,0)</f>
        <v>0</v>
      </c>
      <c r="BF1119" s="183">
        <f>IF(N1119="snížená",J1119,0)</f>
        <v>0</v>
      </c>
      <c r="BG1119" s="183">
        <f>IF(N1119="zákl. přenesená",J1119,0)</f>
        <v>0</v>
      </c>
      <c r="BH1119" s="183">
        <f>IF(N1119="sníž. přenesená",J1119,0)</f>
        <v>0</v>
      </c>
      <c r="BI1119" s="183">
        <f>IF(N1119="nulová",J1119,0)</f>
        <v>0</v>
      </c>
      <c r="BJ1119" s="24" t="s">
        <v>26</v>
      </c>
      <c r="BK1119" s="183">
        <f>ROUND(I1119*H1119,2)</f>
        <v>0</v>
      </c>
      <c r="BL1119" s="24" t="s">
        <v>262</v>
      </c>
      <c r="BM1119" s="24" t="s">
        <v>1459</v>
      </c>
    </row>
    <row r="1120" spans="2:47" s="1" customFormat="1" ht="13.5">
      <c r="B1120" s="42"/>
      <c r="D1120" s="184" t="s">
        <v>169</v>
      </c>
      <c r="F1120" s="185" t="s">
        <v>1458</v>
      </c>
      <c r="I1120" s="146"/>
      <c r="L1120" s="42"/>
      <c r="M1120" s="186"/>
      <c r="N1120" s="43"/>
      <c r="O1120" s="43"/>
      <c r="P1120" s="43"/>
      <c r="Q1120" s="43"/>
      <c r="R1120" s="43"/>
      <c r="S1120" s="43"/>
      <c r="T1120" s="71"/>
      <c r="AT1120" s="24" t="s">
        <v>169</v>
      </c>
      <c r="AU1120" s="24" t="s">
        <v>91</v>
      </c>
    </row>
    <row r="1121" spans="2:51" s="12" customFormat="1" ht="13.5">
      <c r="B1121" s="194"/>
      <c r="D1121" s="184" t="s">
        <v>171</v>
      </c>
      <c r="E1121" s="195" t="s">
        <v>5</v>
      </c>
      <c r="F1121" s="196" t="s">
        <v>1460</v>
      </c>
      <c r="H1121" s="197">
        <v>195.583</v>
      </c>
      <c r="I1121" s="198"/>
      <c r="L1121" s="194"/>
      <c r="M1121" s="199"/>
      <c r="N1121" s="200"/>
      <c r="O1121" s="200"/>
      <c r="P1121" s="200"/>
      <c r="Q1121" s="200"/>
      <c r="R1121" s="200"/>
      <c r="S1121" s="200"/>
      <c r="T1121" s="201"/>
      <c r="AT1121" s="195" t="s">
        <v>171</v>
      </c>
      <c r="AU1121" s="195" t="s">
        <v>91</v>
      </c>
      <c r="AV1121" s="12" t="s">
        <v>91</v>
      </c>
      <c r="AW1121" s="12" t="s">
        <v>45</v>
      </c>
      <c r="AX1121" s="12" t="s">
        <v>82</v>
      </c>
      <c r="AY1121" s="195" t="s">
        <v>160</v>
      </c>
    </row>
    <row r="1122" spans="2:51" s="13" customFormat="1" ht="13.5">
      <c r="B1122" s="212"/>
      <c r="D1122" s="184" t="s">
        <v>171</v>
      </c>
      <c r="E1122" s="213" t="s">
        <v>5</v>
      </c>
      <c r="F1122" s="214" t="s">
        <v>252</v>
      </c>
      <c r="H1122" s="215">
        <v>195.583</v>
      </c>
      <c r="I1122" s="216"/>
      <c r="L1122" s="212"/>
      <c r="M1122" s="217"/>
      <c r="N1122" s="218"/>
      <c r="O1122" s="218"/>
      <c r="P1122" s="218"/>
      <c r="Q1122" s="218"/>
      <c r="R1122" s="218"/>
      <c r="S1122" s="218"/>
      <c r="T1122" s="219"/>
      <c r="AT1122" s="213" t="s">
        <v>171</v>
      </c>
      <c r="AU1122" s="213" t="s">
        <v>91</v>
      </c>
      <c r="AV1122" s="13" t="s">
        <v>167</v>
      </c>
      <c r="AW1122" s="13" t="s">
        <v>45</v>
      </c>
      <c r="AX1122" s="13" t="s">
        <v>26</v>
      </c>
      <c r="AY1122" s="213" t="s">
        <v>160</v>
      </c>
    </row>
    <row r="1123" spans="2:65" s="1" customFormat="1" ht="25.5" customHeight="1">
      <c r="B1123" s="171"/>
      <c r="C1123" s="172" t="s">
        <v>1461</v>
      </c>
      <c r="D1123" s="172" t="s">
        <v>162</v>
      </c>
      <c r="E1123" s="173" t="s">
        <v>1462</v>
      </c>
      <c r="F1123" s="174" t="s">
        <v>1463</v>
      </c>
      <c r="G1123" s="175" t="s">
        <v>176</v>
      </c>
      <c r="H1123" s="176">
        <v>162.986</v>
      </c>
      <c r="I1123" s="177"/>
      <c r="J1123" s="178">
        <f>ROUND(I1123*H1123,2)</f>
        <v>0</v>
      </c>
      <c r="K1123" s="174" t="s">
        <v>166</v>
      </c>
      <c r="L1123" s="42"/>
      <c r="M1123" s="179" t="s">
        <v>5</v>
      </c>
      <c r="N1123" s="180" t="s">
        <v>53</v>
      </c>
      <c r="O1123" s="43"/>
      <c r="P1123" s="181">
        <f>O1123*H1123</f>
        <v>0</v>
      </c>
      <c r="Q1123" s="181">
        <v>0.0002</v>
      </c>
      <c r="R1123" s="181">
        <f>Q1123*H1123</f>
        <v>0.0325972</v>
      </c>
      <c r="S1123" s="181">
        <v>0</v>
      </c>
      <c r="T1123" s="182">
        <f>S1123*H1123</f>
        <v>0</v>
      </c>
      <c r="AR1123" s="24" t="s">
        <v>262</v>
      </c>
      <c r="AT1123" s="24" t="s">
        <v>162</v>
      </c>
      <c r="AU1123" s="24" t="s">
        <v>91</v>
      </c>
      <c r="AY1123" s="24" t="s">
        <v>160</v>
      </c>
      <c r="BE1123" s="183">
        <f>IF(N1123="základní",J1123,0)</f>
        <v>0</v>
      </c>
      <c r="BF1123" s="183">
        <f>IF(N1123="snížená",J1123,0)</f>
        <v>0</v>
      </c>
      <c r="BG1123" s="183">
        <f>IF(N1123="zákl. přenesená",J1123,0)</f>
        <v>0</v>
      </c>
      <c r="BH1123" s="183">
        <f>IF(N1123="sníž. přenesená",J1123,0)</f>
        <v>0</v>
      </c>
      <c r="BI1123" s="183">
        <f>IF(N1123="nulová",J1123,0)</f>
        <v>0</v>
      </c>
      <c r="BJ1123" s="24" t="s">
        <v>26</v>
      </c>
      <c r="BK1123" s="183">
        <f>ROUND(I1123*H1123,2)</f>
        <v>0</v>
      </c>
      <c r="BL1123" s="24" t="s">
        <v>262</v>
      </c>
      <c r="BM1123" s="24" t="s">
        <v>1464</v>
      </c>
    </row>
    <row r="1124" spans="2:47" s="1" customFormat="1" ht="13.5">
      <c r="B1124" s="42"/>
      <c r="D1124" s="184" t="s">
        <v>169</v>
      </c>
      <c r="F1124" s="185" t="s">
        <v>1465</v>
      </c>
      <c r="I1124" s="146"/>
      <c r="L1124" s="42"/>
      <c r="M1124" s="186"/>
      <c r="N1124" s="43"/>
      <c r="O1124" s="43"/>
      <c r="P1124" s="43"/>
      <c r="Q1124" s="43"/>
      <c r="R1124" s="43"/>
      <c r="S1124" s="43"/>
      <c r="T1124" s="71"/>
      <c r="AT1124" s="24" t="s">
        <v>169</v>
      </c>
      <c r="AU1124" s="24" t="s">
        <v>91</v>
      </c>
    </row>
    <row r="1125" spans="2:65" s="1" customFormat="1" ht="25.5" customHeight="1">
      <c r="B1125" s="171"/>
      <c r="C1125" s="172" t="s">
        <v>1466</v>
      </c>
      <c r="D1125" s="172" t="s">
        <v>162</v>
      </c>
      <c r="E1125" s="173" t="s">
        <v>1467</v>
      </c>
      <c r="F1125" s="174" t="s">
        <v>1468</v>
      </c>
      <c r="G1125" s="175" t="s">
        <v>176</v>
      </c>
      <c r="H1125" s="176">
        <v>28.671</v>
      </c>
      <c r="I1125" s="177"/>
      <c r="J1125" s="178">
        <f>ROUND(I1125*H1125,2)</f>
        <v>0</v>
      </c>
      <c r="K1125" s="174" t="s">
        <v>166</v>
      </c>
      <c r="L1125" s="42"/>
      <c r="M1125" s="179" t="s">
        <v>5</v>
      </c>
      <c r="N1125" s="180" t="s">
        <v>53</v>
      </c>
      <c r="O1125" s="43"/>
      <c r="P1125" s="181">
        <f>O1125*H1125</f>
        <v>0</v>
      </c>
      <c r="Q1125" s="181">
        <v>1E-05</v>
      </c>
      <c r="R1125" s="181">
        <f>Q1125*H1125</f>
        <v>0.00028671</v>
      </c>
      <c r="S1125" s="181">
        <v>0</v>
      </c>
      <c r="T1125" s="182">
        <f>S1125*H1125</f>
        <v>0</v>
      </c>
      <c r="AR1125" s="24" t="s">
        <v>262</v>
      </c>
      <c r="AT1125" s="24" t="s">
        <v>162</v>
      </c>
      <c r="AU1125" s="24" t="s">
        <v>91</v>
      </c>
      <c r="AY1125" s="24" t="s">
        <v>160</v>
      </c>
      <c r="BE1125" s="183">
        <f>IF(N1125="základní",J1125,0)</f>
        <v>0</v>
      </c>
      <c r="BF1125" s="183">
        <f>IF(N1125="snížená",J1125,0)</f>
        <v>0</v>
      </c>
      <c r="BG1125" s="183">
        <f>IF(N1125="zákl. přenesená",J1125,0)</f>
        <v>0</v>
      </c>
      <c r="BH1125" s="183">
        <f>IF(N1125="sníž. přenesená",J1125,0)</f>
        <v>0</v>
      </c>
      <c r="BI1125" s="183">
        <f>IF(N1125="nulová",J1125,0)</f>
        <v>0</v>
      </c>
      <c r="BJ1125" s="24" t="s">
        <v>26</v>
      </c>
      <c r="BK1125" s="183">
        <f>ROUND(I1125*H1125,2)</f>
        <v>0</v>
      </c>
      <c r="BL1125" s="24" t="s">
        <v>262</v>
      </c>
      <c r="BM1125" s="24" t="s">
        <v>1469</v>
      </c>
    </row>
    <row r="1126" spans="2:47" s="1" customFormat="1" ht="27">
      <c r="B1126" s="42"/>
      <c r="D1126" s="184" t="s">
        <v>169</v>
      </c>
      <c r="F1126" s="185" t="s">
        <v>1470</v>
      </c>
      <c r="I1126" s="146"/>
      <c r="L1126" s="42"/>
      <c r="M1126" s="186"/>
      <c r="N1126" s="43"/>
      <c r="O1126" s="43"/>
      <c r="P1126" s="43"/>
      <c r="Q1126" s="43"/>
      <c r="R1126" s="43"/>
      <c r="S1126" s="43"/>
      <c r="T1126" s="71"/>
      <c r="AT1126" s="24" t="s">
        <v>169</v>
      </c>
      <c r="AU1126" s="24" t="s">
        <v>91</v>
      </c>
    </row>
    <row r="1127" spans="2:51" s="11" customFormat="1" ht="13.5">
      <c r="B1127" s="187"/>
      <c r="D1127" s="184" t="s">
        <v>171</v>
      </c>
      <c r="E1127" s="188" t="s">
        <v>5</v>
      </c>
      <c r="F1127" s="189" t="s">
        <v>1471</v>
      </c>
      <c r="H1127" s="188" t="s">
        <v>5</v>
      </c>
      <c r="I1127" s="190"/>
      <c r="L1127" s="187"/>
      <c r="M1127" s="191"/>
      <c r="N1127" s="192"/>
      <c r="O1127" s="192"/>
      <c r="P1127" s="192"/>
      <c r="Q1127" s="192"/>
      <c r="R1127" s="192"/>
      <c r="S1127" s="192"/>
      <c r="T1127" s="193"/>
      <c r="AT1127" s="188" t="s">
        <v>171</v>
      </c>
      <c r="AU1127" s="188" t="s">
        <v>91</v>
      </c>
      <c r="AV1127" s="11" t="s">
        <v>26</v>
      </c>
      <c r="AW1127" s="11" t="s">
        <v>45</v>
      </c>
      <c r="AX1127" s="11" t="s">
        <v>82</v>
      </c>
      <c r="AY1127" s="188" t="s">
        <v>160</v>
      </c>
    </row>
    <row r="1128" spans="2:51" s="12" customFormat="1" ht="13.5">
      <c r="B1128" s="194"/>
      <c r="D1128" s="184" t="s">
        <v>171</v>
      </c>
      <c r="E1128" s="195" t="s">
        <v>5</v>
      </c>
      <c r="F1128" s="196" t="s">
        <v>721</v>
      </c>
      <c r="H1128" s="197">
        <v>7.585</v>
      </c>
      <c r="I1128" s="198"/>
      <c r="L1128" s="194"/>
      <c r="M1128" s="199"/>
      <c r="N1128" s="200"/>
      <c r="O1128" s="200"/>
      <c r="P1128" s="200"/>
      <c r="Q1128" s="200"/>
      <c r="R1128" s="200"/>
      <c r="S1128" s="200"/>
      <c r="T1128" s="201"/>
      <c r="AT1128" s="195" t="s">
        <v>171</v>
      </c>
      <c r="AU1128" s="195" t="s">
        <v>91</v>
      </c>
      <c r="AV1128" s="12" t="s">
        <v>91</v>
      </c>
      <c r="AW1128" s="12" t="s">
        <v>45</v>
      </c>
      <c r="AX1128" s="12" t="s">
        <v>82</v>
      </c>
      <c r="AY1128" s="195" t="s">
        <v>160</v>
      </c>
    </row>
    <row r="1129" spans="2:51" s="12" customFormat="1" ht="13.5">
      <c r="B1129" s="194"/>
      <c r="D1129" s="184" t="s">
        <v>171</v>
      </c>
      <c r="E1129" s="195" t="s">
        <v>5</v>
      </c>
      <c r="F1129" s="196" t="s">
        <v>709</v>
      </c>
      <c r="H1129" s="197">
        <v>5.228</v>
      </c>
      <c r="I1129" s="198"/>
      <c r="L1129" s="194"/>
      <c r="M1129" s="199"/>
      <c r="N1129" s="200"/>
      <c r="O1129" s="200"/>
      <c r="P1129" s="200"/>
      <c r="Q1129" s="200"/>
      <c r="R1129" s="200"/>
      <c r="S1129" s="200"/>
      <c r="T1129" s="201"/>
      <c r="AT1129" s="195" t="s">
        <v>171</v>
      </c>
      <c r="AU1129" s="195" t="s">
        <v>91</v>
      </c>
      <c r="AV1129" s="12" t="s">
        <v>91</v>
      </c>
      <c r="AW1129" s="12" t="s">
        <v>45</v>
      </c>
      <c r="AX1129" s="12" t="s">
        <v>82</v>
      </c>
      <c r="AY1129" s="195" t="s">
        <v>160</v>
      </c>
    </row>
    <row r="1130" spans="2:51" s="12" customFormat="1" ht="13.5">
      <c r="B1130" s="194"/>
      <c r="D1130" s="184" t="s">
        <v>171</v>
      </c>
      <c r="E1130" s="195" t="s">
        <v>5</v>
      </c>
      <c r="F1130" s="196" t="s">
        <v>692</v>
      </c>
      <c r="H1130" s="197">
        <v>1.128</v>
      </c>
      <c r="I1130" s="198"/>
      <c r="L1130" s="194"/>
      <c r="M1130" s="199"/>
      <c r="N1130" s="200"/>
      <c r="O1130" s="200"/>
      <c r="P1130" s="200"/>
      <c r="Q1130" s="200"/>
      <c r="R1130" s="200"/>
      <c r="S1130" s="200"/>
      <c r="T1130" s="201"/>
      <c r="AT1130" s="195" t="s">
        <v>171</v>
      </c>
      <c r="AU1130" s="195" t="s">
        <v>91</v>
      </c>
      <c r="AV1130" s="12" t="s">
        <v>91</v>
      </c>
      <c r="AW1130" s="12" t="s">
        <v>45</v>
      </c>
      <c r="AX1130" s="12" t="s">
        <v>82</v>
      </c>
      <c r="AY1130" s="195" t="s">
        <v>160</v>
      </c>
    </row>
    <row r="1131" spans="2:51" s="12" customFormat="1" ht="13.5">
      <c r="B1131" s="194"/>
      <c r="D1131" s="184" t="s">
        <v>171</v>
      </c>
      <c r="E1131" s="195" t="s">
        <v>5</v>
      </c>
      <c r="F1131" s="196" t="s">
        <v>695</v>
      </c>
      <c r="H1131" s="197">
        <v>8.61</v>
      </c>
      <c r="I1131" s="198"/>
      <c r="L1131" s="194"/>
      <c r="M1131" s="199"/>
      <c r="N1131" s="200"/>
      <c r="O1131" s="200"/>
      <c r="P1131" s="200"/>
      <c r="Q1131" s="200"/>
      <c r="R1131" s="200"/>
      <c r="S1131" s="200"/>
      <c r="T1131" s="201"/>
      <c r="AT1131" s="195" t="s">
        <v>171</v>
      </c>
      <c r="AU1131" s="195" t="s">
        <v>91</v>
      </c>
      <c r="AV1131" s="12" t="s">
        <v>91</v>
      </c>
      <c r="AW1131" s="12" t="s">
        <v>45</v>
      </c>
      <c r="AX1131" s="12" t="s">
        <v>82</v>
      </c>
      <c r="AY1131" s="195" t="s">
        <v>160</v>
      </c>
    </row>
    <row r="1132" spans="2:51" s="12" customFormat="1" ht="13.5">
      <c r="B1132" s="194"/>
      <c r="D1132" s="184" t="s">
        <v>171</v>
      </c>
      <c r="E1132" s="195" t="s">
        <v>5</v>
      </c>
      <c r="F1132" s="196" t="s">
        <v>696</v>
      </c>
      <c r="H1132" s="197">
        <v>2.235</v>
      </c>
      <c r="I1132" s="198"/>
      <c r="L1132" s="194"/>
      <c r="M1132" s="199"/>
      <c r="N1132" s="200"/>
      <c r="O1132" s="200"/>
      <c r="P1132" s="200"/>
      <c r="Q1132" s="200"/>
      <c r="R1132" s="200"/>
      <c r="S1132" s="200"/>
      <c r="T1132" s="201"/>
      <c r="AT1132" s="195" t="s">
        <v>171</v>
      </c>
      <c r="AU1132" s="195" t="s">
        <v>91</v>
      </c>
      <c r="AV1132" s="12" t="s">
        <v>91</v>
      </c>
      <c r="AW1132" s="12" t="s">
        <v>45</v>
      </c>
      <c r="AX1132" s="12" t="s">
        <v>82</v>
      </c>
      <c r="AY1132" s="195" t="s">
        <v>160</v>
      </c>
    </row>
    <row r="1133" spans="2:51" s="12" customFormat="1" ht="13.5">
      <c r="B1133" s="194"/>
      <c r="D1133" s="184" t="s">
        <v>171</v>
      </c>
      <c r="E1133" s="195" t="s">
        <v>5</v>
      </c>
      <c r="F1133" s="196" t="s">
        <v>700</v>
      </c>
      <c r="H1133" s="197">
        <v>3.885</v>
      </c>
      <c r="I1133" s="198"/>
      <c r="L1133" s="194"/>
      <c r="M1133" s="199"/>
      <c r="N1133" s="200"/>
      <c r="O1133" s="200"/>
      <c r="P1133" s="200"/>
      <c r="Q1133" s="200"/>
      <c r="R1133" s="200"/>
      <c r="S1133" s="200"/>
      <c r="T1133" s="201"/>
      <c r="AT1133" s="195" t="s">
        <v>171</v>
      </c>
      <c r="AU1133" s="195" t="s">
        <v>91</v>
      </c>
      <c r="AV1133" s="12" t="s">
        <v>91</v>
      </c>
      <c r="AW1133" s="12" t="s">
        <v>45</v>
      </c>
      <c r="AX1133" s="12" t="s">
        <v>82</v>
      </c>
      <c r="AY1133" s="195" t="s">
        <v>160</v>
      </c>
    </row>
    <row r="1134" spans="2:65" s="1" customFormat="1" ht="16.5" customHeight="1">
      <c r="B1134" s="171"/>
      <c r="C1134" s="172" t="s">
        <v>1472</v>
      </c>
      <c r="D1134" s="172" t="s">
        <v>162</v>
      </c>
      <c r="E1134" s="173" t="s">
        <v>1473</v>
      </c>
      <c r="F1134" s="174" t="s">
        <v>1474</v>
      </c>
      <c r="G1134" s="175" t="s">
        <v>176</v>
      </c>
      <c r="H1134" s="176">
        <v>64.712</v>
      </c>
      <c r="I1134" s="177"/>
      <c r="J1134" s="178">
        <f>ROUND(I1134*H1134,2)</f>
        <v>0</v>
      </c>
      <c r="K1134" s="174" t="s">
        <v>166</v>
      </c>
      <c r="L1134" s="42"/>
      <c r="M1134" s="179" t="s">
        <v>5</v>
      </c>
      <c r="N1134" s="180" t="s">
        <v>53</v>
      </c>
      <c r="O1134" s="43"/>
      <c r="P1134" s="181">
        <f>O1134*H1134</f>
        <v>0</v>
      </c>
      <c r="Q1134" s="181">
        <v>1E-05</v>
      </c>
      <c r="R1134" s="181">
        <f>Q1134*H1134</f>
        <v>0.00064712</v>
      </c>
      <c r="S1134" s="181">
        <v>0</v>
      </c>
      <c r="T1134" s="182">
        <f>S1134*H1134</f>
        <v>0</v>
      </c>
      <c r="AR1134" s="24" t="s">
        <v>262</v>
      </c>
      <c r="AT1134" s="24" t="s">
        <v>162</v>
      </c>
      <c r="AU1134" s="24" t="s">
        <v>91</v>
      </c>
      <c r="AY1134" s="24" t="s">
        <v>160</v>
      </c>
      <c r="BE1134" s="183">
        <f>IF(N1134="základní",J1134,0)</f>
        <v>0</v>
      </c>
      <c r="BF1134" s="183">
        <f>IF(N1134="snížená",J1134,0)</f>
        <v>0</v>
      </c>
      <c r="BG1134" s="183">
        <f>IF(N1134="zákl. přenesená",J1134,0)</f>
        <v>0</v>
      </c>
      <c r="BH1134" s="183">
        <f>IF(N1134="sníž. přenesená",J1134,0)</f>
        <v>0</v>
      </c>
      <c r="BI1134" s="183">
        <f>IF(N1134="nulová",J1134,0)</f>
        <v>0</v>
      </c>
      <c r="BJ1134" s="24" t="s">
        <v>26</v>
      </c>
      <c r="BK1134" s="183">
        <f>ROUND(I1134*H1134,2)</f>
        <v>0</v>
      </c>
      <c r="BL1134" s="24" t="s">
        <v>262</v>
      </c>
      <c r="BM1134" s="24" t="s">
        <v>1475</v>
      </c>
    </row>
    <row r="1135" spans="2:47" s="1" customFormat="1" ht="13.5">
      <c r="B1135" s="42"/>
      <c r="D1135" s="184" t="s">
        <v>169</v>
      </c>
      <c r="F1135" s="185" t="s">
        <v>1476</v>
      </c>
      <c r="I1135" s="146"/>
      <c r="L1135" s="42"/>
      <c r="M1135" s="186"/>
      <c r="N1135" s="43"/>
      <c r="O1135" s="43"/>
      <c r="P1135" s="43"/>
      <c r="Q1135" s="43"/>
      <c r="R1135" s="43"/>
      <c r="S1135" s="43"/>
      <c r="T1135" s="71"/>
      <c r="AT1135" s="24" t="s">
        <v>169</v>
      </c>
      <c r="AU1135" s="24" t="s">
        <v>91</v>
      </c>
    </row>
    <row r="1136" spans="2:51" s="11" customFormat="1" ht="13.5">
      <c r="B1136" s="187"/>
      <c r="D1136" s="184" t="s">
        <v>171</v>
      </c>
      <c r="E1136" s="188" t="s">
        <v>5</v>
      </c>
      <c r="F1136" s="189" t="s">
        <v>1477</v>
      </c>
      <c r="H1136" s="188" t="s">
        <v>5</v>
      </c>
      <c r="I1136" s="190"/>
      <c r="L1136" s="187"/>
      <c r="M1136" s="191"/>
      <c r="N1136" s="192"/>
      <c r="O1136" s="192"/>
      <c r="P1136" s="192"/>
      <c r="Q1136" s="192"/>
      <c r="R1136" s="192"/>
      <c r="S1136" s="192"/>
      <c r="T1136" s="193"/>
      <c r="AT1136" s="188" t="s">
        <v>171</v>
      </c>
      <c r="AU1136" s="188" t="s">
        <v>91</v>
      </c>
      <c r="AV1136" s="11" t="s">
        <v>26</v>
      </c>
      <c r="AW1136" s="11" t="s">
        <v>45</v>
      </c>
      <c r="AX1136" s="11" t="s">
        <v>82</v>
      </c>
      <c r="AY1136" s="188" t="s">
        <v>160</v>
      </c>
    </row>
    <row r="1137" spans="2:51" s="12" customFormat="1" ht="13.5">
      <c r="B1137" s="194"/>
      <c r="D1137" s="184" t="s">
        <v>171</v>
      </c>
      <c r="E1137" s="195" t="s">
        <v>5</v>
      </c>
      <c r="F1137" s="196" t="s">
        <v>1478</v>
      </c>
      <c r="H1137" s="197">
        <v>10.632</v>
      </c>
      <c r="I1137" s="198"/>
      <c r="L1137" s="194"/>
      <c r="M1137" s="199"/>
      <c r="N1137" s="200"/>
      <c r="O1137" s="200"/>
      <c r="P1137" s="200"/>
      <c r="Q1137" s="200"/>
      <c r="R1137" s="200"/>
      <c r="S1137" s="200"/>
      <c r="T1137" s="201"/>
      <c r="AT1137" s="195" t="s">
        <v>171</v>
      </c>
      <c r="AU1137" s="195" t="s">
        <v>91</v>
      </c>
      <c r="AV1137" s="12" t="s">
        <v>91</v>
      </c>
      <c r="AW1137" s="12" t="s">
        <v>45</v>
      </c>
      <c r="AX1137" s="12" t="s">
        <v>82</v>
      </c>
      <c r="AY1137" s="195" t="s">
        <v>160</v>
      </c>
    </row>
    <row r="1138" spans="2:51" s="12" customFormat="1" ht="13.5">
      <c r="B1138" s="194"/>
      <c r="D1138" s="184" t="s">
        <v>171</v>
      </c>
      <c r="E1138" s="195" t="s">
        <v>5</v>
      </c>
      <c r="F1138" s="196" t="s">
        <v>1479</v>
      </c>
      <c r="H1138" s="197">
        <v>46.88</v>
      </c>
      <c r="I1138" s="198"/>
      <c r="L1138" s="194"/>
      <c r="M1138" s="199"/>
      <c r="N1138" s="200"/>
      <c r="O1138" s="200"/>
      <c r="P1138" s="200"/>
      <c r="Q1138" s="200"/>
      <c r="R1138" s="200"/>
      <c r="S1138" s="200"/>
      <c r="T1138" s="201"/>
      <c r="AT1138" s="195" t="s">
        <v>171</v>
      </c>
      <c r="AU1138" s="195" t="s">
        <v>91</v>
      </c>
      <c r="AV1138" s="12" t="s">
        <v>91</v>
      </c>
      <c r="AW1138" s="12" t="s">
        <v>45</v>
      </c>
      <c r="AX1138" s="12" t="s">
        <v>82</v>
      </c>
      <c r="AY1138" s="195" t="s">
        <v>160</v>
      </c>
    </row>
    <row r="1139" spans="2:51" s="12" customFormat="1" ht="13.5">
      <c r="B1139" s="194"/>
      <c r="D1139" s="184" t="s">
        <v>171</v>
      </c>
      <c r="E1139" s="195" t="s">
        <v>5</v>
      </c>
      <c r="F1139" s="196" t="s">
        <v>1480</v>
      </c>
      <c r="H1139" s="197">
        <v>7.2</v>
      </c>
      <c r="I1139" s="198"/>
      <c r="L1139" s="194"/>
      <c r="M1139" s="199"/>
      <c r="N1139" s="200"/>
      <c r="O1139" s="200"/>
      <c r="P1139" s="200"/>
      <c r="Q1139" s="200"/>
      <c r="R1139" s="200"/>
      <c r="S1139" s="200"/>
      <c r="T1139" s="201"/>
      <c r="AT1139" s="195" t="s">
        <v>171</v>
      </c>
      <c r="AU1139" s="195" t="s">
        <v>91</v>
      </c>
      <c r="AV1139" s="12" t="s">
        <v>91</v>
      </c>
      <c r="AW1139" s="12" t="s">
        <v>45</v>
      </c>
      <c r="AX1139" s="12" t="s">
        <v>82</v>
      </c>
      <c r="AY1139" s="195" t="s">
        <v>160</v>
      </c>
    </row>
    <row r="1140" spans="2:65" s="1" customFormat="1" ht="16.5" customHeight="1">
      <c r="B1140" s="171"/>
      <c r="C1140" s="172" t="s">
        <v>1481</v>
      </c>
      <c r="D1140" s="172" t="s">
        <v>162</v>
      </c>
      <c r="E1140" s="173" t="s">
        <v>1482</v>
      </c>
      <c r="F1140" s="174" t="s">
        <v>1483</v>
      </c>
      <c r="G1140" s="175" t="s">
        <v>176</v>
      </c>
      <c r="H1140" s="176">
        <v>162.986</v>
      </c>
      <c r="I1140" s="177"/>
      <c r="J1140" s="178">
        <f>ROUND(I1140*H1140,2)</f>
        <v>0</v>
      </c>
      <c r="K1140" s="174" t="s">
        <v>166</v>
      </c>
      <c r="L1140" s="42"/>
      <c r="M1140" s="179" t="s">
        <v>5</v>
      </c>
      <c r="N1140" s="180" t="s">
        <v>53</v>
      </c>
      <c r="O1140" s="43"/>
      <c r="P1140" s="181">
        <f>O1140*H1140</f>
        <v>0</v>
      </c>
      <c r="Q1140" s="181">
        <v>1E-05</v>
      </c>
      <c r="R1140" s="181">
        <f>Q1140*H1140</f>
        <v>0.0016298600000000001</v>
      </c>
      <c r="S1140" s="181">
        <v>0</v>
      </c>
      <c r="T1140" s="182">
        <f>S1140*H1140</f>
        <v>0</v>
      </c>
      <c r="AR1140" s="24" t="s">
        <v>262</v>
      </c>
      <c r="AT1140" s="24" t="s">
        <v>162</v>
      </c>
      <c r="AU1140" s="24" t="s">
        <v>91</v>
      </c>
      <c r="AY1140" s="24" t="s">
        <v>160</v>
      </c>
      <c r="BE1140" s="183">
        <f>IF(N1140="základní",J1140,0)</f>
        <v>0</v>
      </c>
      <c r="BF1140" s="183">
        <f>IF(N1140="snížená",J1140,0)</f>
        <v>0</v>
      </c>
      <c r="BG1140" s="183">
        <f>IF(N1140="zákl. přenesená",J1140,0)</f>
        <v>0</v>
      </c>
      <c r="BH1140" s="183">
        <f>IF(N1140="sníž. přenesená",J1140,0)</f>
        <v>0</v>
      </c>
      <c r="BI1140" s="183">
        <f>IF(N1140="nulová",J1140,0)</f>
        <v>0</v>
      </c>
      <c r="BJ1140" s="24" t="s">
        <v>26</v>
      </c>
      <c r="BK1140" s="183">
        <f>ROUND(I1140*H1140,2)</f>
        <v>0</v>
      </c>
      <c r="BL1140" s="24" t="s">
        <v>262</v>
      </c>
      <c r="BM1140" s="24" t="s">
        <v>1484</v>
      </c>
    </row>
    <row r="1141" spans="2:47" s="1" customFormat="1" ht="13.5">
      <c r="B1141" s="42"/>
      <c r="D1141" s="184" t="s">
        <v>169</v>
      </c>
      <c r="F1141" s="185" t="s">
        <v>1485</v>
      </c>
      <c r="I1141" s="146"/>
      <c r="L1141" s="42"/>
      <c r="M1141" s="186"/>
      <c r="N1141" s="43"/>
      <c r="O1141" s="43"/>
      <c r="P1141" s="43"/>
      <c r="Q1141" s="43"/>
      <c r="R1141" s="43"/>
      <c r="S1141" s="43"/>
      <c r="T1141" s="71"/>
      <c r="AT1141" s="24" t="s">
        <v>169</v>
      </c>
      <c r="AU1141" s="24" t="s">
        <v>91</v>
      </c>
    </row>
    <row r="1142" spans="2:65" s="1" customFormat="1" ht="25.5" customHeight="1">
      <c r="B1142" s="171"/>
      <c r="C1142" s="172" t="s">
        <v>1486</v>
      </c>
      <c r="D1142" s="172" t="s">
        <v>162</v>
      </c>
      <c r="E1142" s="173" t="s">
        <v>1487</v>
      </c>
      <c r="F1142" s="174" t="s">
        <v>1488</v>
      </c>
      <c r="G1142" s="175" t="s">
        <v>176</v>
      </c>
      <c r="H1142" s="176">
        <v>162.986</v>
      </c>
      <c r="I1142" s="177"/>
      <c r="J1142" s="178">
        <f>ROUND(I1142*H1142,2)</f>
        <v>0</v>
      </c>
      <c r="K1142" s="174" t="s">
        <v>166</v>
      </c>
      <c r="L1142" s="42"/>
      <c r="M1142" s="179" t="s">
        <v>5</v>
      </c>
      <c r="N1142" s="180" t="s">
        <v>53</v>
      </c>
      <c r="O1142" s="43"/>
      <c r="P1142" s="181">
        <f>O1142*H1142</f>
        <v>0</v>
      </c>
      <c r="Q1142" s="181">
        <v>0.00029</v>
      </c>
      <c r="R1142" s="181">
        <f>Q1142*H1142</f>
        <v>0.04726594</v>
      </c>
      <c r="S1142" s="181">
        <v>0</v>
      </c>
      <c r="T1142" s="182">
        <f>S1142*H1142</f>
        <v>0</v>
      </c>
      <c r="AR1142" s="24" t="s">
        <v>262</v>
      </c>
      <c r="AT1142" s="24" t="s">
        <v>162</v>
      </c>
      <c r="AU1142" s="24" t="s">
        <v>91</v>
      </c>
      <c r="AY1142" s="24" t="s">
        <v>160</v>
      </c>
      <c r="BE1142" s="183">
        <f>IF(N1142="základní",J1142,0)</f>
        <v>0</v>
      </c>
      <c r="BF1142" s="183">
        <f>IF(N1142="snížená",J1142,0)</f>
        <v>0</v>
      </c>
      <c r="BG1142" s="183">
        <f>IF(N1142="zákl. přenesená",J1142,0)</f>
        <v>0</v>
      </c>
      <c r="BH1142" s="183">
        <f>IF(N1142="sníž. přenesená",J1142,0)</f>
        <v>0</v>
      </c>
      <c r="BI1142" s="183">
        <f>IF(N1142="nulová",J1142,0)</f>
        <v>0</v>
      </c>
      <c r="BJ1142" s="24" t="s">
        <v>26</v>
      </c>
      <c r="BK1142" s="183">
        <f>ROUND(I1142*H1142,2)</f>
        <v>0</v>
      </c>
      <c r="BL1142" s="24" t="s">
        <v>262</v>
      </c>
      <c r="BM1142" s="24" t="s">
        <v>1489</v>
      </c>
    </row>
    <row r="1143" spans="2:47" s="1" customFormat="1" ht="27">
      <c r="B1143" s="42"/>
      <c r="D1143" s="184" t="s">
        <v>169</v>
      </c>
      <c r="F1143" s="185" t="s">
        <v>1490</v>
      </c>
      <c r="I1143" s="146"/>
      <c r="L1143" s="42"/>
      <c r="M1143" s="186"/>
      <c r="N1143" s="43"/>
      <c r="O1143" s="43"/>
      <c r="P1143" s="43"/>
      <c r="Q1143" s="43"/>
      <c r="R1143" s="43"/>
      <c r="S1143" s="43"/>
      <c r="T1143" s="71"/>
      <c r="AT1143" s="24" t="s">
        <v>169</v>
      </c>
      <c r="AU1143" s="24" t="s">
        <v>91</v>
      </c>
    </row>
    <row r="1144" spans="2:63" s="10" customFormat="1" ht="37.35" customHeight="1">
      <c r="B1144" s="158"/>
      <c r="D1144" s="159" t="s">
        <v>81</v>
      </c>
      <c r="E1144" s="160" t="s">
        <v>194</v>
      </c>
      <c r="F1144" s="160" t="s">
        <v>1491</v>
      </c>
      <c r="I1144" s="161"/>
      <c r="J1144" s="162">
        <f>BK1144</f>
        <v>0</v>
      </c>
      <c r="L1144" s="158"/>
      <c r="M1144" s="163"/>
      <c r="N1144" s="164"/>
      <c r="O1144" s="164"/>
      <c r="P1144" s="165">
        <f>P1145+P1150+P1153</f>
        <v>0</v>
      </c>
      <c r="Q1144" s="164"/>
      <c r="R1144" s="165">
        <f>R1145+R1150+R1153</f>
        <v>0</v>
      </c>
      <c r="S1144" s="164"/>
      <c r="T1144" s="166">
        <f>T1145+T1150+T1153</f>
        <v>0</v>
      </c>
      <c r="AR1144" s="159" t="s">
        <v>180</v>
      </c>
      <c r="AT1144" s="167" t="s">
        <v>81</v>
      </c>
      <c r="AU1144" s="167" t="s">
        <v>82</v>
      </c>
      <c r="AY1144" s="159" t="s">
        <v>160</v>
      </c>
      <c r="BK1144" s="168">
        <f>BK1145+BK1150+BK1153</f>
        <v>0</v>
      </c>
    </row>
    <row r="1145" spans="2:63" s="10" customFormat="1" ht="19.9" customHeight="1">
      <c r="B1145" s="158"/>
      <c r="D1145" s="159" t="s">
        <v>81</v>
      </c>
      <c r="E1145" s="169" t="s">
        <v>1492</v>
      </c>
      <c r="F1145" s="169" t="s">
        <v>1493</v>
      </c>
      <c r="I1145" s="161"/>
      <c r="J1145" s="170">
        <f>BK1145</f>
        <v>0</v>
      </c>
      <c r="L1145" s="158"/>
      <c r="M1145" s="163"/>
      <c r="N1145" s="164"/>
      <c r="O1145" s="164"/>
      <c r="P1145" s="165">
        <f>SUM(P1146:P1149)</f>
        <v>0</v>
      </c>
      <c r="Q1145" s="164"/>
      <c r="R1145" s="165">
        <f>SUM(R1146:R1149)</f>
        <v>0</v>
      </c>
      <c r="S1145" s="164"/>
      <c r="T1145" s="166">
        <f>SUM(T1146:T1149)</f>
        <v>0</v>
      </c>
      <c r="AR1145" s="159" t="s">
        <v>180</v>
      </c>
      <c r="AT1145" s="167" t="s">
        <v>81</v>
      </c>
      <c r="AU1145" s="167" t="s">
        <v>26</v>
      </c>
      <c r="AY1145" s="159" t="s">
        <v>160</v>
      </c>
      <c r="BK1145" s="168">
        <f>SUM(BK1146:BK1149)</f>
        <v>0</v>
      </c>
    </row>
    <row r="1146" spans="2:65" s="1" customFormat="1" ht="38.25" customHeight="1">
      <c r="B1146" s="171"/>
      <c r="C1146" s="172" t="s">
        <v>1494</v>
      </c>
      <c r="D1146" s="172" t="s">
        <v>162</v>
      </c>
      <c r="E1146" s="173" t="s">
        <v>1495</v>
      </c>
      <c r="F1146" s="174" t="s">
        <v>1740</v>
      </c>
      <c r="G1146" s="175" t="s">
        <v>1496</v>
      </c>
      <c r="H1146" s="176">
        <v>1</v>
      </c>
      <c r="I1146" s="177"/>
      <c r="J1146" s="178">
        <f>ROUND(I1146*H1146,2)</f>
        <v>0</v>
      </c>
      <c r="K1146" s="174" t="s">
        <v>5</v>
      </c>
      <c r="L1146" s="42"/>
      <c r="M1146" s="179" t="s">
        <v>5</v>
      </c>
      <c r="N1146" s="180" t="s">
        <v>53</v>
      </c>
      <c r="O1146" s="43"/>
      <c r="P1146" s="181">
        <f>O1146*H1146</f>
        <v>0</v>
      </c>
      <c r="Q1146" s="181">
        <v>0</v>
      </c>
      <c r="R1146" s="181">
        <f>Q1146*H1146</f>
        <v>0</v>
      </c>
      <c r="S1146" s="181">
        <v>0</v>
      </c>
      <c r="T1146" s="182">
        <f>S1146*H1146</f>
        <v>0</v>
      </c>
      <c r="AR1146" s="24" t="s">
        <v>645</v>
      </c>
      <c r="AT1146" s="24" t="s">
        <v>162</v>
      </c>
      <c r="AU1146" s="24" t="s">
        <v>91</v>
      </c>
      <c r="AY1146" s="24" t="s">
        <v>160</v>
      </c>
      <c r="BE1146" s="183">
        <f>IF(N1146="základní",J1146,0)</f>
        <v>0</v>
      </c>
      <c r="BF1146" s="183">
        <f>IF(N1146="snížená",J1146,0)</f>
        <v>0</v>
      </c>
      <c r="BG1146" s="183">
        <f>IF(N1146="zákl. přenesená",J1146,0)</f>
        <v>0</v>
      </c>
      <c r="BH1146" s="183">
        <f>IF(N1146="sníž. přenesená",J1146,0)</f>
        <v>0</v>
      </c>
      <c r="BI1146" s="183">
        <f>IF(N1146="nulová",J1146,0)</f>
        <v>0</v>
      </c>
      <c r="BJ1146" s="24" t="s">
        <v>26</v>
      </c>
      <c r="BK1146" s="183">
        <f>ROUND(I1146*H1146,2)</f>
        <v>0</v>
      </c>
      <c r="BL1146" s="24" t="s">
        <v>645</v>
      </c>
      <c r="BM1146" s="24" t="s">
        <v>1497</v>
      </c>
    </row>
    <row r="1147" spans="2:47" s="1" customFormat="1" ht="27">
      <c r="B1147" s="42"/>
      <c r="D1147" s="184" t="s">
        <v>169</v>
      </c>
      <c r="F1147" s="185" t="s">
        <v>1740</v>
      </c>
      <c r="I1147" s="146"/>
      <c r="L1147" s="42"/>
      <c r="M1147" s="186"/>
      <c r="N1147" s="43"/>
      <c r="O1147" s="43"/>
      <c r="P1147" s="43"/>
      <c r="Q1147" s="43"/>
      <c r="R1147" s="43"/>
      <c r="S1147" s="43"/>
      <c r="T1147" s="71"/>
      <c r="AT1147" s="24" t="s">
        <v>169</v>
      </c>
      <c r="AU1147" s="24" t="s">
        <v>91</v>
      </c>
    </row>
    <row r="1148" spans="2:65" s="1" customFormat="1" ht="38.25" customHeight="1">
      <c r="B1148" s="171"/>
      <c r="C1148" s="172" t="s">
        <v>1498</v>
      </c>
      <c r="D1148" s="172" t="s">
        <v>162</v>
      </c>
      <c r="E1148" s="173" t="s">
        <v>1499</v>
      </c>
      <c r="F1148" s="174" t="s">
        <v>1500</v>
      </c>
      <c r="G1148" s="175" t="s">
        <v>1501</v>
      </c>
      <c r="H1148" s="176">
        <v>4</v>
      </c>
      <c r="I1148" s="177"/>
      <c r="J1148" s="178">
        <f>ROUND(I1148*H1148,2)</f>
        <v>0</v>
      </c>
      <c r="K1148" s="174" t="s">
        <v>5</v>
      </c>
      <c r="L1148" s="42"/>
      <c r="M1148" s="179" t="s">
        <v>5</v>
      </c>
      <c r="N1148" s="180" t="s">
        <v>53</v>
      </c>
      <c r="O1148" s="43"/>
      <c r="P1148" s="181">
        <f>O1148*H1148</f>
        <v>0</v>
      </c>
      <c r="Q1148" s="181">
        <v>0</v>
      </c>
      <c r="R1148" s="181">
        <f>Q1148*H1148</f>
        <v>0</v>
      </c>
      <c r="S1148" s="181">
        <v>0</v>
      </c>
      <c r="T1148" s="182">
        <f>S1148*H1148</f>
        <v>0</v>
      </c>
      <c r="AR1148" s="24" t="s">
        <v>645</v>
      </c>
      <c r="AT1148" s="24" t="s">
        <v>162</v>
      </c>
      <c r="AU1148" s="24" t="s">
        <v>91</v>
      </c>
      <c r="AY1148" s="24" t="s">
        <v>160</v>
      </c>
      <c r="BE1148" s="183">
        <f>IF(N1148="základní",J1148,0)</f>
        <v>0</v>
      </c>
      <c r="BF1148" s="183">
        <f>IF(N1148="snížená",J1148,0)</f>
        <v>0</v>
      </c>
      <c r="BG1148" s="183">
        <f>IF(N1148="zákl. přenesená",J1148,0)</f>
        <v>0</v>
      </c>
      <c r="BH1148" s="183">
        <f>IF(N1148="sníž. přenesená",J1148,0)</f>
        <v>0</v>
      </c>
      <c r="BI1148" s="183">
        <f>IF(N1148="nulová",J1148,0)</f>
        <v>0</v>
      </c>
      <c r="BJ1148" s="24" t="s">
        <v>26</v>
      </c>
      <c r="BK1148" s="183">
        <f>ROUND(I1148*H1148,2)</f>
        <v>0</v>
      </c>
      <c r="BL1148" s="24" t="s">
        <v>645</v>
      </c>
      <c r="BM1148" s="24" t="s">
        <v>1502</v>
      </c>
    </row>
    <row r="1149" spans="2:47" s="1" customFormat="1" ht="27">
      <c r="B1149" s="42"/>
      <c r="D1149" s="184" t="s">
        <v>169</v>
      </c>
      <c r="F1149" s="185" t="s">
        <v>1500</v>
      </c>
      <c r="I1149" s="146"/>
      <c r="L1149" s="42"/>
      <c r="M1149" s="186"/>
      <c r="N1149" s="43"/>
      <c r="O1149" s="43"/>
      <c r="P1149" s="43"/>
      <c r="Q1149" s="43"/>
      <c r="R1149" s="43"/>
      <c r="S1149" s="43"/>
      <c r="T1149" s="71"/>
      <c r="AT1149" s="24" t="s">
        <v>169</v>
      </c>
      <c r="AU1149" s="24" t="s">
        <v>91</v>
      </c>
    </row>
    <row r="1150" spans="2:63" s="10" customFormat="1" ht="29.85" customHeight="1">
      <c r="B1150" s="158"/>
      <c r="D1150" s="159" t="s">
        <v>81</v>
      </c>
      <c r="E1150" s="169" t="s">
        <v>1503</v>
      </c>
      <c r="F1150" s="169" t="s">
        <v>1504</v>
      </c>
      <c r="I1150" s="161"/>
      <c r="J1150" s="170">
        <f>BK1150</f>
        <v>0</v>
      </c>
      <c r="L1150" s="158"/>
      <c r="M1150" s="163"/>
      <c r="N1150" s="164"/>
      <c r="O1150" s="164"/>
      <c r="P1150" s="165">
        <f>SUM(P1151:P1152)</f>
        <v>0</v>
      </c>
      <c r="Q1150" s="164"/>
      <c r="R1150" s="165">
        <f>SUM(R1151:R1152)</f>
        <v>0</v>
      </c>
      <c r="S1150" s="164"/>
      <c r="T1150" s="166">
        <f>SUM(T1151:T1152)</f>
        <v>0</v>
      </c>
      <c r="AR1150" s="159" t="s">
        <v>180</v>
      </c>
      <c r="AT1150" s="167" t="s">
        <v>81</v>
      </c>
      <c r="AU1150" s="167" t="s">
        <v>26</v>
      </c>
      <c r="AY1150" s="159" t="s">
        <v>160</v>
      </c>
      <c r="BK1150" s="168">
        <f>SUM(BK1151:BK1152)</f>
        <v>0</v>
      </c>
    </row>
    <row r="1151" spans="2:65" s="1" customFormat="1" ht="25.5" customHeight="1">
      <c r="B1151" s="171"/>
      <c r="C1151" s="172" t="s">
        <v>1505</v>
      </c>
      <c r="D1151" s="172" t="s">
        <v>162</v>
      </c>
      <c r="E1151" s="173" t="s">
        <v>1506</v>
      </c>
      <c r="F1151" s="174" t="s">
        <v>1507</v>
      </c>
      <c r="G1151" s="175" t="s">
        <v>1501</v>
      </c>
      <c r="H1151" s="176">
        <v>1</v>
      </c>
      <c r="I1151" s="177"/>
      <c r="J1151" s="178">
        <f>ROUND(I1151*H1151,2)</f>
        <v>0</v>
      </c>
      <c r="K1151" s="174" t="s">
        <v>5</v>
      </c>
      <c r="L1151" s="42"/>
      <c r="M1151" s="179" t="s">
        <v>5</v>
      </c>
      <c r="N1151" s="180" t="s">
        <v>53</v>
      </c>
      <c r="O1151" s="43"/>
      <c r="P1151" s="181">
        <f>O1151*H1151</f>
        <v>0</v>
      </c>
      <c r="Q1151" s="181">
        <v>0</v>
      </c>
      <c r="R1151" s="181">
        <f>Q1151*H1151</f>
        <v>0</v>
      </c>
      <c r="S1151" s="181">
        <v>0</v>
      </c>
      <c r="T1151" s="182">
        <f>S1151*H1151</f>
        <v>0</v>
      </c>
      <c r="AR1151" s="24" t="s">
        <v>645</v>
      </c>
      <c r="AT1151" s="24" t="s">
        <v>162</v>
      </c>
      <c r="AU1151" s="24" t="s">
        <v>91</v>
      </c>
      <c r="AY1151" s="24" t="s">
        <v>160</v>
      </c>
      <c r="BE1151" s="183">
        <f>IF(N1151="základní",J1151,0)</f>
        <v>0</v>
      </c>
      <c r="BF1151" s="183">
        <f>IF(N1151="snížená",J1151,0)</f>
        <v>0</v>
      </c>
      <c r="BG1151" s="183">
        <f>IF(N1151="zákl. přenesená",J1151,0)</f>
        <v>0</v>
      </c>
      <c r="BH1151" s="183">
        <f>IF(N1151="sníž. přenesená",J1151,0)</f>
        <v>0</v>
      </c>
      <c r="BI1151" s="183">
        <f>IF(N1151="nulová",J1151,0)</f>
        <v>0</v>
      </c>
      <c r="BJ1151" s="24" t="s">
        <v>26</v>
      </c>
      <c r="BK1151" s="183">
        <f>ROUND(I1151*H1151,2)</f>
        <v>0</v>
      </c>
      <c r="BL1151" s="24" t="s">
        <v>645</v>
      </c>
      <c r="BM1151" s="24" t="s">
        <v>1508</v>
      </c>
    </row>
    <row r="1152" spans="2:47" s="1" customFormat="1" ht="27">
      <c r="B1152" s="42"/>
      <c r="D1152" s="184" t="s">
        <v>169</v>
      </c>
      <c r="F1152" s="185" t="s">
        <v>1507</v>
      </c>
      <c r="I1152" s="146"/>
      <c r="L1152" s="42"/>
      <c r="M1152" s="186"/>
      <c r="N1152" s="43"/>
      <c r="O1152" s="43"/>
      <c r="P1152" s="43"/>
      <c r="Q1152" s="43"/>
      <c r="R1152" s="43"/>
      <c r="S1152" s="43"/>
      <c r="T1152" s="71"/>
      <c r="AT1152" s="24" t="s">
        <v>169</v>
      </c>
      <c r="AU1152" s="24" t="s">
        <v>91</v>
      </c>
    </row>
    <row r="1153" spans="2:63" s="10" customFormat="1" ht="29.85" customHeight="1">
      <c r="B1153" s="158"/>
      <c r="D1153" s="159" t="s">
        <v>81</v>
      </c>
      <c r="E1153" s="169" t="s">
        <v>1509</v>
      </c>
      <c r="F1153" s="169" t="s">
        <v>1510</v>
      </c>
      <c r="I1153" s="161"/>
      <c r="J1153" s="170">
        <f>BK1153</f>
        <v>0</v>
      </c>
      <c r="L1153" s="158"/>
      <c r="M1153" s="163"/>
      <c r="N1153" s="164"/>
      <c r="O1153" s="164"/>
      <c r="P1153" s="165">
        <f>SUM(P1154:P1170)</f>
        <v>0</v>
      </c>
      <c r="Q1153" s="164"/>
      <c r="R1153" s="165">
        <f>SUM(R1154:R1170)</f>
        <v>0</v>
      </c>
      <c r="S1153" s="164"/>
      <c r="T1153" s="166">
        <f>SUM(T1154:T1170)</f>
        <v>0</v>
      </c>
      <c r="AR1153" s="159" t="s">
        <v>180</v>
      </c>
      <c r="AT1153" s="167" t="s">
        <v>81</v>
      </c>
      <c r="AU1153" s="167" t="s">
        <v>26</v>
      </c>
      <c r="AY1153" s="159" t="s">
        <v>160</v>
      </c>
      <c r="BK1153" s="168">
        <f>SUM(BK1154:BK1170)</f>
        <v>0</v>
      </c>
    </row>
    <row r="1154" spans="2:65" s="1" customFormat="1" ht="25.5" customHeight="1">
      <c r="B1154" s="171"/>
      <c r="C1154" s="172" t="s">
        <v>1511</v>
      </c>
      <c r="D1154" s="172" t="s">
        <v>162</v>
      </c>
      <c r="E1154" s="173" t="s">
        <v>1512</v>
      </c>
      <c r="F1154" s="174" t="s">
        <v>1513</v>
      </c>
      <c r="G1154" s="175" t="s">
        <v>176</v>
      </c>
      <c r="H1154" s="176">
        <v>173.306</v>
      </c>
      <c r="I1154" s="177"/>
      <c r="J1154" s="178">
        <f>ROUND(I1154*H1154,2)</f>
        <v>0</v>
      </c>
      <c r="K1154" s="174" t="s">
        <v>5</v>
      </c>
      <c r="L1154" s="42"/>
      <c r="M1154" s="179" t="s">
        <v>5</v>
      </c>
      <c r="N1154" s="180" t="s">
        <v>53</v>
      </c>
      <c r="O1154" s="43"/>
      <c r="P1154" s="181">
        <f>O1154*H1154</f>
        <v>0</v>
      </c>
      <c r="Q1154" s="181">
        <v>0</v>
      </c>
      <c r="R1154" s="181">
        <f>Q1154*H1154</f>
        <v>0</v>
      </c>
      <c r="S1154" s="181">
        <v>0</v>
      </c>
      <c r="T1154" s="182">
        <f>S1154*H1154</f>
        <v>0</v>
      </c>
      <c r="AR1154" s="24" t="s">
        <v>645</v>
      </c>
      <c r="AT1154" s="24" t="s">
        <v>162</v>
      </c>
      <c r="AU1154" s="24" t="s">
        <v>91</v>
      </c>
      <c r="AY1154" s="24" t="s">
        <v>160</v>
      </c>
      <c r="BE1154" s="183">
        <f>IF(N1154="základní",J1154,0)</f>
        <v>0</v>
      </c>
      <c r="BF1154" s="183">
        <f>IF(N1154="snížená",J1154,0)</f>
        <v>0</v>
      </c>
      <c r="BG1154" s="183">
        <f>IF(N1154="zákl. přenesená",J1154,0)</f>
        <v>0</v>
      </c>
      <c r="BH1154" s="183">
        <f>IF(N1154="sníž. přenesená",J1154,0)</f>
        <v>0</v>
      </c>
      <c r="BI1154" s="183">
        <f>IF(N1154="nulová",J1154,0)</f>
        <v>0</v>
      </c>
      <c r="BJ1154" s="24" t="s">
        <v>26</v>
      </c>
      <c r="BK1154" s="183">
        <f>ROUND(I1154*H1154,2)</f>
        <v>0</v>
      </c>
      <c r="BL1154" s="24" t="s">
        <v>645</v>
      </c>
      <c r="BM1154" s="24" t="s">
        <v>1514</v>
      </c>
    </row>
    <row r="1155" spans="2:47" s="1" customFormat="1" ht="13.5">
      <c r="B1155" s="42"/>
      <c r="D1155" s="184" t="s">
        <v>169</v>
      </c>
      <c r="F1155" s="185" t="s">
        <v>1513</v>
      </c>
      <c r="I1155" s="146"/>
      <c r="L1155" s="42"/>
      <c r="M1155" s="186"/>
      <c r="N1155" s="43"/>
      <c r="O1155" s="43"/>
      <c r="P1155" s="43"/>
      <c r="Q1155" s="43"/>
      <c r="R1155" s="43"/>
      <c r="S1155" s="43"/>
      <c r="T1155" s="71"/>
      <c r="AT1155" s="24" t="s">
        <v>169</v>
      </c>
      <c r="AU1155" s="24" t="s">
        <v>91</v>
      </c>
    </row>
    <row r="1156" spans="2:51" s="11" customFormat="1" ht="13.5">
      <c r="B1156" s="187"/>
      <c r="D1156" s="184" t="s">
        <v>171</v>
      </c>
      <c r="E1156" s="188" t="s">
        <v>5</v>
      </c>
      <c r="F1156" s="189" t="s">
        <v>1515</v>
      </c>
      <c r="H1156" s="188" t="s">
        <v>5</v>
      </c>
      <c r="I1156" s="190"/>
      <c r="L1156" s="187"/>
      <c r="M1156" s="191"/>
      <c r="N1156" s="192"/>
      <c r="O1156" s="192"/>
      <c r="P1156" s="192"/>
      <c r="Q1156" s="192"/>
      <c r="R1156" s="192"/>
      <c r="S1156" s="192"/>
      <c r="T1156" s="193"/>
      <c r="AT1156" s="188" t="s">
        <v>171</v>
      </c>
      <c r="AU1156" s="188" t="s">
        <v>91</v>
      </c>
      <c r="AV1156" s="11" t="s">
        <v>26</v>
      </c>
      <c r="AW1156" s="11" t="s">
        <v>45</v>
      </c>
      <c r="AX1156" s="11" t="s">
        <v>82</v>
      </c>
      <c r="AY1156" s="188" t="s">
        <v>160</v>
      </c>
    </row>
    <row r="1157" spans="2:51" s="12" customFormat="1" ht="13.5">
      <c r="B1157" s="194"/>
      <c r="D1157" s="184" t="s">
        <v>171</v>
      </c>
      <c r="E1157" s="195" t="s">
        <v>5</v>
      </c>
      <c r="F1157" s="196" t="s">
        <v>1433</v>
      </c>
      <c r="H1157" s="197">
        <v>6.6</v>
      </c>
      <c r="I1157" s="198"/>
      <c r="L1157" s="194"/>
      <c r="M1157" s="199"/>
      <c r="N1157" s="200"/>
      <c r="O1157" s="200"/>
      <c r="P1157" s="200"/>
      <c r="Q1157" s="200"/>
      <c r="R1157" s="200"/>
      <c r="S1157" s="200"/>
      <c r="T1157" s="201"/>
      <c r="AT1157" s="195" t="s">
        <v>171</v>
      </c>
      <c r="AU1157" s="195" t="s">
        <v>91</v>
      </c>
      <c r="AV1157" s="12" t="s">
        <v>91</v>
      </c>
      <c r="AW1157" s="12" t="s">
        <v>45</v>
      </c>
      <c r="AX1157" s="12" t="s">
        <v>82</v>
      </c>
      <c r="AY1157" s="195" t="s">
        <v>160</v>
      </c>
    </row>
    <row r="1158" spans="2:51" s="12" customFormat="1" ht="13.5">
      <c r="B1158" s="194"/>
      <c r="D1158" s="184" t="s">
        <v>171</v>
      </c>
      <c r="E1158" s="195" t="s">
        <v>5</v>
      </c>
      <c r="F1158" s="196" t="s">
        <v>1434</v>
      </c>
      <c r="H1158" s="197">
        <v>33.252</v>
      </c>
      <c r="I1158" s="198"/>
      <c r="L1158" s="194"/>
      <c r="M1158" s="199"/>
      <c r="N1158" s="200"/>
      <c r="O1158" s="200"/>
      <c r="P1158" s="200"/>
      <c r="Q1158" s="200"/>
      <c r="R1158" s="200"/>
      <c r="S1158" s="200"/>
      <c r="T1158" s="201"/>
      <c r="AT1158" s="195" t="s">
        <v>171</v>
      </c>
      <c r="AU1158" s="195" t="s">
        <v>91</v>
      </c>
      <c r="AV1158" s="12" t="s">
        <v>91</v>
      </c>
      <c r="AW1158" s="12" t="s">
        <v>45</v>
      </c>
      <c r="AX1158" s="12" t="s">
        <v>82</v>
      </c>
      <c r="AY1158" s="195" t="s">
        <v>160</v>
      </c>
    </row>
    <row r="1159" spans="2:51" s="12" customFormat="1" ht="13.5">
      <c r="B1159" s="194"/>
      <c r="D1159" s="184" t="s">
        <v>171</v>
      </c>
      <c r="E1159" s="195" t="s">
        <v>5</v>
      </c>
      <c r="F1159" s="196" t="s">
        <v>1435</v>
      </c>
      <c r="H1159" s="197">
        <v>22.622</v>
      </c>
      <c r="I1159" s="198"/>
      <c r="L1159" s="194"/>
      <c r="M1159" s="199"/>
      <c r="N1159" s="200"/>
      <c r="O1159" s="200"/>
      <c r="P1159" s="200"/>
      <c r="Q1159" s="200"/>
      <c r="R1159" s="200"/>
      <c r="S1159" s="200"/>
      <c r="T1159" s="201"/>
      <c r="AT1159" s="195" t="s">
        <v>171</v>
      </c>
      <c r="AU1159" s="195" t="s">
        <v>91</v>
      </c>
      <c r="AV1159" s="12" t="s">
        <v>91</v>
      </c>
      <c r="AW1159" s="12" t="s">
        <v>45</v>
      </c>
      <c r="AX1159" s="12" t="s">
        <v>82</v>
      </c>
      <c r="AY1159" s="195" t="s">
        <v>160</v>
      </c>
    </row>
    <row r="1160" spans="2:51" s="12" customFormat="1" ht="13.5">
      <c r="B1160" s="194"/>
      <c r="D1160" s="184" t="s">
        <v>171</v>
      </c>
      <c r="E1160" s="195" t="s">
        <v>5</v>
      </c>
      <c r="F1160" s="196" t="s">
        <v>1436</v>
      </c>
      <c r="H1160" s="197">
        <v>20</v>
      </c>
      <c r="I1160" s="198"/>
      <c r="L1160" s="194"/>
      <c r="M1160" s="199"/>
      <c r="N1160" s="200"/>
      <c r="O1160" s="200"/>
      <c r="P1160" s="200"/>
      <c r="Q1160" s="200"/>
      <c r="R1160" s="200"/>
      <c r="S1160" s="200"/>
      <c r="T1160" s="201"/>
      <c r="AT1160" s="195" t="s">
        <v>171</v>
      </c>
      <c r="AU1160" s="195" t="s">
        <v>91</v>
      </c>
      <c r="AV1160" s="12" t="s">
        <v>91</v>
      </c>
      <c r="AW1160" s="12" t="s">
        <v>45</v>
      </c>
      <c r="AX1160" s="12" t="s">
        <v>82</v>
      </c>
      <c r="AY1160" s="195" t="s">
        <v>160</v>
      </c>
    </row>
    <row r="1161" spans="2:51" s="12" customFormat="1" ht="13.5">
      <c r="B1161" s="194"/>
      <c r="D1161" s="184" t="s">
        <v>171</v>
      </c>
      <c r="E1161" s="195" t="s">
        <v>5</v>
      </c>
      <c r="F1161" s="196" t="s">
        <v>1437</v>
      </c>
      <c r="H1161" s="197">
        <v>10.32</v>
      </c>
      <c r="I1161" s="198"/>
      <c r="L1161" s="194"/>
      <c r="M1161" s="199"/>
      <c r="N1161" s="200"/>
      <c r="O1161" s="200"/>
      <c r="P1161" s="200"/>
      <c r="Q1161" s="200"/>
      <c r="R1161" s="200"/>
      <c r="S1161" s="200"/>
      <c r="T1161" s="201"/>
      <c r="AT1161" s="195" t="s">
        <v>171</v>
      </c>
      <c r="AU1161" s="195" t="s">
        <v>91</v>
      </c>
      <c r="AV1161" s="12" t="s">
        <v>91</v>
      </c>
      <c r="AW1161" s="12" t="s">
        <v>45</v>
      </c>
      <c r="AX1161" s="12" t="s">
        <v>82</v>
      </c>
      <c r="AY1161" s="195" t="s">
        <v>160</v>
      </c>
    </row>
    <row r="1162" spans="2:51" s="12" customFormat="1" ht="13.5">
      <c r="B1162" s="194"/>
      <c r="D1162" s="184" t="s">
        <v>171</v>
      </c>
      <c r="E1162" s="195" t="s">
        <v>5</v>
      </c>
      <c r="F1162" s="196" t="s">
        <v>1438</v>
      </c>
      <c r="H1162" s="197">
        <v>17.71</v>
      </c>
      <c r="I1162" s="198"/>
      <c r="L1162" s="194"/>
      <c r="M1162" s="199"/>
      <c r="N1162" s="200"/>
      <c r="O1162" s="200"/>
      <c r="P1162" s="200"/>
      <c r="Q1162" s="200"/>
      <c r="R1162" s="200"/>
      <c r="S1162" s="200"/>
      <c r="T1162" s="201"/>
      <c r="AT1162" s="195" t="s">
        <v>171</v>
      </c>
      <c r="AU1162" s="195" t="s">
        <v>91</v>
      </c>
      <c r="AV1162" s="12" t="s">
        <v>91</v>
      </c>
      <c r="AW1162" s="12" t="s">
        <v>45</v>
      </c>
      <c r="AX1162" s="12" t="s">
        <v>82</v>
      </c>
      <c r="AY1162" s="195" t="s">
        <v>160</v>
      </c>
    </row>
    <row r="1163" spans="2:51" s="12" customFormat="1" ht="13.5">
      <c r="B1163" s="194"/>
      <c r="D1163" s="184" t="s">
        <v>171</v>
      </c>
      <c r="E1163" s="195" t="s">
        <v>5</v>
      </c>
      <c r="F1163" s="196" t="s">
        <v>1439</v>
      </c>
      <c r="H1163" s="197">
        <v>2.446</v>
      </c>
      <c r="I1163" s="198"/>
      <c r="L1163" s="194"/>
      <c r="M1163" s="199"/>
      <c r="N1163" s="200"/>
      <c r="O1163" s="200"/>
      <c r="P1163" s="200"/>
      <c r="Q1163" s="200"/>
      <c r="R1163" s="200"/>
      <c r="S1163" s="200"/>
      <c r="T1163" s="201"/>
      <c r="AT1163" s="195" t="s">
        <v>171</v>
      </c>
      <c r="AU1163" s="195" t="s">
        <v>91</v>
      </c>
      <c r="AV1163" s="12" t="s">
        <v>91</v>
      </c>
      <c r="AW1163" s="12" t="s">
        <v>45</v>
      </c>
      <c r="AX1163" s="12" t="s">
        <v>82</v>
      </c>
      <c r="AY1163" s="195" t="s">
        <v>160</v>
      </c>
    </row>
    <row r="1164" spans="2:51" s="12" customFormat="1" ht="13.5">
      <c r="B1164" s="194"/>
      <c r="D1164" s="184" t="s">
        <v>171</v>
      </c>
      <c r="E1164" s="195" t="s">
        <v>5</v>
      </c>
      <c r="F1164" s="196" t="s">
        <v>1440</v>
      </c>
      <c r="H1164" s="197">
        <v>9.303</v>
      </c>
      <c r="I1164" s="198"/>
      <c r="L1164" s="194"/>
      <c r="M1164" s="199"/>
      <c r="N1164" s="200"/>
      <c r="O1164" s="200"/>
      <c r="P1164" s="200"/>
      <c r="Q1164" s="200"/>
      <c r="R1164" s="200"/>
      <c r="S1164" s="200"/>
      <c r="T1164" s="201"/>
      <c r="AT1164" s="195" t="s">
        <v>171</v>
      </c>
      <c r="AU1164" s="195" t="s">
        <v>91</v>
      </c>
      <c r="AV1164" s="12" t="s">
        <v>91</v>
      </c>
      <c r="AW1164" s="12" t="s">
        <v>45</v>
      </c>
      <c r="AX1164" s="12" t="s">
        <v>82</v>
      </c>
      <c r="AY1164" s="195" t="s">
        <v>160</v>
      </c>
    </row>
    <row r="1165" spans="2:51" s="12" customFormat="1" ht="13.5">
      <c r="B1165" s="194"/>
      <c r="D1165" s="184" t="s">
        <v>171</v>
      </c>
      <c r="E1165" s="195" t="s">
        <v>5</v>
      </c>
      <c r="F1165" s="196" t="s">
        <v>1441</v>
      </c>
      <c r="H1165" s="197">
        <v>20.733</v>
      </c>
      <c r="I1165" s="198"/>
      <c r="L1165" s="194"/>
      <c r="M1165" s="199"/>
      <c r="N1165" s="200"/>
      <c r="O1165" s="200"/>
      <c r="P1165" s="200"/>
      <c r="Q1165" s="200"/>
      <c r="R1165" s="200"/>
      <c r="S1165" s="200"/>
      <c r="T1165" s="201"/>
      <c r="AT1165" s="195" t="s">
        <v>171</v>
      </c>
      <c r="AU1165" s="195" t="s">
        <v>91</v>
      </c>
      <c r="AV1165" s="12" t="s">
        <v>91</v>
      </c>
      <c r="AW1165" s="12" t="s">
        <v>45</v>
      </c>
      <c r="AX1165" s="12" t="s">
        <v>82</v>
      </c>
      <c r="AY1165" s="195" t="s">
        <v>160</v>
      </c>
    </row>
    <row r="1166" spans="2:51" s="14" customFormat="1" ht="13.5">
      <c r="B1166" s="220"/>
      <c r="D1166" s="184" t="s">
        <v>171</v>
      </c>
      <c r="E1166" s="221" t="s">
        <v>5</v>
      </c>
      <c r="F1166" s="222" t="s">
        <v>376</v>
      </c>
      <c r="H1166" s="223">
        <v>142.986</v>
      </c>
      <c r="I1166" s="224"/>
      <c r="L1166" s="220"/>
      <c r="M1166" s="225"/>
      <c r="N1166" s="226"/>
      <c r="O1166" s="226"/>
      <c r="P1166" s="226"/>
      <c r="Q1166" s="226"/>
      <c r="R1166" s="226"/>
      <c r="S1166" s="226"/>
      <c r="T1166" s="227"/>
      <c r="AT1166" s="221" t="s">
        <v>171</v>
      </c>
      <c r="AU1166" s="221" t="s">
        <v>91</v>
      </c>
      <c r="AV1166" s="14" t="s">
        <v>180</v>
      </c>
      <c r="AW1166" s="14" t="s">
        <v>45</v>
      </c>
      <c r="AX1166" s="14" t="s">
        <v>82</v>
      </c>
      <c r="AY1166" s="221" t="s">
        <v>160</v>
      </c>
    </row>
    <row r="1167" spans="2:51" s="12" customFormat="1" ht="13.5">
      <c r="B1167" s="194"/>
      <c r="D1167" s="184" t="s">
        <v>171</v>
      </c>
      <c r="E1167" s="195" t="s">
        <v>5</v>
      </c>
      <c r="F1167" s="196" t="s">
        <v>1436</v>
      </c>
      <c r="H1167" s="197">
        <v>20</v>
      </c>
      <c r="I1167" s="198"/>
      <c r="L1167" s="194"/>
      <c r="M1167" s="199"/>
      <c r="N1167" s="200"/>
      <c r="O1167" s="200"/>
      <c r="P1167" s="200"/>
      <c r="Q1167" s="200"/>
      <c r="R1167" s="200"/>
      <c r="S1167" s="200"/>
      <c r="T1167" s="201"/>
      <c r="AT1167" s="195" t="s">
        <v>171</v>
      </c>
      <c r="AU1167" s="195" t="s">
        <v>91</v>
      </c>
      <c r="AV1167" s="12" t="s">
        <v>91</v>
      </c>
      <c r="AW1167" s="12" t="s">
        <v>45</v>
      </c>
      <c r="AX1167" s="12" t="s">
        <v>82</v>
      </c>
      <c r="AY1167" s="195" t="s">
        <v>160</v>
      </c>
    </row>
    <row r="1168" spans="2:51" s="12" customFormat="1" ht="13.5">
      <c r="B1168" s="194"/>
      <c r="D1168" s="184" t="s">
        <v>171</v>
      </c>
      <c r="E1168" s="195" t="s">
        <v>5</v>
      </c>
      <c r="F1168" s="196" t="s">
        <v>1437</v>
      </c>
      <c r="H1168" s="197">
        <v>10.32</v>
      </c>
      <c r="I1168" s="198"/>
      <c r="L1168" s="194"/>
      <c r="M1168" s="199"/>
      <c r="N1168" s="200"/>
      <c r="O1168" s="200"/>
      <c r="P1168" s="200"/>
      <c r="Q1168" s="200"/>
      <c r="R1168" s="200"/>
      <c r="S1168" s="200"/>
      <c r="T1168" s="201"/>
      <c r="AT1168" s="195" t="s">
        <v>171</v>
      </c>
      <c r="AU1168" s="195" t="s">
        <v>91</v>
      </c>
      <c r="AV1168" s="12" t="s">
        <v>91</v>
      </c>
      <c r="AW1168" s="12" t="s">
        <v>45</v>
      </c>
      <c r="AX1168" s="12" t="s">
        <v>82</v>
      </c>
      <c r="AY1168" s="195" t="s">
        <v>160</v>
      </c>
    </row>
    <row r="1169" spans="2:51" s="14" customFormat="1" ht="13.5">
      <c r="B1169" s="220"/>
      <c r="D1169" s="184" t="s">
        <v>171</v>
      </c>
      <c r="E1169" s="221" t="s">
        <v>5</v>
      </c>
      <c r="F1169" s="222" t="s">
        <v>376</v>
      </c>
      <c r="H1169" s="223">
        <v>30.32</v>
      </c>
      <c r="I1169" s="224"/>
      <c r="L1169" s="220"/>
      <c r="M1169" s="225"/>
      <c r="N1169" s="226"/>
      <c r="O1169" s="226"/>
      <c r="P1169" s="226"/>
      <c r="Q1169" s="226"/>
      <c r="R1169" s="226"/>
      <c r="S1169" s="226"/>
      <c r="T1169" s="227"/>
      <c r="AT1169" s="221" t="s">
        <v>171</v>
      </c>
      <c r="AU1169" s="221" t="s">
        <v>91</v>
      </c>
      <c r="AV1169" s="14" t="s">
        <v>180</v>
      </c>
      <c r="AW1169" s="14" t="s">
        <v>45</v>
      </c>
      <c r="AX1169" s="14" t="s">
        <v>82</v>
      </c>
      <c r="AY1169" s="221" t="s">
        <v>160</v>
      </c>
    </row>
    <row r="1170" spans="2:51" s="13" customFormat="1" ht="13.5">
      <c r="B1170" s="212"/>
      <c r="D1170" s="184" t="s">
        <v>171</v>
      </c>
      <c r="E1170" s="213" t="s">
        <v>5</v>
      </c>
      <c r="F1170" s="214" t="s">
        <v>252</v>
      </c>
      <c r="H1170" s="215">
        <v>173.306</v>
      </c>
      <c r="I1170" s="216"/>
      <c r="L1170" s="212"/>
      <c r="M1170" s="217"/>
      <c r="N1170" s="218"/>
      <c r="O1170" s="218"/>
      <c r="P1170" s="218"/>
      <c r="Q1170" s="218"/>
      <c r="R1170" s="218"/>
      <c r="S1170" s="218"/>
      <c r="T1170" s="219"/>
      <c r="AT1170" s="213" t="s">
        <v>171</v>
      </c>
      <c r="AU1170" s="213" t="s">
        <v>91</v>
      </c>
      <c r="AV1170" s="13" t="s">
        <v>167</v>
      </c>
      <c r="AW1170" s="13" t="s">
        <v>45</v>
      </c>
      <c r="AX1170" s="13" t="s">
        <v>26</v>
      </c>
      <c r="AY1170" s="213" t="s">
        <v>160</v>
      </c>
    </row>
    <row r="1171" spans="2:63" s="10" customFormat="1" ht="37.35" customHeight="1">
      <c r="B1171" s="158"/>
      <c r="D1171" s="159" t="s">
        <v>81</v>
      </c>
      <c r="E1171" s="160" t="s">
        <v>1516</v>
      </c>
      <c r="F1171" s="160" t="s">
        <v>1517</v>
      </c>
      <c r="I1171" s="161"/>
      <c r="J1171" s="162">
        <f>BK1171</f>
        <v>0</v>
      </c>
      <c r="L1171" s="158"/>
      <c r="M1171" s="163"/>
      <c r="N1171" s="164"/>
      <c r="O1171" s="164"/>
      <c r="P1171" s="165">
        <f>P1172+P1177+P1180+P1183+P1186+P1189+P1192</f>
        <v>0</v>
      </c>
      <c r="Q1171" s="164"/>
      <c r="R1171" s="165">
        <f>R1172+R1177+R1180+R1183+R1186+R1189+R1192</f>
        <v>0</v>
      </c>
      <c r="S1171" s="164"/>
      <c r="T1171" s="166">
        <f>T1172+T1177+T1180+T1183+T1186+T1189+T1192</f>
        <v>0</v>
      </c>
      <c r="AR1171" s="159" t="s">
        <v>193</v>
      </c>
      <c r="AT1171" s="167" t="s">
        <v>81</v>
      </c>
      <c r="AU1171" s="167" t="s">
        <v>82</v>
      </c>
      <c r="AY1171" s="159" t="s">
        <v>160</v>
      </c>
      <c r="BK1171" s="168">
        <f>BK1172+BK1177+BK1180+BK1183+BK1186+BK1189+BK1192</f>
        <v>0</v>
      </c>
    </row>
    <row r="1172" spans="2:63" s="10" customFormat="1" ht="19.9" customHeight="1">
      <c r="B1172" s="158"/>
      <c r="D1172" s="159" t="s">
        <v>81</v>
      </c>
      <c r="E1172" s="169" t="s">
        <v>1518</v>
      </c>
      <c r="F1172" s="169" t="s">
        <v>1519</v>
      </c>
      <c r="I1172" s="161"/>
      <c r="J1172" s="170">
        <f>BK1172</f>
        <v>0</v>
      </c>
      <c r="L1172" s="158"/>
      <c r="M1172" s="163"/>
      <c r="N1172" s="164"/>
      <c r="O1172" s="164"/>
      <c r="P1172" s="165">
        <f>SUM(P1173:P1176)</f>
        <v>0</v>
      </c>
      <c r="Q1172" s="164"/>
      <c r="R1172" s="165">
        <f>SUM(R1173:R1176)</f>
        <v>0</v>
      </c>
      <c r="S1172" s="164"/>
      <c r="T1172" s="166">
        <f>SUM(T1173:T1176)</f>
        <v>0</v>
      </c>
      <c r="AR1172" s="159" t="s">
        <v>193</v>
      </c>
      <c r="AT1172" s="167" t="s">
        <v>81</v>
      </c>
      <c r="AU1172" s="167" t="s">
        <v>26</v>
      </c>
      <c r="AY1172" s="159" t="s">
        <v>160</v>
      </c>
      <c r="BK1172" s="168">
        <f>SUM(BK1173:BK1176)</f>
        <v>0</v>
      </c>
    </row>
    <row r="1173" spans="2:65" s="1" customFormat="1" ht="16.5" customHeight="1">
      <c r="B1173" s="171"/>
      <c r="C1173" s="172" t="s">
        <v>1520</v>
      </c>
      <c r="D1173" s="172" t="s">
        <v>162</v>
      </c>
      <c r="E1173" s="173" t="s">
        <v>1521</v>
      </c>
      <c r="F1173" s="174" t="s">
        <v>1519</v>
      </c>
      <c r="G1173" s="175" t="s">
        <v>1501</v>
      </c>
      <c r="H1173" s="176">
        <v>1</v>
      </c>
      <c r="I1173" s="177"/>
      <c r="J1173" s="178">
        <f>ROUND(I1173*H1173,2)</f>
        <v>0</v>
      </c>
      <c r="K1173" s="174" t="s">
        <v>166</v>
      </c>
      <c r="L1173" s="42"/>
      <c r="M1173" s="179" t="s">
        <v>5</v>
      </c>
      <c r="N1173" s="180" t="s">
        <v>53</v>
      </c>
      <c r="O1173" s="43"/>
      <c r="P1173" s="181">
        <f>O1173*H1173</f>
        <v>0</v>
      </c>
      <c r="Q1173" s="181">
        <v>0</v>
      </c>
      <c r="R1173" s="181">
        <f>Q1173*H1173</f>
        <v>0</v>
      </c>
      <c r="S1173" s="181">
        <v>0</v>
      </c>
      <c r="T1173" s="182">
        <f>S1173*H1173</f>
        <v>0</v>
      </c>
      <c r="AR1173" s="24" t="s">
        <v>1522</v>
      </c>
      <c r="AT1173" s="24" t="s">
        <v>162</v>
      </c>
      <c r="AU1173" s="24" t="s">
        <v>91</v>
      </c>
      <c r="AY1173" s="24" t="s">
        <v>160</v>
      </c>
      <c r="BE1173" s="183">
        <f>IF(N1173="základní",J1173,0)</f>
        <v>0</v>
      </c>
      <c r="BF1173" s="183">
        <f>IF(N1173="snížená",J1173,0)</f>
        <v>0</v>
      </c>
      <c r="BG1173" s="183">
        <f>IF(N1173="zákl. přenesená",J1173,0)</f>
        <v>0</v>
      </c>
      <c r="BH1173" s="183">
        <f>IF(N1173="sníž. přenesená",J1173,0)</f>
        <v>0</v>
      </c>
      <c r="BI1173" s="183">
        <f>IF(N1173="nulová",J1173,0)</f>
        <v>0</v>
      </c>
      <c r="BJ1173" s="24" t="s">
        <v>26</v>
      </c>
      <c r="BK1173" s="183">
        <f>ROUND(I1173*H1173,2)</f>
        <v>0</v>
      </c>
      <c r="BL1173" s="24" t="s">
        <v>1522</v>
      </c>
      <c r="BM1173" s="24" t="s">
        <v>1523</v>
      </c>
    </row>
    <row r="1174" spans="2:47" s="1" customFormat="1" ht="13.5">
      <c r="B1174" s="42"/>
      <c r="D1174" s="184" t="s">
        <v>169</v>
      </c>
      <c r="F1174" s="185" t="s">
        <v>1519</v>
      </c>
      <c r="I1174" s="146"/>
      <c r="L1174" s="42"/>
      <c r="M1174" s="186"/>
      <c r="N1174" s="43"/>
      <c r="O1174" s="43"/>
      <c r="P1174" s="43"/>
      <c r="Q1174" s="43"/>
      <c r="R1174" s="43"/>
      <c r="S1174" s="43"/>
      <c r="T1174" s="71"/>
      <c r="AT1174" s="24" t="s">
        <v>169</v>
      </c>
      <c r="AU1174" s="24" t="s">
        <v>91</v>
      </c>
    </row>
    <row r="1175" spans="2:65" s="1" customFormat="1" ht="16.5" customHeight="1">
      <c r="B1175" s="171"/>
      <c r="C1175" s="172" t="s">
        <v>1524</v>
      </c>
      <c r="D1175" s="172" t="s">
        <v>162</v>
      </c>
      <c r="E1175" s="173" t="s">
        <v>1525</v>
      </c>
      <c r="F1175" s="174" t="s">
        <v>1526</v>
      </c>
      <c r="G1175" s="175" t="s">
        <v>1501</v>
      </c>
      <c r="H1175" s="176">
        <v>1</v>
      </c>
      <c r="I1175" s="177"/>
      <c r="J1175" s="178">
        <f>ROUND(I1175*H1175,2)</f>
        <v>0</v>
      </c>
      <c r="K1175" s="174" t="s">
        <v>166</v>
      </c>
      <c r="L1175" s="42"/>
      <c r="M1175" s="179" t="s">
        <v>5</v>
      </c>
      <c r="N1175" s="180" t="s">
        <v>53</v>
      </c>
      <c r="O1175" s="43"/>
      <c r="P1175" s="181">
        <f>O1175*H1175</f>
        <v>0</v>
      </c>
      <c r="Q1175" s="181">
        <v>0</v>
      </c>
      <c r="R1175" s="181">
        <f>Q1175*H1175</f>
        <v>0</v>
      </c>
      <c r="S1175" s="181">
        <v>0</v>
      </c>
      <c r="T1175" s="182">
        <f>S1175*H1175</f>
        <v>0</v>
      </c>
      <c r="AR1175" s="24" t="s">
        <v>1522</v>
      </c>
      <c r="AT1175" s="24" t="s">
        <v>162</v>
      </c>
      <c r="AU1175" s="24" t="s">
        <v>91</v>
      </c>
      <c r="AY1175" s="24" t="s">
        <v>160</v>
      </c>
      <c r="BE1175" s="183">
        <f>IF(N1175="základní",J1175,0)</f>
        <v>0</v>
      </c>
      <c r="BF1175" s="183">
        <f>IF(N1175="snížená",J1175,0)</f>
        <v>0</v>
      </c>
      <c r="BG1175" s="183">
        <f>IF(N1175="zákl. přenesená",J1175,0)</f>
        <v>0</v>
      </c>
      <c r="BH1175" s="183">
        <f>IF(N1175="sníž. přenesená",J1175,0)</f>
        <v>0</v>
      </c>
      <c r="BI1175" s="183">
        <f>IF(N1175="nulová",J1175,0)</f>
        <v>0</v>
      </c>
      <c r="BJ1175" s="24" t="s">
        <v>26</v>
      </c>
      <c r="BK1175" s="183">
        <f>ROUND(I1175*H1175,2)</f>
        <v>0</v>
      </c>
      <c r="BL1175" s="24" t="s">
        <v>1522</v>
      </c>
      <c r="BM1175" s="24" t="s">
        <v>1527</v>
      </c>
    </row>
    <row r="1176" spans="2:47" s="1" customFormat="1" ht="13.5">
      <c r="B1176" s="42"/>
      <c r="D1176" s="184" t="s">
        <v>169</v>
      </c>
      <c r="F1176" s="185" t="s">
        <v>1526</v>
      </c>
      <c r="I1176" s="146"/>
      <c r="L1176" s="42"/>
      <c r="M1176" s="186"/>
      <c r="N1176" s="43"/>
      <c r="O1176" s="43"/>
      <c r="P1176" s="43"/>
      <c r="Q1176" s="43"/>
      <c r="R1176" s="43"/>
      <c r="S1176" s="43"/>
      <c r="T1176" s="71"/>
      <c r="AT1176" s="24" t="s">
        <v>169</v>
      </c>
      <c r="AU1176" s="24" t="s">
        <v>91</v>
      </c>
    </row>
    <row r="1177" spans="2:63" s="10" customFormat="1" ht="29.85" customHeight="1">
      <c r="B1177" s="158"/>
      <c r="D1177" s="159" t="s">
        <v>81</v>
      </c>
      <c r="E1177" s="169" t="s">
        <v>1528</v>
      </c>
      <c r="F1177" s="169" t="s">
        <v>1529</v>
      </c>
      <c r="I1177" s="161"/>
      <c r="J1177" s="170">
        <f>BK1177</f>
        <v>0</v>
      </c>
      <c r="L1177" s="158"/>
      <c r="M1177" s="163"/>
      <c r="N1177" s="164"/>
      <c r="O1177" s="164"/>
      <c r="P1177" s="165">
        <f>SUM(P1178:P1179)</f>
        <v>0</v>
      </c>
      <c r="Q1177" s="164"/>
      <c r="R1177" s="165">
        <f>SUM(R1178:R1179)</f>
        <v>0</v>
      </c>
      <c r="S1177" s="164"/>
      <c r="T1177" s="166">
        <f>SUM(T1178:T1179)</f>
        <v>0</v>
      </c>
      <c r="AR1177" s="159" t="s">
        <v>193</v>
      </c>
      <c r="AT1177" s="167" t="s">
        <v>81</v>
      </c>
      <c r="AU1177" s="167" t="s">
        <v>26</v>
      </c>
      <c r="AY1177" s="159" t="s">
        <v>160</v>
      </c>
      <c r="BK1177" s="168">
        <f>SUM(BK1178:BK1179)</f>
        <v>0</v>
      </c>
    </row>
    <row r="1178" spans="2:65" s="1" customFormat="1" ht="16.5" customHeight="1">
      <c r="B1178" s="171"/>
      <c r="C1178" s="172" t="s">
        <v>1530</v>
      </c>
      <c r="D1178" s="172" t="s">
        <v>162</v>
      </c>
      <c r="E1178" s="173" t="s">
        <v>1531</v>
      </c>
      <c r="F1178" s="174" t="s">
        <v>1529</v>
      </c>
      <c r="G1178" s="175" t="s">
        <v>1501</v>
      </c>
      <c r="H1178" s="176">
        <v>1</v>
      </c>
      <c r="I1178" s="177"/>
      <c r="J1178" s="178">
        <f>ROUND(I1178*H1178,2)</f>
        <v>0</v>
      </c>
      <c r="K1178" s="174" t="s">
        <v>166</v>
      </c>
      <c r="L1178" s="42"/>
      <c r="M1178" s="179" t="s">
        <v>5</v>
      </c>
      <c r="N1178" s="180" t="s">
        <v>53</v>
      </c>
      <c r="O1178" s="43"/>
      <c r="P1178" s="181">
        <f>O1178*H1178</f>
        <v>0</v>
      </c>
      <c r="Q1178" s="181">
        <v>0</v>
      </c>
      <c r="R1178" s="181">
        <f>Q1178*H1178</f>
        <v>0</v>
      </c>
      <c r="S1178" s="181">
        <v>0</v>
      </c>
      <c r="T1178" s="182">
        <f>S1178*H1178</f>
        <v>0</v>
      </c>
      <c r="AR1178" s="24" t="s">
        <v>1522</v>
      </c>
      <c r="AT1178" s="24" t="s">
        <v>162</v>
      </c>
      <c r="AU1178" s="24" t="s">
        <v>91</v>
      </c>
      <c r="AY1178" s="24" t="s">
        <v>160</v>
      </c>
      <c r="BE1178" s="183">
        <f>IF(N1178="základní",J1178,0)</f>
        <v>0</v>
      </c>
      <c r="BF1178" s="183">
        <f>IF(N1178="snížená",J1178,0)</f>
        <v>0</v>
      </c>
      <c r="BG1178" s="183">
        <f>IF(N1178="zákl. přenesená",J1178,0)</f>
        <v>0</v>
      </c>
      <c r="BH1178" s="183">
        <f>IF(N1178="sníž. přenesená",J1178,0)</f>
        <v>0</v>
      </c>
      <c r="BI1178" s="183">
        <f>IF(N1178="nulová",J1178,0)</f>
        <v>0</v>
      </c>
      <c r="BJ1178" s="24" t="s">
        <v>26</v>
      </c>
      <c r="BK1178" s="183">
        <f>ROUND(I1178*H1178,2)</f>
        <v>0</v>
      </c>
      <c r="BL1178" s="24" t="s">
        <v>1522</v>
      </c>
      <c r="BM1178" s="24" t="s">
        <v>1532</v>
      </c>
    </row>
    <row r="1179" spans="2:47" s="1" customFormat="1" ht="13.5">
      <c r="B1179" s="42"/>
      <c r="D1179" s="184" t="s">
        <v>169</v>
      </c>
      <c r="F1179" s="185" t="s">
        <v>1529</v>
      </c>
      <c r="I1179" s="146"/>
      <c r="L1179" s="42"/>
      <c r="M1179" s="186"/>
      <c r="N1179" s="43"/>
      <c r="O1179" s="43"/>
      <c r="P1179" s="43"/>
      <c r="Q1179" s="43"/>
      <c r="R1179" s="43"/>
      <c r="S1179" s="43"/>
      <c r="T1179" s="71"/>
      <c r="AT1179" s="24" t="s">
        <v>169</v>
      </c>
      <c r="AU1179" s="24" t="s">
        <v>91</v>
      </c>
    </row>
    <row r="1180" spans="2:63" s="10" customFormat="1" ht="29.85" customHeight="1">
      <c r="B1180" s="158"/>
      <c r="D1180" s="159" t="s">
        <v>81</v>
      </c>
      <c r="E1180" s="169" t="s">
        <v>1533</v>
      </c>
      <c r="F1180" s="169" t="s">
        <v>1534</v>
      </c>
      <c r="I1180" s="161"/>
      <c r="J1180" s="170">
        <f>BK1180</f>
        <v>0</v>
      </c>
      <c r="L1180" s="158"/>
      <c r="M1180" s="163"/>
      <c r="N1180" s="164"/>
      <c r="O1180" s="164"/>
      <c r="P1180" s="165">
        <f>SUM(P1181:P1182)</f>
        <v>0</v>
      </c>
      <c r="Q1180" s="164"/>
      <c r="R1180" s="165">
        <f>SUM(R1181:R1182)</f>
        <v>0</v>
      </c>
      <c r="S1180" s="164"/>
      <c r="T1180" s="166">
        <f>SUM(T1181:T1182)</f>
        <v>0</v>
      </c>
      <c r="AR1180" s="159" t="s">
        <v>193</v>
      </c>
      <c r="AT1180" s="167" t="s">
        <v>81</v>
      </c>
      <c r="AU1180" s="167" t="s">
        <v>26</v>
      </c>
      <c r="AY1180" s="159" t="s">
        <v>160</v>
      </c>
      <c r="BK1180" s="168">
        <f>SUM(BK1181:BK1182)</f>
        <v>0</v>
      </c>
    </row>
    <row r="1181" spans="2:65" s="1" customFormat="1" ht="16.5" customHeight="1">
      <c r="B1181" s="171"/>
      <c r="C1181" s="172" t="s">
        <v>1535</v>
      </c>
      <c r="D1181" s="172" t="s">
        <v>162</v>
      </c>
      <c r="E1181" s="173" t="s">
        <v>1536</v>
      </c>
      <c r="F1181" s="174" t="s">
        <v>1534</v>
      </c>
      <c r="G1181" s="175" t="s">
        <v>1501</v>
      </c>
      <c r="H1181" s="176">
        <v>1</v>
      </c>
      <c r="I1181" s="177"/>
      <c r="J1181" s="178">
        <f>ROUND(I1181*H1181,2)</f>
        <v>0</v>
      </c>
      <c r="K1181" s="174" t="s">
        <v>166</v>
      </c>
      <c r="L1181" s="42"/>
      <c r="M1181" s="179" t="s">
        <v>5</v>
      </c>
      <c r="N1181" s="180" t="s">
        <v>53</v>
      </c>
      <c r="O1181" s="43"/>
      <c r="P1181" s="181">
        <f>O1181*H1181</f>
        <v>0</v>
      </c>
      <c r="Q1181" s="181">
        <v>0</v>
      </c>
      <c r="R1181" s="181">
        <f>Q1181*H1181</f>
        <v>0</v>
      </c>
      <c r="S1181" s="181">
        <v>0</v>
      </c>
      <c r="T1181" s="182">
        <f>S1181*H1181</f>
        <v>0</v>
      </c>
      <c r="AR1181" s="24" t="s">
        <v>1522</v>
      </c>
      <c r="AT1181" s="24" t="s">
        <v>162</v>
      </c>
      <c r="AU1181" s="24" t="s">
        <v>91</v>
      </c>
      <c r="AY1181" s="24" t="s">
        <v>160</v>
      </c>
      <c r="BE1181" s="183">
        <f>IF(N1181="základní",J1181,0)</f>
        <v>0</v>
      </c>
      <c r="BF1181" s="183">
        <f>IF(N1181="snížená",J1181,0)</f>
        <v>0</v>
      </c>
      <c r="BG1181" s="183">
        <f>IF(N1181="zákl. přenesená",J1181,0)</f>
        <v>0</v>
      </c>
      <c r="BH1181" s="183">
        <f>IF(N1181="sníž. přenesená",J1181,0)</f>
        <v>0</v>
      </c>
      <c r="BI1181" s="183">
        <f>IF(N1181="nulová",J1181,0)</f>
        <v>0</v>
      </c>
      <c r="BJ1181" s="24" t="s">
        <v>26</v>
      </c>
      <c r="BK1181" s="183">
        <f>ROUND(I1181*H1181,2)</f>
        <v>0</v>
      </c>
      <c r="BL1181" s="24" t="s">
        <v>1522</v>
      </c>
      <c r="BM1181" s="24" t="s">
        <v>1537</v>
      </c>
    </row>
    <row r="1182" spans="2:47" s="1" customFormat="1" ht="13.5">
      <c r="B1182" s="42"/>
      <c r="D1182" s="184" t="s">
        <v>169</v>
      </c>
      <c r="F1182" s="185" t="s">
        <v>1534</v>
      </c>
      <c r="I1182" s="146"/>
      <c r="L1182" s="42"/>
      <c r="M1182" s="186"/>
      <c r="N1182" s="43"/>
      <c r="O1182" s="43"/>
      <c r="P1182" s="43"/>
      <c r="Q1182" s="43"/>
      <c r="R1182" s="43"/>
      <c r="S1182" s="43"/>
      <c r="T1182" s="71"/>
      <c r="AT1182" s="24" t="s">
        <v>169</v>
      </c>
      <c r="AU1182" s="24" t="s">
        <v>91</v>
      </c>
    </row>
    <row r="1183" spans="2:63" s="10" customFormat="1" ht="29.85" customHeight="1">
      <c r="B1183" s="158"/>
      <c r="D1183" s="159" t="s">
        <v>81</v>
      </c>
      <c r="E1183" s="169" t="s">
        <v>1538</v>
      </c>
      <c r="F1183" s="169" t="s">
        <v>1539</v>
      </c>
      <c r="I1183" s="161"/>
      <c r="J1183" s="170">
        <f>BK1183</f>
        <v>0</v>
      </c>
      <c r="L1183" s="158"/>
      <c r="M1183" s="163"/>
      <c r="N1183" s="164"/>
      <c r="O1183" s="164"/>
      <c r="P1183" s="165">
        <f>SUM(P1184:P1185)</f>
        <v>0</v>
      </c>
      <c r="Q1183" s="164"/>
      <c r="R1183" s="165">
        <f>SUM(R1184:R1185)</f>
        <v>0</v>
      </c>
      <c r="S1183" s="164"/>
      <c r="T1183" s="166">
        <f>SUM(T1184:T1185)</f>
        <v>0</v>
      </c>
      <c r="AR1183" s="159" t="s">
        <v>193</v>
      </c>
      <c r="AT1183" s="167" t="s">
        <v>81</v>
      </c>
      <c r="AU1183" s="167" t="s">
        <v>26</v>
      </c>
      <c r="AY1183" s="159" t="s">
        <v>160</v>
      </c>
      <c r="BK1183" s="168">
        <f>SUM(BK1184:BK1185)</f>
        <v>0</v>
      </c>
    </row>
    <row r="1184" spans="2:65" s="1" customFormat="1" ht="16.5" customHeight="1">
      <c r="B1184" s="171"/>
      <c r="C1184" s="172" t="s">
        <v>1540</v>
      </c>
      <c r="D1184" s="172" t="s">
        <v>162</v>
      </c>
      <c r="E1184" s="173" t="s">
        <v>1541</v>
      </c>
      <c r="F1184" s="174" t="s">
        <v>1539</v>
      </c>
      <c r="G1184" s="175" t="s">
        <v>1501</v>
      </c>
      <c r="H1184" s="176">
        <v>1</v>
      </c>
      <c r="I1184" s="177"/>
      <c r="J1184" s="178">
        <f>ROUND(I1184*H1184,2)</f>
        <v>0</v>
      </c>
      <c r="K1184" s="174" t="s">
        <v>166</v>
      </c>
      <c r="L1184" s="42"/>
      <c r="M1184" s="179" t="s">
        <v>5</v>
      </c>
      <c r="N1184" s="180" t="s">
        <v>53</v>
      </c>
      <c r="O1184" s="43"/>
      <c r="P1184" s="181">
        <f>O1184*H1184</f>
        <v>0</v>
      </c>
      <c r="Q1184" s="181">
        <v>0</v>
      </c>
      <c r="R1184" s="181">
        <f>Q1184*H1184</f>
        <v>0</v>
      </c>
      <c r="S1184" s="181">
        <v>0</v>
      </c>
      <c r="T1184" s="182">
        <f>S1184*H1184</f>
        <v>0</v>
      </c>
      <c r="AR1184" s="24" t="s">
        <v>1522</v>
      </c>
      <c r="AT1184" s="24" t="s">
        <v>162</v>
      </c>
      <c r="AU1184" s="24" t="s">
        <v>91</v>
      </c>
      <c r="AY1184" s="24" t="s">
        <v>160</v>
      </c>
      <c r="BE1184" s="183">
        <f>IF(N1184="základní",J1184,0)</f>
        <v>0</v>
      </c>
      <c r="BF1184" s="183">
        <f>IF(N1184="snížená",J1184,0)</f>
        <v>0</v>
      </c>
      <c r="BG1184" s="183">
        <f>IF(N1184="zákl. přenesená",J1184,0)</f>
        <v>0</v>
      </c>
      <c r="BH1184" s="183">
        <f>IF(N1184="sníž. přenesená",J1184,0)</f>
        <v>0</v>
      </c>
      <c r="BI1184" s="183">
        <f>IF(N1184="nulová",J1184,0)</f>
        <v>0</v>
      </c>
      <c r="BJ1184" s="24" t="s">
        <v>26</v>
      </c>
      <c r="BK1184" s="183">
        <f>ROUND(I1184*H1184,2)</f>
        <v>0</v>
      </c>
      <c r="BL1184" s="24" t="s">
        <v>1522</v>
      </c>
      <c r="BM1184" s="24" t="s">
        <v>1542</v>
      </c>
    </row>
    <row r="1185" spans="2:47" s="1" customFormat="1" ht="13.5">
      <c r="B1185" s="42"/>
      <c r="D1185" s="184" t="s">
        <v>169</v>
      </c>
      <c r="F1185" s="185" t="s">
        <v>1539</v>
      </c>
      <c r="I1185" s="146"/>
      <c r="L1185" s="42"/>
      <c r="M1185" s="186"/>
      <c r="N1185" s="43"/>
      <c r="O1185" s="43"/>
      <c r="P1185" s="43"/>
      <c r="Q1185" s="43"/>
      <c r="R1185" s="43"/>
      <c r="S1185" s="43"/>
      <c r="T1185" s="71"/>
      <c r="AT1185" s="24" t="s">
        <v>169</v>
      </c>
      <c r="AU1185" s="24" t="s">
        <v>91</v>
      </c>
    </row>
    <row r="1186" spans="2:63" s="10" customFormat="1" ht="29.85" customHeight="1">
      <c r="B1186" s="158"/>
      <c r="D1186" s="159" t="s">
        <v>81</v>
      </c>
      <c r="E1186" s="169" t="s">
        <v>1543</v>
      </c>
      <c r="F1186" s="169" t="s">
        <v>1544</v>
      </c>
      <c r="I1186" s="161"/>
      <c r="J1186" s="170">
        <f>BK1186</f>
        <v>0</v>
      </c>
      <c r="L1186" s="158"/>
      <c r="M1186" s="163"/>
      <c r="N1186" s="164"/>
      <c r="O1186" s="164"/>
      <c r="P1186" s="165">
        <f>SUM(P1187:P1188)</f>
        <v>0</v>
      </c>
      <c r="Q1186" s="164"/>
      <c r="R1186" s="165">
        <f>SUM(R1187:R1188)</f>
        <v>0</v>
      </c>
      <c r="S1186" s="164"/>
      <c r="T1186" s="166">
        <f>SUM(T1187:T1188)</f>
        <v>0</v>
      </c>
      <c r="AR1186" s="159" t="s">
        <v>193</v>
      </c>
      <c r="AT1186" s="167" t="s">
        <v>81</v>
      </c>
      <c r="AU1186" s="167" t="s">
        <v>26</v>
      </c>
      <c r="AY1186" s="159" t="s">
        <v>160</v>
      </c>
      <c r="BK1186" s="168">
        <f>SUM(BK1187:BK1188)</f>
        <v>0</v>
      </c>
    </row>
    <row r="1187" spans="2:65" s="1" customFormat="1" ht="16.5" customHeight="1">
      <c r="B1187" s="171"/>
      <c r="C1187" s="172" t="s">
        <v>1545</v>
      </c>
      <c r="D1187" s="172" t="s">
        <v>162</v>
      </c>
      <c r="E1187" s="173" t="s">
        <v>1546</v>
      </c>
      <c r="F1187" s="174" t="s">
        <v>1544</v>
      </c>
      <c r="G1187" s="175" t="s">
        <v>1501</v>
      </c>
      <c r="H1187" s="176">
        <v>1</v>
      </c>
      <c r="I1187" s="177"/>
      <c r="J1187" s="178">
        <f>ROUND(I1187*H1187,2)</f>
        <v>0</v>
      </c>
      <c r="K1187" s="174" t="s">
        <v>166</v>
      </c>
      <c r="L1187" s="42"/>
      <c r="M1187" s="179" t="s">
        <v>5</v>
      </c>
      <c r="N1187" s="180" t="s">
        <v>53</v>
      </c>
      <c r="O1187" s="43"/>
      <c r="P1187" s="181">
        <f>O1187*H1187</f>
        <v>0</v>
      </c>
      <c r="Q1187" s="181">
        <v>0</v>
      </c>
      <c r="R1187" s="181">
        <f>Q1187*H1187</f>
        <v>0</v>
      </c>
      <c r="S1187" s="181">
        <v>0</v>
      </c>
      <c r="T1187" s="182">
        <f>S1187*H1187</f>
        <v>0</v>
      </c>
      <c r="AR1187" s="24" t="s">
        <v>1522</v>
      </c>
      <c r="AT1187" s="24" t="s">
        <v>162</v>
      </c>
      <c r="AU1187" s="24" t="s">
        <v>91</v>
      </c>
      <c r="AY1187" s="24" t="s">
        <v>160</v>
      </c>
      <c r="BE1187" s="183">
        <f>IF(N1187="základní",J1187,0)</f>
        <v>0</v>
      </c>
      <c r="BF1187" s="183">
        <f>IF(N1187="snížená",J1187,0)</f>
        <v>0</v>
      </c>
      <c r="BG1187" s="183">
        <f>IF(N1187="zákl. přenesená",J1187,0)</f>
        <v>0</v>
      </c>
      <c r="BH1187" s="183">
        <f>IF(N1187="sníž. přenesená",J1187,0)</f>
        <v>0</v>
      </c>
      <c r="BI1187" s="183">
        <f>IF(N1187="nulová",J1187,0)</f>
        <v>0</v>
      </c>
      <c r="BJ1187" s="24" t="s">
        <v>26</v>
      </c>
      <c r="BK1187" s="183">
        <f>ROUND(I1187*H1187,2)</f>
        <v>0</v>
      </c>
      <c r="BL1187" s="24" t="s">
        <v>1522</v>
      </c>
      <c r="BM1187" s="24" t="s">
        <v>1547</v>
      </c>
    </row>
    <row r="1188" spans="2:47" s="1" customFormat="1" ht="13.5">
      <c r="B1188" s="42"/>
      <c r="D1188" s="184" t="s">
        <v>169</v>
      </c>
      <c r="F1188" s="185" t="s">
        <v>1544</v>
      </c>
      <c r="I1188" s="146"/>
      <c r="L1188" s="42"/>
      <c r="M1188" s="186"/>
      <c r="N1188" s="43"/>
      <c r="O1188" s="43"/>
      <c r="P1188" s="43"/>
      <c r="Q1188" s="43"/>
      <c r="R1188" s="43"/>
      <c r="S1188" s="43"/>
      <c r="T1188" s="71"/>
      <c r="AT1188" s="24" t="s">
        <v>169</v>
      </c>
      <c r="AU1188" s="24" t="s">
        <v>91</v>
      </c>
    </row>
    <row r="1189" spans="2:63" s="10" customFormat="1" ht="29.85" customHeight="1">
      <c r="B1189" s="158"/>
      <c r="D1189" s="159" t="s">
        <v>81</v>
      </c>
      <c r="E1189" s="169" t="s">
        <v>1548</v>
      </c>
      <c r="F1189" s="169" t="s">
        <v>1549</v>
      </c>
      <c r="I1189" s="161"/>
      <c r="J1189" s="170">
        <f>BK1189</f>
        <v>0</v>
      </c>
      <c r="L1189" s="158"/>
      <c r="M1189" s="163"/>
      <c r="N1189" s="164"/>
      <c r="O1189" s="164"/>
      <c r="P1189" s="165">
        <f>SUM(P1190:P1191)</f>
        <v>0</v>
      </c>
      <c r="Q1189" s="164"/>
      <c r="R1189" s="165">
        <f>SUM(R1190:R1191)</f>
        <v>0</v>
      </c>
      <c r="S1189" s="164"/>
      <c r="T1189" s="166">
        <f>SUM(T1190:T1191)</f>
        <v>0</v>
      </c>
      <c r="AR1189" s="159" t="s">
        <v>193</v>
      </c>
      <c r="AT1189" s="167" t="s">
        <v>81</v>
      </c>
      <c r="AU1189" s="167" t="s">
        <v>26</v>
      </c>
      <c r="AY1189" s="159" t="s">
        <v>160</v>
      </c>
      <c r="BK1189" s="168">
        <f>SUM(BK1190:BK1191)</f>
        <v>0</v>
      </c>
    </row>
    <row r="1190" spans="2:65" s="1" customFormat="1" ht="16.5" customHeight="1">
      <c r="B1190" s="171"/>
      <c r="C1190" s="172" t="s">
        <v>1550</v>
      </c>
      <c r="D1190" s="172" t="s">
        <v>162</v>
      </c>
      <c r="E1190" s="173" t="s">
        <v>1551</v>
      </c>
      <c r="F1190" s="174" t="s">
        <v>1549</v>
      </c>
      <c r="G1190" s="175" t="s">
        <v>1501</v>
      </c>
      <c r="H1190" s="176">
        <v>1</v>
      </c>
      <c r="I1190" s="177"/>
      <c r="J1190" s="178">
        <f>ROUND(I1190*H1190,2)</f>
        <v>0</v>
      </c>
      <c r="K1190" s="174" t="s">
        <v>166</v>
      </c>
      <c r="L1190" s="42"/>
      <c r="M1190" s="179" t="s">
        <v>5</v>
      </c>
      <c r="N1190" s="180" t="s">
        <v>53</v>
      </c>
      <c r="O1190" s="43"/>
      <c r="P1190" s="181">
        <f>O1190*H1190</f>
        <v>0</v>
      </c>
      <c r="Q1190" s="181">
        <v>0</v>
      </c>
      <c r="R1190" s="181">
        <f>Q1190*H1190</f>
        <v>0</v>
      </c>
      <c r="S1190" s="181">
        <v>0</v>
      </c>
      <c r="T1190" s="182">
        <f>S1190*H1190</f>
        <v>0</v>
      </c>
      <c r="AR1190" s="24" t="s">
        <v>1522</v>
      </c>
      <c r="AT1190" s="24" t="s">
        <v>162</v>
      </c>
      <c r="AU1190" s="24" t="s">
        <v>91</v>
      </c>
      <c r="AY1190" s="24" t="s">
        <v>160</v>
      </c>
      <c r="BE1190" s="183">
        <f>IF(N1190="základní",J1190,0)</f>
        <v>0</v>
      </c>
      <c r="BF1190" s="183">
        <f>IF(N1190="snížená",J1190,0)</f>
        <v>0</v>
      </c>
      <c r="BG1190" s="183">
        <f>IF(N1190="zákl. přenesená",J1190,0)</f>
        <v>0</v>
      </c>
      <c r="BH1190" s="183">
        <f>IF(N1190="sníž. přenesená",J1190,0)</f>
        <v>0</v>
      </c>
      <c r="BI1190" s="183">
        <f>IF(N1190="nulová",J1190,0)</f>
        <v>0</v>
      </c>
      <c r="BJ1190" s="24" t="s">
        <v>26</v>
      </c>
      <c r="BK1190" s="183">
        <f>ROUND(I1190*H1190,2)</f>
        <v>0</v>
      </c>
      <c r="BL1190" s="24" t="s">
        <v>1522</v>
      </c>
      <c r="BM1190" s="24" t="s">
        <v>1552</v>
      </c>
    </row>
    <row r="1191" spans="2:47" s="1" customFormat="1" ht="13.5">
      <c r="B1191" s="42"/>
      <c r="D1191" s="184" t="s">
        <v>169</v>
      </c>
      <c r="F1191" s="185" t="s">
        <v>1549</v>
      </c>
      <c r="I1191" s="146"/>
      <c r="L1191" s="42"/>
      <c r="M1191" s="186"/>
      <c r="N1191" s="43"/>
      <c r="O1191" s="43"/>
      <c r="P1191" s="43"/>
      <c r="Q1191" s="43"/>
      <c r="R1191" s="43"/>
      <c r="S1191" s="43"/>
      <c r="T1191" s="71"/>
      <c r="AT1191" s="24" t="s">
        <v>169</v>
      </c>
      <c r="AU1191" s="24" t="s">
        <v>91</v>
      </c>
    </row>
    <row r="1192" spans="2:63" s="10" customFormat="1" ht="29.85" customHeight="1">
      <c r="B1192" s="158"/>
      <c r="D1192" s="159" t="s">
        <v>81</v>
      </c>
      <c r="E1192" s="169" t="s">
        <v>1553</v>
      </c>
      <c r="F1192" s="169" t="s">
        <v>1554</v>
      </c>
      <c r="I1192" s="161"/>
      <c r="J1192" s="170">
        <f>BK1192</f>
        <v>0</v>
      </c>
      <c r="L1192" s="158"/>
      <c r="M1192" s="163"/>
      <c r="N1192" s="164"/>
      <c r="O1192" s="164"/>
      <c r="P1192" s="165">
        <f>SUM(P1193:P1194)</f>
        <v>0</v>
      </c>
      <c r="Q1192" s="164"/>
      <c r="R1192" s="165">
        <f>SUM(R1193:R1194)</f>
        <v>0</v>
      </c>
      <c r="S1192" s="164"/>
      <c r="T1192" s="166">
        <f>SUM(T1193:T1194)</f>
        <v>0</v>
      </c>
      <c r="AR1192" s="159" t="s">
        <v>193</v>
      </c>
      <c r="AT1192" s="167" t="s">
        <v>81</v>
      </c>
      <c r="AU1192" s="167" t="s">
        <v>26</v>
      </c>
      <c r="AY1192" s="159" t="s">
        <v>160</v>
      </c>
      <c r="BK1192" s="168">
        <f>SUM(BK1193:BK1194)</f>
        <v>0</v>
      </c>
    </row>
    <row r="1193" spans="2:65" s="1" customFormat="1" ht="16.5" customHeight="1">
      <c r="B1193" s="171"/>
      <c r="C1193" s="172" t="s">
        <v>1555</v>
      </c>
      <c r="D1193" s="172" t="s">
        <v>162</v>
      </c>
      <c r="E1193" s="173" t="s">
        <v>1556</v>
      </c>
      <c r="F1193" s="174" t="s">
        <v>1554</v>
      </c>
      <c r="G1193" s="175" t="s">
        <v>1501</v>
      </c>
      <c r="H1193" s="176">
        <v>1</v>
      </c>
      <c r="I1193" s="177"/>
      <c r="J1193" s="178">
        <f>ROUND(I1193*H1193,2)</f>
        <v>0</v>
      </c>
      <c r="K1193" s="174" t="s">
        <v>166</v>
      </c>
      <c r="L1193" s="42"/>
      <c r="M1193" s="179" t="s">
        <v>5</v>
      </c>
      <c r="N1193" s="180" t="s">
        <v>53</v>
      </c>
      <c r="O1193" s="43"/>
      <c r="P1193" s="181">
        <f>O1193*H1193</f>
        <v>0</v>
      </c>
      <c r="Q1193" s="181">
        <v>0</v>
      </c>
      <c r="R1193" s="181">
        <f>Q1193*H1193</f>
        <v>0</v>
      </c>
      <c r="S1193" s="181">
        <v>0</v>
      </c>
      <c r="T1193" s="182">
        <f>S1193*H1193</f>
        <v>0</v>
      </c>
      <c r="AR1193" s="24" t="s">
        <v>1522</v>
      </c>
      <c r="AT1193" s="24" t="s">
        <v>162</v>
      </c>
      <c r="AU1193" s="24" t="s">
        <v>91</v>
      </c>
      <c r="AY1193" s="24" t="s">
        <v>160</v>
      </c>
      <c r="BE1193" s="183">
        <f>IF(N1193="základní",J1193,0)</f>
        <v>0</v>
      </c>
      <c r="BF1193" s="183">
        <f>IF(N1193="snížená",J1193,0)</f>
        <v>0</v>
      </c>
      <c r="BG1193" s="183">
        <f>IF(N1193="zákl. přenesená",J1193,0)</f>
        <v>0</v>
      </c>
      <c r="BH1193" s="183">
        <f>IF(N1193="sníž. přenesená",J1193,0)</f>
        <v>0</v>
      </c>
      <c r="BI1193" s="183">
        <f>IF(N1193="nulová",J1193,0)</f>
        <v>0</v>
      </c>
      <c r="BJ1193" s="24" t="s">
        <v>26</v>
      </c>
      <c r="BK1193" s="183">
        <f>ROUND(I1193*H1193,2)</f>
        <v>0</v>
      </c>
      <c r="BL1193" s="24" t="s">
        <v>1522</v>
      </c>
      <c r="BM1193" s="24" t="s">
        <v>1557</v>
      </c>
    </row>
    <row r="1194" spans="2:47" s="1" customFormat="1" ht="13.5">
      <c r="B1194" s="42"/>
      <c r="D1194" s="184" t="s">
        <v>169</v>
      </c>
      <c r="F1194" s="185" t="s">
        <v>1554</v>
      </c>
      <c r="I1194" s="146"/>
      <c r="L1194" s="42"/>
      <c r="M1194" s="229"/>
      <c r="N1194" s="230"/>
      <c r="O1194" s="230"/>
      <c r="P1194" s="230"/>
      <c r="Q1194" s="230"/>
      <c r="R1194" s="230"/>
      <c r="S1194" s="230"/>
      <c r="T1194" s="231"/>
      <c r="AT1194" s="24" t="s">
        <v>169</v>
      </c>
      <c r="AU1194" s="24" t="s">
        <v>91</v>
      </c>
    </row>
    <row r="1195" spans="2:12" s="1" customFormat="1" ht="6.95" customHeight="1">
      <c r="B1195" s="57"/>
      <c r="C1195" s="58"/>
      <c r="D1195" s="58"/>
      <c r="E1195" s="58"/>
      <c r="F1195" s="58"/>
      <c r="G1195" s="58"/>
      <c r="H1195" s="58"/>
      <c r="I1195" s="124"/>
      <c r="J1195" s="58"/>
      <c r="K1195" s="58"/>
      <c r="L1195" s="42"/>
    </row>
  </sheetData>
  <autoFilter ref="C113:K1194"/>
  <mergeCells count="10">
    <mergeCell ref="J51:J52"/>
    <mergeCell ref="E104:H104"/>
    <mergeCell ref="E106:H10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5" customFormat="1" ht="45" customHeight="1">
      <c r="B3" s="236"/>
      <c r="C3" s="359" t="s">
        <v>1558</v>
      </c>
      <c r="D3" s="359"/>
      <c r="E3" s="359"/>
      <c r="F3" s="359"/>
      <c r="G3" s="359"/>
      <c r="H3" s="359"/>
      <c r="I3" s="359"/>
      <c r="J3" s="359"/>
      <c r="K3" s="237"/>
    </row>
    <row r="4" spans="2:11" ht="25.5" customHeight="1">
      <c r="B4" s="238"/>
      <c r="C4" s="363" t="s">
        <v>1559</v>
      </c>
      <c r="D4" s="363"/>
      <c r="E4" s="363"/>
      <c r="F4" s="363"/>
      <c r="G4" s="363"/>
      <c r="H4" s="363"/>
      <c r="I4" s="363"/>
      <c r="J4" s="363"/>
      <c r="K4" s="239"/>
    </row>
    <row r="5" spans="2:1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8"/>
      <c r="C6" s="361" t="s">
        <v>1560</v>
      </c>
      <c r="D6" s="361"/>
      <c r="E6" s="361"/>
      <c r="F6" s="361"/>
      <c r="G6" s="361"/>
      <c r="H6" s="361"/>
      <c r="I6" s="361"/>
      <c r="J6" s="361"/>
      <c r="K6" s="239"/>
    </row>
    <row r="7" spans="2:11" ht="15" customHeight="1">
      <c r="B7" s="242"/>
      <c r="C7" s="361" t="s">
        <v>1561</v>
      </c>
      <c r="D7" s="361"/>
      <c r="E7" s="361"/>
      <c r="F7" s="361"/>
      <c r="G7" s="361"/>
      <c r="H7" s="361"/>
      <c r="I7" s="361"/>
      <c r="J7" s="361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361" t="s">
        <v>1562</v>
      </c>
      <c r="D9" s="361"/>
      <c r="E9" s="361"/>
      <c r="F9" s="361"/>
      <c r="G9" s="361"/>
      <c r="H9" s="361"/>
      <c r="I9" s="361"/>
      <c r="J9" s="361"/>
      <c r="K9" s="239"/>
    </row>
    <row r="10" spans="2:11" ht="15" customHeight="1">
      <c r="B10" s="242"/>
      <c r="C10" s="241"/>
      <c r="D10" s="361" t="s">
        <v>1563</v>
      </c>
      <c r="E10" s="361"/>
      <c r="F10" s="361"/>
      <c r="G10" s="361"/>
      <c r="H10" s="361"/>
      <c r="I10" s="361"/>
      <c r="J10" s="361"/>
      <c r="K10" s="239"/>
    </row>
    <row r="11" spans="2:11" ht="15" customHeight="1">
      <c r="B11" s="242"/>
      <c r="C11" s="243"/>
      <c r="D11" s="361" t="s">
        <v>1564</v>
      </c>
      <c r="E11" s="361"/>
      <c r="F11" s="361"/>
      <c r="G11" s="361"/>
      <c r="H11" s="361"/>
      <c r="I11" s="361"/>
      <c r="J11" s="361"/>
      <c r="K11" s="239"/>
    </row>
    <row r="12" spans="2:11" ht="12.75" customHeight="1">
      <c r="B12" s="242"/>
      <c r="C12" s="243"/>
      <c r="D12" s="243"/>
      <c r="E12" s="243"/>
      <c r="F12" s="243"/>
      <c r="G12" s="243"/>
      <c r="H12" s="243"/>
      <c r="I12" s="243"/>
      <c r="J12" s="243"/>
      <c r="K12" s="239"/>
    </row>
    <row r="13" spans="2:11" ht="15" customHeight="1">
      <c r="B13" s="242"/>
      <c r="C13" s="243"/>
      <c r="D13" s="361" t="s">
        <v>1565</v>
      </c>
      <c r="E13" s="361"/>
      <c r="F13" s="361"/>
      <c r="G13" s="361"/>
      <c r="H13" s="361"/>
      <c r="I13" s="361"/>
      <c r="J13" s="361"/>
      <c r="K13" s="239"/>
    </row>
    <row r="14" spans="2:11" ht="15" customHeight="1">
      <c r="B14" s="242"/>
      <c r="C14" s="243"/>
      <c r="D14" s="361" t="s">
        <v>1566</v>
      </c>
      <c r="E14" s="361"/>
      <c r="F14" s="361"/>
      <c r="G14" s="361"/>
      <c r="H14" s="361"/>
      <c r="I14" s="361"/>
      <c r="J14" s="361"/>
      <c r="K14" s="239"/>
    </row>
    <row r="15" spans="2:11" ht="15" customHeight="1">
      <c r="B15" s="242"/>
      <c r="C15" s="243"/>
      <c r="D15" s="361" t="s">
        <v>1567</v>
      </c>
      <c r="E15" s="361"/>
      <c r="F15" s="361"/>
      <c r="G15" s="361"/>
      <c r="H15" s="361"/>
      <c r="I15" s="361"/>
      <c r="J15" s="361"/>
      <c r="K15" s="239"/>
    </row>
    <row r="16" spans="2:11" ht="15" customHeight="1">
      <c r="B16" s="242"/>
      <c r="C16" s="243"/>
      <c r="D16" s="243"/>
      <c r="E16" s="244" t="s">
        <v>89</v>
      </c>
      <c r="F16" s="361" t="s">
        <v>1568</v>
      </c>
      <c r="G16" s="361"/>
      <c r="H16" s="361"/>
      <c r="I16" s="361"/>
      <c r="J16" s="361"/>
      <c r="K16" s="239"/>
    </row>
    <row r="17" spans="2:11" ht="15" customHeight="1">
      <c r="B17" s="242"/>
      <c r="C17" s="243"/>
      <c r="D17" s="243"/>
      <c r="E17" s="244" t="s">
        <v>1569</v>
      </c>
      <c r="F17" s="361" t="s">
        <v>1570</v>
      </c>
      <c r="G17" s="361"/>
      <c r="H17" s="361"/>
      <c r="I17" s="361"/>
      <c r="J17" s="361"/>
      <c r="K17" s="239"/>
    </row>
    <row r="18" spans="2:11" ht="15" customHeight="1">
      <c r="B18" s="242"/>
      <c r="C18" s="243"/>
      <c r="D18" s="243"/>
      <c r="E18" s="244" t="s">
        <v>1571</v>
      </c>
      <c r="F18" s="361" t="s">
        <v>1572</v>
      </c>
      <c r="G18" s="361"/>
      <c r="H18" s="361"/>
      <c r="I18" s="361"/>
      <c r="J18" s="361"/>
      <c r="K18" s="239"/>
    </row>
    <row r="19" spans="2:11" ht="15" customHeight="1">
      <c r="B19" s="242"/>
      <c r="C19" s="243"/>
      <c r="D19" s="243"/>
      <c r="E19" s="244" t="s">
        <v>1573</v>
      </c>
      <c r="F19" s="361" t="s">
        <v>1574</v>
      </c>
      <c r="G19" s="361"/>
      <c r="H19" s="361"/>
      <c r="I19" s="361"/>
      <c r="J19" s="361"/>
      <c r="K19" s="239"/>
    </row>
    <row r="20" spans="2:11" ht="15" customHeight="1">
      <c r="B20" s="242"/>
      <c r="C20" s="243"/>
      <c r="D20" s="243"/>
      <c r="E20" s="244" t="s">
        <v>1575</v>
      </c>
      <c r="F20" s="361" t="s">
        <v>1576</v>
      </c>
      <c r="G20" s="361"/>
      <c r="H20" s="361"/>
      <c r="I20" s="361"/>
      <c r="J20" s="361"/>
      <c r="K20" s="239"/>
    </row>
    <row r="21" spans="2:11" ht="15" customHeight="1">
      <c r="B21" s="242"/>
      <c r="C21" s="243"/>
      <c r="D21" s="243"/>
      <c r="E21" s="244" t="s">
        <v>1577</v>
      </c>
      <c r="F21" s="361" t="s">
        <v>1578</v>
      </c>
      <c r="G21" s="361"/>
      <c r="H21" s="361"/>
      <c r="I21" s="361"/>
      <c r="J21" s="361"/>
      <c r="K21" s="239"/>
    </row>
    <row r="22" spans="2:11" ht="12.75" customHeight="1">
      <c r="B22" s="242"/>
      <c r="C22" s="243"/>
      <c r="D22" s="243"/>
      <c r="E22" s="243"/>
      <c r="F22" s="243"/>
      <c r="G22" s="243"/>
      <c r="H22" s="243"/>
      <c r="I22" s="243"/>
      <c r="J22" s="243"/>
      <c r="K22" s="239"/>
    </row>
    <row r="23" spans="2:11" ht="15" customHeight="1">
      <c r="B23" s="242"/>
      <c r="C23" s="361" t="s">
        <v>1579</v>
      </c>
      <c r="D23" s="361"/>
      <c r="E23" s="361"/>
      <c r="F23" s="361"/>
      <c r="G23" s="361"/>
      <c r="H23" s="361"/>
      <c r="I23" s="361"/>
      <c r="J23" s="361"/>
      <c r="K23" s="239"/>
    </row>
    <row r="24" spans="2:11" ht="15" customHeight="1">
      <c r="B24" s="242"/>
      <c r="C24" s="361" t="s">
        <v>1580</v>
      </c>
      <c r="D24" s="361"/>
      <c r="E24" s="361"/>
      <c r="F24" s="361"/>
      <c r="G24" s="361"/>
      <c r="H24" s="361"/>
      <c r="I24" s="361"/>
      <c r="J24" s="361"/>
      <c r="K24" s="239"/>
    </row>
    <row r="25" spans="2:11" ht="15" customHeight="1">
      <c r="B25" s="242"/>
      <c r="C25" s="241"/>
      <c r="D25" s="361" t="s">
        <v>1581</v>
      </c>
      <c r="E25" s="361"/>
      <c r="F25" s="361"/>
      <c r="G25" s="361"/>
      <c r="H25" s="361"/>
      <c r="I25" s="361"/>
      <c r="J25" s="361"/>
      <c r="K25" s="239"/>
    </row>
    <row r="26" spans="2:11" ht="15" customHeight="1">
      <c r="B26" s="242"/>
      <c r="C26" s="243"/>
      <c r="D26" s="361" t="s">
        <v>1582</v>
      </c>
      <c r="E26" s="361"/>
      <c r="F26" s="361"/>
      <c r="G26" s="361"/>
      <c r="H26" s="361"/>
      <c r="I26" s="361"/>
      <c r="J26" s="361"/>
      <c r="K26" s="239"/>
    </row>
    <row r="27" spans="2:11" ht="12.75" customHeight="1">
      <c r="B27" s="242"/>
      <c r="C27" s="243"/>
      <c r="D27" s="243"/>
      <c r="E27" s="243"/>
      <c r="F27" s="243"/>
      <c r="G27" s="243"/>
      <c r="H27" s="243"/>
      <c r="I27" s="243"/>
      <c r="J27" s="243"/>
      <c r="K27" s="239"/>
    </row>
    <row r="28" spans="2:11" ht="15" customHeight="1">
      <c r="B28" s="242"/>
      <c r="C28" s="243"/>
      <c r="D28" s="361" t="s">
        <v>1583</v>
      </c>
      <c r="E28" s="361"/>
      <c r="F28" s="361"/>
      <c r="G28" s="361"/>
      <c r="H28" s="361"/>
      <c r="I28" s="361"/>
      <c r="J28" s="361"/>
      <c r="K28" s="239"/>
    </row>
    <row r="29" spans="2:11" ht="15" customHeight="1">
      <c r="B29" s="242"/>
      <c r="C29" s="243"/>
      <c r="D29" s="361" t="s">
        <v>1584</v>
      </c>
      <c r="E29" s="361"/>
      <c r="F29" s="361"/>
      <c r="G29" s="361"/>
      <c r="H29" s="361"/>
      <c r="I29" s="361"/>
      <c r="J29" s="361"/>
      <c r="K29" s="239"/>
    </row>
    <row r="30" spans="2:11" ht="12.75" customHeight="1">
      <c r="B30" s="242"/>
      <c r="C30" s="243"/>
      <c r="D30" s="243"/>
      <c r="E30" s="243"/>
      <c r="F30" s="243"/>
      <c r="G30" s="243"/>
      <c r="H30" s="243"/>
      <c r="I30" s="243"/>
      <c r="J30" s="243"/>
      <c r="K30" s="239"/>
    </row>
    <row r="31" spans="2:11" ht="15" customHeight="1">
      <c r="B31" s="242"/>
      <c r="C31" s="243"/>
      <c r="D31" s="361" t="s">
        <v>1585</v>
      </c>
      <c r="E31" s="361"/>
      <c r="F31" s="361"/>
      <c r="G31" s="361"/>
      <c r="H31" s="361"/>
      <c r="I31" s="361"/>
      <c r="J31" s="361"/>
      <c r="K31" s="239"/>
    </row>
    <row r="32" spans="2:11" ht="15" customHeight="1">
      <c r="B32" s="242"/>
      <c r="C32" s="243"/>
      <c r="D32" s="361" t="s">
        <v>1586</v>
      </c>
      <c r="E32" s="361"/>
      <c r="F32" s="361"/>
      <c r="G32" s="361"/>
      <c r="H32" s="361"/>
      <c r="I32" s="361"/>
      <c r="J32" s="361"/>
      <c r="K32" s="239"/>
    </row>
    <row r="33" spans="2:11" ht="15" customHeight="1">
      <c r="B33" s="242"/>
      <c r="C33" s="243"/>
      <c r="D33" s="361" t="s">
        <v>1587</v>
      </c>
      <c r="E33" s="361"/>
      <c r="F33" s="361"/>
      <c r="G33" s="361"/>
      <c r="H33" s="361"/>
      <c r="I33" s="361"/>
      <c r="J33" s="361"/>
      <c r="K33" s="239"/>
    </row>
    <row r="34" spans="2:11" ht="15" customHeight="1">
      <c r="B34" s="242"/>
      <c r="C34" s="243"/>
      <c r="D34" s="241"/>
      <c r="E34" s="245" t="s">
        <v>145</v>
      </c>
      <c r="F34" s="241"/>
      <c r="G34" s="361" t="s">
        <v>1588</v>
      </c>
      <c r="H34" s="361"/>
      <c r="I34" s="361"/>
      <c r="J34" s="361"/>
      <c r="K34" s="239"/>
    </row>
    <row r="35" spans="2:11" ht="30.75" customHeight="1">
      <c r="B35" s="242"/>
      <c r="C35" s="243"/>
      <c r="D35" s="241"/>
      <c r="E35" s="245" t="s">
        <v>1589</v>
      </c>
      <c r="F35" s="241"/>
      <c r="G35" s="361" t="s">
        <v>1590</v>
      </c>
      <c r="H35" s="361"/>
      <c r="I35" s="361"/>
      <c r="J35" s="361"/>
      <c r="K35" s="239"/>
    </row>
    <row r="36" spans="2:11" ht="15" customHeight="1">
      <c r="B36" s="242"/>
      <c r="C36" s="243"/>
      <c r="D36" s="241"/>
      <c r="E36" s="245" t="s">
        <v>63</v>
      </c>
      <c r="F36" s="241"/>
      <c r="G36" s="361" t="s">
        <v>1591</v>
      </c>
      <c r="H36" s="361"/>
      <c r="I36" s="361"/>
      <c r="J36" s="361"/>
      <c r="K36" s="239"/>
    </row>
    <row r="37" spans="2:11" ht="15" customHeight="1">
      <c r="B37" s="242"/>
      <c r="C37" s="243"/>
      <c r="D37" s="241"/>
      <c r="E37" s="245" t="s">
        <v>146</v>
      </c>
      <c r="F37" s="241"/>
      <c r="G37" s="361" t="s">
        <v>1592</v>
      </c>
      <c r="H37" s="361"/>
      <c r="I37" s="361"/>
      <c r="J37" s="361"/>
      <c r="K37" s="239"/>
    </row>
    <row r="38" spans="2:11" ht="15" customHeight="1">
      <c r="B38" s="242"/>
      <c r="C38" s="243"/>
      <c r="D38" s="241"/>
      <c r="E38" s="245" t="s">
        <v>147</v>
      </c>
      <c r="F38" s="241"/>
      <c r="G38" s="361" t="s">
        <v>1593</v>
      </c>
      <c r="H38" s="361"/>
      <c r="I38" s="361"/>
      <c r="J38" s="361"/>
      <c r="K38" s="239"/>
    </row>
    <row r="39" spans="2:11" ht="15" customHeight="1">
      <c r="B39" s="242"/>
      <c r="C39" s="243"/>
      <c r="D39" s="241"/>
      <c r="E39" s="245" t="s">
        <v>148</v>
      </c>
      <c r="F39" s="241"/>
      <c r="G39" s="361" t="s">
        <v>1594</v>
      </c>
      <c r="H39" s="361"/>
      <c r="I39" s="361"/>
      <c r="J39" s="361"/>
      <c r="K39" s="239"/>
    </row>
    <row r="40" spans="2:11" ht="15" customHeight="1">
      <c r="B40" s="242"/>
      <c r="C40" s="243"/>
      <c r="D40" s="241"/>
      <c r="E40" s="245" t="s">
        <v>1595</v>
      </c>
      <c r="F40" s="241"/>
      <c r="G40" s="361" t="s">
        <v>1596</v>
      </c>
      <c r="H40" s="361"/>
      <c r="I40" s="361"/>
      <c r="J40" s="361"/>
      <c r="K40" s="239"/>
    </row>
    <row r="41" spans="2:11" ht="15" customHeight="1">
      <c r="B41" s="242"/>
      <c r="C41" s="243"/>
      <c r="D41" s="241"/>
      <c r="E41" s="245"/>
      <c r="F41" s="241"/>
      <c r="G41" s="361" t="s">
        <v>1597</v>
      </c>
      <c r="H41" s="361"/>
      <c r="I41" s="361"/>
      <c r="J41" s="361"/>
      <c r="K41" s="239"/>
    </row>
    <row r="42" spans="2:11" ht="15" customHeight="1">
      <c r="B42" s="242"/>
      <c r="C42" s="243"/>
      <c r="D42" s="241"/>
      <c r="E42" s="245" t="s">
        <v>1598</v>
      </c>
      <c r="F42" s="241"/>
      <c r="G42" s="361" t="s">
        <v>1599</v>
      </c>
      <c r="H42" s="361"/>
      <c r="I42" s="361"/>
      <c r="J42" s="361"/>
      <c r="K42" s="239"/>
    </row>
    <row r="43" spans="2:11" ht="15" customHeight="1">
      <c r="B43" s="242"/>
      <c r="C43" s="243"/>
      <c r="D43" s="241"/>
      <c r="E43" s="245" t="s">
        <v>150</v>
      </c>
      <c r="F43" s="241"/>
      <c r="G43" s="361" t="s">
        <v>1600</v>
      </c>
      <c r="H43" s="361"/>
      <c r="I43" s="361"/>
      <c r="J43" s="361"/>
      <c r="K43" s="239"/>
    </row>
    <row r="44" spans="2:11" ht="12.75" customHeight="1">
      <c r="B44" s="242"/>
      <c r="C44" s="243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3"/>
      <c r="D45" s="361" t="s">
        <v>1601</v>
      </c>
      <c r="E45" s="361"/>
      <c r="F45" s="361"/>
      <c r="G45" s="361"/>
      <c r="H45" s="361"/>
      <c r="I45" s="361"/>
      <c r="J45" s="361"/>
      <c r="K45" s="239"/>
    </row>
    <row r="46" spans="2:11" ht="15" customHeight="1">
      <c r="B46" s="242"/>
      <c r="C46" s="243"/>
      <c r="D46" s="243"/>
      <c r="E46" s="361" t="s">
        <v>1602</v>
      </c>
      <c r="F46" s="361"/>
      <c r="G46" s="361"/>
      <c r="H46" s="361"/>
      <c r="I46" s="361"/>
      <c r="J46" s="361"/>
      <c r="K46" s="239"/>
    </row>
    <row r="47" spans="2:11" ht="15" customHeight="1">
      <c r="B47" s="242"/>
      <c r="C47" s="243"/>
      <c r="D47" s="243"/>
      <c r="E47" s="361" t="s">
        <v>1603</v>
      </c>
      <c r="F47" s="361"/>
      <c r="G47" s="361"/>
      <c r="H47" s="361"/>
      <c r="I47" s="361"/>
      <c r="J47" s="361"/>
      <c r="K47" s="239"/>
    </row>
    <row r="48" spans="2:11" ht="15" customHeight="1">
      <c r="B48" s="242"/>
      <c r="C48" s="243"/>
      <c r="D48" s="243"/>
      <c r="E48" s="361" t="s">
        <v>1604</v>
      </c>
      <c r="F48" s="361"/>
      <c r="G48" s="361"/>
      <c r="H48" s="361"/>
      <c r="I48" s="361"/>
      <c r="J48" s="361"/>
      <c r="K48" s="239"/>
    </row>
    <row r="49" spans="2:11" ht="15" customHeight="1">
      <c r="B49" s="242"/>
      <c r="C49" s="243"/>
      <c r="D49" s="361" t="s">
        <v>1605</v>
      </c>
      <c r="E49" s="361"/>
      <c r="F49" s="361"/>
      <c r="G49" s="361"/>
      <c r="H49" s="361"/>
      <c r="I49" s="361"/>
      <c r="J49" s="361"/>
      <c r="K49" s="239"/>
    </row>
    <row r="50" spans="2:11" ht="25.5" customHeight="1">
      <c r="B50" s="238"/>
      <c r="C50" s="363" t="s">
        <v>1606</v>
      </c>
      <c r="D50" s="363"/>
      <c r="E50" s="363"/>
      <c r="F50" s="363"/>
      <c r="G50" s="363"/>
      <c r="H50" s="363"/>
      <c r="I50" s="363"/>
      <c r="J50" s="363"/>
      <c r="K50" s="239"/>
    </row>
    <row r="51" spans="2:11" ht="5.25" customHeight="1">
      <c r="B51" s="238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8"/>
      <c r="C52" s="361" t="s">
        <v>1607</v>
      </c>
      <c r="D52" s="361"/>
      <c r="E52" s="361"/>
      <c r="F52" s="361"/>
      <c r="G52" s="361"/>
      <c r="H52" s="361"/>
      <c r="I52" s="361"/>
      <c r="J52" s="361"/>
      <c r="K52" s="239"/>
    </row>
    <row r="53" spans="2:11" ht="15" customHeight="1">
      <c r="B53" s="238"/>
      <c r="C53" s="361" t="s">
        <v>1608</v>
      </c>
      <c r="D53" s="361"/>
      <c r="E53" s="361"/>
      <c r="F53" s="361"/>
      <c r="G53" s="361"/>
      <c r="H53" s="361"/>
      <c r="I53" s="361"/>
      <c r="J53" s="361"/>
      <c r="K53" s="239"/>
    </row>
    <row r="54" spans="2:11" ht="12.75" customHeight="1">
      <c r="B54" s="238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8"/>
      <c r="C55" s="361" t="s">
        <v>1609</v>
      </c>
      <c r="D55" s="361"/>
      <c r="E55" s="361"/>
      <c r="F55" s="361"/>
      <c r="G55" s="361"/>
      <c r="H55" s="361"/>
      <c r="I55" s="361"/>
      <c r="J55" s="361"/>
      <c r="K55" s="239"/>
    </row>
    <row r="56" spans="2:11" ht="15" customHeight="1">
      <c r="B56" s="238"/>
      <c r="C56" s="243"/>
      <c r="D56" s="361" t="s">
        <v>1610</v>
      </c>
      <c r="E56" s="361"/>
      <c r="F56" s="361"/>
      <c r="G56" s="361"/>
      <c r="H56" s="361"/>
      <c r="I56" s="361"/>
      <c r="J56" s="361"/>
      <c r="K56" s="239"/>
    </row>
    <row r="57" spans="2:11" ht="15" customHeight="1">
      <c r="B57" s="238"/>
      <c r="C57" s="243"/>
      <c r="D57" s="361" t="s">
        <v>1611</v>
      </c>
      <c r="E57" s="361"/>
      <c r="F57" s="361"/>
      <c r="G57" s="361"/>
      <c r="H57" s="361"/>
      <c r="I57" s="361"/>
      <c r="J57" s="361"/>
      <c r="K57" s="239"/>
    </row>
    <row r="58" spans="2:11" ht="15" customHeight="1">
      <c r="B58" s="238"/>
      <c r="C58" s="243"/>
      <c r="D58" s="361" t="s">
        <v>1612</v>
      </c>
      <c r="E58" s="361"/>
      <c r="F58" s="361"/>
      <c r="G58" s="361"/>
      <c r="H58" s="361"/>
      <c r="I58" s="361"/>
      <c r="J58" s="361"/>
      <c r="K58" s="239"/>
    </row>
    <row r="59" spans="2:11" ht="15" customHeight="1">
      <c r="B59" s="238"/>
      <c r="C59" s="243"/>
      <c r="D59" s="361" t="s">
        <v>1613</v>
      </c>
      <c r="E59" s="361"/>
      <c r="F59" s="361"/>
      <c r="G59" s="361"/>
      <c r="H59" s="361"/>
      <c r="I59" s="361"/>
      <c r="J59" s="361"/>
      <c r="K59" s="239"/>
    </row>
    <row r="60" spans="2:11" ht="15" customHeight="1">
      <c r="B60" s="238"/>
      <c r="C60" s="243"/>
      <c r="D60" s="362" t="s">
        <v>1614</v>
      </c>
      <c r="E60" s="362"/>
      <c r="F60" s="362"/>
      <c r="G60" s="362"/>
      <c r="H60" s="362"/>
      <c r="I60" s="362"/>
      <c r="J60" s="362"/>
      <c r="K60" s="239"/>
    </row>
    <row r="61" spans="2:11" ht="15" customHeight="1">
      <c r="B61" s="238"/>
      <c r="C61" s="243"/>
      <c r="D61" s="361" t="s">
        <v>1615</v>
      </c>
      <c r="E61" s="361"/>
      <c r="F61" s="361"/>
      <c r="G61" s="361"/>
      <c r="H61" s="361"/>
      <c r="I61" s="361"/>
      <c r="J61" s="361"/>
      <c r="K61" s="239"/>
    </row>
    <row r="62" spans="2:11" ht="12.75" customHeight="1">
      <c r="B62" s="238"/>
      <c r="C62" s="243"/>
      <c r="D62" s="243"/>
      <c r="E62" s="246"/>
      <c r="F62" s="243"/>
      <c r="G62" s="243"/>
      <c r="H62" s="243"/>
      <c r="I62" s="243"/>
      <c r="J62" s="243"/>
      <c r="K62" s="239"/>
    </row>
    <row r="63" spans="2:11" ht="15" customHeight="1">
      <c r="B63" s="238"/>
      <c r="C63" s="243"/>
      <c r="D63" s="361" t="s">
        <v>1616</v>
      </c>
      <c r="E63" s="361"/>
      <c r="F63" s="361"/>
      <c r="G63" s="361"/>
      <c r="H63" s="361"/>
      <c r="I63" s="361"/>
      <c r="J63" s="361"/>
      <c r="K63" s="239"/>
    </row>
    <row r="64" spans="2:11" ht="15" customHeight="1">
      <c r="B64" s="238"/>
      <c r="C64" s="243"/>
      <c r="D64" s="362" t="s">
        <v>1617</v>
      </c>
      <c r="E64" s="362"/>
      <c r="F64" s="362"/>
      <c r="G64" s="362"/>
      <c r="H64" s="362"/>
      <c r="I64" s="362"/>
      <c r="J64" s="362"/>
      <c r="K64" s="239"/>
    </row>
    <row r="65" spans="2:11" ht="15" customHeight="1">
      <c r="B65" s="238"/>
      <c r="C65" s="243"/>
      <c r="D65" s="361" t="s">
        <v>1618</v>
      </c>
      <c r="E65" s="361"/>
      <c r="F65" s="361"/>
      <c r="G65" s="361"/>
      <c r="H65" s="361"/>
      <c r="I65" s="361"/>
      <c r="J65" s="361"/>
      <c r="K65" s="239"/>
    </row>
    <row r="66" spans="2:11" ht="15" customHeight="1">
      <c r="B66" s="238"/>
      <c r="C66" s="243"/>
      <c r="D66" s="361" t="s">
        <v>1619</v>
      </c>
      <c r="E66" s="361"/>
      <c r="F66" s="361"/>
      <c r="G66" s="361"/>
      <c r="H66" s="361"/>
      <c r="I66" s="361"/>
      <c r="J66" s="361"/>
      <c r="K66" s="239"/>
    </row>
    <row r="67" spans="2:11" ht="15" customHeight="1">
      <c r="B67" s="238"/>
      <c r="C67" s="243"/>
      <c r="D67" s="361" t="s">
        <v>1620</v>
      </c>
      <c r="E67" s="361"/>
      <c r="F67" s="361"/>
      <c r="G67" s="361"/>
      <c r="H67" s="361"/>
      <c r="I67" s="361"/>
      <c r="J67" s="361"/>
      <c r="K67" s="239"/>
    </row>
    <row r="68" spans="2:11" ht="15" customHeight="1">
      <c r="B68" s="238"/>
      <c r="C68" s="243"/>
      <c r="D68" s="361" t="s">
        <v>1621</v>
      </c>
      <c r="E68" s="361"/>
      <c r="F68" s="361"/>
      <c r="G68" s="361"/>
      <c r="H68" s="361"/>
      <c r="I68" s="361"/>
      <c r="J68" s="361"/>
      <c r="K68" s="239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360" t="s">
        <v>96</v>
      </c>
      <c r="D73" s="360"/>
      <c r="E73" s="360"/>
      <c r="F73" s="360"/>
      <c r="G73" s="360"/>
      <c r="H73" s="360"/>
      <c r="I73" s="360"/>
      <c r="J73" s="360"/>
      <c r="K73" s="256"/>
    </row>
    <row r="74" spans="2:11" ht="17.25" customHeight="1">
      <c r="B74" s="255"/>
      <c r="C74" s="257" t="s">
        <v>1622</v>
      </c>
      <c r="D74" s="257"/>
      <c r="E74" s="257"/>
      <c r="F74" s="257" t="s">
        <v>1623</v>
      </c>
      <c r="G74" s="258"/>
      <c r="H74" s="257" t="s">
        <v>146</v>
      </c>
      <c r="I74" s="257" t="s">
        <v>67</v>
      </c>
      <c r="J74" s="257" t="s">
        <v>1624</v>
      </c>
      <c r="K74" s="256"/>
    </row>
    <row r="75" spans="2:11" ht="17.25" customHeight="1">
      <c r="B75" s="255"/>
      <c r="C75" s="259" t="s">
        <v>1625</v>
      </c>
      <c r="D75" s="259"/>
      <c r="E75" s="259"/>
      <c r="F75" s="260" t="s">
        <v>1626</v>
      </c>
      <c r="G75" s="261"/>
      <c r="H75" s="259"/>
      <c r="I75" s="259"/>
      <c r="J75" s="259" t="s">
        <v>1627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245" t="s">
        <v>63</v>
      </c>
      <c r="D77" s="262"/>
      <c r="E77" s="262"/>
      <c r="F77" s="264" t="s">
        <v>1628</v>
      </c>
      <c r="G77" s="263"/>
      <c r="H77" s="245" t="s">
        <v>1629</v>
      </c>
      <c r="I77" s="245" t="s">
        <v>1630</v>
      </c>
      <c r="J77" s="245">
        <v>20</v>
      </c>
      <c r="K77" s="256"/>
    </row>
    <row r="78" spans="2:11" ht="15" customHeight="1">
      <c r="B78" s="255"/>
      <c r="C78" s="245" t="s">
        <v>1631</v>
      </c>
      <c r="D78" s="245"/>
      <c r="E78" s="245"/>
      <c r="F78" s="264" t="s">
        <v>1628</v>
      </c>
      <c r="G78" s="263"/>
      <c r="H78" s="245" t="s">
        <v>1632</v>
      </c>
      <c r="I78" s="245" t="s">
        <v>1630</v>
      </c>
      <c r="J78" s="245">
        <v>120</v>
      </c>
      <c r="K78" s="256"/>
    </row>
    <row r="79" spans="2:11" ht="15" customHeight="1">
      <c r="B79" s="265"/>
      <c r="C79" s="245" t="s">
        <v>1633</v>
      </c>
      <c r="D79" s="245"/>
      <c r="E79" s="245"/>
      <c r="F79" s="264" t="s">
        <v>1634</v>
      </c>
      <c r="G79" s="263"/>
      <c r="H79" s="245" t="s">
        <v>1635</v>
      </c>
      <c r="I79" s="245" t="s">
        <v>1630</v>
      </c>
      <c r="J79" s="245">
        <v>50</v>
      </c>
      <c r="K79" s="256"/>
    </row>
    <row r="80" spans="2:11" ht="15" customHeight="1">
      <c r="B80" s="265"/>
      <c r="C80" s="245" t="s">
        <v>1636</v>
      </c>
      <c r="D80" s="245"/>
      <c r="E80" s="245"/>
      <c r="F80" s="264" t="s">
        <v>1628</v>
      </c>
      <c r="G80" s="263"/>
      <c r="H80" s="245" t="s">
        <v>1637</v>
      </c>
      <c r="I80" s="245" t="s">
        <v>1638</v>
      </c>
      <c r="J80" s="245"/>
      <c r="K80" s="256"/>
    </row>
    <row r="81" spans="2:11" ht="15" customHeight="1">
      <c r="B81" s="265"/>
      <c r="C81" s="266" t="s">
        <v>1639</v>
      </c>
      <c r="D81" s="266"/>
      <c r="E81" s="266"/>
      <c r="F81" s="267" t="s">
        <v>1634</v>
      </c>
      <c r="G81" s="266"/>
      <c r="H81" s="266" t="s">
        <v>1640</v>
      </c>
      <c r="I81" s="266" t="s">
        <v>1630</v>
      </c>
      <c r="J81" s="266">
        <v>15</v>
      </c>
      <c r="K81" s="256"/>
    </row>
    <row r="82" spans="2:11" ht="15" customHeight="1">
      <c r="B82" s="265"/>
      <c r="C82" s="266" t="s">
        <v>1641</v>
      </c>
      <c r="D82" s="266"/>
      <c r="E82" s="266"/>
      <c r="F82" s="267" t="s">
        <v>1634</v>
      </c>
      <c r="G82" s="266"/>
      <c r="H82" s="266" t="s">
        <v>1642</v>
      </c>
      <c r="I82" s="266" t="s">
        <v>1630</v>
      </c>
      <c r="J82" s="266">
        <v>15</v>
      </c>
      <c r="K82" s="256"/>
    </row>
    <row r="83" spans="2:11" ht="15" customHeight="1">
      <c r="B83" s="265"/>
      <c r="C83" s="266" t="s">
        <v>1643</v>
      </c>
      <c r="D83" s="266"/>
      <c r="E83" s="266"/>
      <c r="F83" s="267" t="s">
        <v>1634</v>
      </c>
      <c r="G83" s="266"/>
      <c r="H83" s="266" t="s">
        <v>1644</v>
      </c>
      <c r="I83" s="266" t="s">
        <v>1630</v>
      </c>
      <c r="J83" s="266">
        <v>20</v>
      </c>
      <c r="K83" s="256"/>
    </row>
    <row r="84" spans="2:11" ht="15" customHeight="1">
      <c r="B84" s="265"/>
      <c r="C84" s="266" t="s">
        <v>1645</v>
      </c>
      <c r="D84" s="266"/>
      <c r="E84" s="266"/>
      <c r="F84" s="267" t="s">
        <v>1634</v>
      </c>
      <c r="G84" s="266"/>
      <c r="H84" s="266" t="s">
        <v>1646</v>
      </c>
      <c r="I84" s="266" t="s">
        <v>1630</v>
      </c>
      <c r="J84" s="266">
        <v>20</v>
      </c>
      <c r="K84" s="256"/>
    </row>
    <row r="85" spans="2:11" ht="15" customHeight="1">
      <c r="B85" s="265"/>
      <c r="C85" s="245" t="s">
        <v>1647</v>
      </c>
      <c r="D85" s="245"/>
      <c r="E85" s="245"/>
      <c r="F85" s="264" t="s">
        <v>1634</v>
      </c>
      <c r="G85" s="263"/>
      <c r="H85" s="245" t="s">
        <v>1648</v>
      </c>
      <c r="I85" s="245" t="s">
        <v>1630</v>
      </c>
      <c r="J85" s="245">
        <v>50</v>
      </c>
      <c r="K85" s="256"/>
    </row>
    <row r="86" spans="2:11" ht="15" customHeight="1">
      <c r="B86" s="265"/>
      <c r="C86" s="245" t="s">
        <v>1649</v>
      </c>
      <c r="D86" s="245"/>
      <c r="E86" s="245"/>
      <c r="F86" s="264" t="s">
        <v>1634</v>
      </c>
      <c r="G86" s="263"/>
      <c r="H86" s="245" t="s">
        <v>1650</v>
      </c>
      <c r="I86" s="245" t="s">
        <v>1630</v>
      </c>
      <c r="J86" s="245">
        <v>20</v>
      </c>
      <c r="K86" s="256"/>
    </row>
    <row r="87" spans="2:11" ht="15" customHeight="1">
      <c r="B87" s="265"/>
      <c r="C87" s="245" t="s">
        <v>1651</v>
      </c>
      <c r="D87" s="245"/>
      <c r="E87" s="245"/>
      <c r="F87" s="264" t="s">
        <v>1634</v>
      </c>
      <c r="G87" s="263"/>
      <c r="H87" s="245" t="s">
        <v>1652</v>
      </c>
      <c r="I87" s="245" t="s">
        <v>1630</v>
      </c>
      <c r="J87" s="245">
        <v>20</v>
      </c>
      <c r="K87" s="256"/>
    </row>
    <row r="88" spans="2:11" ht="15" customHeight="1">
      <c r="B88" s="265"/>
      <c r="C88" s="245" t="s">
        <v>1653</v>
      </c>
      <c r="D88" s="245"/>
      <c r="E88" s="245"/>
      <c r="F88" s="264" t="s">
        <v>1634</v>
      </c>
      <c r="G88" s="263"/>
      <c r="H88" s="245" t="s">
        <v>1654</v>
      </c>
      <c r="I88" s="245" t="s">
        <v>1630</v>
      </c>
      <c r="J88" s="245">
        <v>50</v>
      </c>
      <c r="K88" s="256"/>
    </row>
    <row r="89" spans="2:11" ht="15" customHeight="1">
      <c r="B89" s="265"/>
      <c r="C89" s="245" t="s">
        <v>1655</v>
      </c>
      <c r="D89" s="245"/>
      <c r="E89" s="245"/>
      <c r="F89" s="264" t="s">
        <v>1634</v>
      </c>
      <c r="G89" s="263"/>
      <c r="H89" s="245" t="s">
        <v>1655</v>
      </c>
      <c r="I89" s="245" t="s">
        <v>1630</v>
      </c>
      <c r="J89" s="245">
        <v>50</v>
      </c>
      <c r="K89" s="256"/>
    </row>
    <row r="90" spans="2:11" ht="15" customHeight="1">
      <c r="B90" s="265"/>
      <c r="C90" s="245" t="s">
        <v>151</v>
      </c>
      <c r="D90" s="245"/>
      <c r="E90" s="245"/>
      <c r="F90" s="264" t="s">
        <v>1634</v>
      </c>
      <c r="G90" s="263"/>
      <c r="H90" s="245" t="s">
        <v>1656</v>
      </c>
      <c r="I90" s="245" t="s">
        <v>1630</v>
      </c>
      <c r="J90" s="245">
        <v>255</v>
      </c>
      <c r="K90" s="256"/>
    </row>
    <row r="91" spans="2:11" ht="15" customHeight="1">
      <c r="B91" s="265"/>
      <c r="C91" s="245" t="s">
        <v>1657</v>
      </c>
      <c r="D91" s="245"/>
      <c r="E91" s="245"/>
      <c r="F91" s="264" t="s">
        <v>1628</v>
      </c>
      <c r="G91" s="263"/>
      <c r="H91" s="245" t="s">
        <v>1658</v>
      </c>
      <c r="I91" s="245" t="s">
        <v>1659</v>
      </c>
      <c r="J91" s="245"/>
      <c r="K91" s="256"/>
    </row>
    <row r="92" spans="2:11" ht="15" customHeight="1">
      <c r="B92" s="265"/>
      <c r="C92" s="245" t="s">
        <v>1660</v>
      </c>
      <c r="D92" s="245"/>
      <c r="E92" s="245"/>
      <c r="F92" s="264" t="s">
        <v>1628</v>
      </c>
      <c r="G92" s="263"/>
      <c r="H92" s="245" t="s">
        <v>1661</v>
      </c>
      <c r="I92" s="245" t="s">
        <v>1662</v>
      </c>
      <c r="J92" s="245"/>
      <c r="K92" s="256"/>
    </row>
    <row r="93" spans="2:11" ht="15" customHeight="1">
      <c r="B93" s="265"/>
      <c r="C93" s="245" t="s">
        <v>1663</v>
      </c>
      <c r="D93" s="245"/>
      <c r="E93" s="245"/>
      <c r="F93" s="264" t="s">
        <v>1628</v>
      </c>
      <c r="G93" s="263"/>
      <c r="H93" s="245" t="s">
        <v>1663</v>
      </c>
      <c r="I93" s="245" t="s">
        <v>1662</v>
      </c>
      <c r="J93" s="245"/>
      <c r="K93" s="256"/>
    </row>
    <row r="94" spans="2:11" ht="15" customHeight="1">
      <c r="B94" s="265"/>
      <c r="C94" s="245" t="s">
        <v>48</v>
      </c>
      <c r="D94" s="245"/>
      <c r="E94" s="245"/>
      <c r="F94" s="264" t="s">
        <v>1628</v>
      </c>
      <c r="G94" s="263"/>
      <c r="H94" s="245" t="s">
        <v>1664</v>
      </c>
      <c r="I94" s="245" t="s">
        <v>1662</v>
      </c>
      <c r="J94" s="245"/>
      <c r="K94" s="256"/>
    </row>
    <row r="95" spans="2:11" ht="15" customHeight="1">
      <c r="B95" s="265"/>
      <c r="C95" s="245" t="s">
        <v>58</v>
      </c>
      <c r="D95" s="245"/>
      <c r="E95" s="245"/>
      <c r="F95" s="264" t="s">
        <v>1628</v>
      </c>
      <c r="G95" s="263"/>
      <c r="H95" s="245" t="s">
        <v>1665</v>
      </c>
      <c r="I95" s="245" t="s">
        <v>1662</v>
      </c>
      <c r="J95" s="245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360" t="s">
        <v>1666</v>
      </c>
      <c r="D100" s="360"/>
      <c r="E100" s="360"/>
      <c r="F100" s="360"/>
      <c r="G100" s="360"/>
      <c r="H100" s="360"/>
      <c r="I100" s="360"/>
      <c r="J100" s="360"/>
      <c r="K100" s="256"/>
    </row>
    <row r="101" spans="2:11" ht="17.25" customHeight="1">
      <c r="B101" s="255"/>
      <c r="C101" s="257" t="s">
        <v>1622</v>
      </c>
      <c r="D101" s="257"/>
      <c r="E101" s="257"/>
      <c r="F101" s="257" t="s">
        <v>1623</v>
      </c>
      <c r="G101" s="258"/>
      <c r="H101" s="257" t="s">
        <v>146</v>
      </c>
      <c r="I101" s="257" t="s">
        <v>67</v>
      </c>
      <c r="J101" s="257" t="s">
        <v>1624</v>
      </c>
      <c r="K101" s="256"/>
    </row>
    <row r="102" spans="2:11" ht="17.25" customHeight="1">
      <c r="B102" s="255"/>
      <c r="C102" s="259" t="s">
        <v>1625</v>
      </c>
      <c r="D102" s="259"/>
      <c r="E102" s="259"/>
      <c r="F102" s="260" t="s">
        <v>1626</v>
      </c>
      <c r="G102" s="261"/>
      <c r="H102" s="259"/>
      <c r="I102" s="259"/>
      <c r="J102" s="259" t="s">
        <v>1627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245" t="s">
        <v>63</v>
      </c>
      <c r="D104" s="262"/>
      <c r="E104" s="262"/>
      <c r="F104" s="264" t="s">
        <v>1628</v>
      </c>
      <c r="G104" s="273"/>
      <c r="H104" s="245" t="s">
        <v>1667</v>
      </c>
      <c r="I104" s="245" t="s">
        <v>1630</v>
      </c>
      <c r="J104" s="245">
        <v>20</v>
      </c>
      <c r="K104" s="256"/>
    </row>
    <row r="105" spans="2:11" ht="15" customHeight="1">
      <c r="B105" s="255"/>
      <c r="C105" s="245" t="s">
        <v>1631</v>
      </c>
      <c r="D105" s="245"/>
      <c r="E105" s="245"/>
      <c r="F105" s="264" t="s">
        <v>1628</v>
      </c>
      <c r="G105" s="245"/>
      <c r="H105" s="245" t="s">
        <v>1667</v>
      </c>
      <c r="I105" s="245" t="s">
        <v>1630</v>
      </c>
      <c r="J105" s="245">
        <v>120</v>
      </c>
      <c r="K105" s="256"/>
    </row>
    <row r="106" spans="2:11" ht="15" customHeight="1">
      <c r="B106" s="265"/>
      <c r="C106" s="245" t="s">
        <v>1633</v>
      </c>
      <c r="D106" s="245"/>
      <c r="E106" s="245"/>
      <c r="F106" s="264" t="s">
        <v>1634</v>
      </c>
      <c r="G106" s="245"/>
      <c r="H106" s="245" t="s">
        <v>1667</v>
      </c>
      <c r="I106" s="245" t="s">
        <v>1630</v>
      </c>
      <c r="J106" s="245">
        <v>50</v>
      </c>
      <c r="K106" s="256"/>
    </row>
    <row r="107" spans="2:11" ht="15" customHeight="1">
      <c r="B107" s="265"/>
      <c r="C107" s="245" t="s">
        <v>1636</v>
      </c>
      <c r="D107" s="245"/>
      <c r="E107" s="245"/>
      <c r="F107" s="264" t="s">
        <v>1628</v>
      </c>
      <c r="G107" s="245"/>
      <c r="H107" s="245" t="s">
        <v>1667</v>
      </c>
      <c r="I107" s="245" t="s">
        <v>1638</v>
      </c>
      <c r="J107" s="245"/>
      <c r="K107" s="256"/>
    </row>
    <row r="108" spans="2:11" ht="15" customHeight="1">
      <c r="B108" s="265"/>
      <c r="C108" s="245" t="s">
        <v>1647</v>
      </c>
      <c r="D108" s="245"/>
      <c r="E108" s="245"/>
      <c r="F108" s="264" t="s">
        <v>1634</v>
      </c>
      <c r="G108" s="245"/>
      <c r="H108" s="245" t="s">
        <v>1667</v>
      </c>
      <c r="I108" s="245" t="s">
        <v>1630</v>
      </c>
      <c r="J108" s="245">
        <v>50</v>
      </c>
      <c r="K108" s="256"/>
    </row>
    <row r="109" spans="2:11" ht="15" customHeight="1">
      <c r="B109" s="265"/>
      <c r="C109" s="245" t="s">
        <v>1655</v>
      </c>
      <c r="D109" s="245"/>
      <c r="E109" s="245"/>
      <c r="F109" s="264" t="s">
        <v>1634</v>
      </c>
      <c r="G109" s="245"/>
      <c r="H109" s="245" t="s">
        <v>1667</v>
      </c>
      <c r="I109" s="245" t="s">
        <v>1630</v>
      </c>
      <c r="J109" s="245">
        <v>50</v>
      </c>
      <c r="K109" s="256"/>
    </row>
    <row r="110" spans="2:11" ht="15" customHeight="1">
      <c r="B110" s="265"/>
      <c r="C110" s="245" t="s">
        <v>1653</v>
      </c>
      <c r="D110" s="245"/>
      <c r="E110" s="245"/>
      <c r="F110" s="264" t="s">
        <v>1634</v>
      </c>
      <c r="G110" s="245"/>
      <c r="H110" s="245" t="s">
        <v>1667</v>
      </c>
      <c r="I110" s="245" t="s">
        <v>1630</v>
      </c>
      <c r="J110" s="245">
        <v>50</v>
      </c>
      <c r="K110" s="256"/>
    </row>
    <row r="111" spans="2:11" ht="15" customHeight="1">
      <c r="B111" s="265"/>
      <c r="C111" s="245" t="s">
        <v>63</v>
      </c>
      <c r="D111" s="245"/>
      <c r="E111" s="245"/>
      <c r="F111" s="264" t="s">
        <v>1628</v>
      </c>
      <c r="G111" s="245"/>
      <c r="H111" s="245" t="s">
        <v>1668</v>
      </c>
      <c r="I111" s="245" t="s">
        <v>1630</v>
      </c>
      <c r="J111" s="245">
        <v>20</v>
      </c>
      <c r="K111" s="256"/>
    </row>
    <row r="112" spans="2:11" ht="15" customHeight="1">
      <c r="B112" s="265"/>
      <c r="C112" s="245" t="s">
        <v>1669</v>
      </c>
      <c r="D112" s="245"/>
      <c r="E112" s="245"/>
      <c r="F112" s="264" t="s">
        <v>1628</v>
      </c>
      <c r="G112" s="245"/>
      <c r="H112" s="245" t="s">
        <v>1670</v>
      </c>
      <c r="I112" s="245" t="s">
        <v>1630</v>
      </c>
      <c r="J112" s="245">
        <v>120</v>
      </c>
      <c r="K112" s="256"/>
    </row>
    <row r="113" spans="2:11" ht="15" customHeight="1">
      <c r="B113" s="265"/>
      <c r="C113" s="245" t="s">
        <v>48</v>
      </c>
      <c r="D113" s="245"/>
      <c r="E113" s="245"/>
      <c r="F113" s="264" t="s">
        <v>1628</v>
      </c>
      <c r="G113" s="245"/>
      <c r="H113" s="245" t="s">
        <v>1671</v>
      </c>
      <c r="I113" s="245" t="s">
        <v>1662</v>
      </c>
      <c r="J113" s="245"/>
      <c r="K113" s="256"/>
    </row>
    <row r="114" spans="2:11" ht="15" customHeight="1">
      <c r="B114" s="265"/>
      <c r="C114" s="245" t="s">
        <v>58</v>
      </c>
      <c r="D114" s="245"/>
      <c r="E114" s="245"/>
      <c r="F114" s="264" t="s">
        <v>1628</v>
      </c>
      <c r="G114" s="245"/>
      <c r="H114" s="245" t="s">
        <v>1672</v>
      </c>
      <c r="I114" s="245" t="s">
        <v>1662</v>
      </c>
      <c r="J114" s="245"/>
      <c r="K114" s="256"/>
    </row>
    <row r="115" spans="2:11" ht="15" customHeight="1">
      <c r="B115" s="265"/>
      <c r="C115" s="245" t="s">
        <v>67</v>
      </c>
      <c r="D115" s="245"/>
      <c r="E115" s="245"/>
      <c r="F115" s="264" t="s">
        <v>1628</v>
      </c>
      <c r="G115" s="245"/>
      <c r="H115" s="245" t="s">
        <v>1673</v>
      </c>
      <c r="I115" s="245" t="s">
        <v>1674</v>
      </c>
      <c r="J115" s="245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41"/>
      <c r="D117" s="241"/>
      <c r="E117" s="241"/>
      <c r="F117" s="276"/>
      <c r="G117" s="241"/>
      <c r="H117" s="241"/>
      <c r="I117" s="241"/>
      <c r="J117" s="241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359" t="s">
        <v>1675</v>
      </c>
      <c r="D120" s="359"/>
      <c r="E120" s="359"/>
      <c r="F120" s="359"/>
      <c r="G120" s="359"/>
      <c r="H120" s="359"/>
      <c r="I120" s="359"/>
      <c r="J120" s="359"/>
      <c r="K120" s="281"/>
    </row>
    <row r="121" spans="2:11" ht="17.25" customHeight="1">
      <c r="B121" s="282"/>
      <c r="C121" s="257" t="s">
        <v>1622</v>
      </c>
      <c r="D121" s="257"/>
      <c r="E121" s="257"/>
      <c r="F121" s="257" t="s">
        <v>1623</v>
      </c>
      <c r="G121" s="258"/>
      <c r="H121" s="257" t="s">
        <v>146</v>
      </c>
      <c r="I121" s="257" t="s">
        <v>67</v>
      </c>
      <c r="J121" s="257" t="s">
        <v>1624</v>
      </c>
      <c r="K121" s="283"/>
    </row>
    <row r="122" spans="2:11" ht="17.25" customHeight="1">
      <c r="B122" s="282"/>
      <c r="C122" s="259" t="s">
        <v>1625</v>
      </c>
      <c r="D122" s="259"/>
      <c r="E122" s="259"/>
      <c r="F122" s="260" t="s">
        <v>1626</v>
      </c>
      <c r="G122" s="261"/>
      <c r="H122" s="259"/>
      <c r="I122" s="259"/>
      <c r="J122" s="259" t="s">
        <v>1627</v>
      </c>
      <c r="K122" s="283"/>
    </row>
    <row r="123" spans="2:11" ht="5.25" customHeight="1">
      <c r="B123" s="284"/>
      <c r="C123" s="262"/>
      <c r="D123" s="262"/>
      <c r="E123" s="262"/>
      <c r="F123" s="262"/>
      <c r="G123" s="245"/>
      <c r="H123" s="262"/>
      <c r="I123" s="262"/>
      <c r="J123" s="262"/>
      <c r="K123" s="285"/>
    </row>
    <row r="124" spans="2:11" ht="15" customHeight="1">
      <c r="B124" s="284"/>
      <c r="C124" s="245" t="s">
        <v>1631</v>
      </c>
      <c r="D124" s="262"/>
      <c r="E124" s="262"/>
      <c r="F124" s="264" t="s">
        <v>1628</v>
      </c>
      <c r="G124" s="245"/>
      <c r="H124" s="245" t="s">
        <v>1667</v>
      </c>
      <c r="I124" s="245" t="s">
        <v>1630</v>
      </c>
      <c r="J124" s="245">
        <v>120</v>
      </c>
      <c r="K124" s="286"/>
    </row>
    <row r="125" spans="2:11" ht="15" customHeight="1">
      <c r="B125" s="284"/>
      <c r="C125" s="245" t="s">
        <v>1676</v>
      </c>
      <c r="D125" s="245"/>
      <c r="E125" s="245"/>
      <c r="F125" s="264" t="s">
        <v>1628</v>
      </c>
      <c r="G125" s="245"/>
      <c r="H125" s="245" t="s">
        <v>1677</v>
      </c>
      <c r="I125" s="245" t="s">
        <v>1630</v>
      </c>
      <c r="J125" s="245" t="s">
        <v>1678</v>
      </c>
      <c r="K125" s="286"/>
    </row>
    <row r="126" spans="2:11" ht="15" customHeight="1">
      <c r="B126" s="284"/>
      <c r="C126" s="245" t="s">
        <v>1577</v>
      </c>
      <c r="D126" s="245"/>
      <c r="E126" s="245"/>
      <c r="F126" s="264" t="s">
        <v>1628</v>
      </c>
      <c r="G126" s="245"/>
      <c r="H126" s="245" t="s">
        <v>1679</v>
      </c>
      <c r="I126" s="245" t="s">
        <v>1630</v>
      </c>
      <c r="J126" s="245" t="s">
        <v>1678</v>
      </c>
      <c r="K126" s="286"/>
    </row>
    <row r="127" spans="2:11" ht="15" customHeight="1">
      <c r="B127" s="284"/>
      <c r="C127" s="245" t="s">
        <v>1639</v>
      </c>
      <c r="D127" s="245"/>
      <c r="E127" s="245"/>
      <c r="F127" s="264" t="s">
        <v>1634</v>
      </c>
      <c r="G127" s="245"/>
      <c r="H127" s="245" t="s">
        <v>1640</v>
      </c>
      <c r="I127" s="245" t="s">
        <v>1630</v>
      </c>
      <c r="J127" s="245">
        <v>15</v>
      </c>
      <c r="K127" s="286"/>
    </row>
    <row r="128" spans="2:11" ht="15" customHeight="1">
      <c r="B128" s="284"/>
      <c r="C128" s="266" t="s">
        <v>1641</v>
      </c>
      <c r="D128" s="266"/>
      <c r="E128" s="266"/>
      <c r="F128" s="267" t="s">
        <v>1634</v>
      </c>
      <c r="G128" s="266"/>
      <c r="H128" s="266" t="s">
        <v>1642</v>
      </c>
      <c r="I128" s="266" t="s">
        <v>1630</v>
      </c>
      <c r="J128" s="266">
        <v>15</v>
      </c>
      <c r="K128" s="286"/>
    </row>
    <row r="129" spans="2:11" ht="15" customHeight="1">
      <c r="B129" s="284"/>
      <c r="C129" s="266" t="s">
        <v>1643</v>
      </c>
      <c r="D129" s="266"/>
      <c r="E129" s="266"/>
      <c r="F129" s="267" t="s">
        <v>1634</v>
      </c>
      <c r="G129" s="266"/>
      <c r="H129" s="266" t="s">
        <v>1644</v>
      </c>
      <c r="I129" s="266" t="s">
        <v>1630</v>
      </c>
      <c r="J129" s="266">
        <v>20</v>
      </c>
      <c r="K129" s="286"/>
    </row>
    <row r="130" spans="2:11" ht="15" customHeight="1">
      <c r="B130" s="284"/>
      <c r="C130" s="266" t="s">
        <v>1645</v>
      </c>
      <c r="D130" s="266"/>
      <c r="E130" s="266"/>
      <c r="F130" s="267" t="s">
        <v>1634</v>
      </c>
      <c r="G130" s="266"/>
      <c r="H130" s="266" t="s">
        <v>1646</v>
      </c>
      <c r="I130" s="266" t="s">
        <v>1630</v>
      </c>
      <c r="J130" s="266">
        <v>20</v>
      </c>
      <c r="K130" s="286"/>
    </row>
    <row r="131" spans="2:11" ht="15" customHeight="1">
      <c r="B131" s="284"/>
      <c r="C131" s="245" t="s">
        <v>1633</v>
      </c>
      <c r="D131" s="245"/>
      <c r="E131" s="245"/>
      <c r="F131" s="264" t="s">
        <v>1634</v>
      </c>
      <c r="G131" s="245"/>
      <c r="H131" s="245" t="s">
        <v>1667</v>
      </c>
      <c r="I131" s="245" t="s">
        <v>1630</v>
      </c>
      <c r="J131" s="245">
        <v>50</v>
      </c>
      <c r="K131" s="286"/>
    </row>
    <row r="132" spans="2:11" ht="15" customHeight="1">
      <c r="B132" s="284"/>
      <c r="C132" s="245" t="s">
        <v>1647</v>
      </c>
      <c r="D132" s="245"/>
      <c r="E132" s="245"/>
      <c r="F132" s="264" t="s">
        <v>1634</v>
      </c>
      <c r="G132" s="245"/>
      <c r="H132" s="245" t="s">
        <v>1667</v>
      </c>
      <c r="I132" s="245" t="s">
        <v>1630</v>
      </c>
      <c r="J132" s="245">
        <v>50</v>
      </c>
      <c r="K132" s="286"/>
    </row>
    <row r="133" spans="2:11" ht="15" customHeight="1">
      <c r="B133" s="284"/>
      <c r="C133" s="245" t="s">
        <v>1653</v>
      </c>
      <c r="D133" s="245"/>
      <c r="E133" s="245"/>
      <c r="F133" s="264" t="s">
        <v>1634</v>
      </c>
      <c r="G133" s="245"/>
      <c r="H133" s="245" t="s">
        <v>1667</v>
      </c>
      <c r="I133" s="245" t="s">
        <v>1630</v>
      </c>
      <c r="J133" s="245">
        <v>50</v>
      </c>
      <c r="K133" s="286"/>
    </row>
    <row r="134" spans="2:11" ht="15" customHeight="1">
      <c r="B134" s="284"/>
      <c r="C134" s="245" t="s">
        <v>1655</v>
      </c>
      <c r="D134" s="245"/>
      <c r="E134" s="245"/>
      <c r="F134" s="264" t="s">
        <v>1634</v>
      </c>
      <c r="G134" s="245"/>
      <c r="H134" s="245" t="s">
        <v>1667</v>
      </c>
      <c r="I134" s="245" t="s">
        <v>1630</v>
      </c>
      <c r="J134" s="245">
        <v>50</v>
      </c>
      <c r="K134" s="286"/>
    </row>
    <row r="135" spans="2:11" ht="15" customHeight="1">
      <c r="B135" s="284"/>
      <c r="C135" s="245" t="s">
        <v>151</v>
      </c>
      <c r="D135" s="245"/>
      <c r="E135" s="245"/>
      <c r="F135" s="264" t="s">
        <v>1634</v>
      </c>
      <c r="G135" s="245"/>
      <c r="H135" s="245" t="s">
        <v>1680</v>
      </c>
      <c r="I135" s="245" t="s">
        <v>1630</v>
      </c>
      <c r="J135" s="245">
        <v>255</v>
      </c>
      <c r="K135" s="286"/>
    </row>
    <row r="136" spans="2:11" ht="15" customHeight="1">
      <c r="B136" s="284"/>
      <c r="C136" s="245" t="s">
        <v>1657</v>
      </c>
      <c r="D136" s="245"/>
      <c r="E136" s="245"/>
      <c r="F136" s="264" t="s">
        <v>1628</v>
      </c>
      <c r="G136" s="245"/>
      <c r="H136" s="245" t="s">
        <v>1681</v>
      </c>
      <c r="I136" s="245" t="s">
        <v>1659</v>
      </c>
      <c r="J136" s="245"/>
      <c r="K136" s="286"/>
    </row>
    <row r="137" spans="2:11" ht="15" customHeight="1">
      <c r="B137" s="284"/>
      <c r="C137" s="245" t="s">
        <v>1660</v>
      </c>
      <c r="D137" s="245"/>
      <c r="E137" s="245"/>
      <c r="F137" s="264" t="s">
        <v>1628</v>
      </c>
      <c r="G137" s="245"/>
      <c r="H137" s="245" t="s">
        <v>1682</v>
      </c>
      <c r="I137" s="245" t="s">
        <v>1662</v>
      </c>
      <c r="J137" s="245"/>
      <c r="K137" s="286"/>
    </row>
    <row r="138" spans="2:11" ht="15" customHeight="1">
      <c r="B138" s="284"/>
      <c r="C138" s="245" t="s">
        <v>1663</v>
      </c>
      <c r="D138" s="245"/>
      <c r="E138" s="245"/>
      <c r="F138" s="264" t="s">
        <v>1628</v>
      </c>
      <c r="G138" s="245"/>
      <c r="H138" s="245" t="s">
        <v>1663</v>
      </c>
      <c r="I138" s="245" t="s">
        <v>1662</v>
      </c>
      <c r="J138" s="245"/>
      <c r="K138" s="286"/>
    </row>
    <row r="139" spans="2:11" ht="15" customHeight="1">
      <c r="B139" s="284"/>
      <c r="C139" s="245" t="s">
        <v>48</v>
      </c>
      <c r="D139" s="245"/>
      <c r="E139" s="245"/>
      <c r="F139" s="264" t="s">
        <v>1628</v>
      </c>
      <c r="G139" s="245"/>
      <c r="H139" s="245" t="s">
        <v>1683</v>
      </c>
      <c r="I139" s="245" t="s">
        <v>1662</v>
      </c>
      <c r="J139" s="245"/>
      <c r="K139" s="286"/>
    </row>
    <row r="140" spans="2:11" ht="15" customHeight="1">
      <c r="B140" s="284"/>
      <c r="C140" s="245" t="s">
        <v>1684</v>
      </c>
      <c r="D140" s="245"/>
      <c r="E140" s="245"/>
      <c r="F140" s="264" t="s">
        <v>1628</v>
      </c>
      <c r="G140" s="245"/>
      <c r="H140" s="245" t="s">
        <v>1685</v>
      </c>
      <c r="I140" s="245" t="s">
        <v>1662</v>
      </c>
      <c r="J140" s="245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41"/>
      <c r="C142" s="241"/>
      <c r="D142" s="241"/>
      <c r="E142" s="241"/>
      <c r="F142" s="276"/>
      <c r="G142" s="241"/>
      <c r="H142" s="241"/>
      <c r="I142" s="241"/>
      <c r="J142" s="241"/>
      <c r="K142" s="241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360" t="s">
        <v>1686</v>
      </c>
      <c r="D145" s="360"/>
      <c r="E145" s="360"/>
      <c r="F145" s="360"/>
      <c r="G145" s="360"/>
      <c r="H145" s="360"/>
      <c r="I145" s="360"/>
      <c r="J145" s="360"/>
      <c r="K145" s="256"/>
    </row>
    <row r="146" spans="2:11" ht="17.25" customHeight="1">
      <c r="B146" s="255"/>
      <c r="C146" s="257" t="s">
        <v>1622</v>
      </c>
      <c r="D146" s="257"/>
      <c r="E146" s="257"/>
      <c r="F146" s="257" t="s">
        <v>1623</v>
      </c>
      <c r="G146" s="258"/>
      <c r="H146" s="257" t="s">
        <v>146</v>
      </c>
      <c r="I146" s="257" t="s">
        <v>67</v>
      </c>
      <c r="J146" s="257" t="s">
        <v>1624</v>
      </c>
      <c r="K146" s="256"/>
    </row>
    <row r="147" spans="2:11" ht="17.25" customHeight="1">
      <c r="B147" s="255"/>
      <c r="C147" s="259" t="s">
        <v>1625</v>
      </c>
      <c r="D147" s="259"/>
      <c r="E147" s="259"/>
      <c r="F147" s="260" t="s">
        <v>1626</v>
      </c>
      <c r="G147" s="261"/>
      <c r="H147" s="259"/>
      <c r="I147" s="259"/>
      <c r="J147" s="259" t="s">
        <v>1627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1631</v>
      </c>
      <c r="D149" s="245"/>
      <c r="E149" s="245"/>
      <c r="F149" s="291" t="s">
        <v>1628</v>
      </c>
      <c r="G149" s="245"/>
      <c r="H149" s="290" t="s">
        <v>1667</v>
      </c>
      <c r="I149" s="290" t="s">
        <v>1630</v>
      </c>
      <c r="J149" s="290">
        <v>120</v>
      </c>
      <c r="K149" s="286"/>
    </row>
    <row r="150" spans="2:11" ht="15" customHeight="1">
      <c r="B150" s="265"/>
      <c r="C150" s="290" t="s">
        <v>1676</v>
      </c>
      <c r="D150" s="245"/>
      <c r="E150" s="245"/>
      <c r="F150" s="291" t="s">
        <v>1628</v>
      </c>
      <c r="G150" s="245"/>
      <c r="H150" s="290" t="s">
        <v>1687</v>
      </c>
      <c r="I150" s="290" t="s">
        <v>1630</v>
      </c>
      <c r="J150" s="290" t="s">
        <v>1678</v>
      </c>
      <c r="K150" s="286"/>
    </row>
    <row r="151" spans="2:11" ht="15" customHeight="1">
      <c r="B151" s="265"/>
      <c r="C151" s="290" t="s">
        <v>1577</v>
      </c>
      <c r="D151" s="245"/>
      <c r="E151" s="245"/>
      <c r="F151" s="291" t="s">
        <v>1628</v>
      </c>
      <c r="G151" s="245"/>
      <c r="H151" s="290" t="s">
        <v>1688</v>
      </c>
      <c r="I151" s="290" t="s">
        <v>1630</v>
      </c>
      <c r="J151" s="290" t="s">
        <v>1678</v>
      </c>
      <c r="K151" s="286"/>
    </row>
    <row r="152" spans="2:11" ht="15" customHeight="1">
      <c r="B152" s="265"/>
      <c r="C152" s="290" t="s">
        <v>1633</v>
      </c>
      <c r="D152" s="245"/>
      <c r="E152" s="245"/>
      <c r="F152" s="291" t="s">
        <v>1634</v>
      </c>
      <c r="G152" s="245"/>
      <c r="H152" s="290" t="s">
        <v>1667</v>
      </c>
      <c r="I152" s="290" t="s">
        <v>1630</v>
      </c>
      <c r="J152" s="290">
        <v>50</v>
      </c>
      <c r="K152" s="286"/>
    </row>
    <row r="153" spans="2:11" ht="15" customHeight="1">
      <c r="B153" s="265"/>
      <c r="C153" s="290" t="s">
        <v>1636</v>
      </c>
      <c r="D153" s="245"/>
      <c r="E153" s="245"/>
      <c r="F153" s="291" t="s">
        <v>1628</v>
      </c>
      <c r="G153" s="245"/>
      <c r="H153" s="290" t="s">
        <v>1667</v>
      </c>
      <c r="I153" s="290" t="s">
        <v>1638</v>
      </c>
      <c r="J153" s="290"/>
      <c r="K153" s="286"/>
    </row>
    <row r="154" spans="2:11" ht="15" customHeight="1">
      <c r="B154" s="265"/>
      <c r="C154" s="290" t="s">
        <v>1647</v>
      </c>
      <c r="D154" s="245"/>
      <c r="E154" s="245"/>
      <c r="F154" s="291" t="s">
        <v>1634</v>
      </c>
      <c r="G154" s="245"/>
      <c r="H154" s="290" t="s">
        <v>1667</v>
      </c>
      <c r="I154" s="290" t="s">
        <v>1630</v>
      </c>
      <c r="J154" s="290">
        <v>50</v>
      </c>
      <c r="K154" s="286"/>
    </row>
    <row r="155" spans="2:11" ht="15" customHeight="1">
      <c r="B155" s="265"/>
      <c r="C155" s="290" t="s">
        <v>1655</v>
      </c>
      <c r="D155" s="245"/>
      <c r="E155" s="245"/>
      <c r="F155" s="291" t="s">
        <v>1634</v>
      </c>
      <c r="G155" s="245"/>
      <c r="H155" s="290" t="s">
        <v>1667</v>
      </c>
      <c r="I155" s="290" t="s">
        <v>1630</v>
      </c>
      <c r="J155" s="290">
        <v>50</v>
      </c>
      <c r="K155" s="286"/>
    </row>
    <row r="156" spans="2:11" ht="15" customHeight="1">
      <c r="B156" s="265"/>
      <c r="C156" s="290" t="s">
        <v>1653</v>
      </c>
      <c r="D156" s="245"/>
      <c r="E156" s="245"/>
      <c r="F156" s="291" t="s">
        <v>1634</v>
      </c>
      <c r="G156" s="245"/>
      <c r="H156" s="290" t="s">
        <v>1667</v>
      </c>
      <c r="I156" s="290" t="s">
        <v>1630</v>
      </c>
      <c r="J156" s="290">
        <v>50</v>
      </c>
      <c r="K156" s="286"/>
    </row>
    <row r="157" spans="2:11" ht="15" customHeight="1">
      <c r="B157" s="265"/>
      <c r="C157" s="290" t="s">
        <v>102</v>
      </c>
      <c r="D157" s="245"/>
      <c r="E157" s="245"/>
      <c r="F157" s="291" t="s">
        <v>1628</v>
      </c>
      <c r="G157" s="245"/>
      <c r="H157" s="290" t="s">
        <v>1689</v>
      </c>
      <c r="I157" s="290" t="s">
        <v>1630</v>
      </c>
      <c r="J157" s="290" t="s">
        <v>1690</v>
      </c>
      <c r="K157" s="286"/>
    </row>
    <row r="158" spans="2:11" ht="15" customHeight="1">
      <c r="B158" s="265"/>
      <c r="C158" s="290" t="s">
        <v>1691</v>
      </c>
      <c r="D158" s="245"/>
      <c r="E158" s="245"/>
      <c r="F158" s="291" t="s">
        <v>1628</v>
      </c>
      <c r="G158" s="245"/>
      <c r="H158" s="290" t="s">
        <v>1692</v>
      </c>
      <c r="I158" s="290" t="s">
        <v>1662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41"/>
      <c r="C160" s="245"/>
      <c r="D160" s="245"/>
      <c r="E160" s="245"/>
      <c r="F160" s="264"/>
      <c r="G160" s="245"/>
      <c r="H160" s="245"/>
      <c r="I160" s="245"/>
      <c r="J160" s="245"/>
      <c r="K160" s="241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359" t="s">
        <v>1693</v>
      </c>
      <c r="D163" s="359"/>
      <c r="E163" s="359"/>
      <c r="F163" s="359"/>
      <c r="G163" s="359"/>
      <c r="H163" s="359"/>
      <c r="I163" s="359"/>
      <c r="J163" s="359"/>
      <c r="K163" s="237"/>
    </row>
    <row r="164" spans="2:11" ht="17.25" customHeight="1">
      <c r="B164" s="236"/>
      <c r="C164" s="257" t="s">
        <v>1622</v>
      </c>
      <c r="D164" s="257"/>
      <c r="E164" s="257"/>
      <c r="F164" s="257" t="s">
        <v>1623</v>
      </c>
      <c r="G164" s="294"/>
      <c r="H164" s="295" t="s">
        <v>146</v>
      </c>
      <c r="I164" s="295" t="s">
        <v>67</v>
      </c>
      <c r="J164" s="257" t="s">
        <v>1624</v>
      </c>
      <c r="K164" s="237"/>
    </row>
    <row r="165" spans="2:11" ht="17.25" customHeight="1">
      <c r="B165" s="238"/>
      <c r="C165" s="259" t="s">
        <v>1625</v>
      </c>
      <c r="D165" s="259"/>
      <c r="E165" s="259"/>
      <c r="F165" s="260" t="s">
        <v>1626</v>
      </c>
      <c r="G165" s="296"/>
      <c r="H165" s="297"/>
      <c r="I165" s="297"/>
      <c r="J165" s="259" t="s">
        <v>1627</v>
      </c>
      <c r="K165" s="239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5" t="s">
        <v>1631</v>
      </c>
      <c r="D167" s="245"/>
      <c r="E167" s="245"/>
      <c r="F167" s="264" t="s">
        <v>1628</v>
      </c>
      <c r="G167" s="245"/>
      <c r="H167" s="245" t="s">
        <v>1667</v>
      </c>
      <c r="I167" s="245" t="s">
        <v>1630</v>
      </c>
      <c r="J167" s="245">
        <v>120</v>
      </c>
      <c r="K167" s="286"/>
    </row>
    <row r="168" spans="2:11" ht="15" customHeight="1">
      <c r="B168" s="265"/>
      <c r="C168" s="245" t="s">
        <v>1676</v>
      </c>
      <c r="D168" s="245"/>
      <c r="E168" s="245"/>
      <c r="F168" s="264" t="s">
        <v>1628</v>
      </c>
      <c r="G168" s="245"/>
      <c r="H168" s="245" t="s">
        <v>1677</v>
      </c>
      <c r="I168" s="245" t="s">
        <v>1630</v>
      </c>
      <c r="J168" s="245" t="s">
        <v>1678</v>
      </c>
      <c r="K168" s="286"/>
    </row>
    <row r="169" spans="2:11" ht="15" customHeight="1">
      <c r="B169" s="265"/>
      <c r="C169" s="245" t="s">
        <v>1577</v>
      </c>
      <c r="D169" s="245"/>
      <c r="E169" s="245"/>
      <c r="F169" s="264" t="s">
        <v>1628</v>
      </c>
      <c r="G169" s="245"/>
      <c r="H169" s="245" t="s">
        <v>1694</v>
      </c>
      <c r="I169" s="245" t="s">
        <v>1630</v>
      </c>
      <c r="J169" s="245" t="s">
        <v>1678</v>
      </c>
      <c r="K169" s="286"/>
    </row>
    <row r="170" spans="2:11" ht="15" customHeight="1">
      <c r="B170" s="265"/>
      <c r="C170" s="245" t="s">
        <v>1633</v>
      </c>
      <c r="D170" s="245"/>
      <c r="E170" s="245"/>
      <c r="F170" s="264" t="s">
        <v>1634</v>
      </c>
      <c r="G170" s="245"/>
      <c r="H170" s="245" t="s">
        <v>1694</v>
      </c>
      <c r="I170" s="245" t="s">
        <v>1630</v>
      </c>
      <c r="J170" s="245">
        <v>50</v>
      </c>
      <c r="K170" s="286"/>
    </row>
    <row r="171" spans="2:11" ht="15" customHeight="1">
      <c r="B171" s="265"/>
      <c r="C171" s="245" t="s">
        <v>1636</v>
      </c>
      <c r="D171" s="245"/>
      <c r="E171" s="245"/>
      <c r="F171" s="264" t="s">
        <v>1628</v>
      </c>
      <c r="G171" s="245"/>
      <c r="H171" s="245" t="s">
        <v>1694</v>
      </c>
      <c r="I171" s="245" t="s">
        <v>1638</v>
      </c>
      <c r="J171" s="245"/>
      <c r="K171" s="286"/>
    </row>
    <row r="172" spans="2:11" ht="15" customHeight="1">
      <c r="B172" s="265"/>
      <c r="C172" s="245" t="s">
        <v>1647</v>
      </c>
      <c r="D172" s="245"/>
      <c r="E172" s="245"/>
      <c r="F172" s="264" t="s">
        <v>1634</v>
      </c>
      <c r="G172" s="245"/>
      <c r="H172" s="245" t="s">
        <v>1694</v>
      </c>
      <c r="I172" s="245" t="s">
        <v>1630</v>
      </c>
      <c r="J172" s="245">
        <v>50</v>
      </c>
      <c r="K172" s="286"/>
    </row>
    <row r="173" spans="2:11" ht="15" customHeight="1">
      <c r="B173" s="265"/>
      <c r="C173" s="245" t="s">
        <v>1655</v>
      </c>
      <c r="D173" s="245"/>
      <c r="E173" s="245"/>
      <c r="F173" s="264" t="s">
        <v>1634</v>
      </c>
      <c r="G173" s="245"/>
      <c r="H173" s="245" t="s">
        <v>1694</v>
      </c>
      <c r="I173" s="245" t="s">
        <v>1630</v>
      </c>
      <c r="J173" s="245">
        <v>50</v>
      </c>
      <c r="K173" s="286"/>
    </row>
    <row r="174" spans="2:11" ht="15" customHeight="1">
      <c r="B174" s="265"/>
      <c r="C174" s="245" t="s">
        <v>1653</v>
      </c>
      <c r="D174" s="245"/>
      <c r="E174" s="245"/>
      <c r="F174" s="264" t="s">
        <v>1634</v>
      </c>
      <c r="G174" s="245"/>
      <c r="H174" s="245" t="s">
        <v>1694</v>
      </c>
      <c r="I174" s="245" t="s">
        <v>1630</v>
      </c>
      <c r="J174" s="245">
        <v>50</v>
      </c>
      <c r="K174" s="286"/>
    </row>
    <row r="175" spans="2:11" ht="15" customHeight="1">
      <c r="B175" s="265"/>
      <c r="C175" s="245" t="s">
        <v>145</v>
      </c>
      <c r="D175" s="245"/>
      <c r="E175" s="245"/>
      <c r="F175" s="264" t="s">
        <v>1628</v>
      </c>
      <c r="G175" s="245"/>
      <c r="H175" s="245" t="s">
        <v>1695</v>
      </c>
      <c r="I175" s="245" t="s">
        <v>1696</v>
      </c>
      <c r="J175" s="245"/>
      <c r="K175" s="286"/>
    </row>
    <row r="176" spans="2:11" ht="15" customHeight="1">
      <c r="B176" s="265"/>
      <c r="C176" s="245" t="s">
        <v>67</v>
      </c>
      <c r="D176" s="245"/>
      <c r="E176" s="245"/>
      <c r="F176" s="264" t="s">
        <v>1628</v>
      </c>
      <c r="G176" s="245"/>
      <c r="H176" s="245" t="s">
        <v>1697</v>
      </c>
      <c r="I176" s="245" t="s">
        <v>1698</v>
      </c>
      <c r="J176" s="245">
        <v>1</v>
      </c>
      <c r="K176" s="286"/>
    </row>
    <row r="177" spans="2:11" ht="15" customHeight="1">
      <c r="B177" s="265"/>
      <c r="C177" s="245" t="s">
        <v>63</v>
      </c>
      <c r="D177" s="245"/>
      <c r="E177" s="245"/>
      <c r="F177" s="264" t="s">
        <v>1628</v>
      </c>
      <c r="G177" s="245"/>
      <c r="H177" s="245" t="s">
        <v>1699</v>
      </c>
      <c r="I177" s="245" t="s">
        <v>1630</v>
      </c>
      <c r="J177" s="245">
        <v>20</v>
      </c>
      <c r="K177" s="286"/>
    </row>
    <row r="178" spans="2:11" ht="15" customHeight="1">
      <c r="B178" s="265"/>
      <c r="C178" s="245" t="s">
        <v>146</v>
      </c>
      <c r="D178" s="245"/>
      <c r="E178" s="245"/>
      <c r="F178" s="264" t="s">
        <v>1628</v>
      </c>
      <c r="G178" s="245"/>
      <c r="H178" s="245" t="s">
        <v>1700</v>
      </c>
      <c r="I178" s="245" t="s">
        <v>1630</v>
      </c>
      <c r="J178" s="245">
        <v>255</v>
      </c>
      <c r="K178" s="286"/>
    </row>
    <row r="179" spans="2:11" ht="15" customHeight="1">
      <c r="B179" s="265"/>
      <c r="C179" s="245" t="s">
        <v>147</v>
      </c>
      <c r="D179" s="245"/>
      <c r="E179" s="245"/>
      <c r="F179" s="264" t="s">
        <v>1628</v>
      </c>
      <c r="G179" s="245"/>
      <c r="H179" s="245" t="s">
        <v>1593</v>
      </c>
      <c r="I179" s="245" t="s">
        <v>1630</v>
      </c>
      <c r="J179" s="245">
        <v>10</v>
      </c>
      <c r="K179" s="286"/>
    </row>
    <row r="180" spans="2:11" ht="15" customHeight="1">
      <c r="B180" s="265"/>
      <c r="C180" s="245" t="s">
        <v>148</v>
      </c>
      <c r="D180" s="245"/>
      <c r="E180" s="245"/>
      <c r="F180" s="264" t="s">
        <v>1628</v>
      </c>
      <c r="G180" s="245"/>
      <c r="H180" s="245" t="s">
        <v>1701</v>
      </c>
      <c r="I180" s="245" t="s">
        <v>1662</v>
      </c>
      <c r="J180" s="245"/>
      <c r="K180" s="286"/>
    </row>
    <row r="181" spans="2:11" ht="15" customHeight="1">
      <c r="B181" s="265"/>
      <c r="C181" s="245" t="s">
        <v>1702</v>
      </c>
      <c r="D181" s="245"/>
      <c r="E181" s="245"/>
      <c r="F181" s="264" t="s">
        <v>1628</v>
      </c>
      <c r="G181" s="245"/>
      <c r="H181" s="245" t="s">
        <v>1703</v>
      </c>
      <c r="I181" s="245" t="s">
        <v>1662</v>
      </c>
      <c r="J181" s="245"/>
      <c r="K181" s="286"/>
    </row>
    <row r="182" spans="2:11" ht="15" customHeight="1">
      <c r="B182" s="265"/>
      <c r="C182" s="245" t="s">
        <v>1691</v>
      </c>
      <c r="D182" s="245"/>
      <c r="E182" s="245"/>
      <c r="F182" s="264" t="s">
        <v>1628</v>
      </c>
      <c r="G182" s="245"/>
      <c r="H182" s="245" t="s">
        <v>1704</v>
      </c>
      <c r="I182" s="245" t="s">
        <v>1662</v>
      </c>
      <c r="J182" s="245"/>
      <c r="K182" s="286"/>
    </row>
    <row r="183" spans="2:11" ht="15" customHeight="1">
      <c r="B183" s="265"/>
      <c r="C183" s="245" t="s">
        <v>150</v>
      </c>
      <c r="D183" s="245"/>
      <c r="E183" s="245"/>
      <c r="F183" s="264" t="s">
        <v>1634</v>
      </c>
      <c r="G183" s="245"/>
      <c r="H183" s="245" t="s">
        <v>1705</v>
      </c>
      <c r="I183" s="245" t="s">
        <v>1630</v>
      </c>
      <c r="J183" s="245">
        <v>50</v>
      </c>
      <c r="K183" s="286"/>
    </row>
    <row r="184" spans="2:11" ht="15" customHeight="1">
      <c r="B184" s="265"/>
      <c r="C184" s="245" t="s">
        <v>1706</v>
      </c>
      <c r="D184" s="245"/>
      <c r="E184" s="245"/>
      <c r="F184" s="264" t="s">
        <v>1634</v>
      </c>
      <c r="G184" s="245"/>
      <c r="H184" s="245" t="s">
        <v>1707</v>
      </c>
      <c r="I184" s="245" t="s">
        <v>1708</v>
      </c>
      <c r="J184" s="245"/>
      <c r="K184" s="286"/>
    </row>
    <row r="185" spans="2:11" ht="15" customHeight="1">
      <c r="B185" s="265"/>
      <c r="C185" s="245" t="s">
        <v>1709</v>
      </c>
      <c r="D185" s="245"/>
      <c r="E185" s="245"/>
      <c r="F185" s="264" t="s">
        <v>1634</v>
      </c>
      <c r="G185" s="245"/>
      <c r="H185" s="245" t="s">
        <v>1710</v>
      </c>
      <c r="I185" s="245" t="s">
        <v>1708</v>
      </c>
      <c r="J185" s="245"/>
      <c r="K185" s="286"/>
    </row>
    <row r="186" spans="2:11" ht="15" customHeight="1">
      <c r="B186" s="265"/>
      <c r="C186" s="245" t="s">
        <v>1711</v>
      </c>
      <c r="D186" s="245"/>
      <c r="E186" s="245"/>
      <c r="F186" s="264" t="s">
        <v>1634</v>
      </c>
      <c r="G186" s="245"/>
      <c r="H186" s="245" t="s">
        <v>1712</v>
      </c>
      <c r="I186" s="245" t="s">
        <v>1708</v>
      </c>
      <c r="J186" s="245"/>
      <c r="K186" s="286"/>
    </row>
    <row r="187" spans="2:11" ht="15" customHeight="1">
      <c r="B187" s="265"/>
      <c r="C187" s="298" t="s">
        <v>1713</v>
      </c>
      <c r="D187" s="245"/>
      <c r="E187" s="245"/>
      <c r="F187" s="264" t="s">
        <v>1634</v>
      </c>
      <c r="G187" s="245"/>
      <c r="H187" s="245" t="s">
        <v>1714</v>
      </c>
      <c r="I187" s="245" t="s">
        <v>1715</v>
      </c>
      <c r="J187" s="299" t="s">
        <v>1716</v>
      </c>
      <c r="K187" s="286"/>
    </row>
    <row r="188" spans="2:11" ht="15" customHeight="1">
      <c r="B188" s="265"/>
      <c r="C188" s="250" t="s">
        <v>52</v>
      </c>
      <c r="D188" s="245"/>
      <c r="E188" s="245"/>
      <c r="F188" s="264" t="s">
        <v>1628</v>
      </c>
      <c r="G188" s="245"/>
      <c r="H188" s="241" t="s">
        <v>1717</v>
      </c>
      <c r="I188" s="245" t="s">
        <v>1718</v>
      </c>
      <c r="J188" s="245"/>
      <c r="K188" s="286"/>
    </row>
    <row r="189" spans="2:11" ht="15" customHeight="1">
      <c r="B189" s="265"/>
      <c r="C189" s="250" t="s">
        <v>1719</v>
      </c>
      <c r="D189" s="245"/>
      <c r="E189" s="245"/>
      <c r="F189" s="264" t="s">
        <v>1628</v>
      </c>
      <c r="G189" s="245"/>
      <c r="H189" s="245" t="s">
        <v>1720</v>
      </c>
      <c r="I189" s="245" t="s">
        <v>1662</v>
      </c>
      <c r="J189" s="245"/>
      <c r="K189" s="286"/>
    </row>
    <row r="190" spans="2:11" ht="15" customHeight="1">
      <c r="B190" s="265"/>
      <c r="C190" s="250" t="s">
        <v>1721</v>
      </c>
      <c r="D190" s="245"/>
      <c r="E190" s="245"/>
      <c r="F190" s="264" t="s">
        <v>1628</v>
      </c>
      <c r="G190" s="245"/>
      <c r="H190" s="245" t="s">
        <v>1722</v>
      </c>
      <c r="I190" s="245" t="s">
        <v>1662</v>
      </c>
      <c r="J190" s="245"/>
      <c r="K190" s="286"/>
    </row>
    <row r="191" spans="2:11" ht="15" customHeight="1">
      <c r="B191" s="265"/>
      <c r="C191" s="250" t="s">
        <v>1723</v>
      </c>
      <c r="D191" s="245"/>
      <c r="E191" s="245"/>
      <c r="F191" s="264" t="s">
        <v>1634</v>
      </c>
      <c r="G191" s="245"/>
      <c r="H191" s="245" t="s">
        <v>1724</v>
      </c>
      <c r="I191" s="245" t="s">
        <v>1662</v>
      </c>
      <c r="J191" s="245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41"/>
      <c r="C193" s="245"/>
      <c r="D193" s="245"/>
      <c r="E193" s="245"/>
      <c r="F193" s="264"/>
      <c r="G193" s="245"/>
      <c r="H193" s="245"/>
      <c r="I193" s="245"/>
      <c r="J193" s="245"/>
      <c r="K193" s="241"/>
    </row>
    <row r="194" spans="2:11" ht="18.75" customHeight="1">
      <c r="B194" s="241"/>
      <c r="C194" s="245"/>
      <c r="D194" s="245"/>
      <c r="E194" s="245"/>
      <c r="F194" s="264"/>
      <c r="G194" s="245"/>
      <c r="H194" s="245"/>
      <c r="I194" s="245"/>
      <c r="J194" s="245"/>
      <c r="K194" s="241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3"/>
      <c r="C196" s="234"/>
      <c r="D196" s="234"/>
      <c r="E196" s="234"/>
      <c r="F196" s="234"/>
      <c r="G196" s="234"/>
      <c r="H196" s="234"/>
      <c r="I196" s="234"/>
      <c r="J196" s="234"/>
      <c r="K196" s="235"/>
    </row>
    <row r="197" spans="2:11" ht="21">
      <c r="B197" s="236"/>
      <c r="C197" s="359" t="s">
        <v>1725</v>
      </c>
      <c r="D197" s="359"/>
      <c r="E197" s="359"/>
      <c r="F197" s="359"/>
      <c r="G197" s="359"/>
      <c r="H197" s="359"/>
      <c r="I197" s="359"/>
      <c r="J197" s="359"/>
      <c r="K197" s="237"/>
    </row>
    <row r="198" spans="2:11" ht="25.5" customHeight="1">
      <c r="B198" s="236"/>
      <c r="C198" s="301" t="s">
        <v>1726</v>
      </c>
      <c r="D198" s="301"/>
      <c r="E198" s="301"/>
      <c r="F198" s="301" t="s">
        <v>1727</v>
      </c>
      <c r="G198" s="302"/>
      <c r="H198" s="358" t="s">
        <v>1728</v>
      </c>
      <c r="I198" s="358"/>
      <c r="J198" s="358"/>
      <c r="K198" s="237"/>
    </row>
    <row r="199" spans="2:11" ht="5.25" customHeight="1">
      <c r="B199" s="265"/>
      <c r="C199" s="262"/>
      <c r="D199" s="262"/>
      <c r="E199" s="262"/>
      <c r="F199" s="262"/>
      <c r="G199" s="245"/>
      <c r="H199" s="262"/>
      <c r="I199" s="262"/>
      <c r="J199" s="262"/>
      <c r="K199" s="286"/>
    </row>
    <row r="200" spans="2:11" ht="15" customHeight="1">
      <c r="B200" s="265"/>
      <c r="C200" s="245" t="s">
        <v>1718</v>
      </c>
      <c r="D200" s="245"/>
      <c r="E200" s="245"/>
      <c r="F200" s="264" t="s">
        <v>53</v>
      </c>
      <c r="G200" s="245"/>
      <c r="H200" s="357" t="s">
        <v>1729</v>
      </c>
      <c r="I200" s="357"/>
      <c r="J200" s="357"/>
      <c r="K200" s="286"/>
    </row>
    <row r="201" spans="2:11" ht="15" customHeight="1">
      <c r="B201" s="265"/>
      <c r="C201" s="271"/>
      <c r="D201" s="245"/>
      <c r="E201" s="245"/>
      <c r="F201" s="264" t="s">
        <v>54</v>
      </c>
      <c r="G201" s="245"/>
      <c r="H201" s="357" t="s">
        <v>1730</v>
      </c>
      <c r="I201" s="357"/>
      <c r="J201" s="357"/>
      <c r="K201" s="286"/>
    </row>
    <row r="202" spans="2:11" ht="15" customHeight="1">
      <c r="B202" s="265"/>
      <c r="C202" s="271"/>
      <c r="D202" s="245"/>
      <c r="E202" s="245"/>
      <c r="F202" s="264" t="s">
        <v>57</v>
      </c>
      <c r="G202" s="245"/>
      <c r="H202" s="357" t="s">
        <v>1731</v>
      </c>
      <c r="I202" s="357"/>
      <c r="J202" s="357"/>
      <c r="K202" s="286"/>
    </row>
    <row r="203" spans="2:11" ht="15" customHeight="1">
      <c r="B203" s="265"/>
      <c r="C203" s="245"/>
      <c r="D203" s="245"/>
      <c r="E203" s="245"/>
      <c r="F203" s="264" t="s">
        <v>55</v>
      </c>
      <c r="G203" s="245"/>
      <c r="H203" s="357" t="s">
        <v>1732</v>
      </c>
      <c r="I203" s="357"/>
      <c r="J203" s="357"/>
      <c r="K203" s="286"/>
    </row>
    <row r="204" spans="2:11" ht="15" customHeight="1">
      <c r="B204" s="265"/>
      <c r="C204" s="245"/>
      <c r="D204" s="245"/>
      <c r="E204" s="245"/>
      <c r="F204" s="264" t="s">
        <v>56</v>
      </c>
      <c r="G204" s="245"/>
      <c r="H204" s="357" t="s">
        <v>1733</v>
      </c>
      <c r="I204" s="357"/>
      <c r="J204" s="357"/>
      <c r="K204" s="286"/>
    </row>
    <row r="205" spans="2:11" ht="15" customHeight="1">
      <c r="B205" s="265"/>
      <c r="C205" s="245"/>
      <c r="D205" s="245"/>
      <c r="E205" s="245"/>
      <c r="F205" s="264"/>
      <c r="G205" s="245"/>
      <c r="H205" s="245"/>
      <c r="I205" s="245"/>
      <c r="J205" s="245"/>
      <c r="K205" s="286"/>
    </row>
    <row r="206" spans="2:11" ht="15" customHeight="1">
      <c r="B206" s="265"/>
      <c r="C206" s="245" t="s">
        <v>1674</v>
      </c>
      <c r="D206" s="245"/>
      <c r="E206" s="245"/>
      <c r="F206" s="264" t="s">
        <v>89</v>
      </c>
      <c r="G206" s="245"/>
      <c r="H206" s="357" t="s">
        <v>1734</v>
      </c>
      <c r="I206" s="357"/>
      <c r="J206" s="357"/>
      <c r="K206" s="286"/>
    </row>
    <row r="207" spans="2:11" ht="15" customHeight="1">
      <c r="B207" s="265"/>
      <c r="C207" s="271"/>
      <c r="D207" s="245"/>
      <c r="E207" s="245"/>
      <c r="F207" s="264" t="s">
        <v>1571</v>
      </c>
      <c r="G207" s="245"/>
      <c r="H207" s="357" t="s">
        <v>1572</v>
      </c>
      <c r="I207" s="357"/>
      <c r="J207" s="357"/>
      <c r="K207" s="286"/>
    </row>
    <row r="208" spans="2:11" ht="15" customHeight="1">
      <c r="B208" s="265"/>
      <c r="C208" s="245"/>
      <c r="D208" s="245"/>
      <c r="E208" s="245"/>
      <c r="F208" s="264" t="s">
        <v>1569</v>
      </c>
      <c r="G208" s="245"/>
      <c r="H208" s="357" t="s">
        <v>1735</v>
      </c>
      <c r="I208" s="357"/>
      <c r="J208" s="357"/>
      <c r="K208" s="286"/>
    </row>
    <row r="209" spans="2:11" ht="15" customHeight="1">
      <c r="B209" s="303"/>
      <c r="C209" s="271"/>
      <c r="D209" s="271"/>
      <c r="E209" s="271"/>
      <c r="F209" s="264" t="s">
        <v>1573</v>
      </c>
      <c r="G209" s="250"/>
      <c r="H209" s="356" t="s">
        <v>1574</v>
      </c>
      <c r="I209" s="356"/>
      <c r="J209" s="356"/>
      <c r="K209" s="304"/>
    </row>
    <row r="210" spans="2:11" ht="15" customHeight="1">
      <c r="B210" s="303"/>
      <c r="C210" s="271"/>
      <c r="D210" s="271"/>
      <c r="E210" s="271"/>
      <c r="F210" s="264" t="s">
        <v>1575</v>
      </c>
      <c r="G210" s="250"/>
      <c r="H210" s="356" t="s">
        <v>1554</v>
      </c>
      <c r="I210" s="356"/>
      <c r="J210" s="356"/>
      <c r="K210" s="304"/>
    </row>
    <row r="211" spans="2:11" ht="15" customHeight="1">
      <c r="B211" s="303"/>
      <c r="C211" s="271"/>
      <c r="D211" s="271"/>
      <c r="E211" s="271"/>
      <c r="F211" s="305"/>
      <c r="G211" s="250"/>
      <c r="H211" s="306"/>
      <c r="I211" s="306"/>
      <c r="J211" s="306"/>
      <c r="K211" s="304"/>
    </row>
    <row r="212" spans="2:11" ht="15" customHeight="1">
      <c r="B212" s="303"/>
      <c r="C212" s="245" t="s">
        <v>1698</v>
      </c>
      <c r="D212" s="271"/>
      <c r="E212" s="271"/>
      <c r="F212" s="264">
        <v>1</v>
      </c>
      <c r="G212" s="250"/>
      <c r="H212" s="356" t="s">
        <v>1736</v>
      </c>
      <c r="I212" s="356"/>
      <c r="J212" s="356"/>
      <c r="K212" s="304"/>
    </row>
    <row r="213" spans="2:11" ht="15" customHeight="1">
      <c r="B213" s="303"/>
      <c r="C213" s="271"/>
      <c r="D213" s="271"/>
      <c r="E213" s="271"/>
      <c r="F213" s="264">
        <v>2</v>
      </c>
      <c r="G213" s="250"/>
      <c r="H213" s="356" t="s">
        <v>1737</v>
      </c>
      <c r="I213" s="356"/>
      <c r="J213" s="356"/>
      <c r="K213" s="304"/>
    </row>
    <row r="214" spans="2:11" ht="15" customHeight="1">
      <c r="B214" s="303"/>
      <c r="C214" s="271"/>
      <c r="D214" s="271"/>
      <c r="E214" s="271"/>
      <c r="F214" s="264">
        <v>3</v>
      </c>
      <c r="G214" s="250"/>
      <c r="H214" s="356" t="s">
        <v>1738</v>
      </c>
      <c r="I214" s="356"/>
      <c r="J214" s="356"/>
      <c r="K214" s="304"/>
    </row>
    <row r="215" spans="2:11" ht="15" customHeight="1">
      <c r="B215" s="303"/>
      <c r="C215" s="271"/>
      <c r="D215" s="271"/>
      <c r="E215" s="271"/>
      <c r="F215" s="264">
        <v>4</v>
      </c>
      <c r="G215" s="250"/>
      <c r="H215" s="356" t="s">
        <v>1739</v>
      </c>
      <c r="I215" s="356"/>
      <c r="J215" s="356"/>
      <c r="K215" s="304"/>
    </row>
    <row r="216" spans="2:11" ht="12.75" customHeight="1">
      <c r="B216" s="307"/>
      <c r="C216" s="308"/>
      <c r="D216" s="308"/>
      <c r="E216" s="308"/>
      <c r="F216" s="308"/>
      <c r="G216" s="308"/>
      <c r="H216" s="308"/>
      <c r="I216" s="308"/>
      <c r="J216" s="308"/>
      <c r="K216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TAT\frees</dc:creator>
  <cp:keywords/>
  <dc:description/>
  <cp:lastModifiedBy>Martin</cp:lastModifiedBy>
  <dcterms:created xsi:type="dcterms:W3CDTF">2018-11-07T17:57:29Z</dcterms:created>
  <dcterms:modified xsi:type="dcterms:W3CDTF">2018-11-20T14:46:55Z</dcterms:modified>
  <cp:category/>
  <cp:version/>
  <cp:contentType/>
  <cp:contentStatus/>
</cp:coreProperties>
</file>