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165" windowHeight="10095" activeTab="0"/>
  </bookViews>
  <sheets>
    <sheet name="Rekapitulace stavby" sheetId="1" r:id="rId1"/>
    <sheet name="01 - Bourací práce a stav..." sheetId="2" r:id="rId2"/>
    <sheet name="02 - Ostatní a vedlejší n..." sheetId="3" r:id="rId3"/>
    <sheet name="Pokyny pro vyplnění" sheetId="4" r:id="rId4"/>
  </sheets>
  <definedNames>
    <definedName name="_xlnm._FilterDatabase" localSheetId="1" hidden="1">'01 - Bourací práce a stav...'!$C$97:$K$331</definedName>
    <definedName name="_xlnm._FilterDatabase" localSheetId="2" hidden="1">'02 - Ostatní a vedlejší n...'!$C$79:$K$94</definedName>
    <definedName name="_xlnm.Print_Area" localSheetId="1">'01 - Bourací práce a stav...'!$C$4:$J$36,'01 - Bourací práce a stav...'!$C$42:$J$79,'01 - Bourací práce a stav...'!$C$85:$K$331</definedName>
    <definedName name="_xlnm.Print_Area" localSheetId="2">'02 - Ostatní a vedlejší n...'!$C$4:$J$36,'02 - Ostatní a vedlejší n...'!$C$42:$J$61,'02 - Ostatní a vedlejší n...'!$C$67:$K$94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'01 - Bourací práce a stav...'!$97:$97</definedName>
    <definedName name="_xlnm.Print_Titles" localSheetId="2">'02 - Ostatní a vedlejší n...'!$79:$79</definedName>
  </definedNames>
  <calcPr calcId="162913"/>
</workbook>
</file>

<file path=xl/sharedStrings.xml><?xml version="1.0" encoding="utf-8"?>
<sst xmlns="http://schemas.openxmlformats.org/spreadsheetml/2006/main" count="3948" uniqueCount="1048">
  <si>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</si>
  <si>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</si>
  <si>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</si>
  <si>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</si>
  <si>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</si>
  <si>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</si>
  <si>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</si>
  <si>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{dd0dbd7b-296e-4364-86ff-0c937fdf2843}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</si>
  <si>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</si>
  <si>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</si>
  <si>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</si>
  <si>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</si>
  <si>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</si>
  <si>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</si>
  <si>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</si>
  <si>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</si>
  <si>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2018/40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</si>
  <si>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</si>
  <si>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</si>
  <si>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úpravy a změna užívání 1.NP objektu č.p.90 na parcele 3016 v k.ú.Jaroměř(Dům s pečovatelskou službou)</t>
  </si>
  <si>
    <t>KSO:</t>
  </si>
  <si>
    <t/>
  </si>
  <si>
    <t>CC-CZ:</t>
  </si>
  <si>
    <t>Místo:</t>
  </si>
  <si>
    <t>p.č. st. 3016, k.ú. Jaroměř</t>
  </si>
  <si>
    <t>Datum:</t>
  </si>
  <si>
    <t>10. 12. 2018</t>
  </si>
  <si>
    <t>Zadavatel:</t>
  </si>
  <si>
    <t>IČ:</t>
  </si>
  <si>
    <t>Město Jaroměř,nám.Československé armády 16,Jaroměř</t>
  </si>
  <si>
    <t>DIČ:</t>
  </si>
  <si>
    <t>Uchazeč:</t>
  </si>
  <si>
    <t>Vyplň údaj</t>
  </si>
  <si>
    <t>Projektant:</t>
  </si>
  <si>
    <t xml:space="preserve">Projecticon s.r.o.,A.Kopeckého 151,Nový Hrádek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</si>
  <si>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</si>
  <si>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</si>
  <si>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</si>
  <si>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</si>
  <si>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</si>
  <si>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</si>
  <si>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</si>
  <si>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</si>
  <si>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</si>
  <si>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</si>
  <si>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</si>
  <si>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</si>
  <si>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</si>
  <si>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</si>
  <si>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</si>
  <si>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</si>
  <si>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</si>
  <si>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</si>
  <si>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</si>
  <si>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</si>
  <si>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</si>
  <si>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</si>
  <si>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</si>
  <si>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</si>
  <si>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</si>
  <si>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</si>
  <si>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</si>
  <si>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</si>
  <si>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</si>
  <si>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</si>
  <si>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</si>
  <si>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</si>
  <si>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</si>
  <si>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</si>
  <si>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</si>
  <si>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</si>
  <si>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</si>
  <si>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</si>
  <si>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</si>
  <si>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</si>
  <si>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</si>
  <si>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</si>
  <si>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Bourací práce a stavební úpravy </t>
  </si>
  <si>
    <t>STA</t>
  </si>
  <si>
    <t>1</t>
  </si>
  <si>
    <t>{c9ea0cce-4b6f-4642-88b5-8550cec01099}</t>
  </si>
  <si>
    <t>2</t>
  </si>
  <si>
    <t>02</t>
  </si>
  <si>
    <t xml:space="preserve">Ostatní a vedlejší náklady </t>
  </si>
  <si>
    <t>{84367a39-8602-48e9-91ee-523987e83a00}</t>
  </si>
  <si>
    <t>1) Krycí list soupisu</t>
  </si>
  <si>
    <t>2) Rekapitulace</t>
  </si>
  <si>
    <t>3) Soupis prací</t>
  </si>
  <si>
    <t>Zpět na list:</t>
  </si>
  <si>
    <t>Rekapitulace stavby</t>
  </si>
  <si>
    <t>ker_obklad</t>
  </si>
  <si>
    <t>177,765</t>
  </si>
  <si>
    <t>KRYCÍ LIST SOUPISU</t>
  </si>
  <si>
    <t>Objekt:</t>
  </si>
  <si>
    <t xml:space="preserve">01 - Bourací práce a stavební úpravy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</si>
  <si>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</si>
  <si>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</si>
  <si>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</si>
  <si>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</si>
  <si>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</si>
  <si>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</si>
  <si>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</si>
  <si>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</si>
  <si>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</si>
  <si>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</si>
  <si>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</si>
  <si>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</si>
  <si>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</si>
  <si>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</si>
  <si>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</si>
  <si>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</si>
  <si>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</si>
  <si>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 xml:space="preserve">    733 - Ústřední vytápění - rozvodné potrubí</t>
  </si>
  <si>
    <t xml:space="preserve">    735 - Ústřední vytápění - otopná tělesa</t>
  </si>
  <si>
    <t xml:space="preserve">    741 - Elektroinstalace - silnoproud </t>
  </si>
  <si>
    <t xml:space="preserve">    742 - Elektroinstalace - slaboproud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</si>
  <si>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</si>
  <si>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</si>
  <si>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</si>
  <si>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</si>
  <si>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</si>
  <si>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</si>
  <si>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</si>
  <si>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</si>
  <si>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</si>
  <si>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</si>
  <si>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</si>
  <si>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</si>
  <si>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</si>
  <si>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</si>
  <si>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</si>
  <si>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</si>
  <si>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</si>
  <si>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</si>
  <si>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</si>
  <si>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</si>
  <si>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</si>
  <si>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</si>
  <si>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</si>
  <si>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</si>
  <si>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</si>
  <si>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</si>
  <si>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317941123</t>
  </si>
  <si>
    <t>Osazování ocelových válcovaných nosníků na zdivu I nebo IE nebo U nebo UE nebo L č. 14 až 22 nebo výšky do 220 mm</t>
  </si>
  <si>
    <t>t</t>
  </si>
  <si>
    <t>CS ÚRS 2017 01</t>
  </si>
  <si>
    <t>4</t>
  </si>
  <si>
    <t>1149364875</t>
  </si>
  <si>
    <t>VV</t>
  </si>
  <si>
    <t>"IPE320"                 2*4,65*50,4/1000</t>
  </si>
  <si>
    <t>"IPE"                         2*3,75*26,9/1000</t>
  </si>
  <si>
    <t>Součet</t>
  </si>
  <si>
    <t>M</t>
  </si>
  <si>
    <t>130107620</t>
  </si>
  <si>
    <t>ocel profilová IPE, v jakosti 11 375, h=320 mm</t>
  </si>
  <si>
    <t>8</t>
  </si>
  <si>
    <t>-1849946327</t>
  </si>
  <si>
    <t>0,469*1,02 'Přepočtené koeficientem množství</t>
  </si>
  <si>
    <t>130107540</t>
  </si>
  <si>
    <t>ocel profilová IPE, v jakosti 11 375, h=220 mm</t>
  </si>
  <si>
    <t>1255077414</t>
  </si>
  <si>
    <t>0,2*1,02 'Přepočtené koeficientem množství</t>
  </si>
  <si>
    <t>342272323</t>
  </si>
  <si>
    <t>Příčky z pórobetonových přesných příčkovek  hladkých, objemové hmotnosti 500 kg/m3 na tenké maltové lože, tloušťky příčky 100 mm</t>
  </si>
  <si>
    <t>m2</t>
  </si>
  <si>
    <t>683235384</t>
  </si>
  <si>
    <t>(1,65+1,2)*3,1+(0,9*1,97)</t>
  </si>
  <si>
    <t>5</t>
  </si>
  <si>
    <t>342272523</t>
  </si>
  <si>
    <t>Příčky z pórobetonových přesných příčkovek  hladkých, objemové hmotnosti 500 kg/m3 na tenké maltové lože, tloušťky příčky 150 mm</t>
  </si>
  <si>
    <t>-326340719</t>
  </si>
  <si>
    <t>(1,8+1,1*3+7,7+4,93+1,5+1,35+2,39+5)*3,1</t>
  </si>
  <si>
    <t>-(0,8*1,97*2+0,6*1,97*3+0,9*1,97)</t>
  </si>
  <si>
    <t>6</t>
  </si>
  <si>
    <t>Úpravy povrchů, podlahy a osazování výplní</t>
  </si>
  <si>
    <t>611321341</t>
  </si>
  <si>
    <t>Omítka vápenocementová vnitřních ploch nanášená strojně dvouvrstvá, tloušťky jádrové omítky do 10 mm a tloušťky štuku do 3 mm štuková vodorovných konstrukcí stropů rovných</t>
  </si>
  <si>
    <t>1906755486</t>
  </si>
  <si>
    <t>7</t>
  </si>
  <si>
    <t>611325401</t>
  </si>
  <si>
    <t>Oprava vápenocementové nebo vápenné omítky vnitřních ploch hrubé, tloušťky do 20 mm stropů, v rozsahu opravované plochy do 10%</t>
  </si>
  <si>
    <t>1770874025</t>
  </si>
  <si>
    <t>612135001</t>
  </si>
  <si>
    <t>Vyrovnání podkladu vnitřních stěn maltou vápenocementovou tl do 10 mm</t>
  </si>
  <si>
    <t>259233968</t>
  </si>
  <si>
    <t>9</t>
  </si>
  <si>
    <t>612135091</t>
  </si>
  <si>
    <t>Vyrovnání nerovností podkladu vnitřních omítaných ploch tmelem, tloušťky do 2 mm Příplatek k ceně za každých dalších 5 mm tloušťky podkladní vrstvy přes 10 mm maltou vápenocementovou stěn</t>
  </si>
  <si>
    <t>-1417253119</t>
  </si>
  <si>
    <t>10</t>
  </si>
  <si>
    <t>612142001</t>
  </si>
  <si>
    <t>Potažení vnitřních ploch pletivem v ploše nebo pruzích, na plném podkladu sklovláknitým vtlačením do tmelu stěn</t>
  </si>
  <si>
    <t>-2030675479</t>
  </si>
  <si>
    <t>11</t>
  </si>
  <si>
    <t>612321341</t>
  </si>
  <si>
    <t>Omítka vápenocementová vnitřních ploch nanášená strojně dvouvrstvá, tloušťky jádrové omítky do 10 mm a tloušťky štuku do 3 mm štuková svislých konstrukcí stěn</t>
  </si>
  <si>
    <t>-1568430013</t>
  </si>
  <si>
    <t>"stěny vnitřní" 1075</t>
  </si>
  <si>
    <t>steny_o1</t>
  </si>
  <si>
    <t>12</t>
  </si>
  <si>
    <t>612325403</t>
  </si>
  <si>
    <t>Oprava vápenocementové nebo vápenné omítky vnitřních ploch hrubé, tloušťky do 20 mm stěn, v rozsahu opravované plochy přes 30 do 50%</t>
  </si>
  <si>
    <t>-1203977114</t>
  </si>
  <si>
    <t>13</t>
  </si>
  <si>
    <t>612331121</t>
  </si>
  <si>
    <t xml:space="preserve">Cementová omítka hladká dvouvrstvá vnitřních konstrukcí  nanášená strojně - pod obklady </t>
  </si>
  <si>
    <t>1771168431</t>
  </si>
  <si>
    <t>((2,77+3,15)*2+(3+1,97)*2+(0,9+1,2)*2+(2,4+3,15)*2+(1,65+1,1)*2+(3,24+1,1)*2+(2,36+1,1)*2+(3,25+1,9)*2+(1,74+1,7)*2)*2</t>
  </si>
  <si>
    <t>(1,5+1,99+1,5+3,16+1,2+1+1,58+1+1+1,95+2,15)*1,5</t>
  </si>
  <si>
    <t>14</t>
  </si>
  <si>
    <t>629991012</t>
  </si>
  <si>
    <t>Zakrytí výplní otvorů fólií přilepenou na začišťovací lišty</t>
  </si>
  <si>
    <t>973574425</t>
  </si>
  <si>
    <t xml:space="preserve"> 253</t>
  </si>
  <si>
    <t>výplně</t>
  </si>
  <si>
    <t>949101111</t>
  </si>
  <si>
    <t>Lešení pomocné pracovní pro objekty pozemních staveb pro zatížení do 150 kg/m2, o výšce lešeňové podlahy do 1,9 m</t>
  </si>
  <si>
    <t>-1440251324</t>
  </si>
  <si>
    <t>275,3</t>
  </si>
  <si>
    <t>Ostatní konstrukce a práce-bourání</t>
  </si>
  <si>
    <t>16</t>
  </si>
  <si>
    <t>952901111</t>
  </si>
  <si>
    <t>Vyčištění budov bytové a občanské výstavby při výšce podlaží do 4 m( 1x po demolicích, 1x po stavebních pracech)</t>
  </si>
  <si>
    <t>-206278167</t>
  </si>
  <si>
    <t>275,3*2</t>
  </si>
  <si>
    <t>17</t>
  </si>
  <si>
    <t>962031132</t>
  </si>
  <si>
    <t>Bourání příček z cihel, tvárnic nebo příčkovek z cihel pálených, plných nebo dutých na maltu vápennou nebo vápenocementovou, tl. do 100 mm</t>
  </si>
  <si>
    <t>-847890603</t>
  </si>
  <si>
    <t>18</t>
  </si>
  <si>
    <t>962031133</t>
  </si>
  <si>
    <t>Bourání příček z cihel pálených na MVC tl do 150 mm</t>
  </si>
  <si>
    <t>1698302885</t>
  </si>
  <si>
    <t>19</t>
  </si>
  <si>
    <t>962032231</t>
  </si>
  <si>
    <t>Bourání zdiva nadzákladového z cihel nebo tvárnic z cihel pálených nebo vápenopískových, na maltu vápennou nebo vápenocementovou, objemu přes 1 m3</t>
  </si>
  <si>
    <t>m3</t>
  </si>
  <si>
    <t>-1596131417</t>
  </si>
  <si>
    <t>20</t>
  </si>
  <si>
    <t>965081213</t>
  </si>
  <si>
    <t>Bourání podlah z dlaždic bez podkladního lože nebo mazaniny, s jakoukoliv výplní spár keramických nebo xylolitových tl. do 10 mm, plochy přes 1 m2</t>
  </si>
  <si>
    <t>-476921452</t>
  </si>
  <si>
    <t>29,5</t>
  </si>
  <si>
    <t>967031132</t>
  </si>
  <si>
    <t>Přisekání rovných ostění v cihelném zdivu na MV nebo MVC (dočištění nových otvorů pro dveře a okna)</t>
  </si>
  <si>
    <t>-551457970</t>
  </si>
  <si>
    <t>22</t>
  </si>
  <si>
    <t>978013161</t>
  </si>
  <si>
    <t>Otlučení vápenných nebo vápenocementových omítek vnitřních ploch stěn s vyškrabáním spar, s očištěním zdiva, v rozsahu přes 30 do 50 %</t>
  </si>
  <si>
    <t>1106743246</t>
  </si>
  <si>
    <t>23</t>
  </si>
  <si>
    <t>978059541</t>
  </si>
  <si>
    <t>Odsekání obkladů stěn včetně otlučení podkladní omítky až na zdivo z obkládaček vnitřních, z jakýchkoliv materiálů, plochy přes 1 m2</t>
  </si>
  <si>
    <t>-564552442</t>
  </si>
  <si>
    <t>(1,9+1,35*2)*2+(2,4+3,5)*2*2+(1,86+1,6)*2*2+(2,7+3,5)*2*2+(3+2,9)*2*2</t>
  </si>
  <si>
    <t>(3,35+2+1,43+1,9+1,2+0,6+2,8+1,55)*2</t>
  </si>
  <si>
    <t>24</t>
  </si>
  <si>
    <t>968072455</t>
  </si>
  <si>
    <t>Vybourání kovových dveřních zárubní pl do 2 m2</t>
  </si>
  <si>
    <t>2000571954</t>
  </si>
  <si>
    <t>25</t>
  </si>
  <si>
    <t>9 R-01</t>
  </si>
  <si>
    <t>Přemístění elektrického rozvaděče uvnitř budovy</t>
  </si>
  <si>
    <t>kpl</t>
  </si>
  <si>
    <t>-408007109</t>
  </si>
  <si>
    <t>26</t>
  </si>
  <si>
    <t>9 R-02</t>
  </si>
  <si>
    <t xml:space="preserve">Stávající radiátory - očistit a natřít </t>
  </si>
  <si>
    <t>-2079710701</t>
  </si>
  <si>
    <t>27</t>
  </si>
  <si>
    <t>9 R-03</t>
  </si>
  <si>
    <t>Stavební přípomoce, prostupy, sekání rýh</t>
  </si>
  <si>
    <t>soubor</t>
  </si>
  <si>
    <t>-721469056</t>
  </si>
  <si>
    <t>28</t>
  </si>
  <si>
    <t>9 R-04</t>
  </si>
  <si>
    <t xml:space="preserve">Odstranění původního revizního poklopu a osazení nového revizního poklopu </t>
  </si>
  <si>
    <t>-198511509</t>
  </si>
  <si>
    <t>29</t>
  </si>
  <si>
    <t>9 R-05</t>
  </si>
  <si>
    <t xml:space="preserve">D+M ventilátoru , vč. větrací mřížky na fasádě </t>
  </si>
  <si>
    <t>1684478572</t>
  </si>
  <si>
    <t>30</t>
  </si>
  <si>
    <t>9 R-08</t>
  </si>
  <si>
    <t>Stávající podlahy z keramické dlažby budou vyčištěny.</t>
  </si>
  <si>
    <t>633390773</t>
  </si>
  <si>
    <t>31</t>
  </si>
  <si>
    <t>9 R-09</t>
  </si>
  <si>
    <t xml:space="preserve">Příprava stávajících konstrukcí podlah </t>
  </si>
  <si>
    <t>1838413813</t>
  </si>
  <si>
    <t>997</t>
  </si>
  <si>
    <t>Přesun sutě</t>
  </si>
  <si>
    <t>32</t>
  </si>
  <si>
    <t>997013211</t>
  </si>
  <si>
    <t>Vnitrostaveništní doprava suti a vybouraných hmot pro budovy v do 6 m ručně</t>
  </si>
  <si>
    <t>1352493262</t>
  </si>
  <si>
    <t>33</t>
  </si>
  <si>
    <t>997013501</t>
  </si>
  <si>
    <t>Odvoz suti na skládku a vybouraných hmot nebo meziskládku do 1 km se složením</t>
  </si>
  <si>
    <t>-200403958</t>
  </si>
  <si>
    <t>34</t>
  </si>
  <si>
    <t>997013509</t>
  </si>
  <si>
    <t>Příplatek k odvozu suti a vybouraných hmot na skládku ZKD 1 km přes 1 km</t>
  </si>
  <si>
    <t>1959200831</t>
  </si>
  <si>
    <t>53,910*10</t>
  </si>
  <si>
    <t>35</t>
  </si>
  <si>
    <t>997013803</t>
  </si>
  <si>
    <t>Poplatek za uložení stavebního odpadu na skládce (skládkovné) z keramických materiálů</t>
  </si>
  <si>
    <t>-1910229621</t>
  </si>
  <si>
    <t>36</t>
  </si>
  <si>
    <t>997013831</t>
  </si>
  <si>
    <t>Poplatek za uložení stavebního směsného odpadu na skládce (skládkovné)</t>
  </si>
  <si>
    <t>-1925308299</t>
  </si>
  <si>
    <t>37</t>
  </si>
  <si>
    <t>997013841</t>
  </si>
  <si>
    <t>Poplatek za uložení stavebního odpadu na skládce (skládkovné) vytryskaného materiálu se rzí</t>
  </si>
  <si>
    <t>1391994351</t>
  </si>
  <si>
    <t>998</t>
  </si>
  <si>
    <t>Přesun hmot</t>
  </si>
  <si>
    <t>38</t>
  </si>
  <si>
    <t>998011001</t>
  </si>
  <si>
    <t>Přesun hmot pro budovy zděné v do 6 m</t>
  </si>
  <si>
    <t>-981134622</t>
  </si>
  <si>
    <t>PSV</t>
  </si>
  <si>
    <t>Práce a dodávky PSV</t>
  </si>
  <si>
    <t>721</t>
  </si>
  <si>
    <t>Zdravotechnika - vnitřní kanalizace</t>
  </si>
  <si>
    <t>39</t>
  </si>
  <si>
    <t>721174044</t>
  </si>
  <si>
    <t>Potrubí z plastových trub HT Systém (polypropylenové PPs) připojovací DN 75</t>
  </si>
  <si>
    <t>m</t>
  </si>
  <si>
    <t>-1798929821</t>
  </si>
  <si>
    <t>40</t>
  </si>
  <si>
    <t>721174045</t>
  </si>
  <si>
    <t>Potrubí z plastových trub polypropylenové [HT systém] připojovací DN 100</t>
  </si>
  <si>
    <t>-413724181</t>
  </si>
  <si>
    <t>41</t>
  </si>
  <si>
    <t>721211421</t>
  </si>
  <si>
    <t>Podlahové vpusti se svislým odtokem DN 50/75/110 [HL 310N] mřížka nerez 115x115</t>
  </si>
  <si>
    <t>kus</t>
  </si>
  <si>
    <t>959510748</t>
  </si>
  <si>
    <t>42</t>
  </si>
  <si>
    <t>721290111</t>
  </si>
  <si>
    <t>Zkouška těsnosti kanalizace v objektech vodou do DN 125</t>
  </si>
  <si>
    <t>-1648375061</t>
  </si>
  <si>
    <t>43</t>
  </si>
  <si>
    <t>K.VN. R 1</t>
  </si>
  <si>
    <t>Stavební přípomoce pro kanalizaci vnitřní</t>
  </si>
  <si>
    <t>-512933043</t>
  </si>
  <si>
    <t>44</t>
  </si>
  <si>
    <t>K.VN. R 2</t>
  </si>
  <si>
    <t>D+M kotvení, závěsů, spojovacího a těsnícího materiálu pro kanalizaci vnitřní jinde neuvedeného</t>
  </si>
  <si>
    <t>2073750481</t>
  </si>
  <si>
    <t>45</t>
  </si>
  <si>
    <t>K.VN. R 3</t>
  </si>
  <si>
    <t xml:space="preserve">D+M požárního dotěsnění pro kanalizaci vnitřní </t>
  </si>
  <si>
    <t>563231740</t>
  </si>
  <si>
    <t>46</t>
  </si>
  <si>
    <t>K.VN. R 4</t>
  </si>
  <si>
    <t xml:space="preserve">Napojení nové kanalizace do stávající kanalizace
</t>
  </si>
  <si>
    <t>-166316685</t>
  </si>
  <si>
    <t>722</t>
  </si>
  <si>
    <t>Zdravotechnika - vnitřní vodovod</t>
  </si>
  <si>
    <t>47</t>
  </si>
  <si>
    <t>722174022</t>
  </si>
  <si>
    <t>Potrubí z plastových trubek z polypropylenu (PPR) svařovaných polyfuzně PN 20 (SDR 6) D 20 x 3,4</t>
  </si>
  <si>
    <t>1910127670</t>
  </si>
  <si>
    <t>"SV" 50</t>
  </si>
  <si>
    <t>"TV"  55</t>
  </si>
  <si>
    <t>48</t>
  </si>
  <si>
    <t>722181231</t>
  </si>
  <si>
    <t>Ochrana potrubí tepelně izolačními trubicemi z pěnového polyetylenu PE přilepenými v příčných a podélných spojích, tloušťky izolace přes 10 do 15 mm, vnitřního průměru DN do 22 mm</t>
  </si>
  <si>
    <t>2087597261</t>
  </si>
  <si>
    <t>"SV"   50</t>
  </si>
  <si>
    <t>49</t>
  </si>
  <si>
    <t>722181241</t>
  </si>
  <si>
    <t>Ochrana potrubí tepelně izolačními trubicemi z pěnového polyetylenu PE přilepenými v příčných a podélných spojích, tloušťky izolace přes 15 do 20 mm, vnitřního průměru DN do 22 mm</t>
  </si>
  <si>
    <t>1493884645</t>
  </si>
  <si>
    <t>50</t>
  </si>
  <si>
    <t>722190401</t>
  </si>
  <si>
    <t>Zřízení přípojek na potrubí vyvedení a upevnění výpustek do DN 25</t>
  </si>
  <si>
    <t>1029076423</t>
  </si>
  <si>
    <t>51</t>
  </si>
  <si>
    <t>722240123</t>
  </si>
  <si>
    <t>Armatury z plastických hmot kohouty (PPR) kulové DN 25</t>
  </si>
  <si>
    <t>-1212829724</t>
  </si>
  <si>
    <t>52</t>
  </si>
  <si>
    <t>722290234</t>
  </si>
  <si>
    <t>Zkoušky, proplach a desinfekce vodovodního potrubí proplach a desinfekce vodovodního potrubí do DN 80</t>
  </si>
  <si>
    <t>8700358</t>
  </si>
  <si>
    <t>53</t>
  </si>
  <si>
    <t>998722101</t>
  </si>
  <si>
    <t>Přesun hmot pro vnitřní vodovod stanovený z hmotnosti přesunovaného materiálu vodorovná dopravní vzdálenost do 50 m v objektech výšky do 6 m</t>
  </si>
  <si>
    <t>-974791857</t>
  </si>
  <si>
    <t>54</t>
  </si>
  <si>
    <t>V.V. R 1</t>
  </si>
  <si>
    <t>D+M kotvení, závěsů, tvarovek, ventilů, kohoutů, spojovacího a těsnícího materiálu pro vodovod vnitřní jinde neuvedeného</t>
  </si>
  <si>
    <t>1538277586</t>
  </si>
  <si>
    <t>55</t>
  </si>
  <si>
    <t>V.V. R 2</t>
  </si>
  <si>
    <t>D+M požárního dotěsnění pro vodovod vnitřní</t>
  </si>
  <si>
    <t>-1697715285</t>
  </si>
  <si>
    <t>56</t>
  </si>
  <si>
    <t>V.V. R 3</t>
  </si>
  <si>
    <t>Stavební přípomoce pro vodovod vnitřní</t>
  </si>
  <si>
    <t>-1859862569</t>
  </si>
  <si>
    <t>57</t>
  </si>
  <si>
    <t>V.V. R 4</t>
  </si>
  <si>
    <t xml:space="preserve">Napojení nového vodovodu na stávající vodovod </t>
  </si>
  <si>
    <t>1894189651</t>
  </si>
  <si>
    <t>725</t>
  </si>
  <si>
    <t>Zdravotechnika - zařizovací předměty</t>
  </si>
  <si>
    <t>58</t>
  </si>
  <si>
    <t>725110811</t>
  </si>
  <si>
    <t>Demontáž klozetů splachovacích s nádrží nebo tlakovým splachovačem</t>
  </si>
  <si>
    <t>-833844108</t>
  </si>
  <si>
    <t>59</t>
  </si>
  <si>
    <t>725210821</t>
  </si>
  <si>
    <t>Demontáž umyvadel bez výtokových armatur umyvadel</t>
  </si>
  <si>
    <t>-1768591291</t>
  </si>
  <si>
    <t>60</t>
  </si>
  <si>
    <t>725820801</t>
  </si>
  <si>
    <t>Demontáž baterie nástěnné do G 3 / 4</t>
  </si>
  <si>
    <t>-1298030502</t>
  </si>
  <si>
    <t>61</t>
  </si>
  <si>
    <t>725220851</t>
  </si>
  <si>
    <t>Demontáž van akrylátových</t>
  </si>
  <si>
    <t>-1014714680</t>
  </si>
  <si>
    <t>62</t>
  </si>
  <si>
    <t>725240812</t>
  </si>
  <si>
    <t>Demontáž sprchových kabin a vaniček bez výtokových armatur vaniček</t>
  </si>
  <si>
    <t>-238952052</t>
  </si>
  <si>
    <t>63</t>
  </si>
  <si>
    <t>725112022</t>
  </si>
  <si>
    <t>Zařízení záchodů klozety keramické závěsné na nosné stěny s hlubokým splachováním odpad vodorovný</t>
  </si>
  <si>
    <t>1322382258</t>
  </si>
  <si>
    <t>64</t>
  </si>
  <si>
    <t>725119125</t>
  </si>
  <si>
    <t>Zařízení záchodů montáž klozetových mís závěsných na nosné stěny</t>
  </si>
  <si>
    <t>-1794116418</t>
  </si>
  <si>
    <t>65</t>
  </si>
  <si>
    <t>725211602</t>
  </si>
  <si>
    <t>Umyvadla keramická bez výtokových armatur se zápachovou uzávěrkou připevněná na stěnu šrouby bílá bez sloupu nebo krytu na sifon 550 mm</t>
  </si>
  <si>
    <t>564231161</t>
  </si>
  <si>
    <t>66</t>
  </si>
  <si>
    <t>725219102</t>
  </si>
  <si>
    <t>Umyvadla montáž umyvadel ostatních typů na šrouby do zdiva</t>
  </si>
  <si>
    <t>-1522278315</t>
  </si>
  <si>
    <t>67</t>
  </si>
  <si>
    <t>725 R-01</t>
  </si>
  <si>
    <t>Pojízdné sprchové lůžko 780x2040 mm</t>
  </si>
  <si>
    <t>ks</t>
  </si>
  <si>
    <t>772218151</t>
  </si>
  <si>
    <t>68</t>
  </si>
  <si>
    <t>725291722</t>
  </si>
  <si>
    <t>Doplňky zařízení koupelen a záchodů smaltované madlo krakorcové sklopné dl 834 mm</t>
  </si>
  <si>
    <t>328941769</t>
  </si>
  <si>
    <t>69</t>
  </si>
  <si>
    <t>725311111</t>
  </si>
  <si>
    <t>Dřezy bez výtokových armatur jednoduché se zápachovou uzávěrkou keramické 590x450 mm</t>
  </si>
  <si>
    <t>1423129635</t>
  </si>
  <si>
    <t>70</t>
  </si>
  <si>
    <t>725319111</t>
  </si>
  <si>
    <t>Dřezy bez výtokových armatur montáž dřezů ostatních typů</t>
  </si>
  <si>
    <t>1851428687</t>
  </si>
  <si>
    <t>71</t>
  </si>
  <si>
    <t>725331111</t>
  </si>
  <si>
    <t>Výlevky bez výtokových armatur a splachovací nádrže keramické se sklopnou plastovou mřížkou 425 mm</t>
  </si>
  <si>
    <t>-1742234420</t>
  </si>
  <si>
    <t>72</t>
  </si>
  <si>
    <t>725339111</t>
  </si>
  <si>
    <t>Výlevky montáž výlevky</t>
  </si>
  <si>
    <t>339516507</t>
  </si>
  <si>
    <t>73</t>
  </si>
  <si>
    <t>725539303</t>
  </si>
  <si>
    <t>Elektrické ohřívače zásobníkové montáž tlakových ohřívačů přes 160 do 250 l</t>
  </si>
  <si>
    <t>-401876914</t>
  </si>
  <si>
    <t>74</t>
  </si>
  <si>
    <t>541322730a</t>
  </si>
  <si>
    <t xml:space="preserve">zásobníkový elektrický  tlakový ohřívač vody  o objemu  200 l </t>
  </si>
  <si>
    <t>-1134053001</t>
  </si>
  <si>
    <t>75</t>
  </si>
  <si>
    <t>725811203</t>
  </si>
  <si>
    <t xml:space="preserve">Ventily nástěnné s otočným výtokem horní výtok G 1/2 </t>
  </si>
  <si>
    <t>-919511332</t>
  </si>
  <si>
    <t>76</t>
  </si>
  <si>
    <t>725821311</t>
  </si>
  <si>
    <t>Baterie dřezové nástěnné pákové s otáčivým kulatým ústím a délkou ramínka 200 mm</t>
  </si>
  <si>
    <t>230897053</t>
  </si>
  <si>
    <t>77</t>
  </si>
  <si>
    <t>725821316</t>
  </si>
  <si>
    <t>Baterie dřezové nástěnné pákové s otáčivým plochým ústím a délkou ramínka 300 mm</t>
  </si>
  <si>
    <t>-1022500090</t>
  </si>
  <si>
    <t>78</t>
  </si>
  <si>
    <t>725829101</t>
  </si>
  <si>
    <t>Baterie dřezové montáž ostatních typů nástěnných pákových nebo klasických</t>
  </si>
  <si>
    <t>743591551</t>
  </si>
  <si>
    <t>79</t>
  </si>
  <si>
    <t>725822612</t>
  </si>
  <si>
    <t>Baterie umyvadlové stojánkové pákové s výpustí</t>
  </si>
  <si>
    <t>1975572976</t>
  </si>
  <si>
    <t>80</t>
  </si>
  <si>
    <t>725829131</t>
  </si>
  <si>
    <t>Baterie umyvadlové montáž ostatních typů stojánkových G 1/2</t>
  </si>
  <si>
    <t>1642042131</t>
  </si>
  <si>
    <t>81</t>
  </si>
  <si>
    <t>725861102</t>
  </si>
  <si>
    <t>Zápachové uzávěrky zařizovacích předmětů pro umyvadla DN 40 [HL 132/40]</t>
  </si>
  <si>
    <t>-124239339</t>
  </si>
  <si>
    <t>82</t>
  </si>
  <si>
    <t>725869101</t>
  </si>
  <si>
    <t>Zápachové uzávěrky zařizovacích předmětů montáž zápachových uzávěrek umyvadlových do DN 40</t>
  </si>
  <si>
    <t>2071372362</t>
  </si>
  <si>
    <t>83</t>
  </si>
  <si>
    <t>725862103</t>
  </si>
  <si>
    <t>Zápachové uzávěrky zařizovacích předmětů pro dřezy DN 40/50 [HL 100G]</t>
  </si>
  <si>
    <t>285710640</t>
  </si>
  <si>
    <t>84</t>
  </si>
  <si>
    <t>725869204</t>
  </si>
  <si>
    <t>Zápachové uzávěrky zařizovacích předmětů montáž zápachových uzávěrek dřezových jednodílných DN 50</t>
  </si>
  <si>
    <t>1339998769</t>
  </si>
  <si>
    <t>85</t>
  </si>
  <si>
    <t>998725101</t>
  </si>
  <si>
    <t>Přesun hmot pro zařizovací předměty stanovený z hmotnosti přesunovaného materiálu vodorovná dopravní vzdálenost do 50 m v objektech výšky do 6 m</t>
  </si>
  <si>
    <t>1858561683</t>
  </si>
  <si>
    <t>726</t>
  </si>
  <si>
    <t>Zdravotechnika - předstěnové instalace</t>
  </si>
  <si>
    <t>86</t>
  </si>
  <si>
    <t>726131041</t>
  </si>
  <si>
    <t>Předstěnové instalační systémy do lehkých stěn [GEBERIT] s kovovou konstrukcí pro závěsné klozety ovládání zepředu, stavební výšky 1120 mm</t>
  </si>
  <si>
    <t>420440231</t>
  </si>
  <si>
    <t>87</t>
  </si>
  <si>
    <t>998726111</t>
  </si>
  <si>
    <t>Přesun hmot pro instalační prefabrikáty stanovený z hmotnosti přesunovaného materiálu vodorovná dopravní vzdálenost do 50 m v objektech výšky do 6 m</t>
  </si>
  <si>
    <t>-1562491357</t>
  </si>
  <si>
    <t>727</t>
  </si>
  <si>
    <t>Zdravotechnika - požární ochrana</t>
  </si>
  <si>
    <t>88</t>
  </si>
  <si>
    <t>727001</t>
  </si>
  <si>
    <t>Protipožární ochrana vodovodního a odpadního potrubí  - protipožární ucpávky a manžety</t>
  </si>
  <si>
    <t>soub</t>
  </si>
  <si>
    <t>2043395840</t>
  </si>
  <si>
    <t>733</t>
  </si>
  <si>
    <t>Ústřední vytápění - rozvodné potrubí</t>
  </si>
  <si>
    <t>89</t>
  </si>
  <si>
    <t>733322104</t>
  </si>
  <si>
    <t xml:space="preserve">Potrubí plastové z PE-X AL spojované násuvnou plastovou objímkou D 20x2 </t>
  </si>
  <si>
    <t>-887243977</t>
  </si>
  <si>
    <t>90</t>
  </si>
  <si>
    <t>733391101</t>
  </si>
  <si>
    <t>Zkouška těsnosti potrubí plastové do D 32x3,0</t>
  </si>
  <si>
    <t>-1569830214</t>
  </si>
  <si>
    <t>91</t>
  </si>
  <si>
    <t>998733101</t>
  </si>
  <si>
    <t>Přesun hmot pro rozvody potrubí stanovený z hmotnosti přesunovaného materiálu vodorovná dopravní vzdálenost do 50 m v objektech výšky do 6 m</t>
  </si>
  <si>
    <t>791353429</t>
  </si>
  <si>
    <t>735</t>
  </si>
  <si>
    <t>Ústřední vytápění - otopná tělesa</t>
  </si>
  <si>
    <t>92</t>
  </si>
  <si>
    <t>735 R-01</t>
  </si>
  <si>
    <t>Přemístění otopných těles</t>
  </si>
  <si>
    <t>218829080</t>
  </si>
  <si>
    <t>93</t>
  </si>
  <si>
    <t>735 R-02</t>
  </si>
  <si>
    <t xml:space="preserve">Odzkoušení funkčnosti stávajícího systému vytápění  a její regulace </t>
  </si>
  <si>
    <t>-868806270</t>
  </si>
  <si>
    <t>94</t>
  </si>
  <si>
    <t>735 R-03</t>
  </si>
  <si>
    <t xml:space="preserve">Přemístění stávající stoupačky topení </t>
  </si>
  <si>
    <t>948624901</t>
  </si>
  <si>
    <t>95</t>
  </si>
  <si>
    <t>998735101</t>
  </si>
  <si>
    <t>Přesun hmot pro otopná tělesa stanovený z hmotnosti přesunovaného materiálu vodorovná dopravní vzdálenost do 50 m v objektech výšky do 6 m</t>
  </si>
  <si>
    <t>1755937620</t>
  </si>
  <si>
    <t>741</t>
  </si>
  <si>
    <t xml:space="preserve">Elektroinstalace - silnoproud </t>
  </si>
  <si>
    <t>96</t>
  </si>
  <si>
    <t>741112001</t>
  </si>
  <si>
    <t>Montáž krabic elektroinstalačních bez napojení na trubky a lišty, demontáže a montáže víčka a přístroje protahovacích nebo odbočných zapuštěných plastových kruhových</t>
  </si>
  <si>
    <t>1636553249</t>
  </si>
  <si>
    <t>97</t>
  </si>
  <si>
    <t>345715110</t>
  </si>
  <si>
    <t>krabice přístrojová instalační KP 68/2</t>
  </si>
  <si>
    <t>-1264446017</t>
  </si>
  <si>
    <t>98</t>
  </si>
  <si>
    <t>741120101</t>
  </si>
  <si>
    <t>Montáž vodičů izolovaných měděných bez ukončení uložených v trubkách nebo lištách zatažených plných a laněných s PVC pláštěm, bezhalogenových, ohniodolných (CY, CHAH-R(V)) průřezu žíly 0,15 až 16 mm2</t>
  </si>
  <si>
    <t>-1354188549</t>
  </si>
  <si>
    <t>99</t>
  </si>
  <si>
    <t>341110300</t>
  </si>
  <si>
    <t>kabel silový s Cu jádrem CYKY 3x1,5 mm2</t>
  </si>
  <si>
    <t>176702456</t>
  </si>
  <si>
    <t>100</t>
  </si>
  <si>
    <t>341110360</t>
  </si>
  <si>
    <t>kabel silový s Cu jádrem CYKY 3x2,5 mm2</t>
  </si>
  <si>
    <t>1541512805</t>
  </si>
  <si>
    <t>101</t>
  </si>
  <si>
    <t>741310001</t>
  </si>
  <si>
    <t>Montáž spínačů jedno nebo dvoupólových nástěnných se zapojením vodičů, pro prostředí normální vypínačů, řazení 1-jednopólových</t>
  </si>
  <si>
    <t>-1653051588</t>
  </si>
  <si>
    <t>102</t>
  </si>
  <si>
    <t>345355120</t>
  </si>
  <si>
    <t>spínač jednopólový 10A bílý</t>
  </si>
  <si>
    <t>-502384308</t>
  </si>
  <si>
    <t>103</t>
  </si>
  <si>
    <t>741313001</t>
  </si>
  <si>
    <t>Montáž zásuvek domovních se zapojením vodičů bezšroubové připojení polozapuštěných nebo zapuštěných 10/16 A, provedení 2P + PE</t>
  </si>
  <si>
    <t>-510335602</t>
  </si>
  <si>
    <t>104</t>
  </si>
  <si>
    <t>345551000</t>
  </si>
  <si>
    <t>zásuvka 1násobná 16A bílá</t>
  </si>
  <si>
    <t>1574710645</t>
  </si>
  <si>
    <t>105</t>
  </si>
  <si>
    <t>741313003</t>
  </si>
  <si>
    <t>Montáž zásuvek domovních se zapojením vodičů bezšroubové připojení polozapuštěných nebo zapuštěných 10/16 A, provedení 2x (2P + PE) dvojnásobná</t>
  </si>
  <si>
    <t>712226863</t>
  </si>
  <si>
    <t>106</t>
  </si>
  <si>
    <t>345551200</t>
  </si>
  <si>
    <t>zásuvka 2násobná 16A  bílá</t>
  </si>
  <si>
    <t>-1129887950</t>
  </si>
  <si>
    <t>107</t>
  </si>
  <si>
    <t>741372051</t>
  </si>
  <si>
    <t>Montáž svítidel LED se zapojením vodičů bytových nebo společenských místností přisazených stropních reflektorových bez pohybového čidla</t>
  </si>
  <si>
    <t>-547647354</t>
  </si>
  <si>
    <t>108</t>
  </si>
  <si>
    <t>741 R-01</t>
  </si>
  <si>
    <t xml:space="preserve"> LED svítidlo přisazené, 38W, 3800lm, opálový, kryt, bílá, 3000K, včetně recykl. poplatku</t>
  </si>
  <si>
    <t>1209111829</t>
  </si>
  <si>
    <t>109</t>
  </si>
  <si>
    <t>741 R-02</t>
  </si>
  <si>
    <t xml:space="preserve">D+M nouzové osvětlení </t>
  </si>
  <si>
    <t>578860596</t>
  </si>
  <si>
    <t>110</t>
  </si>
  <si>
    <t>741 R-03</t>
  </si>
  <si>
    <t xml:space="preserve">D+M únikové osvětlení </t>
  </si>
  <si>
    <t>-1326030880</t>
  </si>
  <si>
    <t>111</t>
  </si>
  <si>
    <t>741810002</t>
  </si>
  <si>
    <t>Zkoušky a prohlídky elektrických rozvodů a zařízení celková prohlídka a vyhotovení revizní zprávy pro objem montážních prací přes 100 do 500 tis. Kč</t>
  </si>
  <si>
    <t>-1586054320</t>
  </si>
  <si>
    <t>112</t>
  </si>
  <si>
    <t>345367000</t>
  </si>
  <si>
    <t>D+M rámeček pro spínače a zásuvky  jednonásobný</t>
  </si>
  <si>
    <t>-1789124138</t>
  </si>
  <si>
    <t>113</t>
  </si>
  <si>
    <t>ESIL R 1</t>
  </si>
  <si>
    <t>Kabelový vývod - jednofázový</t>
  </si>
  <si>
    <t>2005815507</t>
  </si>
  <si>
    <t>114</t>
  </si>
  <si>
    <t>ESIL R 6</t>
  </si>
  <si>
    <t>D+M požárního dotěsnění elektroinstalace</t>
  </si>
  <si>
    <t>620747452</t>
  </si>
  <si>
    <t>115</t>
  </si>
  <si>
    <t>ESIL R 2</t>
  </si>
  <si>
    <t>D+M drobný elektroinstalační materiál jinde neuvedený (svorky, smršťovací pásky, šroubky, atd.)</t>
  </si>
  <si>
    <t>-485164008</t>
  </si>
  <si>
    <t>116</t>
  </si>
  <si>
    <t>ESIL R 4</t>
  </si>
  <si>
    <t xml:space="preserve">Prověření napojení na stávající rozvody  silnoproudu </t>
  </si>
  <si>
    <t>-1138049447</t>
  </si>
  <si>
    <t>117</t>
  </si>
  <si>
    <t>ESIL R 5</t>
  </si>
  <si>
    <t>Stavební přípomoce pro elektroinstalaci silnoproud</t>
  </si>
  <si>
    <t>1032525767</t>
  </si>
  <si>
    <t>742</t>
  </si>
  <si>
    <t>Elektroinstalace - slaboproud</t>
  </si>
  <si>
    <t>118</t>
  </si>
  <si>
    <t>742420121</t>
  </si>
  <si>
    <t>Montáž společné televizní antény antenního televizní zásuvky koncové nebo průběžné</t>
  </si>
  <si>
    <t>-414349926</t>
  </si>
  <si>
    <t>119</t>
  </si>
  <si>
    <t>742 R-02</t>
  </si>
  <si>
    <t xml:space="preserve">Kryt zásuvky TV </t>
  </si>
  <si>
    <t>-1761390372</t>
  </si>
  <si>
    <t>120</t>
  </si>
  <si>
    <t>742 R-03</t>
  </si>
  <si>
    <t xml:space="preserve">Přístroj zásuvky TV </t>
  </si>
  <si>
    <t>-59467409</t>
  </si>
  <si>
    <t>763</t>
  </si>
  <si>
    <t>Konstrukce suché výstavby</t>
  </si>
  <si>
    <t>121</t>
  </si>
  <si>
    <t>763164631</t>
  </si>
  <si>
    <t>Obklad ze sádrokartonových desek konstrukcí kovových včetně ochranných úhelníků ve tvaru U rozvinuté šíře přes 0,6 do 1,2 m, opláštěný deskou standardní A, tl. 12,5 mm</t>
  </si>
  <si>
    <t>-1884925574</t>
  </si>
  <si>
    <t>122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</si>
  <si>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</si>
  <si>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</si>
  <si>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-1373479905</t>
  </si>
  <si>
    <t>766</t>
  </si>
  <si>
    <t>Konstrukce truhlářské</t>
  </si>
  <si>
    <t>123</t>
  </si>
  <si>
    <t>766-D1</t>
  </si>
  <si>
    <t>D+M dveře interiérové jednokřídlé , prosklené, vč. ocelové zárubně, rozměr 1000x1970 mm, barva bílá  - dle PD</t>
  </si>
  <si>
    <t>531036273</t>
  </si>
  <si>
    <t>"D.1.1.06. výpis prvků PSV -  ozn.D1" 7</t>
  </si>
  <si>
    <t>124</t>
  </si>
  <si>
    <t>766-D2</t>
  </si>
  <si>
    <t xml:space="preserve">D+M dveře interiérové jednokřídlé, plné,vč.ocelové zárubně,rozměr1100x1970 mm, barva bílá  - dle PD 
</t>
  </si>
  <si>
    <t>-2063127889</t>
  </si>
  <si>
    <t>"D.1.1.06. výpis prvků PSV -  ozn.D2"    1</t>
  </si>
  <si>
    <t>125</t>
  </si>
  <si>
    <t>766-D3</t>
  </si>
  <si>
    <t>D+M dveře interiérové jednokřídlé, plné,vč.ocelové zárubně, rozměr 900x1970 mm, barva bílá  - dle PD</t>
  </si>
  <si>
    <t>1238955478</t>
  </si>
  <si>
    <t>"D.1.1.06. výpis prvků PSV -  ozn.D3"    7</t>
  </si>
  <si>
    <t>126</t>
  </si>
  <si>
    <t>766-D4</t>
  </si>
  <si>
    <t xml:space="preserve">D+M dveře interiérové jednokřídlé, plné, vč. ocelové zárubně, rozměr 800x1970 mm, barva bílá - dle PD </t>
  </si>
  <si>
    <t>-173778170</t>
  </si>
  <si>
    <t>"D.1.1.06. výpis prvků PSV -  ozn.D4"    3</t>
  </si>
  <si>
    <t>127</t>
  </si>
  <si>
    <t>766-D5</t>
  </si>
  <si>
    <t xml:space="preserve">D+M dveře interiérové jednokřídlé, prosklené, vč. ocelové zárubně, rozměr 600x1970 mm, barva bílá - dle PD </t>
  </si>
  <si>
    <t>-150715659</t>
  </si>
  <si>
    <t>"D.1.1.06. výpis prvků PSV -  ozn.D5"    3</t>
  </si>
  <si>
    <t>128</t>
  </si>
  <si>
    <t>766-D6</t>
  </si>
  <si>
    <t xml:space="preserve">D+M vchodové hliníkové dveře - dle PD </t>
  </si>
  <si>
    <t>-383124357</t>
  </si>
  <si>
    <t>"D.1.1.06. výpis prvků PSV -  ozn.D6"    2</t>
  </si>
  <si>
    <t>129</t>
  </si>
  <si>
    <t>766-D7</t>
  </si>
  <si>
    <t xml:space="preserve">D+M  hliníkové dveře do zádveří - dle PD </t>
  </si>
  <si>
    <t>-1643814826</t>
  </si>
  <si>
    <t>"D.1.1.06. výpis prvků PSV -  ozn.D7"    1</t>
  </si>
  <si>
    <t>130</t>
  </si>
  <si>
    <t>998766101</t>
  </si>
  <si>
    <t>Přesun hmot pro konstrukce truhlářské stanovený z hmotnosti přesunovaného materiálu vodorovná dopravní vzdálenost do 50 m v objektech výšky do 6 m</t>
  </si>
  <si>
    <t>908971006</t>
  </si>
  <si>
    <t>771</t>
  </si>
  <si>
    <t>Podlahy z dlaždic</t>
  </si>
  <si>
    <t>131</t>
  </si>
  <si>
    <t>771574131</t>
  </si>
  <si>
    <t>Montáž podlah z dlaždic keramických lepených flexibilním lepidlem režných nebo glazovaných protiskluzných nebo reliefovaných do 50 ks/ m2</t>
  </si>
  <si>
    <t>-59032358</t>
  </si>
  <si>
    <t>64,38+8,73+7,56+9,52+6,18+4,56+1,08+3,06+5,55+2,6+3,56+1,82</t>
  </si>
  <si>
    <t>132</t>
  </si>
  <si>
    <t>597611160</t>
  </si>
  <si>
    <t>dlaždice keramické</t>
  </si>
  <si>
    <t>-159806043</t>
  </si>
  <si>
    <t>118,58*1,1 'Přepočtené koeficientem množství</t>
  </si>
  <si>
    <t>133</t>
  </si>
  <si>
    <t>771990112</t>
  </si>
  <si>
    <t>Vyrovnání podkladní vrstvy samonivelační stěrkou tl. 4 mm, min. pevnosti 30 MPa</t>
  </si>
  <si>
    <t>-646582480</t>
  </si>
  <si>
    <t>134</t>
  </si>
  <si>
    <t>771990192</t>
  </si>
  <si>
    <t>Vyrovnání podkladní vrstvy samonivelační stěrkou tl. 4 mm, min. pevnosti Příplatek k cenám za každý další 1 mm tloušťky, min. pevnosti 30 MPa</t>
  </si>
  <si>
    <t>-1303989301</t>
  </si>
  <si>
    <t>118,58*6</t>
  </si>
  <si>
    <t>135</t>
  </si>
  <si>
    <t>998771101</t>
  </si>
  <si>
    <t>Přesun hmot pro podlahy z dlaždic stanovený z hmotnosti přesunovaného materiálu vodorovná dopravní vzdálenost do 50 m v objektech výšky do 6 m</t>
  </si>
  <si>
    <t>-815372284</t>
  </si>
  <si>
    <t>776</t>
  </si>
  <si>
    <t>Podlahy povlakové</t>
  </si>
  <si>
    <t>136</t>
  </si>
  <si>
    <t>776141122</t>
  </si>
  <si>
    <t>Příprava podkladu vyrovnání samonivelační stěrkou podlah min.pevnosti do 30 MPa, tloušťky přes 3 do 5 mm</t>
  </si>
  <si>
    <t>-964862180</t>
  </si>
  <si>
    <t>137</t>
  </si>
  <si>
    <t>776231111</t>
  </si>
  <si>
    <t>Montáž podlahovin z vinylu lepením lamel nebo čtverců standardním lepidlem</t>
  </si>
  <si>
    <t>567965736</t>
  </si>
  <si>
    <t>18,89+23,93+19,49+18,64+29,64+11,08+10,89+6,69+11,99+5,86</t>
  </si>
  <si>
    <t>138</t>
  </si>
  <si>
    <t>284110500</t>
  </si>
  <si>
    <t xml:space="preserve">díl. vinylové tl.2,0 mm,nášlap.vrstva 0,40 mm,úpr.PUR, </t>
  </si>
  <si>
    <t>-1923886025</t>
  </si>
  <si>
    <t>157,1*1,05 'Přepočtené koeficientem množství</t>
  </si>
  <si>
    <t>139</t>
  </si>
  <si>
    <t>776421111</t>
  </si>
  <si>
    <t>Montáž lišt obvodových lepených</t>
  </si>
  <si>
    <t>1260655311</t>
  </si>
  <si>
    <t>140</t>
  </si>
  <si>
    <t>283421400</t>
  </si>
  <si>
    <t xml:space="preserve">lišty  délka 2,5 m </t>
  </si>
  <si>
    <t>-1769922824</t>
  </si>
  <si>
    <t>340*1,02 'Přepočtené koeficientem množství</t>
  </si>
  <si>
    <t>141</t>
  </si>
  <si>
    <t>998776101</t>
  </si>
  <si>
    <t>Přesun hmot pro podlahy povlakové stanovený z hmotnosti přesunovaného materiálu vodorovná dopravní vzdálenost do 50 m v objektech výšky do 6 m</t>
  </si>
  <si>
    <t>80826373</t>
  </si>
  <si>
    <t>781</t>
  </si>
  <si>
    <t>Dokončovací práce - obklady</t>
  </si>
  <si>
    <t>142</t>
  </si>
  <si>
    <t>781414112</t>
  </si>
  <si>
    <t>Montáž obkladaček vnitřních pórovinových pravoúhlých do 25 ks/m2 lepených flexibilním lepidlem</t>
  </si>
  <si>
    <t>143247634</t>
  </si>
  <si>
    <t>143</t>
  </si>
  <si>
    <t>597611350</t>
  </si>
  <si>
    <t>dlaždice keramické 30 x 30 x 8 cm</t>
  </si>
  <si>
    <t>-505841800</t>
  </si>
  <si>
    <t>ker_obklad*1,05</t>
  </si>
  <si>
    <t>144</t>
  </si>
  <si>
    <t>781494111</t>
  </si>
  <si>
    <t>Ostatní prvky plastové profily ukončovací a dilatační lepené flexibilním lepidlem rohové</t>
  </si>
  <si>
    <t>-1092269788</t>
  </si>
  <si>
    <t>145</t>
  </si>
  <si>
    <t>781494511</t>
  </si>
  <si>
    <t>Ostatní prvky plastové profily ukončovací a dilatační lepené flexibilním lepidlem ukončovací</t>
  </si>
  <si>
    <t>2064216426</t>
  </si>
  <si>
    <t>146</t>
  </si>
  <si>
    <t>998781102</t>
  </si>
  <si>
    <t>Přesun hmot pro obklady keramické stanovený z hmotnosti přesunovaného materiálu vodorovná dopravní vzdálenost do 50 m v objektech výšky přes 6 do 12 m</t>
  </si>
  <si>
    <t>-613567103</t>
  </si>
  <si>
    <t>784</t>
  </si>
  <si>
    <t>Dokončovací práce - malby a tapety</t>
  </si>
  <si>
    <t>147</t>
  </si>
  <si>
    <t>784181111</t>
  </si>
  <si>
    <t>Základní silikátová jednonásobná penetrace podkladu v místnostech výšky do 3,80m</t>
  </si>
  <si>
    <t>493332910</t>
  </si>
  <si>
    <t>148</t>
  </si>
  <si>
    <t>784181113</t>
  </si>
  <si>
    <t>Základní silikátová jednonásobná penetrace podkladu v místnostech - stropy</t>
  </si>
  <si>
    <t>-39150949</t>
  </si>
  <si>
    <t>149</t>
  </si>
  <si>
    <t>784211101</t>
  </si>
  <si>
    <t>Malby z malířských směsí otěruvzdorných za mokra dvojnásobné, bílé za mokra otěruvzdorné výborně v místnostech výšky do 3,80 m</t>
  </si>
  <si>
    <t>922902748</t>
  </si>
  <si>
    <t>150</t>
  </si>
  <si>
    <t>784211107</t>
  </si>
  <si>
    <t>Dvojnásobné  bílé malby ze směsí za mokra výborně otěruvzdorných - stropy</t>
  </si>
  <si>
    <t>394239709</t>
  </si>
  <si>
    <t xml:space="preserve">02 - Ostatní a vedlejší náklady 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</si>
  <si>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</si>
  <si>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</si>
  <si>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</si>
  <si>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0 - Ostatní</t>
  </si>
  <si>
    <t>VRN</t>
  </si>
  <si>
    <t>Vedlejší rozpočtové náklady</t>
  </si>
  <si>
    <t>VRN1</t>
  </si>
  <si>
    <t>Průzkumné, geodetické a projektové práce</t>
  </si>
  <si>
    <t>013254000</t>
  </si>
  <si>
    <t xml:space="preserve">Dokumentace  (výkresová a textová) skutečného provedení stavby 6x tištěná verze , 2x CD </t>
  </si>
  <si>
    <t>1024</t>
  </si>
  <si>
    <t>782662703</t>
  </si>
  <si>
    <t>031203000</t>
  </si>
  <si>
    <t>Zařízení staveniště související (přípravné) práce terénní úpravy pro zařízení staveniště</t>
  </si>
  <si>
    <t>1071601932</t>
  </si>
  <si>
    <t>032603000</t>
  </si>
  <si>
    <t>Pronájem mobilního WC po dobu výstvby</t>
  </si>
  <si>
    <t>-788673864</t>
  </si>
  <si>
    <t>"doba výstavby 3 měsíců "1</t>
  </si>
  <si>
    <t>032903000</t>
  </si>
  <si>
    <t>Zařízení staveniště vybavení staveniště náklady na provoz a údržbu vybavení staveniště</t>
  </si>
  <si>
    <t>839915379</t>
  </si>
  <si>
    <t>039103000</t>
  </si>
  <si>
    <t>Zařízení staveniště zrušení zařízení staveniště rozebrání, bourání a odvoz</t>
  </si>
  <si>
    <t>1075563540</t>
  </si>
  <si>
    <t>051103000</t>
  </si>
  <si>
    <t>Finanční náklady pojistné pojištění proti vlivu vyšší moci</t>
  </si>
  <si>
    <t>572576905</t>
  </si>
  <si>
    <t>VRN2</t>
  </si>
  <si>
    <t>Příprava staveniště</t>
  </si>
  <si>
    <t>R-5</t>
  </si>
  <si>
    <t>Stěhovací práce spojené se stavební činností (odstavování, přistavování, přemísťování nábytku, zakrývání - odkrývání technologie, kterou nelze přemístit apod...)</t>
  </si>
  <si>
    <t>hod</t>
  </si>
  <si>
    <t>-1511174756</t>
  </si>
  <si>
    <t>Ostatní</t>
  </si>
  <si>
    <t>R-3</t>
  </si>
  <si>
    <t>Každodenní úklid veřejných komunikací znečištěných stavebním provozem</t>
  </si>
  <si>
    <t>den</t>
  </si>
  <si>
    <t>262144</t>
  </si>
  <si>
    <t>-7095237</t>
  </si>
  <si>
    <t>"doba práce, tj.3 měsíce - počet dnů"90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</si>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</sst>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8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31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1" t="s">
        <v>16</v>
      </c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27"/>
      <c r="AQ5" s="29"/>
      <c r="BE5" s="329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33" t="s">
        <v>19</v>
      </c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27"/>
      <c r="AQ6" s="29"/>
      <c r="BE6" s="330"/>
      <c r="BS6" s="22" t="s">
        <v>8</v>
      </c>
    </row>
    <row r="7" spans="2:71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330"/>
      <c r="BS7" s="22" t="s">
        <v>8</v>
      </c>
    </row>
    <row r="8" spans="2:71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30"/>
      <c r="BS8" s="22" t="s">
        <v>8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30"/>
      <c r="BS9" s="22" t="s">
        <v>8</v>
      </c>
    </row>
    <row r="10" spans="2:71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21</v>
      </c>
      <c r="AO10" s="27"/>
      <c r="AP10" s="27"/>
      <c r="AQ10" s="29"/>
      <c r="BE10" s="330"/>
      <c r="BS10" s="22" t="s">
        <v>8</v>
      </c>
    </row>
    <row r="11" spans="2:71" ht="18.4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30</v>
      </c>
      <c r="AL11" s="27"/>
      <c r="AM11" s="27"/>
      <c r="AN11" s="33" t="s">
        <v>21</v>
      </c>
      <c r="AO11" s="27"/>
      <c r="AP11" s="27"/>
      <c r="AQ11" s="29"/>
      <c r="BE11" s="330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30"/>
      <c r="BS12" s="22" t="s">
        <v>8</v>
      </c>
    </row>
    <row r="13" spans="2:71" ht="14.45" customHeight="1">
      <c r="B13" s="26"/>
      <c r="C13" s="27"/>
      <c r="D13" s="35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32</v>
      </c>
      <c r="AO13" s="27"/>
      <c r="AP13" s="27"/>
      <c r="AQ13" s="29"/>
      <c r="BE13" s="330"/>
      <c r="BS13" s="22" t="s">
        <v>8</v>
      </c>
    </row>
    <row r="14" spans="2:71" ht="13.5">
      <c r="B14" s="26"/>
      <c r="C14" s="27"/>
      <c r="D14" s="27"/>
      <c r="E14" s="334" t="s">
        <v>32</v>
      </c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5" t="s">
        <v>30</v>
      </c>
      <c r="AL14" s="27"/>
      <c r="AM14" s="27"/>
      <c r="AN14" s="37" t="s">
        <v>32</v>
      </c>
      <c r="AO14" s="27"/>
      <c r="AP14" s="27"/>
      <c r="AQ14" s="29"/>
      <c r="BE14" s="330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30"/>
      <c r="BS15" s="22" t="s">
        <v>6</v>
      </c>
    </row>
    <row r="16" spans="2:71" ht="14.45" customHeight="1">
      <c r="B16" s="26"/>
      <c r="C16" s="27"/>
      <c r="D16" s="35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21</v>
      </c>
      <c r="AO16" s="27"/>
      <c r="AP16" s="27"/>
      <c r="AQ16" s="29"/>
      <c r="BE16" s="330"/>
      <c r="BS16" s="22" t="s">
        <v>6</v>
      </c>
    </row>
    <row r="17" spans="2:71" ht="18.4" customHeight="1">
      <c r="B17" s="26"/>
      <c r="C17" s="27"/>
      <c r="D17" s="27"/>
      <c r="E17" s="33" t="s">
        <v>34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30</v>
      </c>
      <c r="AL17" s="27"/>
      <c r="AM17" s="27"/>
      <c r="AN17" s="33" t="s">
        <v>21</v>
      </c>
      <c r="AO17" s="27"/>
      <c r="AP17" s="27"/>
      <c r="AQ17" s="29"/>
      <c r="BE17" s="330"/>
      <c r="BS17" s="22" t="s">
        <v>35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30"/>
      <c r="BS18" s="22" t="s">
        <v>8</v>
      </c>
    </row>
    <row r="19" spans="2:71" ht="14.45" customHeight="1">
      <c r="B19" s="26"/>
      <c r="C19" s="27"/>
      <c r="D19" s="35" t="s">
        <v>36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30"/>
      <c r="BS19" s="22" t="s">
        <v>8</v>
      </c>
    </row>
    <row r="20" spans="2:71" ht="22.5" customHeight="1">
      <c r="B20" s="26"/>
      <c r="C20" s="27"/>
      <c r="D20" s="27"/>
      <c r="E20" s="336" t="s">
        <v>21</v>
      </c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27"/>
      <c r="AP20" s="27"/>
      <c r="AQ20" s="29"/>
      <c r="BE20" s="330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30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30"/>
    </row>
    <row r="23" spans="2:57" s="1" customFormat="1" ht="25.9" customHeight="1">
      <c r="B23" s="39"/>
      <c r="C23" s="40"/>
      <c r="D23" s="41" t="s">
        <v>37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37">
        <f>ROUND(AG51,2)</f>
        <v>0</v>
      </c>
      <c r="AL23" s="338"/>
      <c r="AM23" s="338"/>
      <c r="AN23" s="338"/>
      <c r="AO23" s="338"/>
      <c r="AP23" s="40"/>
      <c r="AQ23" s="43"/>
      <c r="BE23" s="330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30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39" t="s">
        <v>38</v>
      </c>
      <c r="M25" s="339"/>
      <c r="N25" s="339"/>
      <c r="O25" s="339"/>
      <c r="P25" s="40"/>
      <c r="Q25" s="40"/>
      <c r="R25" s="40"/>
      <c r="S25" s="40"/>
      <c r="T25" s="40"/>
      <c r="U25" s="40"/>
      <c r="V25" s="40"/>
      <c r="W25" s="339" t="s">
        <v>39</v>
      </c>
      <c r="X25" s="339"/>
      <c r="Y25" s="339"/>
      <c r="Z25" s="339"/>
      <c r="AA25" s="339"/>
      <c r="AB25" s="339"/>
      <c r="AC25" s="339"/>
      <c r="AD25" s="339"/>
      <c r="AE25" s="339"/>
      <c r="AF25" s="40"/>
      <c r="AG25" s="40"/>
      <c r="AH25" s="40"/>
      <c r="AI25" s="40"/>
      <c r="AJ25" s="40"/>
      <c r="AK25" s="339" t="s">
        <v>40</v>
      </c>
      <c r="AL25" s="339"/>
      <c r="AM25" s="339"/>
      <c r="AN25" s="339"/>
      <c r="AO25" s="339"/>
      <c r="AP25" s="40"/>
      <c r="AQ25" s="43"/>
      <c r="BE25" s="330"/>
    </row>
    <row r="26" spans="2:57" s="2" customFormat="1" ht="14.45" customHeight="1">
      <c r="B26" s="45"/>
      <c r="C26" s="46"/>
      <c r="D26" s="47" t="s">
        <v>41</v>
      </c>
      <c r="E26" s="46"/>
      <c r="F26" s="47" t="s">
        <v>42</v>
      </c>
      <c r="G26" s="46"/>
      <c r="H26" s="46"/>
      <c r="I26" s="46"/>
      <c r="J26" s="46"/>
      <c r="K26" s="46"/>
      <c r="L26" s="340">
        <v>0.21</v>
      </c>
      <c r="M26" s="341"/>
      <c r="N26" s="341"/>
      <c r="O26" s="341"/>
      <c r="P26" s="46"/>
      <c r="Q26" s="46"/>
      <c r="R26" s="46"/>
      <c r="S26" s="46"/>
      <c r="T26" s="46"/>
      <c r="U26" s="46"/>
      <c r="V26" s="46"/>
      <c r="W26" s="342">
        <f>ROUND(AZ51,2)</f>
        <v>0</v>
      </c>
      <c r="X26" s="341"/>
      <c r="Y26" s="341"/>
      <c r="Z26" s="341"/>
      <c r="AA26" s="341"/>
      <c r="AB26" s="341"/>
      <c r="AC26" s="341"/>
      <c r="AD26" s="341"/>
      <c r="AE26" s="341"/>
      <c r="AF26" s="46"/>
      <c r="AG26" s="46"/>
      <c r="AH26" s="46"/>
      <c r="AI26" s="46"/>
      <c r="AJ26" s="46"/>
      <c r="AK26" s="342">
        <f>ROUND(AV51,2)</f>
        <v>0</v>
      </c>
      <c r="AL26" s="341"/>
      <c r="AM26" s="341"/>
      <c r="AN26" s="341"/>
      <c r="AO26" s="341"/>
      <c r="AP26" s="46"/>
      <c r="AQ26" s="48"/>
      <c r="BE26" s="330"/>
    </row>
    <row r="27" spans="2:57" s="2" customFormat="1" ht="14.45" customHeight="1">
      <c r="B27" s="45"/>
      <c r="C27" s="46"/>
      <c r="D27" s="46"/>
      <c r="E27" s="46"/>
      <c r="F27" s="47" t="s">
        <v>43</v>
      </c>
      <c r="G27" s="46"/>
      <c r="H27" s="46"/>
      <c r="I27" s="46"/>
      <c r="J27" s="46"/>
      <c r="K27" s="46"/>
      <c r="L27" s="340">
        <v>0.15</v>
      </c>
      <c r="M27" s="341"/>
      <c r="N27" s="341"/>
      <c r="O27" s="341"/>
      <c r="P27" s="46"/>
      <c r="Q27" s="46"/>
      <c r="R27" s="46"/>
      <c r="S27" s="46"/>
      <c r="T27" s="46"/>
      <c r="U27" s="46"/>
      <c r="V27" s="46"/>
      <c r="W27" s="342">
        <f>ROUND(BA51,2)</f>
        <v>0</v>
      </c>
      <c r="X27" s="341"/>
      <c r="Y27" s="341"/>
      <c r="Z27" s="341"/>
      <c r="AA27" s="341"/>
      <c r="AB27" s="341"/>
      <c r="AC27" s="341"/>
      <c r="AD27" s="341"/>
      <c r="AE27" s="341"/>
      <c r="AF27" s="46"/>
      <c r="AG27" s="46"/>
      <c r="AH27" s="46"/>
      <c r="AI27" s="46"/>
      <c r="AJ27" s="46"/>
      <c r="AK27" s="342">
        <f>ROUND(AW51,2)</f>
        <v>0</v>
      </c>
      <c r="AL27" s="341"/>
      <c r="AM27" s="341"/>
      <c r="AN27" s="341"/>
      <c r="AO27" s="341"/>
      <c r="AP27" s="46"/>
      <c r="AQ27" s="48"/>
      <c r="BE27" s="330"/>
    </row>
    <row r="28" spans="2:57" s="2" customFormat="1" ht="14.45" customHeight="1" hidden="1">
      <c r="B28" s="45"/>
      <c r="C28" s="46"/>
      <c r="D28" s="46"/>
      <c r="E28" s="46"/>
      <c r="F28" s="47" t="s">
        <v>44</v>
      </c>
      <c r="G28" s="46"/>
      <c r="H28" s="46"/>
      <c r="I28" s="46"/>
      <c r="J28" s="46"/>
      <c r="K28" s="46"/>
      <c r="L28" s="340">
        <v>0.21</v>
      </c>
      <c r="M28" s="341"/>
      <c r="N28" s="341"/>
      <c r="O28" s="341"/>
      <c r="P28" s="46"/>
      <c r="Q28" s="46"/>
      <c r="R28" s="46"/>
      <c r="S28" s="46"/>
      <c r="T28" s="46"/>
      <c r="U28" s="46"/>
      <c r="V28" s="46"/>
      <c r="W28" s="342">
        <f>ROUND(BB51,2)</f>
        <v>0</v>
      </c>
      <c r="X28" s="341"/>
      <c r="Y28" s="341"/>
      <c r="Z28" s="341"/>
      <c r="AA28" s="341"/>
      <c r="AB28" s="341"/>
      <c r="AC28" s="341"/>
      <c r="AD28" s="341"/>
      <c r="AE28" s="341"/>
      <c r="AF28" s="46"/>
      <c r="AG28" s="46"/>
      <c r="AH28" s="46"/>
      <c r="AI28" s="46"/>
      <c r="AJ28" s="46"/>
      <c r="AK28" s="342">
        <v>0</v>
      </c>
      <c r="AL28" s="341"/>
      <c r="AM28" s="341"/>
      <c r="AN28" s="341"/>
      <c r="AO28" s="341"/>
      <c r="AP28" s="46"/>
      <c r="AQ28" s="48"/>
      <c r="BE28" s="330"/>
    </row>
    <row r="29" spans="2:57" s="2" customFormat="1" ht="14.45" customHeight="1" hidden="1">
      <c r="B29" s="45"/>
      <c r="C29" s="46"/>
      <c r="D29" s="46"/>
      <c r="E29" s="46"/>
      <c r="F29" s="47" t="s">
        <v>45</v>
      </c>
      <c r="G29" s="46"/>
      <c r="H29" s="46"/>
      <c r="I29" s="46"/>
      <c r="J29" s="46"/>
      <c r="K29" s="46"/>
      <c r="L29" s="340">
        <v>0.15</v>
      </c>
      <c r="M29" s="341"/>
      <c r="N29" s="341"/>
      <c r="O29" s="341"/>
      <c r="P29" s="46"/>
      <c r="Q29" s="46"/>
      <c r="R29" s="46"/>
      <c r="S29" s="46"/>
      <c r="T29" s="46"/>
      <c r="U29" s="46"/>
      <c r="V29" s="46"/>
      <c r="W29" s="342">
        <f>ROUND(BC51,2)</f>
        <v>0</v>
      </c>
      <c r="X29" s="341"/>
      <c r="Y29" s="341"/>
      <c r="Z29" s="341"/>
      <c r="AA29" s="341"/>
      <c r="AB29" s="341"/>
      <c r="AC29" s="341"/>
      <c r="AD29" s="341"/>
      <c r="AE29" s="341"/>
      <c r="AF29" s="46"/>
      <c r="AG29" s="46"/>
      <c r="AH29" s="46"/>
      <c r="AI29" s="46"/>
      <c r="AJ29" s="46"/>
      <c r="AK29" s="342">
        <v>0</v>
      </c>
      <c r="AL29" s="341"/>
      <c r="AM29" s="341"/>
      <c r="AN29" s="341"/>
      <c r="AO29" s="341"/>
      <c r="AP29" s="46"/>
      <c r="AQ29" s="48"/>
      <c r="BE29" s="330"/>
    </row>
    <row r="30" spans="2:57" s="2" customFormat="1" ht="14.45" customHeight="1" hidden="1">
      <c r="B30" s="45"/>
      <c r="C30" s="46"/>
      <c r="D30" s="46"/>
      <c r="E30" s="46"/>
      <c r="F30" s="47" t="s">
        <v>46</v>
      </c>
      <c r="G30" s="46"/>
      <c r="H30" s="46"/>
      <c r="I30" s="46"/>
      <c r="J30" s="46"/>
      <c r="K30" s="46"/>
      <c r="L30" s="340">
        <v>0</v>
      </c>
      <c r="M30" s="341"/>
      <c r="N30" s="341"/>
      <c r="O30" s="341"/>
      <c r="P30" s="46"/>
      <c r="Q30" s="46"/>
      <c r="R30" s="46"/>
      <c r="S30" s="46"/>
      <c r="T30" s="46"/>
      <c r="U30" s="46"/>
      <c r="V30" s="46"/>
      <c r="W30" s="342">
        <f>ROUND(BD51,2)</f>
        <v>0</v>
      </c>
      <c r="X30" s="341"/>
      <c r="Y30" s="341"/>
      <c r="Z30" s="341"/>
      <c r="AA30" s="341"/>
      <c r="AB30" s="341"/>
      <c r="AC30" s="341"/>
      <c r="AD30" s="341"/>
      <c r="AE30" s="341"/>
      <c r="AF30" s="46"/>
      <c r="AG30" s="46"/>
      <c r="AH30" s="46"/>
      <c r="AI30" s="46"/>
      <c r="AJ30" s="46"/>
      <c r="AK30" s="342">
        <v>0</v>
      </c>
      <c r="AL30" s="341"/>
      <c r="AM30" s="341"/>
      <c r="AN30" s="341"/>
      <c r="AO30" s="341"/>
      <c r="AP30" s="46"/>
      <c r="AQ30" s="48"/>
      <c r="BE30" s="330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30"/>
    </row>
    <row r="32" spans="2:57" s="1" customFormat="1" ht="25.9" customHeight="1">
      <c r="B32" s="39"/>
      <c r="C32" s="49"/>
      <c r="D32" s="50" t="s">
        <v>47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48</v>
      </c>
      <c r="U32" s="51"/>
      <c r="V32" s="51"/>
      <c r="W32" s="51"/>
      <c r="X32" s="343" t="s">
        <v>49</v>
      </c>
      <c r="Y32" s="344"/>
      <c r="Z32" s="344"/>
      <c r="AA32" s="344"/>
      <c r="AB32" s="344"/>
      <c r="AC32" s="51"/>
      <c r="AD32" s="51"/>
      <c r="AE32" s="51"/>
      <c r="AF32" s="51"/>
      <c r="AG32" s="51"/>
      <c r="AH32" s="51"/>
      <c r="AI32" s="51"/>
      <c r="AJ32" s="51"/>
      <c r="AK32" s="345">
        <f>SUM(AK23:AK30)</f>
        <v>0</v>
      </c>
      <c r="AL32" s="344"/>
      <c r="AM32" s="344"/>
      <c r="AN32" s="344"/>
      <c r="AO32" s="346"/>
      <c r="AP32" s="49"/>
      <c r="AQ32" s="53"/>
      <c r="BE32" s="330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50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2018/40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47" t="str">
        <f>K6</f>
        <v>Stavební úpravy a změna užívání 1.NP objektu č.p.90 na parcele 3016 v k.ú.Jaroměř(Dům s pečovatelskou službou)</v>
      </c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3.5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p.č. st. 3016, k.ú. Jaroměř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49" t="str">
        <f>IF(AN8="","",AN8)</f>
        <v>10. 12. 2018</v>
      </c>
      <c r="AN44" s="349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3.5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Město Jaroměř,nám.Československé armády 16,Jaroměř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33</v>
      </c>
      <c r="AJ46" s="61"/>
      <c r="AK46" s="61"/>
      <c r="AL46" s="61"/>
      <c r="AM46" s="350" t="str">
        <f>IF(E17="","",E17)</f>
        <v xml:space="preserve">Projecticon s.r.o.,A.Kopeckého 151,Nový Hrádek </v>
      </c>
      <c r="AN46" s="350"/>
      <c r="AO46" s="350"/>
      <c r="AP46" s="350"/>
      <c r="AQ46" s="61"/>
      <c r="AR46" s="59"/>
      <c r="AS46" s="351" t="s">
        <v>51</v>
      </c>
      <c r="AT46" s="352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3.5">
      <c r="B47" s="39"/>
      <c r="C47" s="63" t="s">
        <v>31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53"/>
      <c r="AT47" s="354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55"/>
      <c r="AT48" s="356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57" t="s">
        <v>52</v>
      </c>
      <c r="D49" s="358"/>
      <c r="E49" s="358"/>
      <c r="F49" s="358"/>
      <c r="G49" s="358"/>
      <c r="H49" s="77"/>
      <c r="I49" s="359" t="s">
        <v>53</v>
      </c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60" t="s">
        <v>54</v>
      </c>
      <c r="AH49" s="358"/>
      <c r="AI49" s="358"/>
      <c r="AJ49" s="358"/>
      <c r="AK49" s="358"/>
      <c r="AL49" s="358"/>
      <c r="AM49" s="358"/>
      <c r="AN49" s="359" t="s">
        <v>55</v>
      </c>
      <c r="AO49" s="358"/>
      <c r="AP49" s="358"/>
      <c r="AQ49" s="78" t="s">
        <v>56</v>
      </c>
      <c r="AR49" s="59"/>
      <c r="AS49" s="79" t="s">
        <v>57</v>
      </c>
      <c r="AT49" s="80" t="s">
        <v>58</v>
      </c>
      <c r="AU49" s="80" t="s">
        <v>59</v>
      </c>
      <c r="AV49" s="80" t="s">
        <v>60</v>
      </c>
      <c r="AW49" s="80" t="s">
        <v>61</v>
      </c>
      <c r="AX49" s="80" t="s">
        <v>62</v>
      </c>
      <c r="AY49" s="80" t="s">
        <v>63</v>
      </c>
      <c r="AZ49" s="80" t="s">
        <v>64</v>
      </c>
      <c r="BA49" s="80" t="s">
        <v>65</v>
      </c>
      <c r="BB49" s="80" t="s">
        <v>66</v>
      </c>
      <c r="BC49" s="80" t="s">
        <v>67</v>
      </c>
      <c r="BD49" s="81" t="s">
        <v>68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69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64">
        <f>ROUND(SUM(AG52:AG53),2)</f>
        <v>0</v>
      </c>
      <c r="AH51" s="364"/>
      <c r="AI51" s="364"/>
      <c r="AJ51" s="364"/>
      <c r="AK51" s="364"/>
      <c r="AL51" s="364"/>
      <c r="AM51" s="364"/>
      <c r="AN51" s="365">
        <f>SUM(AG51,AT51)</f>
        <v>0</v>
      </c>
      <c r="AO51" s="365"/>
      <c r="AP51" s="365"/>
      <c r="AQ51" s="87" t="s">
        <v>21</v>
      </c>
      <c r="AR51" s="69"/>
      <c r="AS51" s="88">
        <f>ROUND(SUM(AS52:AS53),2)</f>
        <v>0</v>
      </c>
      <c r="AT51" s="89">
        <f>ROUND(SUM(AV51:AW51),2)</f>
        <v>0</v>
      </c>
      <c r="AU51" s="90">
        <f>ROUND(SUM(AU52:AU53),5)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ROUND(SUM(AZ52:AZ53),2)</f>
        <v>0</v>
      </c>
      <c r="BA51" s="89">
        <f>ROUND(SUM(BA52:BA53),2)</f>
        <v>0</v>
      </c>
      <c r="BB51" s="89">
        <f>ROUND(SUM(BB52:BB53),2)</f>
        <v>0</v>
      </c>
      <c r="BC51" s="89">
        <f>ROUND(SUM(BC52:BC53),2)</f>
        <v>0</v>
      </c>
      <c r="BD51" s="91">
        <f>ROUND(SUM(BD52:BD53),2)</f>
        <v>0</v>
      </c>
      <c r="BS51" s="92" t="s">
        <v>70</v>
      </c>
      <c r="BT51" s="92" t="s">
        <v>71</v>
      </c>
      <c r="BU51" s="93" t="s">
        <v>72</v>
      </c>
      <c r="BV51" s="92" t="s">
        <v>73</v>
      </c>
      <c r="BW51" s="92" t="s">
        <v>7</v>
      </c>
      <c r="BX51" s="92" t="s">
        <v>74</v>
      </c>
      <c r="CL51" s="92" t="s">
        <v>21</v>
      </c>
    </row>
    <row r="52" spans="1:91" s="5" customFormat="1" ht="22.5" customHeight="1">
      <c r="A52" s="94" t="s">
        <v>75</v>
      </c>
      <c r="B52" s="95"/>
      <c r="C52" s="96"/>
      <c r="D52" s="363" t="s">
        <v>76</v>
      </c>
      <c r="E52" s="363"/>
      <c r="F52" s="363"/>
      <c r="G52" s="363"/>
      <c r="H52" s="363"/>
      <c r="I52" s="97"/>
      <c r="J52" s="363" t="s">
        <v>77</v>
      </c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1">
        <f>'01 - Bourací práce a stav...'!J27</f>
        <v>0</v>
      </c>
      <c r="AH52" s="362"/>
      <c r="AI52" s="362"/>
      <c r="AJ52" s="362"/>
      <c r="AK52" s="362"/>
      <c r="AL52" s="362"/>
      <c r="AM52" s="362"/>
      <c r="AN52" s="361">
        <f>SUM(AG52,AT52)</f>
        <v>0</v>
      </c>
      <c r="AO52" s="362"/>
      <c r="AP52" s="362"/>
      <c r="AQ52" s="98" t="s">
        <v>78</v>
      </c>
      <c r="AR52" s="99"/>
      <c r="AS52" s="100">
        <v>0</v>
      </c>
      <c r="AT52" s="101">
        <f>ROUND(SUM(AV52:AW52),2)</f>
        <v>0</v>
      </c>
      <c r="AU52" s="102">
        <f>'01 - Bourací práce a stav...'!P98</f>
        <v>0</v>
      </c>
      <c r="AV52" s="101">
        <f>'01 - Bourací práce a stav...'!J30</f>
        <v>0</v>
      </c>
      <c r="AW52" s="101">
        <f>'01 - Bourací práce a stav...'!J31</f>
        <v>0</v>
      </c>
      <c r="AX52" s="101">
        <f>'01 - Bourací práce a stav...'!J32</f>
        <v>0</v>
      </c>
      <c r="AY52" s="101">
        <f>'01 - Bourací práce a stav...'!J33</f>
        <v>0</v>
      </c>
      <c r="AZ52" s="101">
        <f>'01 - Bourací práce a stav...'!F30</f>
        <v>0</v>
      </c>
      <c r="BA52" s="101">
        <f>'01 - Bourací práce a stav...'!F31</f>
        <v>0</v>
      </c>
      <c r="BB52" s="101">
        <f>'01 - Bourací práce a stav...'!F32</f>
        <v>0</v>
      </c>
      <c r="BC52" s="101">
        <f>'01 - Bourací práce a stav...'!F33</f>
        <v>0</v>
      </c>
      <c r="BD52" s="103">
        <f>'01 - Bourací práce a stav...'!F34</f>
        <v>0</v>
      </c>
      <c r="BT52" s="104" t="s">
        <v>79</v>
      </c>
      <c r="BV52" s="104" t="s">
        <v>73</v>
      </c>
      <c r="BW52" s="104" t="s">
        <v>80</v>
      </c>
      <c r="BX52" s="104" t="s">
        <v>7</v>
      </c>
      <c r="CL52" s="104" t="s">
        <v>21</v>
      </c>
      <c r="CM52" s="104" t="s">
        <v>81</v>
      </c>
    </row>
    <row r="53" spans="1:91" s="5" customFormat="1" ht="22.5" customHeight="1">
      <c r="A53" s="94" t="s">
        <v>75</v>
      </c>
      <c r="B53" s="95"/>
      <c r="C53" s="96"/>
      <c r="D53" s="363" t="s">
        <v>82</v>
      </c>
      <c r="E53" s="363"/>
      <c r="F53" s="363"/>
      <c r="G53" s="363"/>
      <c r="H53" s="363"/>
      <c r="I53" s="97"/>
      <c r="J53" s="363" t="s">
        <v>83</v>
      </c>
      <c r="K53" s="363"/>
      <c r="L53" s="363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1">
        <f>'02 - Ostatní a vedlejší n...'!J27</f>
        <v>0</v>
      </c>
      <c r="AH53" s="362"/>
      <c r="AI53" s="362"/>
      <c r="AJ53" s="362"/>
      <c r="AK53" s="362"/>
      <c r="AL53" s="362"/>
      <c r="AM53" s="362"/>
      <c r="AN53" s="361">
        <f>SUM(AG53,AT53)</f>
        <v>0</v>
      </c>
      <c r="AO53" s="362"/>
      <c r="AP53" s="362"/>
      <c r="AQ53" s="98" t="s">
        <v>78</v>
      </c>
      <c r="AR53" s="99"/>
      <c r="AS53" s="105">
        <v>0</v>
      </c>
      <c r="AT53" s="106">
        <f>ROUND(SUM(AV53:AW53),2)</f>
        <v>0</v>
      </c>
      <c r="AU53" s="107">
        <f>'02 - Ostatní a vedlejší n...'!P80</f>
        <v>0</v>
      </c>
      <c r="AV53" s="106">
        <f>'02 - Ostatní a vedlejší n...'!J30</f>
        <v>0</v>
      </c>
      <c r="AW53" s="106">
        <f>'02 - Ostatní a vedlejší n...'!J31</f>
        <v>0</v>
      </c>
      <c r="AX53" s="106">
        <f>'02 - Ostatní a vedlejší n...'!J32</f>
        <v>0</v>
      </c>
      <c r="AY53" s="106">
        <f>'02 - Ostatní a vedlejší n...'!J33</f>
        <v>0</v>
      </c>
      <c r="AZ53" s="106">
        <f>'02 - Ostatní a vedlejší n...'!F30</f>
        <v>0</v>
      </c>
      <c r="BA53" s="106">
        <f>'02 - Ostatní a vedlejší n...'!F31</f>
        <v>0</v>
      </c>
      <c r="BB53" s="106">
        <f>'02 - Ostatní a vedlejší n...'!F32</f>
        <v>0</v>
      </c>
      <c r="BC53" s="106">
        <f>'02 - Ostatní a vedlejší n...'!F33</f>
        <v>0</v>
      </c>
      <c r="BD53" s="108">
        <f>'02 - Ostatní a vedlejší n...'!F34</f>
        <v>0</v>
      </c>
      <c r="BT53" s="104" t="s">
        <v>79</v>
      </c>
      <c r="BV53" s="104" t="s">
        <v>73</v>
      </c>
      <c r="BW53" s="104" t="s">
        <v>84</v>
      </c>
      <c r="BX53" s="104" t="s">
        <v>7</v>
      </c>
      <c r="CL53" s="104" t="s">
        <v>21</v>
      </c>
      <c r="CM53" s="104" t="s">
        <v>81</v>
      </c>
    </row>
    <row r="54" spans="2:44" s="1" customFormat="1" ht="30" customHeight="1">
      <c r="B54" s="39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59"/>
    </row>
    <row r="55" spans="2:44" s="1" customFormat="1" ht="6.95" customHeight="1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9"/>
    </row>
  </sheetData>
  <sheetProtection algorithmName="SHA-512" hashValue="dW6Ck5RMjzXViEFSQ6f8iSsNRkS+d3rDbtauTO/qqzRdd+dcmuKTerNwa4GU3W1OrmKQ+//i8nNo3Gzb0BAF8A==" saltValue="ydtuSp2IKRuFLt0It/w7Vw==" spinCount="100000" sheet="1" objects="1" scenarios="1" formatCells="0" formatColumns="0" formatRows="0" sort="0" autoFilter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Bourací práce a stav...'!C2" display="/"/>
    <hyperlink ref="A53" location="'02 - Ostatní a vedlejší 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3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85</v>
      </c>
      <c r="G1" s="374" t="s">
        <v>86</v>
      </c>
      <c r="H1" s="374"/>
      <c r="I1" s="113"/>
      <c r="J1" s="112" t="s">
        <v>87</v>
      </c>
      <c r="K1" s="111" t="s">
        <v>88</v>
      </c>
      <c r="L1" s="112" t="s">
        <v>89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56" ht="36.95" customHeight="1"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22" t="s">
        <v>80</v>
      </c>
      <c r="AZ2" s="114" t="s">
        <v>90</v>
      </c>
      <c r="BA2" s="114" t="s">
        <v>21</v>
      </c>
      <c r="BB2" s="114" t="s">
        <v>21</v>
      </c>
      <c r="BC2" s="114" t="s">
        <v>91</v>
      </c>
      <c r="BD2" s="114" t="s">
        <v>81</v>
      </c>
    </row>
    <row r="3" spans="2:46" ht="6.95" customHeight="1">
      <c r="B3" s="23"/>
      <c r="C3" s="24"/>
      <c r="D3" s="24"/>
      <c r="E3" s="24"/>
      <c r="F3" s="24"/>
      <c r="G3" s="24"/>
      <c r="H3" s="24"/>
      <c r="I3" s="115"/>
      <c r="J3" s="24"/>
      <c r="K3" s="25"/>
      <c r="AT3" s="22" t="s">
        <v>81</v>
      </c>
    </row>
    <row r="4" spans="2:46" ht="36.95" customHeight="1">
      <c r="B4" s="26"/>
      <c r="C4" s="27"/>
      <c r="D4" s="28" t="s">
        <v>92</v>
      </c>
      <c r="E4" s="27"/>
      <c r="F4" s="27"/>
      <c r="G4" s="27"/>
      <c r="H4" s="27"/>
      <c r="I4" s="116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6"/>
      <c r="J5" s="27"/>
      <c r="K5" s="29"/>
    </row>
    <row r="6" spans="2:11" ht="13.5">
      <c r="B6" s="26"/>
      <c r="C6" s="27"/>
      <c r="D6" s="35" t="s">
        <v>18</v>
      </c>
      <c r="E6" s="27"/>
      <c r="F6" s="27"/>
      <c r="G6" s="27"/>
      <c r="H6" s="27"/>
      <c r="I6" s="116"/>
      <c r="J6" s="27"/>
      <c r="K6" s="29"/>
    </row>
    <row r="7" spans="2:11" ht="22.5" customHeight="1">
      <c r="B7" s="26"/>
      <c r="C7" s="27"/>
      <c r="D7" s="27"/>
      <c r="E7" s="367" t="str">
        <f>'Rekapitulace stavby'!K6</f>
        <v>Stavební úpravy a změna užívání 1.NP objektu č.p.90 na parcele 3016 v k.ú.Jaroměř(Dům s pečovatelskou službou)</v>
      </c>
      <c r="F7" s="368"/>
      <c r="G7" s="368"/>
      <c r="H7" s="368"/>
      <c r="I7" s="116"/>
      <c r="J7" s="27"/>
      <c r="K7" s="29"/>
    </row>
    <row r="8" spans="2:11" s="1" customFormat="1" ht="13.5">
      <c r="B8" s="39"/>
      <c r="C8" s="40"/>
      <c r="D8" s="35" t="s">
        <v>93</v>
      </c>
      <c r="E8" s="40"/>
      <c r="F8" s="40"/>
      <c r="G8" s="40"/>
      <c r="H8" s="40"/>
      <c r="I8" s="117"/>
      <c r="J8" s="40"/>
      <c r="K8" s="43"/>
    </row>
    <row r="9" spans="2:11" s="1" customFormat="1" ht="36.95" customHeight="1">
      <c r="B9" s="39"/>
      <c r="C9" s="40"/>
      <c r="D9" s="40"/>
      <c r="E9" s="369" t="s">
        <v>94</v>
      </c>
      <c r="F9" s="370"/>
      <c r="G9" s="370"/>
      <c r="H9" s="370"/>
      <c r="I9" s="117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7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8" t="s">
        <v>22</v>
      </c>
      <c r="J11" s="33" t="s">
        <v>21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8" t="s">
        <v>25</v>
      </c>
      <c r="J12" s="119" t="str">
        <f>'Rekapitulace stavby'!AN8</f>
        <v>10. 12. 2018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7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8" t="s">
        <v>28</v>
      </c>
      <c r="J14" s="33" t="s">
        <v>21</v>
      </c>
      <c r="K14" s="43"/>
    </row>
    <row r="15" spans="2:11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18" t="s">
        <v>30</v>
      </c>
      <c r="J15" s="33" t="s">
        <v>21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7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18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8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7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18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34</v>
      </c>
      <c r="F21" s="40"/>
      <c r="G21" s="40"/>
      <c r="H21" s="40"/>
      <c r="I21" s="118" t="s">
        <v>30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7"/>
      <c r="J22" s="40"/>
      <c r="K22" s="43"/>
    </row>
    <row r="23" spans="2:11" s="1" customFormat="1" ht="14.45" customHeight="1">
      <c r="B23" s="39"/>
      <c r="C23" s="40"/>
      <c r="D23" s="35" t="s">
        <v>36</v>
      </c>
      <c r="E23" s="40"/>
      <c r="F23" s="40"/>
      <c r="G23" s="40"/>
      <c r="H23" s="40"/>
      <c r="I23" s="117"/>
      <c r="J23" s="40"/>
      <c r="K23" s="43"/>
    </row>
    <row r="24" spans="2:11" s="6" customFormat="1" ht="22.5" customHeight="1">
      <c r="B24" s="120"/>
      <c r="C24" s="121"/>
      <c r="D24" s="121"/>
      <c r="E24" s="336" t="s">
        <v>21</v>
      </c>
      <c r="F24" s="336"/>
      <c r="G24" s="336"/>
      <c r="H24" s="336"/>
      <c r="I24" s="122"/>
      <c r="J24" s="121"/>
      <c r="K24" s="123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7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4"/>
      <c r="J26" s="83"/>
      <c r="K26" s="125"/>
    </row>
    <row r="27" spans="2:11" s="1" customFormat="1" ht="25.35" customHeight="1">
      <c r="B27" s="39"/>
      <c r="C27" s="40"/>
      <c r="D27" s="126" t="s">
        <v>37</v>
      </c>
      <c r="E27" s="40"/>
      <c r="F27" s="40"/>
      <c r="G27" s="40"/>
      <c r="H27" s="40"/>
      <c r="I27" s="117"/>
      <c r="J27" s="127">
        <f>ROUND(J98,2)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4"/>
      <c r="J28" s="83"/>
      <c r="K28" s="125"/>
    </row>
    <row r="29" spans="2:11" s="1" customFormat="1" ht="14.45" customHeight="1">
      <c r="B29" s="39"/>
      <c r="C29" s="40"/>
      <c r="D29" s="40"/>
      <c r="E29" s="40"/>
      <c r="F29" s="44" t="s">
        <v>39</v>
      </c>
      <c r="G29" s="40"/>
      <c r="H29" s="40"/>
      <c r="I29" s="128" t="s">
        <v>38</v>
      </c>
      <c r="J29" s="44" t="s">
        <v>40</v>
      </c>
      <c r="K29" s="43"/>
    </row>
    <row r="30" spans="2:11" s="1" customFormat="1" ht="14.45" customHeight="1">
      <c r="B30" s="39"/>
      <c r="C30" s="40"/>
      <c r="D30" s="47" t="s">
        <v>41</v>
      </c>
      <c r="E30" s="47" t="s">
        <v>42</v>
      </c>
      <c r="F30" s="129">
        <f>ROUND(SUM(BE98:BE331),2)</f>
        <v>0</v>
      </c>
      <c r="G30" s="40"/>
      <c r="H30" s="40"/>
      <c r="I30" s="130">
        <v>0.21</v>
      </c>
      <c r="J30" s="129">
        <f>ROUND(ROUND((SUM(BE98:BE331)),2)*I30,2)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43</v>
      </c>
      <c r="F31" s="129">
        <f>ROUND(SUM(BF98:BF331),2)</f>
        <v>0</v>
      </c>
      <c r="G31" s="40"/>
      <c r="H31" s="40"/>
      <c r="I31" s="130">
        <v>0.15</v>
      </c>
      <c r="J31" s="129">
        <f>ROUND(ROUND((SUM(BF98:BF331)),2)*I31,2)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44</v>
      </c>
      <c r="F32" s="129">
        <f>ROUND(SUM(BG98:BG331),2)</f>
        <v>0</v>
      </c>
      <c r="G32" s="40"/>
      <c r="H32" s="40"/>
      <c r="I32" s="130">
        <v>0.21</v>
      </c>
      <c r="J32" s="129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45</v>
      </c>
      <c r="F33" s="129">
        <f>ROUND(SUM(BH98:BH331),2)</f>
        <v>0</v>
      </c>
      <c r="G33" s="40"/>
      <c r="H33" s="40"/>
      <c r="I33" s="130">
        <v>0.15</v>
      </c>
      <c r="J33" s="129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46</v>
      </c>
      <c r="F34" s="129">
        <f>ROUND(SUM(BI98:BI331),2)</f>
        <v>0</v>
      </c>
      <c r="G34" s="40"/>
      <c r="H34" s="40"/>
      <c r="I34" s="130">
        <v>0</v>
      </c>
      <c r="J34" s="129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7"/>
      <c r="J35" s="40"/>
      <c r="K35" s="43"/>
    </row>
    <row r="36" spans="2:11" s="1" customFormat="1" ht="25.35" customHeight="1">
      <c r="B36" s="39"/>
      <c r="C36" s="131"/>
      <c r="D36" s="132" t="s">
        <v>47</v>
      </c>
      <c r="E36" s="77"/>
      <c r="F36" s="77"/>
      <c r="G36" s="133" t="s">
        <v>48</v>
      </c>
      <c r="H36" s="134" t="s">
        <v>49</v>
      </c>
      <c r="I36" s="135"/>
      <c r="J36" s="136">
        <f>SUM(J27:J34)</f>
        <v>0</v>
      </c>
      <c r="K36" s="137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8"/>
      <c r="J37" s="55"/>
      <c r="K37" s="56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39"/>
      <c r="C42" s="28" t="s">
        <v>95</v>
      </c>
      <c r="D42" s="40"/>
      <c r="E42" s="40"/>
      <c r="F42" s="40"/>
      <c r="G42" s="40"/>
      <c r="H42" s="40"/>
      <c r="I42" s="117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7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7"/>
      <c r="J44" s="40"/>
      <c r="K44" s="43"/>
    </row>
    <row r="45" spans="2:11" s="1" customFormat="1" ht="22.5" customHeight="1">
      <c r="B45" s="39"/>
      <c r="C45" s="40"/>
      <c r="D45" s="40"/>
      <c r="E45" s="367" t="str">
        <f>E7</f>
        <v>Stavební úpravy a změna užívání 1.NP objektu č.p.90 na parcele 3016 v k.ú.Jaroměř(Dům s pečovatelskou službou)</v>
      </c>
      <c r="F45" s="368"/>
      <c r="G45" s="368"/>
      <c r="H45" s="368"/>
      <c r="I45" s="117"/>
      <c r="J45" s="40"/>
      <c r="K45" s="43"/>
    </row>
    <row r="46" spans="2:11" s="1" customFormat="1" ht="14.45" customHeight="1">
      <c r="B46" s="39"/>
      <c r="C46" s="35" t="s">
        <v>93</v>
      </c>
      <c r="D46" s="40"/>
      <c r="E46" s="40"/>
      <c r="F46" s="40"/>
      <c r="G46" s="40"/>
      <c r="H46" s="40"/>
      <c r="I46" s="117"/>
      <c r="J46" s="40"/>
      <c r="K46" s="43"/>
    </row>
    <row r="47" spans="2:11" s="1" customFormat="1" ht="23.25" customHeight="1">
      <c r="B47" s="39"/>
      <c r="C47" s="40"/>
      <c r="D47" s="40"/>
      <c r="E47" s="369" t="str">
        <f>E9</f>
        <v xml:space="preserve">01 - Bourací práce a stavební úpravy </v>
      </c>
      <c r="F47" s="370"/>
      <c r="G47" s="370"/>
      <c r="H47" s="370"/>
      <c r="I47" s="117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7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p.č. st. 3016, k.ú. Jaroměř</v>
      </c>
      <c r="G49" s="40"/>
      <c r="H49" s="40"/>
      <c r="I49" s="118" t="s">
        <v>25</v>
      </c>
      <c r="J49" s="119" t="str">
        <f>IF(J12="","",J12)</f>
        <v>10. 12. 2018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7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>Město Jaroměř,nám.Československé armády 16,Jaroměř</v>
      </c>
      <c r="G51" s="40"/>
      <c r="H51" s="40"/>
      <c r="I51" s="118" t="s">
        <v>33</v>
      </c>
      <c r="J51" s="33" t="str">
        <f>E21</f>
        <v xml:space="preserve">Projecticon s.r.o.,A.Kopeckého 151,Nový Hrádek 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17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7"/>
      <c r="J53" s="40"/>
      <c r="K53" s="43"/>
    </row>
    <row r="54" spans="2:11" s="1" customFormat="1" ht="29.25" customHeight="1">
      <c r="B54" s="39"/>
      <c r="C54" s="143" t="s">
        <v>96</v>
      </c>
      <c r="D54" s="131"/>
      <c r="E54" s="131"/>
      <c r="F54" s="131"/>
      <c r="G54" s="131"/>
      <c r="H54" s="131"/>
      <c r="I54" s="144"/>
      <c r="J54" s="145" t="s">
        <v>97</v>
      </c>
      <c r="K54" s="146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7"/>
      <c r="J55" s="40"/>
      <c r="K55" s="43"/>
    </row>
    <row r="56" spans="2:47" s="1" customFormat="1" ht="29.25" customHeight="1">
      <c r="B56" s="39"/>
      <c r="C56" s="147" t="s">
        <v>98</v>
      </c>
      <c r="D56" s="40"/>
      <c r="E56" s="40"/>
      <c r="F56" s="40"/>
      <c r="G56" s="40"/>
      <c r="H56" s="40"/>
      <c r="I56" s="117"/>
      <c r="J56" s="127">
        <f>J98</f>
        <v>0</v>
      </c>
      <c r="K56" s="43"/>
      <c r="AU56" s="22" t="s">
        <v>99</v>
      </c>
    </row>
    <row r="57" spans="2:11" s="7" customFormat="1" ht="24.95" customHeight="1">
      <c r="B57" s="148"/>
      <c r="C57" s="149"/>
      <c r="D57" s="150" t="s">
        <v>100</v>
      </c>
      <c r="E57" s="151"/>
      <c r="F57" s="151"/>
      <c r="G57" s="151"/>
      <c r="H57" s="151"/>
      <c r="I57" s="152"/>
      <c r="J57" s="153">
        <f>J99</f>
        <v>0</v>
      </c>
      <c r="K57" s="154"/>
    </row>
    <row r="58" spans="2:11" s="8" customFormat="1" ht="19.9" customHeight="1">
      <c r="B58" s="155"/>
      <c r="C58" s="156"/>
      <c r="D58" s="157" t="s">
        <v>101</v>
      </c>
      <c r="E58" s="158"/>
      <c r="F58" s="158"/>
      <c r="G58" s="158"/>
      <c r="H58" s="158"/>
      <c r="I58" s="159"/>
      <c r="J58" s="160">
        <f>J100</f>
        <v>0</v>
      </c>
      <c r="K58" s="161"/>
    </row>
    <row r="59" spans="2:11" s="8" customFormat="1" ht="19.9" customHeight="1">
      <c r="B59" s="155"/>
      <c r="C59" s="156"/>
      <c r="D59" s="157" t="s">
        <v>102</v>
      </c>
      <c r="E59" s="158"/>
      <c r="F59" s="158"/>
      <c r="G59" s="158"/>
      <c r="H59" s="158"/>
      <c r="I59" s="159"/>
      <c r="J59" s="160">
        <f>J116</f>
        <v>0</v>
      </c>
      <c r="K59" s="161"/>
    </row>
    <row r="60" spans="2:11" s="8" customFormat="1" ht="19.9" customHeight="1">
      <c r="B60" s="155"/>
      <c r="C60" s="156"/>
      <c r="D60" s="157" t="s">
        <v>103</v>
      </c>
      <c r="E60" s="158"/>
      <c r="F60" s="158"/>
      <c r="G60" s="158"/>
      <c r="H60" s="158"/>
      <c r="I60" s="159"/>
      <c r="J60" s="160">
        <f>J136</f>
        <v>0</v>
      </c>
      <c r="K60" s="161"/>
    </row>
    <row r="61" spans="2:11" s="8" customFormat="1" ht="19.9" customHeight="1">
      <c r="B61" s="155"/>
      <c r="C61" s="156"/>
      <c r="D61" s="157" t="s">
        <v>104</v>
      </c>
      <c r="E61" s="158"/>
      <c r="F61" s="158"/>
      <c r="G61" s="158"/>
      <c r="H61" s="158"/>
      <c r="I61" s="159"/>
      <c r="J61" s="160">
        <f>J160</f>
        <v>0</v>
      </c>
      <c r="K61" s="161"/>
    </row>
    <row r="62" spans="2:11" s="8" customFormat="1" ht="19.9" customHeight="1">
      <c r="B62" s="155"/>
      <c r="C62" s="156"/>
      <c r="D62" s="157" t="s">
        <v>105</v>
      </c>
      <c r="E62" s="158"/>
      <c r="F62" s="158"/>
      <c r="G62" s="158"/>
      <c r="H62" s="158"/>
      <c r="I62" s="159"/>
      <c r="J62" s="160">
        <f>J168</f>
        <v>0</v>
      </c>
      <c r="K62" s="161"/>
    </row>
    <row r="63" spans="2:11" s="7" customFormat="1" ht="24.95" customHeight="1">
      <c r="B63" s="148"/>
      <c r="C63" s="149"/>
      <c r="D63" s="150" t="s">
        <v>106</v>
      </c>
      <c r="E63" s="151"/>
      <c r="F63" s="151"/>
      <c r="G63" s="151"/>
      <c r="H63" s="151"/>
      <c r="I63" s="152"/>
      <c r="J63" s="153">
        <f>J170</f>
        <v>0</v>
      </c>
      <c r="K63" s="154"/>
    </row>
    <row r="64" spans="2:11" s="8" customFormat="1" ht="19.9" customHeight="1">
      <c r="B64" s="155"/>
      <c r="C64" s="156"/>
      <c r="D64" s="157" t="s">
        <v>107</v>
      </c>
      <c r="E64" s="158"/>
      <c r="F64" s="158"/>
      <c r="G64" s="158"/>
      <c r="H64" s="158"/>
      <c r="I64" s="159"/>
      <c r="J64" s="160">
        <f>J171</f>
        <v>0</v>
      </c>
      <c r="K64" s="161"/>
    </row>
    <row r="65" spans="2:11" s="8" customFormat="1" ht="19.9" customHeight="1">
      <c r="B65" s="155"/>
      <c r="C65" s="156"/>
      <c r="D65" s="157" t="s">
        <v>108</v>
      </c>
      <c r="E65" s="158"/>
      <c r="F65" s="158"/>
      <c r="G65" s="158"/>
      <c r="H65" s="158"/>
      <c r="I65" s="159"/>
      <c r="J65" s="160">
        <f>J180</f>
        <v>0</v>
      </c>
      <c r="K65" s="161"/>
    </row>
    <row r="66" spans="2:11" s="8" customFormat="1" ht="19.9" customHeight="1">
      <c r="B66" s="155"/>
      <c r="C66" s="156"/>
      <c r="D66" s="157" t="s">
        <v>109</v>
      </c>
      <c r="E66" s="158"/>
      <c r="F66" s="158"/>
      <c r="G66" s="158"/>
      <c r="H66" s="158"/>
      <c r="I66" s="159"/>
      <c r="J66" s="160">
        <f>J198</f>
        <v>0</v>
      </c>
      <c r="K66" s="161"/>
    </row>
    <row r="67" spans="2:11" s="8" customFormat="1" ht="19.9" customHeight="1">
      <c r="B67" s="155"/>
      <c r="C67" s="156"/>
      <c r="D67" s="157" t="s">
        <v>110</v>
      </c>
      <c r="E67" s="158"/>
      <c r="F67" s="158"/>
      <c r="G67" s="158"/>
      <c r="H67" s="158"/>
      <c r="I67" s="159"/>
      <c r="J67" s="160">
        <f>J227</f>
        <v>0</v>
      </c>
      <c r="K67" s="161"/>
    </row>
    <row r="68" spans="2:11" s="8" customFormat="1" ht="19.9" customHeight="1">
      <c r="B68" s="155"/>
      <c r="C68" s="156"/>
      <c r="D68" s="157" t="s">
        <v>111</v>
      </c>
      <c r="E68" s="158"/>
      <c r="F68" s="158"/>
      <c r="G68" s="158"/>
      <c r="H68" s="158"/>
      <c r="I68" s="159"/>
      <c r="J68" s="160">
        <f>J230</f>
        <v>0</v>
      </c>
      <c r="K68" s="161"/>
    </row>
    <row r="69" spans="2:11" s="8" customFormat="1" ht="19.9" customHeight="1">
      <c r="B69" s="155"/>
      <c r="C69" s="156"/>
      <c r="D69" s="157" t="s">
        <v>112</v>
      </c>
      <c r="E69" s="158"/>
      <c r="F69" s="158"/>
      <c r="G69" s="158"/>
      <c r="H69" s="158"/>
      <c r="I69" s="159"/>
      <c r="J69" s="160">
        <f>J232</f>
        <v>0</v>
      </c>
      <c r="K69" s="161"/>
    </row>
    <row r="70" spans="2:11" s="8" customFormat="1" ht="19.9" customHeight="1">
      <c r="B70" s="155"/>
      <c r="C70" s="156"/>
      <c r="D70" s="157" t="s">
        <v>113</v>
      </c>
      <c r="E70" s="158"/>
      <c r="F70" s="158"/>
      <c r="G70" s="158"/>
      <c r="H70" s="158"/>
      <c r="I70" s="159"/>
      <c r="J70" s="160">
        <f>J236</f>
        <v>0</v>
      </c>
      <c r="K70" s="161"/>
    </row>
    <row r="71" spans="2:11" s="8" customFormat="1" ht="19.9" customHeight="1">
      <c r="B71" s="155"/>
      <c r="C71" s="156"/>
      <c r="D71" s="157" t="s">
        <v>114</v>
      </c>
      <c r="E71" s="158"/>
      <c r="F71" s="158"/>
      <c r="G71" s="158"/>
      <c r="H71" s="158"/>
      <c r="I71" s="159"/>
      <c r="J71" s="160">
        <f>J241</f>
        <v>0</v>
      </c>
      <c r="K71" s="161"/>
    </row>
    <row r="72" spans="2:11" s="8" customFormat="1" ht="19.9" customHeight="1">
      <c r="B72" s="155"/>
      <c r="C72" s="156"/>
      <c r="D72" s="157" t="s">
        <v>115</v>
      </c>
      <c r="E72" s="158"/>
      <c r="F72" s="158"/>
      <c r="G72" s="158"/>
      <c r="H72" s="158"/>
      <c r="I72" s="159"/>
      <c r="J72" s="160">
        <f>J264</f>
        <v>0</v>
      </c>
      <c r="K72" s="161"/>
    </row>
    <row r="73" spans="2:11" s="8" customFormat="1" ht="19.9" customHeight="1">
      <c r="B73" s="155"/>
      <c r="C73" s="156"/>
      <c r="D73" s="157" t="s">
        <v>116</v>
      </c>
      <c r="E73" s="158"/>
      <c r="F73" s="158"/>
      <c r="G73" s="158"/>
      <c r="H73" s="158"/>
      <c r="I73" s="159"/>
      <c r="J73" s="160">
        <f>J268</f>
        <v>0</v>
      </c>
      <c r="K73" s="161"/>
    </row>
    <row r="74" spans="2:11" s="8" customFormat="1" ht="19.9" customHeight="1">
      <c r="B74" s="155"/>
      <c r="C74" s="156"/>
      <c r="D74" s="157" t="s">
        <v>117</v>
      </c>
      <c r="E74" s="158"/>
      <c r="F74" s="158"/>
      <c r="G74" s="158"/>
      <c r="H74" s="158"/>
      <c r="I74" s="159"/>
      <c r="J74" s="160">
        <f>J271</f>
        <v>0</v>
      </c>
      <c r="K74" s="161"/>
    </row>
    <row r="75" spans="2:11" s="8" customFormat="1" ht="19.9" customHeight="1">
      <c r="B75" s="155"/>
      <c r="C75" s="156"/>
      <c r="D75" s="157" t="s">
        <v>118</v>
      </c>
      <c r="E75" s="158"/>
      <c r="F75" s="158"/>
      <c r="G75" s="158"/>
      <c r="H75" s="158"/>
      <c r="I75" s="159"/>
      <c r="J75" s="160">
        <f>J294</f>
        <v>0</v>
      </c>
      <c r="K75" s="161"/>
    </row>
    <row r="76" spans="2:11" s="8" customFormat="1" ht="19.9" customHeight="1">
      <c r="B76" s="155"/>
      <c r="C76" s="156"/>
      <c r="D76" s="157" t="s">
        <v>119</v>
      </c>
      <c r="E76" s="158"/>
      <c r="F76" s="158"/>
      <c r="G76" s="158"/>
      <c r="H76" s="158"/>
      <c r="I76" s="159"/>
      <c r="J76" s="160">
        <f>J305</f>
        <v>0</v>
      </c>
      <c r="K76" s="161"/>
    </row>
    <row r="77" spans="2:11" s="8" customFormat="1" ht="19.9" customHeight="1">
      <c r="B77" s="155"/>
      <c r="C77" s="156"/>
      <c r="D77" s="157" t="s">
        <v>120</v>
      </c>
      <c r="E77" s="158"/>
      <c r="F77" s="158"/>
      <c r="G77" s="158"/>
      <c r="H77" s="158"/>
      <c r="I77" s="159"/>
      <c r="J77" s="160">
        <f>J316</f>
        <v>0</v>
      </c>
      <c r="K77" s="161"/>
    </row>
    <row r="78" spans="2:11" s="8" customFormat="1" ht="19.9" customHeight="1">
      <c r="B78" s="155"/>
      <c r="C78" s="156"/>
      <c r="D78" s="157" t="s">
        <v>121</v>
      </c>
      <c r="E78" s="158"/>
      <c r="F78" s="158"/>
      <c r="G78" s="158"/>
      <c r="H78" s="158"/>
      <c r="I78" s="159"/>
      <c r="J78" s="160">
        <f>J327</f>
        <v>0</v>
      </c>
      <c r="K78" s="161"/>
    </row>
    <row r="79" spans="2:11" s="1" customFormat="1" ht="21.75" customHeight="1">
      <c r="B79" s="39"/>
      <c r="C79" s="40"/>
      <c r="D79" s="40"/>
      <c r="E79" s="40"/>
      <c r="F79" s="40"/>
      <c r="G79" s="40"/>
      <c r="H79" s="40"/>
      <c r="I79" s="117"/>
      <c r="J79" s="40"/>
      <c r="K79" s="43"/>
    </row>
    <row r="80" spans="2:11" s="1" customFormat="1" ht="6.95" customHeight="1">
      <c r="B80" s="54"/>
      <c r="C80" s="55"/>
      <c r="D80" s="55"/>
      <c r="E80" s="55"/>
      <c r="F80" s="55"/>
      <c r="G80" s="55"/>
      <c r="H80" s="55"/>
      <c r="I80" s="138"/>
      <c r="J80" s="55"/>
      <c r="K80" s="56"/>
    </row>
    <row r="84" spans="2:12" s="1" customFormat="1" ht="6.95" customHeight="1">
      <c r="B84" s="57"/>
      <c r="C84" s="58"/>
      <c r="D84" s="58"/>
      <c r="E84" s="58"/>
      <c r="F84" s="58"/>
      <c r="G84" s="58"/>
      <c r="H84" s="58"/>
      <c r="I84" s="141"/>
      <c r="J84" s="58"/>
      <c r="K84" s="58"/>
      <c r="L84" s="59"/>
    </row>
    <row r="85" spans="2:12" s="1" customFormat="1" ht="36.95" customHeight="1">
      <c r="B85" s="39"/>
      <c r="C85" s="60" t="s">
        <v>122</v>
      </c>
      <c r="D85" s="61"/>
      <c r="E85" s="61"/>
      <c r="F85" s="61"/>
      <c r="G85" s="61"/>
      <c r="H85" s="61"/>
      <c r="I85" s="162"/>
      <c r="J85" s="61"/>
      <c r="K85" s="61"/>
      <c r="L85" s="59"/>
    </row>
    <row r="86" spans="2:12" s="1" customFormat="1" ht="6.95" customHeight="1">
      <c r="B86" s="39"/>
      <c r="C86" s="61"/>
      <c r="D86" s="61"/>
      <c r="E86" s="61"/>
      <c r="F86" s="61"/>
      <c r="G86" s="61"/>
      <c r="H86" s="61"/>
      <c r="I86" s="162"/>
      <c r="J86" s="61"/>
      <c r="K86" s="61"/>
      <c r="L86" s="59"/>
    </row>
    <row r="87" spans="2:12" s="1" customFormat="1" ht="14.45" customHeight="1">
      <c r="B87" s="39"/>
      <c r="C87" s="63" t="s">
        <v>18</v>
      </c>
      <c r="D87" s="61"/>
      <c r="E87" s="61"/>
      <c r="F87" s="61"/>
      <c r="G87" s="61"/>
      <c r="H87" s="61"/>
      <c r="I87" s="162"/>
      <c r="J87" s="61"/>
      <c r="K87" s="61"/>
      <c r="L87" s="59"/>
    </row>
    <row r="88" spans="2:12" s="1" customFormat="1" ht="22.5" customHeight="1">
      <c r="B88" s="39"/>
      <c r="C88" s="61"/>
      <c r="D88" s="61"/>
      <c r="E88" s="371" t="str">
        <f>E7</f>
        <v>Stavební úpravy a změna užívání 1.NP objektu č.p.90 na parcele 3016 v k.ú.Jaroměř(Dům s pečovatelskou službou)</v>
      </c>
      <c r="F88" s="372"/>
      <c r="G88" s="372"/>
      <c r="H88" s="372"/>
      <c r="I88" s="162"/>
      <c r="J88" s="61"/>
      <c r="K88" s="61"/>
      <c r="L88" s="59"/>
    </row>
    <row r="89" spans="2:12" s="1" customFormat="1" ht="14.45" customHeight="1">
      <c r="B89" s="39"/>
      <c r="C89" s="63" t="s">
        <v>93</v>
      </c>
      <c r="D89" s="61"/>
      <c r="E89" s="61"/>
      <c r="F89" s="61"/>
      <c r="G89" s="61"/>
      <c r="H89" s="61"/>
      <c r="I89" s="162"/>
      <c r="J89" s="61"/>
      <c r="K89" s="61"/>
      <c r="L89" s="59"/>
    </row>
    <row r="90" spans="2:12" s="1" customFormat="1" ht="23.25" customHeight="1">
      <c r="B90" s="39"/>
      <c r="C90" s="61"/>
      <c r="D90" s="61"/>
      <c r="E90" s="347" t="str">
        <f>E9</f>
        <v xml:space="preserve">01 - Bourací práce a stavební úpravy </v>
      </c>
      <c r="F90" s="373"/>
      <c r="G90" s="373"/>
      <c r="H90" s="373"/>
      <c r="I90" s="162"/>
      <c r="J90" s="61"/>
      <c r="K90" s="61"/>
      <c r="L90" s="59"/>
    </row>
    <row r="91" spans="2:12" s="1" customFormat="1" ht="6.95" customHeight="1">
      <c r="B91" s="39"/>
      <c r="C91" s="61"/>
      <c r="D91" s="61"/>
      <c r="E91" s="61"/>
      <c r="F91" s="61"/>
      <c r="G91" s="61"/>
      <c r="H91" s="61"/>
      <c r="I91" s="162"/>
      <c r="J91" s="61"/>
      <c r="K91" s="61"/>
      <c r="L91" s="59"/>
    </row>
    <row r="92" spans="2:12" s="1" customFormat="1" ht="18" customHeight="1">
      <c r="B92" s="39"/>
      <c r="C92" s="63" t="s">
        <v>23</v>
      </c>
      <c r="D92" s="61"/>
      <c r="E92" s="61"/>
      <c r="F92" s="163" t="str">
        <f>F12</f>
        <v>p.č. st. 3016, k.ú. Jaroměř</v>
      </c>
      <c r="G92" s="61"/>
      <c r="H92" s="61"/>
      <c r="I92" s="164" t="s">
        <v>25</v>
      </c>
      <c r="J92" s="71" t="str">
        <f>IF(J12="","",J12)</f>
        <v>10. 12. 2018</v>
      </c>
      <c r="K92" s="61"/>
      <c r="L92" s="59"/>
    </row>
    <row r="93" spans="2:12" s="1" customFormat="1" ht="6.95" customHeight="1">
      <c r="B93" s="39"/>
      <c r="C93" s="61"/>
      <c r="D93" s="61"/>
      <c r="E93" s="61"/>
      <c r="F93" s="61"/>
      <c r="G93" s="61"/>
      <c r="H93" s="61"/>
      <c r="I93" s="162"/>
      <c r="J93" s="61"/>
      <c r="K93" s="61"/>
      <c r="L93" s="59"/>
    </row>
    <row r="94" spans="2:12" s="1" customFormat="1" ht="13.5">
      <c r="B94" s="39"/>
      <c r="C94" s="63" t="s">
        <v>27</v>
      </c>
      <c r="D94" s="61"/>
      <c r="E94" s="61"/>
      <c r="F94" s="163" t="str">
        <f>E15</f>
        <v>Město Jaroměř,nám.Československé armády 16,Jaroměř</v>
      </c>
      <c r="G94" s="61"/>
      <c r="H94" s="61"/>
      <c r="I94" s="164" t="s">
        <v>33</v>
      </c>
      <c r="J94" s="163" t="str">
        <f>E21</f>
        <v xml:space="preserve">Projecticon s.r.o.,A.Kopeckého 151,Nový Hrádek </v>
      </c>
      <c r="K94" s="61"/>
      <c r="L94" s="59"/>
    </row>
    <row r="95" spans="2:12" s="1" customFormat="1" ht="14.45" customHeight="1">
      <c r="B95" s="39"/>
      <c r="C95" s="63" t="s">
        <v>31</v>
      </c>
      <c r="D95" s="61"/>
      <c r="E95" s="61"/>
      <c r="F95" s="163" t="str">
        <f>IF(E18="","",E18)</f>
        <v/>
      </c>
      <c r="G95" s="61"/>
      <c r="H95" s="61"/>
      <c r="I95" s="162"/>
      <c r="J95" s="61"/>
      <c r="K95" s="61"/>
      <c r="L95" s="59"/>
    </row>
    <row r="96" spans="2:12" s="1" customFormat="1" ht="10.35" customHeight="1">
      <c r="B96" s="39"/>
      <c r="C96" s="61"/>
      <c r="D96" s="61"/>
      <c r="E96" s="61"/>
      <c r="F96" s="61"/>
      <c r="G96" s="61"/>
      <c r="H96" s="61"/>
      <c r="I96" s="162"/>
      <c r="J96" s="61"/>
      <c r="K96" s="61"/>
      <c r="L96" s="59"/>
    </row>
    <row r="97" spans="2:20" s="9" customFormat="1" ht="29.25" customHeight="1">
      <c r="B97" s="165"/>
      <c r="C97" s="166" t="s">
        <v>123</v>
      </c>
      <c r="D97" s="167" t="s">
        <v>56</v>
      </c>
      <c r="E97" s="167" t="s">
        <v>52</v>
      </c>
      <c r="F97" s="167" t="s">
        <v>124</v>
      </c>
      <c r="G97" s="167" t="s">
        <v>125</v>
      </c>
      <c r="H97" s="167" t="s">
        <v>126</v>
      </c>
      <c r="I97" s="168" t="s">
        <v>127</v>
      </c>
      <c r="J97" s="167" t="s">
        <v>97</v>
      </c>
      <c r="K97" s="169" t="s">
        <v>128</v>
      </c>
      <c r="L97" s="170"/>
      <c r="M97" s="79" t="s">
        <v>129</v>
      </c>
      <c r="N97" s="80" t="s">
        <v>41</v>
      </c>
      <c r="O97" s="80" t="s">
        <v>130</v>
      </c>
      <c r="P97" s="80" t="s">
        <v>131</v>
      </c>
      <c r="Q97" s="80" t="s">
        <v>132</v>
      </c>
      <c r="R97" s="80" t="s">
        <v>133</v>
      </c>
      <c r="S97" s="80" t="s">
        <v>134</v>
      </c>
      <c r="T97" s="81" t="s">
        <v>135</v>
      </c>
    </row>
    <row r="98" spans="2:63" s="1" customFormat="1" ht="29.25" customHeight="1">
      <c r="B98" s="39"/>
      <c r="C98" s="85" t="s">
        <v>98</v>
      </c>
      <c r="D98" s="61"/>
      <c r="E98" s="61"/>
      <c r="F98" s="61"/>
      <c r="G98" s="61"/>
      <c r="H98" s="61"/>
      <c r="I98" s="162"/>
      <c r="J98" s="171">
        <f>BK98</f>
        <v>0</v>
      </c>
      <c r="K98" s="61"/>
      <c r="L98" s="59"/>
      <c r="M98" s="82"/>
      <c r="N98" s="83"/>
      <c r="O98" s="83"/>
      <c r="P98" s="172">
        <f>P99+P170</f>
        <v>0</v>
      </c>
      <c r="Q98" s="83"/>
      <c r="R98" s="172">
        <f>R99+R170</f>
        <v>88.75714866999998</v>
      </c>
      <c r="S98" s="83"/>
      <c r="T98" s="173">
        <f>T99+T170</f>
        <v>69.20733999999999</v>
      </c>
      <c r="AT98" s="22" t="s">
        <v>70</v>
      </c>
      <c r="AU98" s="22" t="s">
        <v>99</v>
      </c>
      <c r="BK98" s="174">
        <f>BK99+BK170</f>
        <v>0</v>
      </c>
    </row>
    <row r="99" spans="2:63" s="10" customFormat="1" ht="37.35" customHeight="1">
      <c r="B99" s="175"/>
      <c r="C99" s="176"/>
      <c r="D99" s="177" t="s">
        <v>70</v>
      </c>
      <c r="E99" s="178" t="s">
        <v>136</v>
      </c>
      <c r="F99" s="178" t="s">
        <v>137</v>
      </c>
      <c r="G99" s="176"/>
      <c r="H99" s="176"/>
      <c r="I99" s="179"/>
      <c r="J99" s="180">
        <f>BK99</f>
        <v>0</v>
      </c>
      <c r="K99" s="176"/>
      <c r="L99" s="181"/>
      <c r="M99" s="182"/>
      <c r="N99" s="183"/>
      <c r="O99" s="183"/>
      <c r="P99" s="184">
        <f>P100+P116+P136+P160+P168</f>
        <v>0</v>
      </c>
      <c r="Q99" s="183"/>
      <c r="R99" s="184">
        <f>R100+R116+R136+R160+R168</f>
        <v>78.57541186999998</v>
      </c>
      <c r="S99" s="183"/>
      <c r="T99" s="185">
        <f>T100+T116+T136+T160+T168</f>
        <v>68.8393</v>
      </c>
      <c r="AR99" s="186" t="s">
        <v>79</v>
      </c>
      <c r="AT99" s="187" t="s">
        <v>70</v>
      </c>
      <c r="AU99" s="187" t="s">
        <v>71</v>
      </c>
      <c r="AY99" s="186" t="s">
        <v>138</v>
      </c>
      <c r="BK99" s="188">
        <f>BK100+BK116+BK136+BK160+BK168</f>
        <v>0</v>
      </c>
    </row>
    <row r="100" spans="2:63" s="10" customFormat="1" ht="19.9" customHeight="1">
      <c r="B100" s="175"/>
      <c r="C100" s="176"/>
      <c r="D100" s="189" t="s">
        <v>70</v>
      </c>
      <c r="E100" s="190" t="s">
        <v>139</v>
      </c>
      <c r="F100" s="190" t="s">
        <v>140</v>
      </c>
      <c r="G100" s="176"/>
      <c r="H100" s="176"/>
      <c r="I100" s="179"/>
      <c r="J100" s="191">
        <f>BK100</f>
        <v>0</v>
      </c>
      <c r="K100" s="176"/>
      <c r="L100" s="181"/>
      <c r="M100" s="182"/>
      <c r="N100" s="183"/>
      <c r="O100" s="183"/>
      <c r="P100" s="184">
        <f>SUM(P101:P115)</f>
        <v>0</v>
      </c>
      <c r="Q100" s="183"/>
      <c r="R100" s="184">
        <f>SUM(R101:R115)</f>
        <v>9.58787387</v>
      </c>
      <c r="S100" s="183"/>
      <c r="T100" s="185">
        <f>SUM(T101:T115)</f>
        <v>0</v>
      </c>
      <c r="AR100" s="186" t="s">
        <v>79</v>
      </c>
      <c r="AT100" s="187" t="s">
        <v>70</v>
      </c>
      <c r="AU100" s="187" t="s">
        <v>79</v>
      </c>
      <c r="AY100" s="186" t="s">
        <v>138</v>
      </c>
      <c r="BK100" s="188">
        <f>SUM(BK101:BK115)</f>
        <v>0</v>
      </c>
    </row>
    <row r="101" spans="2:65" s="1" customFormat="1" ht="31.5" customHeight="1">
      <c r="B101" s="39"/>
      <c r="C101" s="192" t="s">
        <v>79</v>
      </c>
      <c r="D101" s="192" t="s">
        <v>141</v>
      </c>
      <c r="E101" s="193" t="s">
        <v>142</v>
      </c>
      <c r="F101" s="194" t="s">
        <v>143</v>
      </c>
      <c r="G101" s="195" t="s">
        <v>144</v>
      </c>
      <c r="H101" s="196">
        <v>0.671</v>
      </c>
      <c r="I101" s="197"/>
      <c r="J101" s="198">
        <f>ROUND(I101*H101,2)</f>
        <v>0</v>
      </c>
      <c r="K101" s="194" t="s">
        <v>145</v>
      </c>
      <c r="L101" s="59"/>
      <c r="M101" s="199" t="s">
        <v>21</v>
      </c>
      <c r="N101" s="200" t="s">
        <v>42</v>
      </c>
      <c r="O101" s="40"/>
      <c r="P101" s="201">
        <f>O101*H101</f>
        <v>0</v>
      </c>
      <c r="Q101" s="201">
        <v>0.01709</v>
      </c>
      <c r="R101" s="201">
        <f>Q101*H101</f>
        <v>0.011467390000000001</v>
      </c>
      <c r="S101" s="201">
        <v>0</v>
      </c>
      <c r="T101" s="202">
        <f>S101*H101</f>
        <v>0</v>
      </c>
      <c r="AR101" s="22" t="s">
        <v>146</v>
      </c>
      <c r="AT101" s="22" t="s">
        <v>141</v>
      </c>
      <c r="AU101" s="22" t="s">
        <v>81</v>
      </c>
      <c r="AY101" s="22" t="s">
        <v>138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2" t="s">
        <v>79</v>
      </c>
      <c r="BK101" s="203">
        <f>ROUND(I101*H101,2)</f>
        <v>0</v>
      </c>
      <c r="BL101" s="22" t="s">
        <v>146</v>
      </c>
      <c r="BM101" s="22" t="s">
        <v>147</v>
      </c>
    </row>
    <row r="102" spans="2:51" s="11" customFormat="1" ht="13.5">
      <c r="B102" s="204"/>
      <c r="C102" s="205"/>
      <c r="D102" s="206" t="s">
        <v>148</v>
      </c>
      <c r="E102" s="207" t="s">
        <v>21</v>
      </c>
      <c r="F102" s="208" t="s">
        <v>149</v>
      </c>
      <c r="G102" s="205"/>
      <c r="H102" s="209">
        <v>0.469</v>
      </c>
      <c r="I102" s="210"/>
      <c r="J102" s="205"/>
      <c r="K102" s="205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148</v>
      </c>
      <c r="AU102" s="215" t="s">
        <v>81</v>
      </c>
      <c r="AV102" s="11" t="s">
        <v>81</v>
      </c>
      <c r="AW102" s="11" t="s">
        <v>35</v>
      </c>
      <c r="AX102" s="11" t="s">
        <v>71</v>
      </c>
      <c r="AY102" s="215" t="s">
        <v>138</v>
      </c>
    </row>
    <row r="103" spans="2:51" s="11" customFormat="1" ht="13.5">
      <c r="B103" s="204"/>
      <c r="C103" s="205"/>
      <c r="D103" s="206" t="s">
        <v>148</v>
      </c>
      <c r="E103" s="207" t="s">
        <v>21</v>
      </c>
      <c r="F103" s="208" t="s">
        <v>150</v>
      </c>
      <c r="G103" s="205"/>
      <c r="H103" s="209">
        <v>0.202</v>
      </c>
      <c r="I103" s="210"/>
      <c r="J103" s="205"/>
      <c r="K103" s="205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148</v>
      </c>
      <c r="AU103" s="215" t="s">
        <v>81</v>
      </c>
      <c r="AV103" s="11" t="s">
        <v>81</v>
      </c>
      <c r="AW103" s="11" t="s">
        <v>35</v>
      </c>
      <c r="AX103" s="11" t="s">
        <v>71</v>
      </c>
      <c r="AY103" s="215" t="s">
        <v>138</v>
      </c>
    </row>
    <row r="104" spans="2:51" s="12" customFormat="1" ht="13.5">
      <c r="B104" s="216"/>
      <c r="C104" s="217"/>
      <c r="D104" s="218" t="s">
        <v>148</v>
      </c>
      <c r="E104" s="219" t="s">
        <v>21</v>
      </c>
      <c r="F104" s="220" t="s">
        <v>151</v>
      </c>
      <c r="G104" s="217"/>
      <c r="H104" s="221">
        <v>0.671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148</v>
      </c>
      <c r="AU104" s="227" t="s">
        <v>81</v>
      </c>
      <c r="AV104" s="12" t="s">
        <v>146</v>
      </c>
      <c r="AW104" s="12" t="s">
        <v>35</v>
      </c>
      <c r="AX104" s="12" t="s">
        <v>79</v>
      </c>
      <c r="AY104" s="227" t="s">
        <v>138</v>
      </c>
    </row>
    <row r="105" spans="2:65" s="1" customFormat="1" ht="22.5" customHeight="1">
      <c r="B105" s="39"/>
      <c r="C105" s="228" t="s">
        <v>81</v>
      </c>
      <c r="D105" s="228" t="s">
        <v>152</v>
      </c>
      <c r="E105" s="229" t="s">
        <v>153</v>
      </c>
      <c r="F105" s="230" t="s">
        <v>154</v>
      </c>
      <c r="G105" s="231" t="s">
        <v>144</v>
      </c>
      <c r="H105" s="232">
        <v>0.478</v>
      </c>
      <c r="I105" s="233"/>
      <c r="J105" s="234">
        <f>ROUND(I105*H105,2)</f>
        <v>0</v>
      </c>
      <c r="K105" s="230" t="s">
        <v>145</v>
      </c>
      <c r="L105" s="235"/>
      <c r="M105" s="236" t="s">
        <v>21</v>
      </c>
      <c r="N105" s="237" t="s">
        <v>42</v>
      </c>
      <c r="O105" s="40"/>
      <c r="P105" s="201">
        <f>O105*H105</f>
        <v>0</v>
      </c>
      <c r="Q105" s="201">
        <v>1</v>
      </c>
      <c r="R105" s="201">
        <f>Q105*H105</f>
        <v>0.478</v>
      </c>
      <c r="S105" s="201">
        <v>0</v>
      </c>
      <c r="T105" s="202">
        <f>S105*H105</f>
        <v>0</v>
      </c>
      <c r="AR105" s="22" t="s">
        <v>155</v>
      </c>
      <c r="AT105" s="22" t="s">
        <v>152</v>
      </c>
      <c r="AU105" s="22" t="s">
        <v>81</v>
      </c>
      <c r="AY105" s="22" t="s">
        <v>138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2" t="s">
        <v>79</v>
      </c>
      <c r="BK105" s="203">
        <f>ROUND(I105*H105,2)</f>
        <v>0</v>
      </c>
      <c r="BL105" s="22" t="s">
        <v>146</v>
      </c>
      <c r="BM105" s="22" t="s">
        <v>156</v>
      </c>
    </row>
    <row r="106" spans="2:51" s="11" customFormat="1" ht="13.5">
      <c r="B106" s="204"/>
      <c r="C106" s="205"/>
      <c r="D106" s="218" t="s">
        <v>148</v>
      </c>
      <c r="E106" s="205"/>
      <c r="F106" s="238" t="s">
        <v>157</v>
      </c>
      <c r="G106" s="205"/>
      <c r="H106" s="239">
        <v>0.478</v>
      </c>
      <c r="I106" s="210"/>
      <c r="J106" s="205"/>
      <c r="K106" s="205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148</v>
      </c>
      <c r="AU106" s="215" t="s">
        <v>81</v>
      </c>
      <c r="AV106" s="11" t="s">
        <v>81</v>
      </c>
      <c r="AW106" s="11" t="s">
        <v>6</v>
      </c>
      <c r="AX106" s="11" t="s">
        <v>79</v>
      </c>
      <c r="AY106" s="215" t="s">
        <v>138</v>
      </c>
    </row>
    <row r="107" spans="2:65" s="1" customFormat="1" ht="22.5" customHeight="1">
      <c r="B107" s="39"/>
      <c r="C107" s="228" t="s">
        <v>139</v>
      </c>
      <c r="D107" s="228" t="s">
        <v>152</v>
      </c>
      <c r="E107" s="229" t="s">
        <v>158</v>
      </c>
      <c r="F107" s="230" t="s">
        <v>159</v>
      </c>
      <c r="G107" s="231" t="s">
        <v>144</v>
      </c>
      <c r="H107" s="232">
        <v>0.204</v>
      </c>
      <c r="I107" s="233"/>
      <c r="J107" s="234">
        <f>ROUND(I107*H107,2)</f>
        <v>0</v>
      </c>
      <c r="K107" s="230" t="s">
        <v>145</v>
      </c>
      <c r="L107" s="235"/>
      <c r="M107" s="236" t="s">
        <v>21</v>
      </c>
      <c r="N107" s="237" t="s">
        <v>42</v>
      </c>
      <c r="O107" s="40"/>
      <c r="P107" s="201">
        <f>O107*H107</f>
        <v>0</v>
      </c>
      <c r="Q107" s="201">
        <v>1</v>
      </c>
      <c r="R107" s="201">
        <f>Q107*H107</f>
        <v>0.204</v>
      </c>
      <c r="S107" s="201">
        <v>0</v>
      </c>
      <c r="T107" s="202">
        <f>S107*H107</f>
        <v>0</v>
      </c>
      <c r="AR107" s="22" t="s">
        <v>155</v>
      </c>
      <c r="AT107" s="22" t="s">
        <v>152</v>
      </c>
      <c r="AU107" s="22" t="s">
        <v>81</v>
      </c>
      <c r="AY107" s="22" t="s">
        <v>138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2" t="s">
        <v>79</v>
      </c>
      <c r="BK107" s="203">
        <f>ROUND(I107*H107,2)</f>
        <v>0</v>
      </c>
      <c r="BL107" s="22" t="s">
        <v>146</v>
      </c>
      <c r="BM107" s="22" t="s">
        <v>160</v>
      </c>
    </row>
    <row r="108" spans="2:51" s="11" customFormat="1" ht="13.5">
      <c r="B108" s="204"/>
      <c r="C108" s="205"/>
      <c r="D108" s="218" t="s">
        <v>148</v>
      </c>
      <c r="E108" s="205"/>
      <c r="F108" s="238" t="s">
        <v>161</v>
      </c>
      <c r="G108" s="205"/>
      <c r="H108" s="239">
        <v>0.204</v>
      </c>
      <c r="I108" s="210"/>
      <c r="J108" s="205"/>
      <c r="K108" s="205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148</v>
      </c>
      <c r="AU108" s="215" t="s">
        <v>81</v>
      </c>
      <c r="AV108" s="11" t="s">
        <v>81</v>
      </c>
      <c r="AW108" s="11" t="s">
        <v>6</v>
      </c>
      <c r="AX108" s="11" t="s">
        <v>79</v>
      </c>
      <c r="AY108" s="215" t="s">
        <v>138</v>
      </c>
    </row>
    <row r="109" spans="2:65" s="1" customFormat="1" ht="31.5" customHeight="1">
      <c r="B109" s="39"/>
      <c r="C109" s="192" t="s">
        <v>146</v>
      </c>
      <c r="D109" s="192" t="s">
        <v>141</v>
      </c>
      <c r="E109" s="193" t="s">
        <v>162</v>
      </c>
      <c r="F109" s="194" t="s">
        <v>163</v>
      </c>
      <c r="G109" s="195" t="s">
        <v>164</v>
      </c>
      <c r="H109" s="196">
        <v>10.608</v>
      </c>
      <c r="I109" s="197"/>
      <c r="J109" s="198">
        <f>ROUND(I109*H109,2)</f>
        <v>0</v>
      </c>
      <c r="K109" s="194" t="s">
        <v>145</v>
      </c>
      <c r="L109" s="59"/>
      <c r="M109" s="199" t="s">
        <v>21</v>
      </c>
      <c r="N109" s="200" t="s">
        <v>42</v>
      </c>
      <c r="O109" s="40"/>
      <c r="P109" s="201">
        <f>O109*H109</f>
        <v>0</v>
      </c>
      <c r="Q109" s="201">
        <v>0.06982</v>
      </c>
      <c r="R109" s="201">
        <f>Q109*H109</f>
        <v>0.74065056</v>
      </c>
      <c r="S109" s="201">
        <v>0</v>
      </c>
      <c r="T109" s="202">
        <f>S109*H109</f>
        <v>0</v>
      </c>
      <c r="AR109" s="22" t="s">
        <v>146</v>
      </c>
      <c r="AT109" s="22" t="s">
        <v>141</v>
      </c>
      <c r="AU109" s="22" t="s">
        <v>81</v>
      </c>
      <c r="AY109" s="22" t="s">
        <v>138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2" t="s">
        <v>79</v>
      </c>
      <c r="BK109" s="203">
        <f>ROUND(I109*H109,2)</f>
        <v>0</v>
      </c>
      <c r="BL109" s="22" t="s">
        <v>146</v>
      </c>
      <c r="BM109" s="22" t="s">
        <v>165</v>
      </c>
    </row>
    <row r="110" spans="2:51" s="11" customFormat="1" ht="13.5">
      <c r="B110" s="204"/>
      <c r="C110" s="205"/>
      <c r="D110" s="206" t="s">
        <v>148</v>
      </c>
      <c r="E110" s="207" t="s">
        <v>21</v>
      </c>
      <c r="F110" s="208" t="s">
        <v>166</v>
      </c>
      <c r="G110" s="205"/>
      <c r="H110" s="209">
        <v>10.608</v>
      </c>
      <c r="I110" s="210"/>
      <c r="J110" s="205"/>
      <c r="K110" s="205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148</v>
      </c>
      <c r="AU110" s="215" t="s">
        <v>81</v>
      </c>
      <c r="AV110" s="11" t="s">
        <v>81</v>
      </c>
      <c r="AW110" s="11" t="s">
        <v>35</v>
      </c>
      <c r="AX110" s="11" t="s">
        <v>71</v>
      </c>
      <c r="AY110" s="215" t="s">
        <v>138</v>
      </c>
    </row>
    <row r="111" spans="2:51" s="12" customFormat="1" ht="13.5">
      <c r="B111" s="216"/>
      <c r="C111" s="217"/>
      <c r="D111" s="218" t="s">
        <v>148</v>
      </c>
      <c r="E111" s="219" t="s">
        <v>21</v>
      </c>
      <c r="F111" s="220" t="s">
        <v>151</v>
      </c>
      <c r="G111" s="217"/>
      <c r="H111" s="221">
        <v>10.608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148</v>
      </c>
      <c r="AU111" s="227" t="s">
        <v>81</v>
      </c>
      <c r="AV111" s="12" t="s">
        <v>146</v>
      </c>
      <c r="AW111" s="12" t="s">
        <v>35</v>
      </c>
      <c r="AX111" s="12" t="s">
        <v>79</v>
      </c>
      <c r="AY111" s="227" t="s">
        <v>138</v>
      </c>
    </row>
    <row r="112" spans="2:65" s="1" customFormat="1" ht="31.5" customHeight="1">
      <c r="B112" s="39"/>
      <c r="C112" s="192" t="s">
        <v>167</v>
      </c>
      <c r="D112" s="192" t="s">
        <v>141</v>
      </c>
      <c r="E112" s="193" t="s">
        <v>168</v>
      </c>
      <c r="F112" s="194" t="s">
        <v>169</v>
      </c>
      <c r="G112" s="195" t="s">
        <v>164</v>
      </c>
      <c r="H112" s="196">
        <v>78.236</v>
      </c>
      <c r="I112" s="197"/>
      <c r="J112" s="198">
        <f>ROUND(I112*H112,2)</f>
        <v>0</v>
      </c>
      <c r="K112" s="194" t="s">
        <v>145</v>
      </c>
      <c r="L112" s="59"/>
      <c r="M112" s="199" t="s">
        <v>21</v>
      </c>
      <c r="N112" s="200" t="s">
        <v>42</v>
      </c>
      <c r="O112" s="40"/>
      <c r="P112" s="201">
        <f>O112*H112</f>
        <v>0</v>
      </c>
      <c r="Q112" s="201">
        <v>0.10422</v>
      </c>
      <c r="R112" s="201">
        <f>Q112*H112</f>
        <v>8.15375592</v>
      </c>
      <c r="S112" s="201">
        <v>0</v>
      </c>
      <c r="T112" s="202">
        <f>S112*H112</f>
        <v>0</v>
      </c>
      <c r="AR112" s="22" t="s">
        <v>146</v>
      </c>
      <c r="AT112" s="22" t="s">
        <v>141</v>
      </c>
      <c r="AU112" s="22" t="s">
        <v>81</v>
      </c>
      <c r="AY112" s="22" t="s">
        <v>138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2" t="s">
        <v>79</v>
      </c>
      <c r="BK112" s="203">
        <f>ROUND(I112*H112,2)</f>
        <v>0</v>
      </c>
      <c r="BL112" s="22" t="s">
        <v>146</v>
      </c>
      <c r="BM112" s="22" t="s">
        <v>170</v>
      </c>
    </row>
    <row r="113" spans="2:51" s="11" customFormat="1" ht="13.5">
      <c r="B113" s="204"/>
      <c r="C113" s="205"/>
      <c r="D113" s="206" t="s">
        <v>148</v>
      </c>
      <c r="E113" s="207" t="s">
        <v>21</v>
      </c>
      <c r="F113" s="208" t="s">
        <v>171</v>
      </c>
      <c r="G113" s="205"/>
      <c r="H113" s="209">
        <v>86.707</v>
      </c>
      <c r="I113" s="210"/>
      <c r="J113" s="205"/>
      <c r="K113" s="205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148</v>
      </c>
      <c r="AU113" s="215" t="s">
        <v>81</v>
      </c>
      <c r="AV113" s="11" t="s">
        <v>81</v>
      </c>
      <c r="AW113" s="11" t="s">
        <v>35</v>
      </c>
      <c r="AX113" s="11" t="s">
        <v>71</v>
      </c>
      <c r="AY113" s="215" t="s">
        <v>138</v>
      </c>
    </row>
    <row r="114" spans="2:51" s="11" customFormat="1" ht="13.5">
      <c r="B114" s="204"/>
      <c r="C114" s="205"/>
      <c r="D114" s="206" t="s">
        <v>148</v>
      </c>
      <c r="E114" s="207" t="s">
        <v>21</v>
      </c>
      <c r="F114" s="208" t="s">
        <v>172</v>
      </c>
      <c r="G114" s="205"/>
      <c r="H114" s="209">
        <v>-8.471</v>
      </c>
      <c r="I114" s="210"/>
      <c r="J114" s="205"/>
      <c r="K114" s="205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148</v>
      </c>
      <c r="AU114" s="215" t="s">
        <v>81</v>
      </c>
      <c r="AV114" s="11" t="s">
        <v>81</v>
      </c>
      <c r="AW114" s="11" t="s">
        <v>35</v>
      </c>
      <c r="AX114" s="11" t="s">
        <v>71</v>
      </c>
      <c r="AY114" s="215" t="s">
        <v>138</v>
      </c>
    </row>
    <row r="115" spans="2:51" s="12" customFormat="1" ht="13.5">
      <c r="B115" s="216"/>
      <c r="C115" s="217"/>
      <c r="D115" s="206" t="s">
        <v>148</v>
      </c>
      <c r="E115" s="240" t="s">
        <v>21</v>
      </c>
      <c r="F115" s="241" t="s">
        <v>151</v>
      </c>
      <c r="G115" s="217"/>
      <c r="H115" s="242">
        <v>78.236</v>
      </c>
      <c r="I115" s="222"/>
      <c r="J115" s="217"/>
      <c r="K115" s="217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148</v>
      </c>
      <c r="AU115" s="227" t="s">
        <v>81</v>
      </c>
      <c r="AV115" s="12" t="s">
        <v>146</v>
      </c>
      <c r="AW115" s="12" t="s">
        <v>35</v>
      </c>
      <c r="AX115" s="12" t="s">
        <v>79</v>
      </c>
      <c r="AY115" s="227" t="s">
        <v>138</v>
      </c>
    </row>
    <row r="116" spans="2:63" s="10" customFormat="1" ht="29.85" customHeight="1">
      <c r="B116" s="175"/>
      <c r="C116" s="176"/>
      <c r="D116" s="189" t="s">
        <v>70</v>
      </c>
      <c r="E116" s="190" t="s">
        <v>173</v>
      </c>
      <c r="F116" s="190" t="s">
        <v>174</v>
      </c>
      <c r="G116" s="176"/>
      <c r="H116" s="176"/>
      <c r="I116" s="179"/>
      <c r="J116" s="191">
        <f>BK116</f>
        <v>0</v>
      </c>
      <c r="K116" s="176"/>
      <c r="L116" s="181"/>
      <c r="M116" s="182"/>
      <c r="N116" s="183"/>
      <c r="O116" s="183"/>
      <c r="P116" s="184">
        <f>SUM(P117:P135)</f>
        <v>0</v>
      </c>
      <c r="Q116" s="183"/>
      <c r="R116" s="184">
        <f>SUM(R117:R135)</f>
        <v>68.96551399999998</v>
      </c>
      <c r="S116" s="183"/>
      <c r="T116" s="185">
        <f>SUM(T117:T135)</f>
        <v>0</v>
      </c>
      <c r="AR116" s="186" t="s">
        <v>79</v>
      </c>
      <c r="AT116" s="187" t="s">
        <v>70</v>
      </c>
      <c r="AU116" s="187" t="s">
        <v>79</v>
      </c>
      <c r="AY116" s="186" t="s">
        <v>138</v>
      </c>
      <c r="BK116" s="188">
        <f>SUM(BK117:BK135)</f>
        <v>0</v>
      </c>
    </row>
    <row r="117" spans="2:65" s="1" customFormat="1" ht="44.25" customHeight="1">
      <c r="B117" s="39"/>
      <c r="C117" s="192" t="s">
        <v>173</v>
      </c>
      <c r="D117" s="192" t="s">
        <v>141</v>
      </c>
      <c r="E117" s="193" t="s">
        <v>175</v>
      </c>
      <c r="F117" s="194" t="s">
        <v>176</v>
      </c>
      <c r="G117" s="195" t="s">
        <v>164</v>
      </c>
      <c r="H117" s="196">
        <v>290</v>
      </c>
      <c r="I117" s="197"/>
      <c r="J117" s="198">
        <f aca="true" t="shared" si="0" ref="J117:J122">ROUND(I117*H117,2)</f>
        <v>0</v>
      </c>
      <c r="K117" s="194" t="s">
        <v>145</v>
      </c>
      <c r="L117" s="59"/>
      <c r="M117" s="199" t="s">
        <v>21</v>
      </c>
      <c r="N117" s="200" t="s">
        <v>42</v>
      </c>
      <c r="O117" s="40"/>
      <c r="P117" s="201">
        <f aca="true" t="shared" si="1" ref="P117:P122">O117*H117</f>
        <v>0</v>
      </c>
      <c r="Q117" s="201">
        <v>0.01628</v>
      </c>
      <c r="R117" s="201">
        <f aca="true" t="shared" si="2" ref="R117:R122">Q117*H117</f>
        <v>4.7212</v>
      </c>
      <c r="S117" s="201">
        <v>0</v>
      </c>
      <c r="T117" s="202">
        <f aca="true" t="shared" si="3" ref="T117:T122">S117*H117</f>
        <v>0</v>
      </c>
      <c r="AR117" s="22" t="s">
        <v>146</v>
      </c>
      <c r="AT117" s="22" t="s">
        <v>141</v>
      </c>
      <c r="AU117" s="22" t="s">
        <v>81</v>
      </c>
      <c r="AY117" s="22" t="s">
        <v>138</v>
      </c>
      <c r="BE117" s="203">
        <f aca="true" t="shared" si="4" ref="BE117:BE122">IF(N117="základní",J117,0)</f>
        <v>0</v>
      </c>
      <c r="BF117" s="203">
        <f aca="true" t="shared" si="5" ref="BF117:BF122">IF(N117="snížená",J117,0)</f>
        <v>0</v>
      </c>
      <c r="BG117" s="203">
        <f aca="true" t="shared" si="6" ref="BG117:BG122">IF(N117="zákl. přenesená",J117,0)</f>
        <v>0</v>
      </c>
      <c r="BH117" s="203">
        <f aca="true" t="shared" si="7" ref="BH117:BH122">IF(N117="sníž. přenesená",J117,0)</f>
        <v>0</v>
      </c>
      <c r="BI117" s="203">
        <f aca="true" t="shared" si="8" ref="BI117:BI122">IF(N117="nulová",J117,0)</f>
        <v>0</v>
      </c>
      <c r="BJ117" s="22" t="s">
        <v>79</v>
      </c>
      <c r="BK117" s="203">
        <f aca="true" t="shared" si="9" ref="BK117:BK122">ROUND(I117*H117,2)</f>
        <v>0</v>
      </c>
      <c r="BL117" s="22" t="s">
        <v>146</v>
      </c>
      <c r="BM117" s="22" t="s">
        <v>177</v>
      </c>
    </row>
    <row r="118" spans="2:65" s="1" customFormat="1" ht="31.5" customHeight="1">
      <c r="B118" s="39"/>
      <c r="C118" s="192" t="s">
        <v>178</v>
      </c>
      <c r="D118" s="192" t="s">
        <v>141</v>
      </c>
      <c r="E118" s="193" t="s">
        <v>179</v>
      </c>
      <c r="F118" s="194" t="s">
        <v>180</v>
      </c>
      <c r="G118" s="195" t="s">
        <v>164</v>
      </c>
      <c r="H118" s="196">
        <v>88</v>
      </c>
      <c r="I118" s="197"/>
      <c r="J118" s="198">
        <f t="shared" si="0"/>
        <v>0</v>
      </c>
      <c r="K118" s="194" t="s">
        <v>145</v>
      </c>
      <c r="L118" s="59"/>
      <c r="M118" s="199" t="s">
        <v>21</v>
      </c>
      <c r="N118" s="200" t="s">
        <v>42</v>
      </c>
      <c r="O118" s="40"/>
      <c r="P118" s="201">
        <f t="shared" si="1"/>
        <v>0</v>
      </c>
      <c r="Q118" s="201">
        <v>0.0052</v>
      </c>
      <c r="R118" s="201">
        <f t="shared" si="2"/>
        <v>0.4576</v>
      </c>
      <c r="S118" s="201">
        <v>0</v>
      </c>
      <c r="T118" s="202">
        <f t="shared" si="3"/>
        <v>0</v>
      </c>
      <c r="AR118" s="22" t="s">
        <v>146</v>
      </c>
      <c r="AT118" s="22" t="s">
        <v>141</v>
      </c>
      <c r="AU118" s="22" t="s">
        <v>81</v>
      </c>
      <c r="AY118" s="22" t="s">
        <v>138</v>
      </c>
      <c r="BE118" s="203">
        <f t="shared" si="4"/>
        <v>0</v>
      </c>
      <c r="BF118" s="203">
        <f t="shared" si="5"/>
        <v>0</v>
      </c>
      <c r="BG118" s="203">
        <f t="shared" si="6"/>
        <v>0</v>
      </c>
      <c r="BH118" s="203">
        <f t="shared" si="7"/>
        <v>0</v>
      </c>
      <c r="BI118" s="203">
        <f t="shared" si="8"/>
        <v>0</v>
      </c>
      <c r="BJ118" s="22" t="s">
        <v>79</v>
      </c>
      <c r="BK118" s="203">
        <f t="shared" si="9"/>
        <v>0</v>
      </c>
      <c r="BL118" s="22" t="s">
        <v>146</v>
      </c>
      <c r="BM118" s="22" t="s">
        <v>181</v>
      </c>
    </row>
    <row r="119" spans="2:65" s="1" customFormat="1" ht="22.5" customHeight="1">
      <c r="B119" s="39"/>
      <c r="C119" s="192" t="s">
        <v>155</v>
      </c>
      <c r="D119" s="192" t="s">
        <v>141</v>
      </c>
      <c r="E119" s="193" t="s">
        <v>182</v>
      </c>
      <c r="F119" s="194" t="s">
        <v>183</v>
      </c>
      <c r="G119" s="195" t="s">
        <v>164</v>
      </c>
      <c r="H119" s="196">
        <v>1075</v>
      </c>
      <c r="I119" s="197"/>
      <c r="J119" s="198">
        <f t="shared" si="0"/>
        <v>0</v>
      </c>
      <c r="K119" s="194" t="s">
        <v>145</v>
      </c>
      <c r="L119" s="59"/>
      <c r="M119" s="199" t="s">
        <v>21</v>
      </c>
      <c r="N119" s="200" t="s">
        <v>42</v>
      </c>
      <c r="O119" s="40"/>
      <c r="P119" s="201">
        <f t="shared" si="1"/>
        <v>0</v>
      </c>
      <c r="Q119" s="201">
        <v>0.02048</v>
      </c>
      <c r="R119" s="201">
        <f t="shared" si="2"/>
        <v>22.016000000000002</v>
      </c>
      <c r="S119" s="201">
        <v>0</v>
      </c>
      <c r="T119" s="202">
        <f t="shared" si="3"/>
        <v>0</v>
      </c>
      <c r="AR119" s="22" t="s">
        <v>146</v>
      </c>
      <c r="AT119" s="22" t="s">
        <v>141</v>
      </c>
      <c r="AU119" s="22" t="s">
        <v>81</v>
      </c>
      <c r="AY119" s="22" t="s">
        <v>138</v>
      </c>
      <c r="BE119" s="203">
        <f t="shared" si="4"/>
        <v>0</v>
      </c>
      <c r="BF119" s="203">
        <f t="shared" si="5"/>
        <v>0</v>
      </c>
      <c r="BG119" s="203">
        <f t="shared" si="6"/>
        <v>0</v>
      </c>
      <c r="BH119" s="203">
        <f t="shared" si="7"/>
        <v>0</v>
      </c>
      <c r="BI119" s="203">
        <f t="shared" si="8"/>
        <v>0</v>
      </c>
      <c r="BJ119" s="22" t="s">
        <v>79</v>
      </c>
      <c r="BK119" s="203">
        <f t="shared" si="9"/>
        <v>0</v>
      </c>
      <c r="BL119" s="22" t="s">
        <v>146</v>
      </c>
      <c r="BM119" s="22" t="s">
        <v>184</v>
      </c>
    </row>
    <row r="120" spans="2:65" s="1" customFormat="1" ht="44.25" customHeight="1">
      <c r="B120" s="39"/>
      <c r="C120" s="192" t="s">
        <v>185</v>
      </c>
      <c r="D120" s="192" t="s">
        <v>141</v>
      </c>
      <c r="E120" s="193" t="s">
        <v>186</v>
      </c>
      <c r="F120" s="194" t="s">
        <v>187</v>
      </c>
      <c r="G120" s="195" t="s">
        <v>164</v>
      </c>
      <c r="H120" s="196">
        <v>150</v>
      </c>
      <c r="I120" s="197"/>
      <c r="J120" s="198">
        <f t="shared" si="0"/>
        <v>0</v>
      </c>
      <c r="K120" s="194" t="s">
        <v>145</v>
      </c>
      <c r="L120" s="59"/>
      <c r="M120" s="199" t="s">
        <v>21</v>
      </c>
      <c r="N120" s="200" t="s">
        <v>42</v>
      </c>
      <c r="O120" s="40"/>
      <c r="P120" s="201">
        <f t="shared" si="1"/>
        <v>0</v>
      </c>
      <c r="Q120" s="201">
        <v>0.0079</v>
      </c>
      <c r="R120" s="201">
        <f t="shared" si="2"/>
        <v>1.185</v>
      </c>
      <c r="S120" s="201">
        <v>0</v>
      </c>
      <c r="T120" s="202">
        <f t="shared" si="3"/>
        <v>0</v>
      </c>
      <c r="AR120" s="22" t="s">
        <v>146</v>
      </c>
      <c r="AT120" s="22" t="s">
        <v>141</v>
      </c>
      <c r="AU120" s="22" t="s">
        <v>81</v>
      </c>
      <c r="AY120" s="22" t="s">
        <v>138</v>
      </c>
      <c r="BE120" s="203">
        <f t="shared" si="4"/>
        <v>0</v>
      </c>
      <c r="BF120" s="203">
        <f t="shared" si="5"/>
        <v>0</v>
      </c>
      <c r="BG120" s="203">
        <f t="shared" si="6"/>
        <v>0</v>
      </c>
      <c r="BH120" s="203">
        <f t="shared" si="7"/>
        <v>0</v>
      </c>
      <c r="BI120" s="203">
        <f t="shared" si="8"/>
        <v>0</v>
      </c>
      <c r="BJ120" s="22" t="s">
        <v>79</v>
      </c>
      <c r="BK120" s="203">
        <f t="shared" si="9"/>
        <v>0</v>
      </c>
      <c r="BL120" s="22" t="s">
        <v>146</v>
      </c>
      <c r="BM120" s="22" t="s">
        <v>188</v>
      </c>
    </row>
    <row r="121" spans="2:65" s="1" customFormat="1" ht="31.5" customHeight="1">
      <c r="B121" s="39"/>
      <c r="C121" s="192" t="s">
        <v>189</v>
      </c>
      <c r="D121" s="192" t="s">
        <v>141</v>
      </c>
      <c r="E121" s="193" t="s">
        <v>190</v>
      </c>
      <c r="F121" s="194" t="s">
        <v>191</v>
      </c>
      <c r="G121" s="195" t="s">
        <v>164</v>
      </c>
      <c r="H121" s="196">
        <v>1075</v>
      </c>
      <c r="I121" s="197"/>
      <c r="J121" s="198">
        <f t="shared" si="0"/>
        <v>0</v>
      </c>
      <c r="K121" s="194" t="s">
        <v>145</v>
      </c>
      <c r="L121" s="59"/>
      <c r="M121" s="199" t="s">
        <v>21</v>
      </c>
      <c r="N121" s="200" t="s">
        <v>42</v>
      </c>
      <c r="O121" s="40"/>
      <c r="P121" s="201">
        <f t="shared" si="1"/>
        <v>0</v>
      </c>
      <c r="Q121" s="201">
        <v>0.00489</v>
      </c>
      <c r="R121" s="201">
        <f t="shared" si="2"/>
        <v>5.25675</v>
      </c>
      <c r="S121" s="201">
        <v>0</v>
      </c>
      <c r="T121" s="202">
        <f t="shared" si="3"/>
        <v>0</v>
      </c>
      <c r="AR121" s="22" t="s">
        <v>146</v>
      </c>
      <c r="AT121" s="22" t="s">
        <v>141</v>
      </c>
      <c r="AU121" s="22" t="s">
        <v>81</v>
      </c>
      <c r="AY121" s="22" t="s">
        <v>138</v>
      </c>
      <c r="BE121" s="203">
        <f t="shared" si="4"/>
        <v>0</v>
      </c>
      <c r="BF121" s="203">
        <f t="shared" si="5"/>
        <v>0</v>
      </c>
      <c r="BG121" s="203">
        <f t="shared" si="6"/>
        <v>0</v>
      </c>
      <c r="BH121" s="203">
        <f t="shared" si="7"/>
        <v>0</v>
      </c>
      <c r="BI121" s="203">
        <f t="shared" si="8"/>
        <v>0</v>
      </c>
      <c r="BJ121" s="22" t="s">
        <v>79</v>
      </c>
      <c r="BK121" s="203">
        <f t="shared" si="9"/>
        <v>0</v>
      </c>
      <c r="BL121" s="22" t="s">
        <v>146</v>
      </c>
      <c r="BM121" s="22" t="s">
        <v>192</v>
      </c>
    </row>
    <row r="122" spans="2:65" s="1" customFormat="1" ht="31.5" customHeight="1">
      <c r="B122" s="39"/>
      <c r="C122" s="192" t="s">
        <v>193</v>
      </c>
      <c r="D122" s="192" t="s">
        <v>141</v>
      </c>
      <c r="E122" s="193" t="s">
        <v>194</v>
      </c>
      <c r="F122" s="194" t="s">
        <v>195</v>
      </c>
      <c r="G122" s="195" t="s">
        <v>164</v>
      </c>
      <c r="H122" s="196">
        <v>1075</v>
      </c>
      <c r="I122" s="197"/>
      <c r="J122" s="198">
        <f t="shared" si="0"/>
        <v>0</v>
      </c>
      <c r="K122" s="194" t="s">
        <v>145</v>
      </c>
      <c r="L122" s="59"/>
      <c r="M122" s="199" t="s">
        <v>21</v>
      </c>
      <c r="N122" s="200" t="s">
        <v>42</v>
      </c>
      <c r="O122" s="40"/>
      <c r="P122" s="201">
        <f t="shared" si="1"/>
        <v>0</v>
      </c>
      <c r="Q122" s="201">
        <v>0.01628</v>
      </c>
      <c r="R122" s="201">
        <f t="shared" si="2"/>
        <v>17.500999999999998</v>
      </c>
      <c r="S122" s="201">
        <v>0</v>
      </c>
      <c r="T122" s="202">
        <f t="shared" si="3"/>
        <v>0</v>
      </c>
      <c r="AR122" s="22" t="s">
        <v>146</v>
      </c>
      <c r="AT122" s="22" t="s">
        <v>141</v>
      </c>
      <c r="AU122" s="22" t="s">
        <v>81</v>
      </c>
      <c r="AY122" s="22" t="s">
        <v>138</v>
      </c>
      <c r="BE122" s="203">
        <f t="shared" si="4"/>
        <v>0</v>
      </c>
      <c r="BF122" s="203">
        <f t="shared" si="5"/>
        <v>0</v>
      </c>
      <c r="BG122" s="203">
        <f t="shared" si="6"/>
        <v>0</v>
      </c>
      <c r="BH122" s="203">
        <f t="shared" si="7"/>
        <v>0</v>
      </c>
      <c r="BI122" s="203">
        <f t="shared" si="8"/>
        <v>0</v>
      </c>
      <c r="BJ122" s="22" t="s">
        <v>79</v>
      </c>
      <c r="BK122" s="203">
        <f t="shared" si="9"/>
        <v>0</v>
      </c>
      <c r="BL122" s="22" t="s">
        <v>146</v>
      </c>
      <c r="BM122" s="22" t="s">
        <v>196</v>
      </c>
    </row>
    <row r="123" spans="2:51" s="11" customFormat="1" ht="13.5">
      <c r="B123" s="204"/>
      <c r="C123" s="205"/>
      <c r="D123" s="206" t="s">
        <v>148</v>
      </c>
      <c r="E123" s="207" t="s">
        <v>21</v>
      </c>
      <c r="F123" s="208" t="s">
        <v>197</v>
      </c>
      <c r="G123" s="205"/>
      <c r="H123" s="209">
        <v>1075</v>
      </c>
      <c r="I123" s="210"/>
      <c r="J123" s="205"/>
      <c r="K123" s="205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148</v>
      </c>
      <c r="AU123" s="215" t="s">
        <v>81</v>
      </c>
      <c r="AV123" s="11" t="s">
        <v>81</v>
      </c>
      <c r="AW123" s="11" t="s">
        <v>35</v>
      </c>
      <c r="AX123" s="11" t="s">
        <v>71</v>
      </c>
      <c r="AY123" s="215" t="s">
        <v>138</v>
      </c>
    </row>
    <row r="124" spans="2:51" s="12" customFormat="1" ht="13.5">
      <c r="B124" s="216"/>
      <c r="C124" s="217"/>
      <c r="D124" s="218" t="s">
        <v>148</v>
      </c>
      <c r="E124" s="219" t="s">
        <v>198</v>
      </c>
      <c r="F124" s="220" t="s">
        <v>151</v>
      </c>
      <c r="G124" s="217"/>
      <c r="H124" s="221">
        <v>1075</v>
      </c>
      <c r="I124" s="222"/>
      <c r="J124" s="217"/>
      <c r="K124" s="217"/>
      <c r="L124" s="223"/>
      <c r="M124" s="224"/>
      <c r="N124" s="225"/>
      <c r="O124" s="225"/>
      <c r="P124" s="225"/>
      <c r="Q124" s="225"/>
      <c r="R124" s="225"/>
      <c r="S124" s="225"/>
      <c r="T124" s="226"/>
      <c r="AT124" s="227" t="s">
        <v>148</v>
      </c>
      <c r="AU124" s="227" t="s">
        <v>81</v>
      </c>
      <c r="AV124" s="12" t="s">
        <v>146</v>
      </c>
      <c r="AW124" s="12" t="s">
        <v>35</v>
      </c>
      <c r="AX124" s="12" t="s">
        <v>79</v>
      </c>
      <c r="AY124" s="227" t="s">
        <v>138</v>
      </c>
    </row>
    <row r="125" spans="2:65" s="1" customFormat="1" ht="31.5" customHeight="1">
      <c r="B125" s="39"/>
      <c r="C125" s="192" t="s">
        <v>199</v>
      </c>
      <c r="D125" s="192" t="s">
        <v>141</v>
      </c>
      <c r="E125" s="193" t="s">
        <v>200</v>
      </c>
      <c r="F125" s="194" t="s">
        <v>201</v>
      </c>
      <c r="G125" s="195" t="s">
        <v>164</v>
      </c>
      <c r="H125" s="196">
        <v>537.5</v>
      </c>
      <c r="I125" s="197"/>
      <c r="J125" s="198">
        <f>ROUND(I125*H125,2)</f>
        <v>0</v>
      </c>
      <c r="K125" s="194" t="s">
        <v>145</v>
      </c>
      <c r="L125" s="59"/>
      <c r="M125" s="199" t="s">
        <v>21</v>
      </c>
      <c r="N125" s="200" t="s">
        <v>42</v>
      </c>
      <c r="O125" s="40"/>
      <c r="P125" s="201">
        <f>O125*H125</f>
        <v>0</v>
      </c>
      <c r="Q125" s="201">
        <v>0.0261</v>
      </c>
      <c r="R125" s="201">
        <f>Q125*H125</f>
        <v>14.02875</v>
      </c>
      <c r="S125" s="201">
        <v>0</v>
      </c>
      <c r="T125" s="202">
        <f>S125*H125</f>
        <v>0</v>
      </c>
      <c r="AR125" s="22" t="s">
        <v>146</v>
      </c>
      <c r="AT125" s="22" t="s">
        <v>141</v>
      </c>
      <c r="AU125" s="22" t="s">
        <v>81</v>
      </c>
      <c r="AY125" s="22" t="s">
        <v>138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2" t="s">
        <v>79</v>
      </c>
      <c r="BK125" s="203">
        <f>ROUND(I125*H125,2)</f>
        <v>0</v>
      </c>
      <c r="BL125" s="22" t="s">
        <v>146</v>
      </c>
      <c r="BM125" s="22" t="s">
        <v>202</v>
      </c>
    </row>
    <row r="126" spans="2:65" s="1" customFormat="1" ht="31.5" customHeight="1">
      <c r="B126" s="39"/>
      <c r="C126" s="192" t="s">
        <v>203</v>
      </c>
      <c r="D126" s="192" t="s">
        <v>141</v>
      </c>
      <c r="E126" s="193" t="s">
        <v>204</v>
      </c>
      <c r="F126" s="194" t="s">
        <v>205</v>
      </c>
      <c r="G126" s="195" t="s">
        <v>164</v>
      </c>
      <c r="H126" s="196">
        <v>177.765</v>
      </c>
      <c r="I126" s="197"/>
      <c r="J126" s="198">
        <f>ROUND(I126*H126,2)</f>
        <v>0</v>
      </c>
      <c r="K126" s="194" t="s">
        <v>145</v>
      </c>
      <c r="L126" s="59"/>
      <c r="M126" s="199" t="s">
        <v>21</v>
      </c>
      <c r="N126" s="200" t="s">
        <v>42</v>
      </c>
      <c r="O126" s="40"/>
      <c r="P126" s="201">
        <f>O126*H126</f>
        <v>0</v>
      </c>
      <c r="Q126" s="201">
        <v>0.021</v>
      </c>
      <c r="R126" s="201">
        <f>Q126*H126</f>
        <v>3.733065</v>
      </c>
      <c r="S126" s="201">
        <v>0</v>
      </c>
      <c r="T126" s="202">
        <f>S126*H126</f>
        <v>0</v>
      </c>
      <c r="AR126" s="22" t="s">
        <v>146</v>
      </c>
      <c r="AT126" s="22" t="s">
        <v>141</v>
      </c>
      <c r="AU126" s="22" t="s">
        <v>81</v>
      </c>
      <c r="AY126" s="22" t="s">
        <v>138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2" t="s">
        <v>79</v>
      </c>
      <c r="BK126" s="203">
        <f>ROUND(I126*H126,2)</f>
        <v>0</v>
      </c>
      <c r="BL126" s="22" t="s">
        <v>146</v>
      </c>
      <c r="BM126" s="22" t="s">
        <v>206</v>
      </c>
    </row>
    <row r="127" spans="2:51" s="11" customFormat="1" ht="27">
      <c r="B127" s="204"/>
      <c r="C127" s="205"/>
      <c r="D127" s="206" t="s">
        <v>148</v>
      </c>
      <c r="E127" s="207" t="s">
        <v>21</v>
      </c>
      <c r="F127" s="208" t="s">
        <v>207</v>
      </c>
      <c r="G127" s="205"/>
      <c r="H127" s="209">
        <v>150.72</v>
      </c>
      <c r="I127" s="210"/>
      <c r="J127" s="205"/>
      <c r="K127" s="205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148</v>
      </c>
      <c r="AU127" s="215" t="s">
        <v>81</v>
      </c>
      <c r="AV127" s="11" t="s">
        <v>81</v>
      </c>
      <c r="AW127" s="11" t="s">
        <v>35</v>
      </c>
      <c r="AX127" s="11" t="s">
        <v>71</v>
      </c>
      <c r="AY127" s="215" t="s">
        <v>138</v>
      </c>
    </row>
    <row r="128" spans="2:51" s="11" customFormat="1" ht="13.5">
      <c r="B128" s="204"/>
      <c r="C128" s="205"/>
      <c r="D128" s="206" t="s">
        <v>148</v>
      </c>
      <c r="E128" s="207" t="s">
        <v>21</v>
      </c>
      <c r="F128" s="208" t="s">
        <v>208</v>
      </c>
      <c r="G128" s="205"/>
      <c r="H128" s="209">
        <v>27.045</v>
      </c>
      <c r="I128" s="210"/>
      <c r="J128" s="205"/>
      <c r="K128" s="205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148</v>
      </c>
      <c r="AU128" s="215" t="s">
        <v>81</v>
      </c>
      <c r="AV128" s="11" t="s">
        <v>81</v>
      </c>
      <c r="AW128" s="11" t="s">
        <v>35</v>
      </c>
      <c r="AX128" s="11" t="s">
        <v>71</v>
      </c>
      <c r="AY128" s="215" t="s">
        <v>138</v>
      </c>
    </row>
    <row r="129" spans="2:51" s="12" customFormat="1" ht="13.5">
      <c r="B129" s="216"/>
      <c r="C129" s="217"/>
      <c r="D129" s="218" t="s">
        <v>148</v>
      </c>
      <c r="E129" s="219" t="s">
        <v>21</v>
      </c>
      <c r="F129" s="220" t="s">
        <v>151</v>
      </c>
      <c r="G129" s="217"/>
      <c r="H129" s="221">
        <v>177.765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148</v>
      </c>
      <c r="AU129" s="227" t="s">
        <v>81</v>
      </c>
      <c r="AV129" s="12" t="s">
        <v>146</v>
      </c>
      <c r="AW129" s="12" t="s">
        <v>35</v>
      </c>
      <c r="AX129" s="12" t="s">
        <v>79</v>
      </c>
      <c r="AY129" s="227" t="s">
        <v>138</v>
      </c>
    </row>
    <row r="130" spans="2:65" s="1" customFormat="1" ht="22.5" customHeight="1">
      <c r="B130" s="39"/>
      <c r="C130" s="192" t="s">
        <v>209</v>
      </c>
      <c r="D130" s="192" t="s">
        <v>141</v>
      </c>
      <c r="E130" s="193" t="s">
        <v>210</v>
      </c>
      <c r="F130" s="194" t="s">
        <v>211</v>
      </c>
      <c r="G130" s="195" t="s">
        <v>164</v>
      </c>
      <c r="H130" s="196">
        <v>253</v>
      </c>
      <c r="I130" s="197"/>
      <c r="J130" s="198">
        <f>ROUND(I130*H130,2)</f>
        <v>0</v>
      </c>
      <c r="K130" s="194" t="s">
        <v>145</v>
      </c>
      <c r="L130" s="59"/>
      <c r="M130" s="199" t="s">
        <v>21</v>
      </c>
      <c r="N130" s="200" t="s">
        <v>42</v>
      </c>
      <c r="O130" s="40"/>
      <c r="P130" s="201">
        <f>O130*H130</f>
        <v>0</v>
      </c>
      <c r="Q130" s="201">
        <v>0.00012</v>
      </c>
      <c r="R130" s="201">
        <f>Q130*H130</f>
        <v>0.03036</v>
      </c>
      <c r="S130" s="201">
        <v>0</v>
      </c>
      <c r="T130" s="202">
        <f>S130*H130</f>
        <v>0</v>
      </c>
      <c r="AR130" s="22" t="s">
        <v>146</v>
      </c>
      <c r="AT130" s="22" t="s">
        <v>141</v>
      </c>
      <c r="AU130" s="22" t="s">
        <v>81</v>
      </c>
      <c r="AY130" s="22" t="s">
        <v>138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2" t="s">
        <v>79</v>
      </c>
      <c r="BK130" s="203">
        <f>ROUND(I130*H130,2)</f>
        <v>0</v>
      </c>
      <c r="BL130" s="22" t="s">
        <v>146</v>
      </c>
      <c r="BM130" s="22" t="s">
        <v>212</v>
      </c>
    </row>
    <row r="131" spans="2:51" s="11" customFormat="1" ht="13.5">
      <c r="B131" s="204"/>
      <c r="C131" s="205"/>
      <c r="D131" s="206" t="s">
        <v>148</v>
      </c>
      <c r="E131" s="207" t="s">
        <v>21</v>
      </c>
      <c r="F131" s="208" t="s">
        <v>213</v>
      </c>
      <c r="G131" s="205"/>
      <c r="H131" s="209">
        <v>253</v>
      </c>
      <c r="I131" s="210"/>
      <c r="J131" s="205"/>
      <c r="K131" s="205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148</v>
      </c>
      <c r="AU131" s="215" t="s">
        <v>81</v>
      </c>
      <c r="AV131" s="11" t="s">
        <v>81</v>
      </c>
      <c r="AW131" s="11" t="s">
        <v>35</v>
      </c>
      <c r="AX131" s="11" t="s">
        <v>71</v>
      </c>
      <c r="AY131" s="215" t="s">
        <v>138</v>
      </c>
    </row>
    <row r="132" spans="2:51" s="12" customFormat="1" ht="13.5">
      <c r="B132" s="216"/>
      <c r="C132" s="217"/>
      <c r="D132" s="218" t="s">
        <v>148</v>
      </c>
      <c r="E132" s="219" t="s">
        <v>214</v>
      </c>
      <c r="F132" s="220" t="s">
        <v>151</v>
      </c>
      <c r="G132" s="217"/>
      <c r="H132" s="221">
        <v>253</v>
      </c>
      <c r="I132" s="222"/>
      <c r="J132" s="217"/>
      <c r="K132" s="217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148</v>
      </c>
      <c r="AU132" s="227" t="s">
        <v>81</v>
      </c>
      <c r="AV132" s="12" t="s">
        <v>146</v>
      </c>
      <c r="AW132" s="12" t="s">
        <v>35</v>
      </c>
      <c r="AX132" s="12" t="s">
        <v>79</v>
      </c>
      <c r="AY132" s="227" t="s">
        <v>138</v>
      </c>
    </row>
    <row r="133" spans="2:65" s="1" customFormat="1" ht="31.5" customHeight="1">
      <c r="B133" s="39"/>
      <c r="C133" s="192" t="s">
        <v>10</v>
      </c>
      <c r="D133" s="192" t="s">
        <v>141</v>
      </c>
      <c r="E133" s="193" t="s">
        <v>215</v>
      </c>
      <c r="F133" s="194" t="s">
        <v>216</v>
      </c>
      <c r="G133" s="195" t="s">
        <v>164</v>
      </c>
      <c r="H133" s="196">
        <v>275.3</v>
      </c>
      <c r="I133" s="197"/>
      <c r="J133" s="198">
        <f>ROUND(I133*H133,2)</f>
        <v>0</v>
      </c>
      <c r="K133" s="194" t="s">
        <v>145</v>
      </c>
      <c r="L133" s="59"/>
      <c r="M133" s="199" t="s">
        <v>21</v>
      </c>
      <c r="N133" s="200" t="s">
        <v>42</v>
      </c>
      <c r="O133" s="40"/>
      <c r="P133" s="201">
        <f>O133*H133</f>
        <v>0</v>
      </c>
      <c r="Q133" s="201">
        <v>0.00013</v>
      </c>
      <c r="R133" s="201">
        <f>Q133*H133</f>
        <v>0.035789</v>
      </c>
      <c r="S133" s="201">
        <v>0</v>
      </c>
      <c r="T133" s="202">
        <f>S133*H133</f>
        <v>0</v>
      </c>
      <c r="AR133" s="22" t="s">
        <v>146</v>
      </c>
      <c r="AT133" s="22" t="s">
        <v>141</v>
      </c>
      <c r="AU133" s="22" t="s">
        <v>81</v>
      </c>
      <c r="AY133" s="22" t="s">
        <v>138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2" t="s">
        <v>79</v>
      </c>
      <c r="BK133" s="203">
        <f>ROUND(I133*H133,2)</f>
        <v>0</v>
      </c>
      <c r="BL133" s="22" t="s">
        <v>146</v>
      </c>
      <c r="BM133" s="22" t="s">
        <v>217</v>
      </c>
    </row>
    <row r="134" spans="2:51" s="11" customFormat="1" ht="13.5">
      <c r="B134" s="204"/>
      <c r="C134" s="205"/>
      <c r="D134" s="206" t="s">
        <v>148</v>
      </c>
      <c r="E134" s="207" t="s">
        <v>21</v>
      </c>
      <c r="F134" s="208" t="s">
        <v>218</v>
      </c>
      <c r="G134" s="205"/>
      <c r="H134" s="209">
        <v>275.3</v>
      </c>
      <c r="I134" s="210"/>
      <c r="J134" s="205"/>
      <c r="K134" s="205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148</v>
      </c>
      <c r="AU134" s="215" t="s">
        <v>81</v>
      </c>
      <c r="AV134" s="11" t="s">
        <v>81</v>
      </c>
      <c r="AW134" s="11" t="s">
        <v>35</v>
      </c>
      <c r="AX134" s="11" t="s">
        <v>71</v>
      </c>
      <c r="AY134" s="215" t="s">
        <v>138</v>
      </c>
    </row>
    <row r="135" spans="2:51" s="12" customFormat="1" ht="13.5">
      <c r="B135" s="216"/>
      <c r="C135" s="217"/>
      <c r="D135" s="206" t="s">
        <v>148</v>
      </c>
      <c r="E135" s="240" t="s">
        <v>21</v>
      </c>
      <c r="F135" s="241" t="s">
        <v>151</v>
      </c>
      <c r="G135" s="217"/>
      <c r="H135" s="242">
        <v>275.3</v>
      </c>
      <c r="I135" s="222"/>
      <c r="J135" s="217"/>
      <c r="K135" s="217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148</v>
      </c>
      <c r="AU135" s="227" t="s">
        <v>81</v>
      </c>
      <c r="AV135" s="12" t="s">
        <v>146</v>
      </c>
      <c r="AW135" s="12" t="s">
        <v>35</v>
      </c>
      <c r="AX135" s="12" t="s">
        <v>79</v>
      </c>
      <c r="AY135" s="227" t="s">
        <v>138</v>
      </c>
    </row>
    <row r="136" spans="2:63" s="10" customFormat="1" ht="29.85" customHeight="1">
      <c r="B136" s="175"/>
      <c r="C136" s="176"/>
      <c r="D136" s="189" t="s">
        <v>70</v>
      </c>
      <c r="E136" s="190" t="s">
        <v>185</v>
      </c>
      <c r="F136" s="190" t="s">
        <v>219</v>
      </c>
      <c r="G136" s="176"/>
      <c r="H136" s="176"/>
      <c r="I136" s="179"/>
      <c r="J136" s="191">
        <f>BK136</f>
        <v>0</v>
      </c>
      <c r="K136" s="176"/>
      <c r="L136" s="181"/>
      <c r="M136" s="182"/>
      <c r="N136" s="183"/>
      <c r="O136" s="183"/>
      <c r="P136" s="184">
        <f>SUM(P137:P159)</f>
        <v>0</v>
      </c>
      <c r="Q136" s="183"/>
      <c r="R136" s="184">
        <f>SUM(R137:R159)</f>
        <v>0.022024000000000002</v>
      </c>
      <c r="S136" s="183"/>
      <c r="T136" s="185">
        <f>SUM(T137:T159)</f>
        <v>68.8393</v>
      </c>
      <c r="AR136" s="186" t="s">
        <v>79</v>
      </c>
      <c r="AT136" s="187" t="s">
        <v>70</v>
      </c>
      <c r="AU136" s="187" t="s">
        <v>79</v>
      </c>
      <c r="AY136" s="186" t="s">
        <v>138</v>
      </c>
      <c r="BK136" s="188">
        <f>SUM(BK137:BK159)</f>
        <v>0</v>
      </c>
    </row>
    <row r="137" spans="2:65" s="1" customFormat="1" ht="31.5" customHeight="1">
      <c r="B137" s="39"/>
      <c r="C137" s="192" t="s">
        <v>220</v>
      </c>
      <c r="D137" s="192" t="s">
        <v>141</v>
      </c>
      <c r="E137" s="193" t="s">
        <v>221</v>
      </c>
      <c r="F137" s="194" t="s">
        <v>222</v>
      </c>
      <c r="G137" s="195" t="s">
        <v>164</v>
      </c>
      <c r="H137" s="196">
        <v>550.6</v>
      </c>
      <c r="I137" s="197"/>
      <c r="J137" s="198">
        <f>ROUND(I137*H137,2)</f>
        <v>0</v>
      </c>
      <c r="K137" s="194" t="s">
        <v>145</v>
      </c>
      <c r="L137" s="59"/>
      <c r="M137" s="199" t="s">
        <v>21</v>
      </c>
      <c r="N137" s="200" t="s">
        <v>42</v>
      </c>
      <c r="O137" s="40"/>
      <c r="P137" s="201">
        <f>O137*H137</f>
        <v>0</v>
      </c>
      <c r="Q137" s="201">
        <v>4E-05</v>
      </c>
      <c r="R137" s="201">
        <f>Q137*H137</f>
        <v>0.022024000000000002</v>
      </c>
      <c r="S137" s="201">
        <v>0</v>
      </c>
      <c r="T137" s="202">
        <f>S137*H137</f>
        <v>0</v>
      </c>
      <c r="AR137" s="22" t="s">
        <v>146</v>
      </c>
      <c r="AT137" s="22" t="s">
        <v>141</v>
      </c>
      <c r="AU137" s="22" t="s">
        <v>81</v>
      </c>
      <c r="AY137" s="22" t="s">
        <v>138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2" t="s">
        <v>79</v>
      </c>
      <c r="BK137" s="203">
        <f>ROUND(I137*H137,2)</f>
        <v>0</v>
      </c>
      <c r="BL137" s="22" t="s">
        <v>146</v>
      </c>
      <c r="BM137" s="22" t="s">
        <v>223</v>
      </c>
    </row>
    <row r="138" spans="2:51" s="11" customFormat="1" ht="13.5">
      <c r="B138" s="204"/>
      <c r="C138" s="205"/>
      <c r="D138" s="206" t="s">
        <v>148</v>
      </c>
      <c r="E138" s="207" t="s">
        <v>21</v>
      </c>
      <c r="F138" s="208" t="s">
        <v>224</v>
      </c>
      <c r="G138" s="205"/>
      <c r="H138" s="209">
        <v>550.6</v>
      </c>
      <c r="I138" s="210"/>
      <c r="J138" s="205"/>
      <c r="K138" s="205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148</v>
      </c>
      <c r="AU138" s="215" t="s">
        <v>81</v>
      </c>
      <c r="AV138" s="11" t="s">
        <v>81</v>
      </c>
      <c r="AW138" s="11" t="s">
        <v>35</v>
      </c>
      <c r="AX138" s="11" t="s">
        <v>71</v>
      </c>
      <c r="AY138" s="215" t="s">
        <v>138</v>
      </c>
    </row>
    <row r="139" spans="2:51" s="12" customFormat="1" ht="13.5">
      <c r="B139" s="216"/>
      <c r="C139" s="217"/>
      <c r="D139" s="218" t="s">
        <v>148</v>
      </c>
      <c r="E139" s="219" t="s">
        <v>21</v>
      </c>
      <c r="F139" s="220" t="s">
        <v>151</v>
      </c>
      <c r="G139" s="217"/>
      <c r="H139" s="221">
        <v>550.6</v>
      </c>
      <c r="I139" s="222"/>
      <c r="J139" s="217"/>
      <c r="K139" s="217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148</v>
      </c>
      <c r="AU139" s="227" t="s">
        <v>81</v>
      </c>
      <c r="AV139" s="12" t="s">
        <v>146</v>
      </c>
      <c r="AW139" s="12" t="s">
        <v>35</v>
      </c>
      <c r="AX139" s="12" t="s">
        <v>79</v>
      </c>
      <c r="AY139" s="227" t="s">
        <v>138</v>
      </c>
    </row>
    <row r="140" spans="2:65" s="1" customFormat="1" ht="31.5" customHeight="1">
      <c r="B140" s="39"/>
      <c r="C140" s="192" t="s">
        <v>225</v>
      </c>
      <c r="D140" s="192" t="s">
        <v>141</v>
      </c>
      <c r="E140" s="193" t="s">
        <v>226</v>
      </c>
      <c r="F140" s="194" t="s">
        <v>227</v>
      </c>
      <c r="G140" s="195" t="s">
        <v>164</v>
      </c>
      <c r="H140" s="196">
        <v>3</v>
      </c>
      <c r="I140" s="197"/>
      <c r="J140" s="198">
        <f>ROUND(I140*H140,2)</f>
        <v>0</v>
      </c>
      <c r="K140" s="194" t="s">
        <v>145</v>
      </c>
      <c r="L140" s="59"/>
      <c r="M140" s="199" t="s">
        <v>21</v>
      </c>
      <c r="N140" s="200" t="s">
        <v>42</v>
      </c>
      <c r="O140" s="40"/>
      <c r="P140" s="201">
        <f>O140*H140</f>
        <v>0</v>
      </c>
      <c r="Q140" s="201">
        <v>0</v>
      </c>
      <c r="R140" s="201">
        <f>Q140*H140</f>
        <v>0</v>
      </c>
      <c r="S140" s="201">
        <v>0.131</v>
      </c>
      <c r="T140" s="202">
        <f>S140*H140</f>
        <v>0.393</v>
      </c>
      <c r="AR140" s="22" t="s">
        <v>146</v>
      </c>
      <c r="AT140" s="22" t="s">
        <v>141</v>
      </c>
      <c r="AU140" s="22" t="s">
        <v>81</v>
      </c>
      <c r="AY140" s="22" t="s">
        <v>138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2" t="s">
        <v>79</v>
      </c>
      <c r="BK140" s="203">
        <f>ROUND(I140*H140,2)</f>
        <v>0</v>
      </c>
      <c r="BL140" s="22" t="s">
        <v>146</v>
      </c>
      <c r="BM140" s="22" t="s">
        <v>228</v>
      </c>
    </row>
    <row r="141" spans="2:65" s="1" customFormat="1" ht="22.5" customHeight="1">
      <c r="B141" s="39"/>
      <c r="C141" s="192" t="s">
        <v>229</v>
      </c>
      <c r="D141" s="192" t="s">
        <v>141</v>
      </c>
      <c r="E141" s="193" t="s">
        <v>230</v>
      </c>
      <c r="F141" s="194" t="s">
        <v>231</v>
      </c>
      <c r="G141" s="195" t="s">
        <v>164</v>
      </c>
      <c r="H141" s="196">
        <v>11.2</v>
      </c>
      <c r="I141" s="197"/>
      <c r="J141" s="198">
        <f>ROUND(I141*H141,2)</f>
        <v>0</v>
      </c>
      <c r="K141" s="194" t="s">
        <v>145</v>
      </c>
      <c r="L141" s="59"/>
      <c r="M141" s="199" t="s">
        <v>21</v>
      </c>
      <c r="N141" s="200" t="s">
        <v>42</v>
      </c>
      <c r="O141" s="40"/>
      <c r="P141" s="201">
        <f>O141*H141</f>
        <v>0</v>
      </c>
      <c r="Q141" s="201">
        <v>0</v>
      </c>
      <c r="R141" s="201">
        <f>Q141*H141</f>
        <v>0</v>
      </c>
      <c r="S141" s="201">
        <v>0.261</v>
      </c>
      <c r="T141" s="202">
        <f>S141*H141</f>
        <v>2.9232</v>
      </c>
      <c r="AR141" s="22" t="s">
        <v>146</v>
      </c>
      <c r="AT141" s="22" t="s">
        <v>141</v>
      </c>
      <c r="AU141" s="22" t="s">
        <v>81</v>
      </c>
      <c r="AY141" s="22" t="s">
        <v>138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2" t="s">
        <v>79</v>
      </c>
      <c r="BK141" s="203">
        <f>ROUND(I141*H141,2)</f>
        <v>0</v>
      </c>
      <c r="BL141" s="22" t="s">
        <v>146</v>
      </c>
      <c r="BM141" s="22" t="s">
        <v>232</v>
      </c>
    </row>
    <row r="142" spans="2:65" s="1" customFormat="1" ht="31.5" customHeight="1">
      <c r="B142" s="39"/>
      <c r="C142" s="192" t="s">
        <v>233</v>
      </c>
      <c r="D142" s="192" t="s">
        <v>141</v>
      </c>
      <c r="E142" s="193" t="s">
        <v>234</v>
      </c>
      <c r="F142" s="194" t="s">
        <v>235</v>
      </c>
      <c r="G142" s="195" t="s">
        <v>236</v>
      </c>
      <c r="H142" s="196">
        <v>15</v>
      </c>
      <c r="I142" s="197"/>
      <c r="J142" s="198">
        <f>ROUND(I142*H142,2)</f>
        <v>0</v>
      </c>
      <c r="K142" s="194" t="s">
        <v>145</v>
      </c>
      <c r="L142" s="59"/>
      <c r="M142" s="199" t="s">
        <v>21</v>
      </c>
      <c r="N142" s="200" t="s">
        <v>42</v>
      </c>
      <c r="O142" s="40"/>
      <c r="P142" s="201">
        <f>O142*H142</f>
        <v>0</v>
      </c>
      <c r="Q142" s="201">
        <v>0</v>
      </c>
      <c r="R142" s="201">
        <f>Q142*H142</f>
        <v>0</v>
      </c>
      <c r="S142" s="201">
        <v>1.8</v>
      </c>
      <c r="T142" s="202">
        <f>S142*H142</f>
        <v>27</v>
      </c>
      <c r="AR142" s="22" t="s">
        <v>146</v>
      </c>
      <c r="AT142" s="22" t="s">
        <v>141</v>
      </c>
      <c r="AU142" s="22" t="s">
        <v>81</v>
      </c>
      <c r="AY142" s="22" t="s">
        <v>138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2" t="s">
        <v>79</v>
      </c>
      <c r="BK142" s="203">
        <f>ROUND(I142*H142,2)</f>
        <v>0</v>
      </c>
      <c r="BL142" s="22" t="s">
        <v>146</v>
      </c>
      <c r="BM142" s="22" t="s">
        <v>237</v>
      </c>
    </row>
    <row r="143" spans="2:65" s="1" customFormat="1" ht="31.5" customHeight="1">
      <c r="B143" s="39"/>
      <c r="C143" s="192" t="s">
        <v>238</v>
      </c>
      <c r="D143" s="192" t="s">
        <v>141</v>
      </c>
      <c r="E143" s="193" t="s">
        <v>239</v>
      </c>
      <c r="F143" s="194" t="s">
        <v>240</v>
      </c>
      <c r="G143" s="195" t="s">
        <v>164</v>
      </c>
      <c r="H143" s="196">
        <v>29.5</v>
      </c>
      <c r="I143" s="197"/>
      <c r="J143" s="198">
        <f>ROUND(I143*H143,2)</f>
        <v>0</v>
      </c>
      <c r="K143" s="194" t="s">
        <v>145</v>
      </c>
      <c r="L143" s="59"/>
      <c r="M143" s="199" t="s">
        <v>21</v>
      </c>
      <c r="N143" s="200" t="s">
        <v>42</v>
      </c>
      <c r="O143" s="40"/>
      <c r="P143" s="201">
        <f>O143*H143</f>
        <v>0</v>
      </c>
      <c r="Q143" s="201">
        <v>0</v>
      </c>
      <c r="R143" s="201">
        <f>Q143*H143</f>
        <v>0</v>
      </c>
      <c r="S143" s="201">
        <v>0.035</v>
      </c>
      <c r="T143" s="202">
        <f>S143*H143</f>
        <v>1.0325000000000002</v>
      </c>
      <c r="AR143" s="22" t="s">
        <v>146</v>
      </c>
      <c r="AT143" s="22" t="s">
        <v>141</v>
      </c>
      <c r="AU143" s="22" t="s">
        <v>81</v>
      </c>
      <c r="AY143" s="22" t="s">
        <v>138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2" t="s">
        <v>79</v>
      </c>
      <c r="BK143" s="203">
        <f>ROUND(I143*H143,2)</f>
        <v>0</v>
      </c>
      <c r="BL143" s="22" t="s">
        <v>146</v>
      </c>
      <c r="BM143" s="22" t="s">
        <v>241</v>
      </c>
    </row>
    <row r="144" spans="2:51" s="11" customFormat="1" ht="13.5">
      <c r="B144" s="204"/>
      <c r="C144" s="205"/>
      <c r="D144" s="206" t="s">
        <v>148</v>
      </c>
      <c r="E144" s="207" t="s">
        <v>21</v>
      </c>
      <c r="F144" s="208" t="s">
        <v>242</v>
      </c>
      <c r="G144" s="205"/>
      <c r="H144" s="209">
        <v>29.5</v>
      </c>
      <c r="I144" s="210"/>
      <c r="J144" s="205"/>
      <c r="K144" s="205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148</v>
      </c>
      <c r="AU144" s="215" t="s">
        <v>81</v>
      </c>
      <c r="AV144" s="11" t="s">
        <v>81</v>
      </c>
      <c r="AW144" s="11" t="s">
        <v>35</v>
      </c>
      <c r="AX144" s="11" t="s">
        <v>71</v>
      </c>
      <c r="AY144" s="215" t="s">
        <v>138</v>
      </c>
    </row>
    <row r="145" spans="2:51" s="12" customFormat="1" ht="13.5">
      <c r="B145" s="216"/>
      <c r="C145" s="217"/>
      <c r="D145" s="218" t="s">
        <v>148</v>
      </c>
      <c r="E145" s="219" t="s">
        <v>21</v>
      </c>
      <c r="F145" s="220" t="s">
        <v>151</v>
      </c>
      <c r="G145" s="217"/>
      <c r="H145" s="221">
        <v>29.5</v>
      </c>
      <c r="I145" s="222"/>
      <c r="J145" s="217"/>
      <c r="K145" s="217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148</v>
      </c>
      <c r="AU145" s="227" t="s">
        <v>81</v>
      </c>
      <c r="AV145" s="12" t="s">
        <v>146</v>
      </c>
      <c r="AW145" s="12" t="s">
        <v>35</v>
      </c>
      <c r="AX145" s="12" t="s">
        <v>79</v>
      </c>
      <c r="AY145" s="227" t="s">
        <v>138</v>
      </c>
    </row>
    <row r="146" spans="2:65" s="1" customFormat="1" ht="31.5" customHeight="1">
      <c r="B146" s="39"/>
      <c r="C146" s="192" t="s">
        <v>9</v>
      </c>
      <c r="D146" s="192" t="s">
        <v>141</v>
      </c>
      <c r="E146" s="193" t="s">
        <v>243</v>
      </c>
      <c r="F146" s="194" t="s">
        <v>244</v>
      </c>
      <c r="G146" s="195" t="s">
        <v>164</v>
      </c>
      <c r="H146" s="196">
        <v>30.5</v>
      </c>
      <c r="I146" s="197"/>
      <c r="J146" s="198">
        <f>ROUND(I146*H146,2)</f>
        <v>0</v>
      </c>
      <c r="K146" s="194" t="s">
        <v>145</v>
      </c>
      <c r="L146" s="59"/>
      <c r="M146" s="199" t="s">
        <v>21</v>
      </c>
      <c r="N146" s="200" t="s">
        <v>42</v>
      </c>
      <c r="O146" s="40"/>
      <c r="P146" s="201">
        <f>O146*H146</f>
        <v>0</v>
      </c>
      <c r="Q146" s="201">
        <v>0</v>
      </c>
      <c r="R146" s="201">
        <f>Q146*H146</f>
        <v>0</v>
      </c>
      <c r="S146" s="201">
        <v>0.55</v>
      </c>
      <c r="T146" s="202">
        <f>S146*H146</f>
        <v>16.775000000000002</v>
      </c>
      <c r="AR146" s="22" t="s">
        <v>146</v>
      </c>
      <c r="AT146" s="22" t="s">
        <v>141</v>
      </c>
      <c r="AU146" s="22" t="s">
        <v>81</v>
      </c>
      <c r="AY146" s="22" t="s">
        <v>138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2" t="s">
        <v>79</v>
      </c>
      <c r="BK146" s="203">
        <f>ROUND(I146*H146,2)</f>
        <v>0</v>
      </c>
      <c r="BL146" s="22" t="s">
        <v>146</v>
      </c>
      <c r="BM146" s="22" t="s">
        <v>245</v>
      </c>
    </row>
    <row r="147" spans="2:65" s="1" customFormat="1" ht="31.5" customHeight="1">
      <c r="B147" s="39"/>
      <c r="C147" s="192" t="s">
        <v>246</v>
      </c>
      <c r="D147" s="192" t="s">
        <v>141</v>
      </c>
      <c r="E147" s="193" t="s">
        <v>247</v>
      </c>
      <c r="F147" s="194" t="s">
        <v>248</v>
      </c>
      <c r="G147" s="195" t="s">
        <v>164</v>
      </c>
      <c r="H147" s="196">
        <v>471.2</v>
      </c>
      <c r="I147" s="197"/>
      <c r="J147" s="198">
        <f>ROUND(I147*H147,2)</f>
        <v>0</v>
      </c>
      <c r="K147" s="194" t="s">
        <v>145</v>
      </c>
      <c r="L147" s="59"/>
      <c r="M147" s="199" t="s">
        <v>21</v>
      </c>
      <c r="N147" s="200" t="s">
        <v>42</v>
      </c>
      <c r="O147" s="40"/>
      <c r="P147" s="201">
        <f>O147*H147</f>
        <v>0</v>
      </c>
      <c r="Q147" s="201">
        <v>0</v>
      </c>
      <c r="R147" s="201">
        <f>Q147*H147</f>
        <v>0</v>
      </c>
      <c r="S147" s="201">
        <v>0.02</v>
      </c>
      <c r="T147" s="202">
        <f>S147*H147</f>
        <v>9.424</v>
      </c>
      <c r="AR147" s="22" t="s">
        <v>146</v>
      </c>
      <c r="AT147" s="22" t="s">
        <v>141</v>
      </c>
      <c r="AU147" s="22" t="s">
        <v>81</v>
      </c>
      <c r="AY147" s="22" t="s">
        <v>138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2" t="s">
        <v>79</v>
      </c>
      <c r="BK147" s="203">
        <f>ROUND(I147*H147,2)</f>
        <v>0</v>
      </c>
      <c r="BL147" s="22" t="s">
        <v>146</v>
      </c>
      <c r="BM147" s="22" t="s">
        <v>249</v>
      </c>
    </row>
    <row r="148" spans="2:65" s="1" customFormat="1" ht="31.5" customHeight="1">
      <c r="B148" s="39"/>
      <c r="C148" s="192" t="s">
        <v>250</v>
      </c>
      <c r="D148" s="192" t="s">
        <v>141</v>
      </c>
      <c r="E148" s="193" t="s">
        <v>251</v>
      </c>
      <c r="F148" s="194" t="s">
        <v>252</v>
      </c>
      <c r="G148" s="195" t="s">
        <v>164</v>
      </c>
      <c r="H148" s="196">
        <v>124.7</v>
      </c>
      <c r="I148" s="197"/>
      <c r="J148" s="198">
        <f>ROUND(I148*H148,2)</f>
        <v>0</v>
      </c>
      <c r="K148" s="194" t="s">
        <v>145</v>
      </c>
      <c r="L148" s="59"/>
      <c r="M148" s="199" t="s">
        <v>21</v>
      </c>
      <c r="N148" s="200" t="s">
        <v>42</v>
      </c>
      <c r="O148" s="40"/>
      <c r="P148" s="201">
        <f>O148*H148</f>
        <v>0</v>
      </c>
      <c r="Q148" s="201">
        <v>0</v>
      </c>
      <c r="R148" s="201">
        <f>Q148*H148</f>
        <v>0</v>
      </c>
      <c r="S148" s="201">
        <v>0.068</v>
      </c>
      <c r="T148" s="202">
        <f>S148*H148</f>
        <v>8.479600000000001</v>
      </c>
      <c r="AR148" s="22" t="s">
        <v>146</v>
      </c>
      <c r="AT148" s="22" t="s">
        <v>141</v>
      </c>
      <c r="AU148" s="22" t="s">
        <v>81</v>
      </c>
      <c r="AY148" s="22" t="s">
        <v>138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2" t="s">
        <v>79</v>
      </c>
      <c r="BK148" s="203">
        <f>ROUND(I148*H148,2)</f>
        <v>0</v>
      </c>
      <c r="BL148" s="22" t="s">
        <v>146</v>
      </c>
      <c r="BM148" s="22" t="s">
        <v>253</v>
      </c>
    </row>
    <row r="149" spans="2:51" s="11" customFormat="1" ht="13.5">
      <c r="B149" s="204"/>
      <c r="C149" s="205"/>
      <c r="D149" s="206" t="s">
        <v>148</v>
      </c>
      <c r="E149" s="207" t="s">
        <v>21</v>
      </c>
      <c r="F149" s="208" t="s">
        <v>254</v>
      </c>
      <c r="G149" s="205"/>
      <c r="H149" s="209">
        <v>95.04</v>
      </c>
      <c r="I149" s="210"/>
      <c r="J149" s="205"/>
      <c r="K149" s="205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148</v>
      </c>
      <c r="AU149" s="215" t="s">
        <v>81</v>
      </c>
      <c r="AV149" s="11" t="s">
        <v>81</v>
      </c>
      <c r="AW149" s="11" t="s">
        <v>35</v>
      </c>
      <c r="AX149" s="11" t="s">
        <v>71</v>
      </c>
      <c r="AY149" s="215" t="s">
        <v>138</v>
      </c>
    </row>
    <row r="150" spans="2:51" s="11" customFormat="1" ht="13.5">
      <c r="B150" s="204"/>
      <c r="C150" s="205"/>
      <c r="D150" s="206" t="s">
        <v>148</v>
      </c>
      <c r="E150" s="207" t="s">
        <v>21</v>
      </c>
      <c r="F150" s="208" t="s">
        <v>255</v>
      </c>
      <c r="G150" s="205"/>
      <c r="H150" s="209">
        <v>29.66</v>
      </c>
      <c r="I150" s="210"/>
      <c r="J150" s="205"/>
      <c r="K150" s="205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148</v>
      </c>
      <c r="AU150" s="215" t="s">
        <v>81</v>
      </c>
      <c r="AV150" s="11" t="s">
        <v>81</v>
      </c>
      <c r="AW150" s="11" t="s">
        <v>35</v>
      </c>
      <c r="AX150" s="11" t="s">
        <v>71</v>
      </c>
      <c r="AY150" s="215" t="s">
        <v>138</v>
      </c>
    </row>
    <row r="151" spans="2:51" s="12" customFormat="1" ht="13.5">
      <c r="B151" s="216"/>
      <c r="C151" s="217"/>
      <c r="D151" s="218" t="s">
        <v>148</v>
      </c>
      <c r="E151" s="219" t="s">
        <v>21</v>
      </c>
      <c r="F151" s="220" t="s">
        <v>151</v>
      </c>
      <c r="G151" s="217"/>
      <c r="H151" s="221">
        <v>124.7</v>
      </c>
      <c r="I151" s="222"/>
      <c r="J151" s="217"/>
      <c r="K151" s="217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148</v>
      </c>
      <c r="AU151" s="227" t="s">
        <v>81</v>
      </c>
      <c r="AV151" s="12" t="s">
        <v>146</v>
      </c>
      <c r="AW151" s="12" t="s">
        <v>35</v>
      </c>
      <c r="AX151" s="12" t="s">
        <v>79</v>
      </c>
      <c r="AY151" s="227" t="s">
        <v>138</v>
      </c>
    </row>
    <row r="152" spans="2:65" s="1" customFormat="1" ht="22.5" customHeight="1">
      <c r="B152" s="39"/>
      <c r="C152" s="192" t="s">
        <v>256</v>
      </c>
      <c r="D152" s="192" t="s">
        <v>141</v>
      </c>
      <c r="E152" s="193" t="s">
        <v>257</v>
      </c>
      <c r="F152" s="194" t="s">
        <v>258</v>
      </c>
      <c r="G152" s="195" t="s">
        <v>164</v>
      </c>
      <c r="H152" s="196">
        <v>37</v>
      </c>
      <c r="I152" s="197"/>
      <c r="J152" s="198">
        <f aca="true" t="shared" si="10" ref="J152:J159">ROUND(I152*H152,2)</f>
        <v>0</v>
      </c>
      <c r="K152" s="194" t="s">
        <v>145</v>
      </c>
      <c r="L152" s="59"/>
      <c r="M152" s="199" t="s">
        <v>21</v>
      </c>
      <c r="N152" s="200" t="s">
        <v>42</v>
      </c>
      <c r="O152" s="40"/>
      <c r="P152" s="201">
        <f aca="true" t="shared" si="11" ref="P152:P159">O152*H152</f>
        <v>0</v>
      </c>
      <c r="Q152" s="201">
        <v>0</v>
      </c>
      <c r="R152" s="201">
        <f aca="true" t="shared" si="12" ref="R152:R159">Q152*H152</f>
        <v>0</v>
      </c>
      <c r="S152" s="201">
        <v>0.076</v>
      </c>
      <c r="T152" s="202">
        <f aca="true" t="shared" si="13" ref="T152:T159">S152*H152</f>
        <v>2.812</v>
      </c>
      <c r="AR152" s="22" t="s">
        <v>146</v>
      </c>
      <c r="AT152" s="22" t="s">
        <v>141</v>
      </c>
      <c r="AU152" s="22" t="s">
        <v>81</v>
      </c>
      <c r="AY152" s="22" t="s">
        <v>138</v>
      </c>
      <c r="BE152" s="203">
        <f aca="true" t="shared" si="14" ref="BE152:BE159">IF(N152="základní",J152,0)</f>
        <v>0</v>
      </c>
      <c r="BF152" s="203">
        <f aca="true" t="shared" si="15" ref="BF152:BF159">IF(N152="snížená",J152,0)</f>
        <v>0</v>
      </c>
      <c r="BG152" s="203">
        <f aca="true" t="shared" si="16" ref="BG152:BG159">IF(N152="zákl. přenesená",J152,0)</f>
        <v>0</v>
      </c>
      <c r="BH152" s="203">
        <f aca="true" t="shared" si="17" ref="BH152:BH159">IF(N152="sníž. přenesená",J152,0)</f>
        <v>0</v>
      </c>
      <c r="BI152" s="203">
        <f aca="true" t="shared" si="18" ref="BI152:BI159">IF(N152="nulová",J152,0)</f>
        <v>0</v>
      </c>
      <c r="BJ152" s="22" t="s">
        <v>79</v>
      </c>
      <c r="BK152" s="203">
        <f aca="true" t="shared" si="19" ref="BK152:BK159">ROUND(I152*H152,2)</f>
        <v>0</v>
      </c>
      <c r="BL152" s="22" t="s">
        <v>146</v>
      </c>
      <c r="BM152" s="22" t="s">
        <v>259</v>
      </c>
    </row>
    <row r="153" spans="2:65" s="1" customFormat="1" ht="22.5" customHeight="1">
      <c r="B153" s="39"/>
      <c r="C153" s="192" t="s">
        <v>260</v>
      </c>
      <c r="D153" s="192" t="s">
        <v>141</v>
      </c>
      <c r="E153" s="193" t="s">
        <v>261</v>
      </c>
      <c r="F153" s="194" t="s">
        <v>262</v>
      </c>
      <c r="G153" s="195" t="s">
        <v>263</v>
      </c>
      <c r="H153" s="196">
        <v>1</v>
      </c>
      <c r="I153" s="197"/>
      <c r="J153" s="198">
        <f t="shared" si="10"/>
        <v>0</v>
      </c>
      <c r="K153" s="194" t="s">
        <v>21</v>
      </c>
      <c r="L153" s="59"/>
      <c r="M153" s="199" t="s">
        <v>21</v>
      </c>
      <c r="N153" s="200" t="s">
        <v>42</v>
      </c>
      <c r="O153" s="40"/>
      <c r="P153" s="201">
        <f t="shared" si="11"/>
        <v>0</v>
      </c>
      <c r="Q153" s="201">
        <v>0</v>
      </c>
      <c r="R153" s="201">
        <f t="shared" si="12"/>
        <v>0</v>
      </c>
      <c r="S153" s="201">
        <v>0</v>
      </c>
      <c r="T153" s="202">
        <f t="shared" si="13"/>
        <v>0</v>
      </c>
      <c r="AR153" s="22" t="s">
        <v>146</v>
      </c>
      <c r="AT153" s="22" t="s">
        <v>141</v>
      </c>
      <c r="AU153" s="22" t="s">
        <v>81</v>
      </c>
      <c r="AY153" s="22" t="s">
        <v>138</v>
      </c>
      <c r="BE153" s="203">
        <f t="shared" si="14"/>
        <v>0</v>
      </c>
      <c r="BF153" s="203">
        <f t="shared" si="15"/>
        <v>0</v>
      </c>
      <c r="BG153" s="203">
        <f t="shared" si="16"/>
        <v>0</v>
      </c>
      <c r="BH153" s="203">
        <f t="shared" si="17"/>
        <v>0</v>
      </c>
      <c r="BI153" s="203">
        <f t="shared" si="18"/>
        <v>0</v>
      </c>
      <c r="BJ153" s="22" t="s">
        <v>79</v>
      </c>
      <c r="BK153" s="203">
        <f t="shared" si="19"/>
        <v>0</v>
      </c>
      <c r="BL153" s="22" t="s">
        <v>146</v>
      </c>
      <c r="BM153" s="22" t="s">
        <v>264</v>
      </c>
    </row>
    <row r="154" spans="2:65" s="1" customFormat="1" ht="22.5" customHeight="1">
      <c r="B154" s="39"/>
      <c r="C154" s="192" t="s">
        <v>265</v>
      </c>
      <c r="D154" s="192" t="s">
        <v>141</v>
      </c>
      <c r="E154" s="193" t="s">
        <v>266</v>
      </c>
      <c r="F154" s="194" t="s">
        <v>267</v>
      </c>
      <c r="G154" s="195" t="s">
        <v>263</v>
      </c>
      <c r="H154" s="196">
        <v>1</v>
      </c>
      <c r="I154" s="197"/>
      <c r="J154" s="198">
        <f t="shared" si="10"/>
        <v>0</v>
      </c>
      <c r="K154" s="194" t="s">
        <v>21</v>
      </c>
      <c r="L154" s="59"/>
      <c r="M154" s="199" t="s">
        <v>21</v>
      </c>
      <c r="N154" s="200" t="s">
        <v>42</v>
      </c>
      <c r="O154" s="40"/>
      <c r="P154" s="201">
        <f t="shared" si="11"/>
        <v>0</v>
      </c>
      <c r="Q154" s="201">
        <v>0</v>
      </c>
      <c r="R154" s="201">
        <f t="shared" si="12"/>
        <v>0</v>
      </c>
      <c r="S154" s="201">
        <v>0</v>
      </c>
      <c r="T154" s="202">
        <f t="shared" si="13"/>
        <v>0</v>
      </c>
      <c r="AR154" s="22" t="s">
        <v>146</v>
      </c>
      <c r="AT154" s="22" t="s">
        <v>141</v>
      </c>
      <c r="AU154" s="22" t="s">
        <v>81</v>
      </c>
      <c r="AY154" s="22" t="s">
        <v>138</v>
      </c>
      <c r="BE154" s="203">
        <f t="shared" si="14"/>
        <v>0</v>
      </c>
      <c r="BF154" s="203">
        <f t="shared" si="15"/>
        <v>0</v>
      </c>
      <c r="BG154" s="203">
        <f t="shared" si="16"/>
        <v>0</v>
      </c>
      <c r="BH154" s="203">
        <f t="shared" si="17"/>
        <v>0</v>
      </c>
      <c r="BI154" s="203">
        <f t="shared" si="18"/>
        <v>0</v>
      </c>
      <c r="BJ154" s="22" t="s">
        <v>79</v>
      </c>
      <c r="BK154" s="203">
        <f t="shared" si="19"/>
        <v>0</v>
      </c>
      <c r="BL154" s="22" t="s">
        <v>146</v>
      </c>
      <c r="BM154" s="22" t="s">
        <v>268</v>
      </c>
    </row>
    <row r="155" spans="2:65" s="1" customFormat="1" ht="22.5" customHeight="1">
      <c r="B155" s="39"/>
      <c r="C155" s="192" t="s">
        <v>269</v>
      </c>
      <c r="D155" s="192" t="s">
        <v>141</v>
      </c>
      <c r="E155" s="193" t="s">
        <v>270</v>
      </c>
      <c r="F155" s="194" t="s">
        <v>271</v>
      </c>
      <c r="G155" s="195" t="s">
        <v>272</v>
      </c>
      <c r="H155" s="196">
        <v>1</v>
      </c>
      <c r="I155" s="197"/>
      <c r="J155" s="198">
        <f t="shared" si="10"/>
        <v>0</v>
      </c>
      <c r="K155" s="194" t="s">
        <v>21</v>
      </c>
      <c r="L155" s="59"/>
      <c r="M155" s="199" t="s">
        <v>21</v>
      </c>
      <c r="N155" s="200" t="s">
        <v>42</v>
      </c>
      <c r="O155" s="40"/>
      <c r="P155" s="201">
        <f t="shared" si="11"/>
        <v>0</v>
      </c>
      <c r="Q155" s="201">
        <v>0</v>
      </c>
      <c r="R155" s="201">
        <f t="shared" si="12"/>
        <v>0</v>
      </c>
      <c r="S155" s="201">
        <v>0</v>
      </c>
      <c r="T155" s="202">
        <f t="shared" si="13"/>
        <v>0</v>
      </c>
      <c r="AR155" s="22" t="s">
        <v>146</v>
      </c>
      <c r="AT155" s="22" t="s">
        <v>141</v>
      </c>
      <c r="AU155" s="22" t="s">
        <v>81</v>
      </c>
      <c r="AY155" s="22" t="s">
        <v>138</v>
      </c>
      <c r="BE155" s="203">
        <f t="shared" si="14"/>
        <v>0</v>
      </c>
      <c r="BF155" s="203">
        <f t="shared" si="15"/>
        <v>0</v>
      </c>
      <c r="BG155" s="203">
        <f t="shared" si="16"/>
        <v>0</v>
      </c>
      <c r="BH155" s="203">
        <f t="shared" si="17"/>
        <v>0</v>
      </c>
      <c r="BI155" s="203">
        <f t="shared" si="18"/>
        <v>0</v>
      </c>
      <c r="BJ155" s="22" t="s">
        <v>79</v>
      </c>
      <c r="BK155" s="203">
        <f t="shared" si="19"/>
        <v>0</v>
      </c>
      <c r="BL155" s="22" t="s">
        <v>146</v>
      </c>
      <c r="BM155" s="22" t="s">
        <v>273</v>
      </c>
    </row>
    <row r="156" spans="2:65" s="1" customFormat="1" ht="22.5" customHeight="1">
      <c r="B156" s="39"/>
      <c r="C156" s="192" t="s">
        <v>274</v>
      </c>
      <c r="D156" s="192" t="s">
        <v>141</v>
      </c>
      <c r="E156" s="193" t="s">
        <v>275</v>
      </c>
      <c r="F156" s="194" t="s">
        <v>276</v>
      </c>
      <c r="G156" s="195" t="s">
        <v>263</v>
      </c>
      <c r="H156" s="196">
        <v>1</v>
      </c>
      <c r="I156" s="197"/>
      <c r="J156" s="198">
        <f t="shared" si="10"/>
        <v>0</v>
      </c>
      <c r="K156" s="194" t="s">
        <v>21</v>
      </c>
      <c r="L156" s="59"/>
      <c r="M156" s="199" t="s">
        <v>21</v>
      </c>
      <c r="N156" s="200" t="s">
        <v>42</v>
      </c>
      <c r="O156" s="40"/>
      <c r="P156" s="201">
        <f t="shared" si="11"/>
        <v>0</v>
      </c>
      <c r="Q156" s="201">
        <v>0</v>
      </c>
      <c r="R156" s="201">
        <f t="shared" si="12"/>
        <v>0</v>
      </c>
      <c r="S156" s="201">
        <v>0</v>
      </c>
      <c r="T156" s="202">
        <f t="shared" si="13"/>
        <v>0</v>
      </c>
      <c r="AR156" s="22" t="s">
        <v>146</v>
      </c>
      <c r="AT156" s="22" t="s">
        <v>141</v>
      </c>
      <c r="AU156" s="22" t="s">
        <v>81</v>
      </c>
      <c r="AY156" s="22" t="s">
        <v>138</v>
      </c>
      <c r="BE156" s="203">
        <f t="shared" si="14"/>
        <v>0</v>
      </c>
      <c r="BF156" s="203">
        <f t="shared" si="15"/>
        <v>0</v>
      </c>
      <c r="BG156" s="203">
        <f t="shared" si="16"/>
        <v>0</v>
      </c>
      <c r="BH156" s="203">
        <f t="shared" si="17"/>
        <v>0</v>
      </c>
      <c r="BI156" s="203">
        <f t="shared" si="18"/>
        <v>0</v>
      </c>
      <c r="BJ156" s="22" t="s">
        <v>79</v>
      </c>
      <c r="BK156" s="203">
        <f t="shared" si="19"/>
        <v>0</v>
      </c>
      <c r="BL156" s="22" t="s">
        <v>146</v>
      </c>
      <c r="BM156" s="22" t="s">
        <v>277</v>
      </c>
    </row>
    <row r="157" spans="2:65" s="1" customFormat="1" ht="22.5" customHeight="1">
      <c r="B157" s="39"/>
      <c r="C157" s="192" t="s">
        <v>278</v>
      </c>
      <c r="D157" s="192" t="s">
        <v>141</v>
      </c>
      <c r="E157" s="193" t="s">
        <v>279</v>
      </c>
      <c r="F157" s="194" t="s">
        <v>280</v>
      </c>
      <c r="G157" s="195" t="s">
        <v>263</v>
      </c>
      <c r="H157" s="196">
        <v>2</v>
      </c>
      <c r="I157" s="197"/>
      <c r="J157" s="198">
        <f t="shared" si="10"/>
        <v>0</v>
      </c>
      <c r="K157" s="194" t="s">
        <v>21</v>
      </c>
      <c r="L157" s="59"/>
      <c r="M157" s="199" t="s">
        <v>21</v>
      </c>
      <c r="N157" s="200" t="s">
        <v>42</v>
      </c>
      <c r="O157" s="40"/>
      <c r="P157" s="201">
        <f t="shared" si="11"/>
        <v>0</v>
      </c>
      <c r="Q157" s="201">
        <v>0</v>
      </c>
      <c r="R157" s="201">
        <f t="shared" si="12"/>
        <v>0</v>
      </c>
      <c r="S157" s="201">
        <v>0</v>
      </c>
      <c r="T157" s="202">
        <f t="shared" si="13"/>
        <v>0</v>
      </c>
      <c r="AR157" s="22" t="s">
        <v>146</v>
      </c>
      <c r="AT157" s="22" t="s">
        <v>141</v>
      </c>
      <c r="AU157" s="22" t="s">
        <v>81</v>
      </c>
      <c r="AY157" s="22" t="s">
        <v>138</v>
      </c>
      <c r="BE157" s="203">
        <f t="shared" si="14"/>
        <v>0</v>
      </c>
      <c r="BF157" s="203">
        <f t="shared" si="15"/>
        <v>0</v>
      </c>
      <c r="BG157" s="203">
        <f t="shared" si="16"/>
        <v>0</v>
      </c>
      <c r="BH157" s="203">
        <f t="shared" si="17"/>
        <v>0</v>
      </c>
      <c r="BI157" s="203">
        <f t="shared" si="18"/>
        <v>0</v>
      </c>
      <c r="BJ157" s="22" t="s">
        <v>79</v>
      </c>
      <c r="BK157" s="203">
        <f t="shared" si="19"/>
        <v>0</v>
      </c>
      <c r="BL157" s="22" t="s">
        <v>146</v>
      </c>
      <c r="BM157" s="22" t="s">
        <v>281</v>
      </c>
    </row>
    <row r="158" spans="2:65" s="1" customFormat="1" ht="22.5" customHeight="1">
      <c r="B158" s="39"/>
      <c r="C158" s="192" t="s">
        <v>282</v>
      </c>
      <c r="D158" s="192" t="s">
        <v>141</v>
      </c>
      <c r="E158" s="193" t="s">
        <v>283</v>
      </c>
      <c r="F158" s="194" t="s">
        <v>284</v>
      </c>
      <c r="G158" s="195" t="s">
        <v>263</v>
      </c>
      <c r="H158" s="196">
        <v>1</v>
      </c>
      <c r="I158" s="197"/>
      <c r="J158" s="198">
        <f t="shared" si="10"/>
        <v>0</v>
      </c>
      <c r="K158" s="194" t="s">
        <v>21</v>
      </c>
      <c r="L158" s="59"/>
      <c r="M158" s="199" t="s">
        <v>21</v>
      </c>
      <c r="N158" s="200" t="s">
        <v>42</v>
      </c>
      <c r="O158" s="40"/>
      <c r="P158" s="201">
        <f t="shared" si="11"/>
        <v>0</v>
      </c>
      <c r="Q158" s="201">
        <v>0</v>
      </c>
      <c r="R158" s="201">
        <f t="shared" si="12"/>
        <v>0</v>
      </c>
      <c r="S158" s="201">
        <v>0</v>
      </c>
      <c r="T158" s="202">
        <f t="shared" si="13"/>
        <v>0</v>
      </c>
      <c r="AR158" s="22" t="s">
        <v>146</v>
      </c>
      <c r="AT158" s="22" t="s">
        <v>141</v>
      </c>
      <c r="AU158" s="22" t="s">
        <v>81</v>
      </c>
      <c r="AY158" s="22" t="s">
        <v>138</v>
      </c>
      <c r="BE158" s="203">
        <f t="shared" si="14"/>
        <v>0</v>
      </c>
      <c r="BF158" s="203">
        <f t="shared" si="15"/>
        <v>0</v>
      </c>
      <c r="BG158" s="203">
        <f t="shared" si="16"/>
        <v>0</v>
      </c>
      <c r="BH158" s="203">
        <f t="shared" si="17"/>
        <v>0</v>
      </c>
      <c r="BI158" s="203">
        <f t="shared" si="18"/>
        <v>0</v>
      </c>
      <c r="BJ158" s="22" t="s">
        <v>79</v>
      </c>
      <c r="BK158" s="203">
        <f t="shared" si="19"/>
        <v>0</v>
      </c>
      <c r="BL158" s="22" t="s">
        <v>146</v>
      </c>
      <c r="BM158" s="22" t="s">
        <v>285</v>
      </c>
    </row>
    <row r="159" spans="2:65" s="1" customFormat="1" ht="22.5" customHeight="1">
      <c r="B159" s="39"/>
      <c r="C159" s="192" t="s">
        <v>286</v>
      </c>
      <c r="D159" s="192" t="s">
        <v>141</v>
      </c>
      <c r="E159" s="193" t="s">
        <v>287</v>
      </c>
      <c r="F159" s="194" t="s">
        <v>288</v>
      </c>
      <c r="G159" s="195" t="s">
        <v>164</v>
      </c>
      <c r="H159" s="196">
        <v>275.3</v>
      </c>
      <c r="I159" s="197"/>
      <c r="J159" s="198">
        <f t="shared" si="10"/>
        <v>0</v>
      </c>
      <c r="K159" s="194" t="s">
        <v>21</v>
      </c>
      <c r="L159" s="59"/>
      <c r="M159" s="199" t="s">
        <v>21</v>
      </c>
      <c r="N159" s="200" t="s">
        <v>42</v>
      </c>
      <c r="O159" s="40"/>
      <c r="P159" s="201">
        <f t="shared" si="11"/>
        <v>0</v>
      </c>
      <c r="Q159" s="201">
        <v>0</v>
      </c>
      <c r="R159" s="201">
        <f t="shared" si="12"/>
        <v>0</v>
      </c>
      <c r="S159" s="201">
        <v>0</v>
      </c>
      <c r="T159" s="202">
        <f t="shared" si="13"/>
        <v>0</v>
      </c>
      <c r="AR159" s="22" t="s">
        <v>146</v>
      </c>
      <c r="AT159" s="22" t="s">
        <v>141</v>
      </c>
      <c r="AU159" s="22" t="s">
        <v>81</v>
      </c>
      <c r="AY159" s="22" t="s">
        <v>138</v>
      </c>
      <c r="BE159" s="203">
        <f t="shared" si="14"/>
        <v>0</v>
      </c>
      <c r="BF159" s="203">
        <f t="shared" si="15"/>
        <v>0</v>
      </c>
      <c r="BG159" s="203">
        <f t="shared" si="16"/>
        <v>0</v>
      </c>
      <c r="BH159" s="203">
        <f t="shared" si="17"/>
        <v>0</v>
      </c>
      <c r="BI159" s="203">
        <f t="shared" si="18"/>
        <v>0</v>
      </c>
      <c r="BJ159" s="22" t="s">
        <v>79</v>
      </c>
      <c r="BK159" s="203">
        <f t="shared" si="19"/>
        <v>0</v>
      </c>
      <c r="BL159" s="22" t="s">
        <v>146</v>
      </c>
      <c r="BM159" s="22" t="s">
        <v>289</v>
      </c>
    </row>
    <row r="160" spans="2:63" s="10" customFormat="1" ht="29.85" customHeight="1">
      <c r="B160" s="175"/>
      <c r="C160" s="176"/>
      <c r="D160" s="189" t="s">
        <v>70</v>
      </c>
      <c r="E160" s="190" t="s">
        <v>290</v>
      </c>
      <c r="F160" s="190" t="s">
        <v>291</v>
      </c>
      <c r="G160" s="176"/>
      <c r="H160" s="176"/>
      <c r="I160" s="179"/>
      <c r="J160" s="191">
        <f>BK160</f>
        <v>0</v>
      </c>
      <c r="K160" s="176"/>
      <c r="L160" s="181"/>
      <c r="M160" s="182"/>
      <c r="N160" s="183"/>
      <c r="O160" s="183"/>
      <c r="P160" s="184">
        <f>SUM(P161:P167)</f>
        <v>0</v>
      </c>
      <c r="Q160" s="183"/>
      <c r="R160" s="184">
        <f>SUM(R161:R167)</f>
        <v>0</v>
      </c>
      <c r="S160" s="183"/>
      <c r="T160" s="185">
        <f>SUM(T161:T167)</f>
        <v>0</v>
      </c>
      <c r="AR160" s="186" t="s">
        <v>79</v>
      </c>
      <c r="AT160" s="187" t="s">
        <v>70</v>
      </c>
      <c r="AU160" s="187" t="s">
        <v>79</v>
      </c>
      <c r="AY160" s="186" t="s">
        <v>138</v>
      </c>
      <c r="BK160" s="188">
        <f>SUM(BK161:BK167)</f>
        <v>0</v>
      </c>
    </row>
    <row r="161" spans="2:65" s="1" customFormat="1" ht="22.5" customHeight="1">
      <c r="B161" s="39"/>
      <c r="C161" s="192" t="s">
        <v>292</v>
      </c>
      <c r="D161" s="192" t="s">
        <v>141</v>
      </c>
      <c r="E161" s="193" t="s">
        <v>293</v>
      </c>
      <c r="F161" s="194" t="s">
        <v>294</v>
      </c>
      <c r="G161" s="195" t="s">
        <v>144</v>
      </c>
      <c r="H161" s="196">
        <v>69.207</v>
      </c>
      <c r="I161" s="197"/>
      <c r="J161" s="198">
        <f>ROUND(I161*H161,2)</f>
        <v>0</v>
      </c>
      <c r="K161" s="194" t="s">
        <v>145</v>
      </c>
      <c r="L161" s="59"/>
      <c r="M161" s="199" t="s">
        <v>21</v>
      </c>
      <c r="N161" s="200" t="s">
        <v>42</v>
      </c>
      <c r="O161" s="40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2" t="s">
        <v>146</v>
      </c>
      <c r="AT161" s="22" t="s">
        <v>141</v>
      </c>
      <c r="AU161" s="22" t="s">
        <v>81</v>
      </c>
      <c r="AY161" s="22" t="s">
        <v>138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2" t="s">
        <v>79</v>
      </c>
      <c r="BK161" s="203">
        <f>ROUND(I161*H161,2)</f>
        <v>0</v>
      </c>
      <c r="BL161" s="22" t="s">
        <v>146</v>
      </c>
      <c r="BM161" s="22" t="s">
        <v>295</v>
      </c>
    </row>
    <row r="162" spans="2:65" s="1" customFormat="1" ht="22.5" customHeight="1">
      <c r="B162" s="39"/>
      <c r="C162" s="192" t="s">
        <v>296</v>
      </c>
      <c r="D162" s="192" t="s">
        <v>141</v>
      </c>
      <c r="E162" s="193" t="s">
        <v>297</v>
      </c>
      <c r="F162" s="194" t="s">
        <v>298</v>
      </c>
      <c r="G162" s="195" t="s">
        <v>144</v>
      </c>
      <c r="H162" s="196">
        <v>53.91</v>
      </c>
      <c r="I162" s="197"/>
      <c r="J162" s="198">
        <f>ROUND(I162*H162,2)</f>
        <v>0</v>
      </c>
      <c r="K162" s="194" t="s">
        <v>145</v>
      </c>
      <c r="L162" s="59"/>
      <c r="M162" s="199" t="s">
        <v>21</v>
      </c>
      <c r="N162" s="200" t="s">
        <v>42</v>
      </c>
      <c r="O162" s="40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AR162" s="22" t="s">
        <v>146</v>
      </c>
      <c r="AT162" s="22" t="s">
        <v>141</v>
      </c>
      <c r="AU162" s="22" t="s">
        <v>81</v>
      </c>
      <c r="AY162" s="22" t="s">
        <v>138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2" t="s">
        <v>79</v>
      </c>
      <c r="BK162" s="203">
        <f>ROUND(I162*H162,2)</f>
        <v>0</v>
      </c>
      <c r="BL162" s="22" t="s">
        <v>146</v>
      </c>
      <c r="BM162" s="22" t="s">
        <v>299</v>
      </c>
    </row>
    <row r="163" spans="2:65" s="1" customFormat="1" ht="22.5" customHeight="1">
      <c r="B163" s="39"/>
      <c r="C163" s="192" t="s">
        <v>300</v>
      </c>
      <c r="D163" s="192" t="s">
        <v>141</v>
      </c>
      <c r="E163" s="193" t="s">
        <v>301</v>
      </c>
      <c r="F163" s="194" t="s">
        <v>302</v>
      </c>
      <c r="G163" s="195" t="s">
        <v>144</v>
      </c>
      <c r="H163" s="196">
        <v>539.1</v>
      </c>
      <c r="I163" s="197"/>
      <c r="J163" s="198">
        <f>ROUND(I163*H163,2)</f>
        <v>0</v>
      </c>
      <c r="K163" s="194" t="s">
        <v>145</v>
      </c>
      <c r="L163" s="59"/>
      <c r="M163" s="199" t="s">
        <v>21</v>
      </c>
      <c r="N163" s="200" t="s">
        <v>42</v>
      </c>
      <c r="O163" s="40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2" t="s">
        <v>146</v>
      </c>
      <c r="AT163" s="22" t="s">
        <v>141</v>
      </c>
      <c r="AU163" s="22" t="s">
        <v>81</v>
      </c>
      <c r="AY163" s="22" t="s">
        <v>138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2" t="s">
        <v>79</v>
      </c>
      <c r="BK163" s="203">
        <f>ROUND(I163*H163,2)</f>
        <v>0</v>
      </c>
      <c r="BL163" s="22" t="s">
        <v>146</v>
      </c>
      <c r="BM163" s="22" t="s">
        <v>303</v>
      </c>
    </row>
    <row r="164" spans="2:51" s="11" customFormat="1" ht="13.5">
      <c r="B164" s="204"/>
      <c r="C164" s="205"/>
      <c r="D164" s="218" t="s">
        <v>148</v>
      </c>
      <c r="E164" s="243" t="s">
        <v>21</v>
      </c>
      <c r="F164" s="238" t="s">
        <v>304</v>
      </c>
      <c r="G164" s="205"/>
      <c r="H164" s="239">
        <v>539.1</v>
      </c>
      <c r="I164" s="210"/>
      <c r="J164" s="205"/>
      <c r="K164" s="205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148</v>
      </c>
      <c r="AU164" s="215" t="s">
        <v>81</v>
      </c>
      <c r="AV164" s="11" t="s">
        <v>81</v>
      </c>
      <c r="AW164" s="11" t="s">
        <v>35</v>
      </c>
      <c r="AX164" s="11" t="s">
        <v>79</v>
      </c>
      <c r="AY164" s="215" t="s">
        <v>138</v>
      </c>
    </row>
    <row r="165" spans="2:65" s="1" customFormat="1" ht="22.5" customHeight="1">
      <c r="B165" s="39"/>
      <c r="C165" s="192" t="s">
        <v>305</v>
      </c>
      <c r="D165" s="192" t="s">
        <v>141</v>
      </c>
      <c r="E165" s="193" t="s">
        <v>306</v>
      </c>
      <c r="F165" s="194" t="s">
        <v>307</v>
      </c>
      <c r="G165" s="195" t="s">
        <v>144</v>
      </c>
      <c r="H165" s="196">
        <v>47.05</v>
      </c>
      <c r="I165" s="197"/>
      <c r="J165" s="198">
        <f>ROUND(I165*H165,2)</f>
        <v>0</v>
      </c>
      <c r="K165" s="194" t="s">
        <v>145</v>
      </c>
      <c r="L165" s="59"/>
      <c r="M165" s="199" t="s">
        <v>21</v>
      </c>
      <c r="N165" s="200" t="s">
        <v>42</v>
      </c>
      <c r="O165" s="40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AR165" s="22" t="s">
        <v>146</v>
      </c>
      <c r="AT165" s="22" t="s">
        <v>141</v>
      </c>
      <c r="AU165" s="22" t="s">
        <v>81</v>
      </c>
      <c r="AY165" s="22" t="s">
        <v>138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2" t="s">
        <v>79</v>
      </c>
      <c r="BK165" s="203">
        <f>ROUND(I165*H165,2)</f>
        <v>0</v>
      </c>
      <c r="BL165" s="22" t="s">
        <v>146</v>
      </c>
      <c r="BM165" s="22" t="s">
        <v>308</v>
      </c>
    </row>
    <row r="166" spans="2:65" s="1" customFormat="1" ht="22.5" customHeight="1">
      <c r="B166" s="39"/>
      <c r="C166" s="192" t="s">
        <v>309</v>
      </c>
      <c r="D166" s="192" t="s">
        <v>141</v>
      </c>
      <c r="E166" s="193" t="s">
        <v>310</v>
      </c>
      <c r="F166" s="194" t="s">
        <v>311</v>
      </c>
      <c r="G166" s="195" t="s">
        <v>144</v>
      </c>
      <c r="H166" s="196">
        <v>4.721</v>
      </c>
      <c r="I166" s="197"/>
      <c r="J166" s="198">
        <f>ROUND(I166*H166,2)</f>
        <v>0</v>
      </c>
      <c r="K166" s="194" t="s">
        <v>145</v>
      </c>
      <c r="L166" s="59"/>
      <c r="M166" s="199" t="s">
        <v>21</v>
      </c>
      <c r="N166" s="200" t="s">
        <v>42</v>
      </c>
      <c r="O166" s="40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AR166" s="22" t="s">
        <v>146</v>
      </c>
      <c r="AT166" s="22" t="s">
        <v>141</v>
      </c>
      <c r="AU166" s="22" t="s">
        <v>81</v>
      </c>
      <c r="AY166" s="22" t="s">
        <v>138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2" t="s">
        <v>79</v>
      </c>
      <c r="BK166" s="203">
        <f>ROUND(I166*H166,2)</f>
        <v>0</v>
      </c>
      <c r="BL166" s="22" t="s">
        <v>146</v>
      </c>
      <c r="BM166" s="22" t="s">
        <v>312</v>
      </c>
    </row>
    <row r="167" spans="2:65" s="1" customFormat="1" ht="31.5" customHeight="1">
      <c r="B167" s="39"/>
      <c r="C167" s="192" t="s">
        <v>313</v>
      </c>
      <c r="D167" s="192" t="s">
        <v>141</v>
      </c>
      <c r="E167" s="193" t="s">
        <v>314</v>
      </c>
      <c r="F167" s="194" t="s">
        <v>315</v>
      </c>
      <c r="G167" s="195" t="s">
        <v>144</v>
      </c>
      <c r="H167" s="196">
        <v>2.18</v>
      </c>
      <c r="I167" s="197"/>
      <c r="J167" s="198">
        <f>ROUND(I167*H167,2)</f>
        <v>0</v>
      </c>
      <c r="K167" s="194" t="s">
        <v>145</v>
      </c>
      <c r="L167" s="59"/>
      <c r="M167" s="199" t="s">
        <v>21</v>
      </c>
      <c r="N167" s="200" t="s">
        <v>42</v>
      </c>
      <c r="O167" s="40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2" t="s">
        <v>146</v>
      </c>
      <c r="AT167" s="22" t="s">
        <v>141</v>
      </c>
      <c r="AU167" s="22" t="s">
        <v>81</v>
      </c>
      <c r="AY167" s="22" t="s">
        <v>138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2" t="s">
        <v>79</v>
      </c>
      <c r="BK167" s="203">
        <f>ROUND(I167*H167,2)</f>
        <v>0</v>
      </c>
      <c r="BL167" s="22" t="s">
        <v>146</v>
      </c>
      <c r="BM167" s="22" t="s">
        <v>316</v>
      </c>
    </row>
    <row r="168" spans="2:63" s="10" customFormat="1" ht="29.85" customHeight="1">
      <c r="B168" s="175"/>
      <c r="C168" s="176"/>
      <c r="D168" s="189" t="s">
        <v>70</v>
      </c>
      <c r="E168" s="190" t="s">
        <v>317</v>
      </c>
      <c r="F168" s="190" t="s">
        <v>318</v>
      </c>
      <c r="G168" s="176"/>
      <c r="H168" s="176"/>
      <c r="I168" s="179"/>
      <c r="J168" s="191">
        <f>BK168</f>
        <v>0</v>
      </c>
      <c r="K168" s="176"/>
      <c r="L168" s="181"/>
      <c r="M168" s="182"/>
      <c r="N168" s="183"/>
      <c r="O168" s="183"/>
      <c r="P168" s="184">
        <f>P169</f>
        <v>0</v>
      </c>
      <c r="Q168" s="183"/>
      <c r="R168" s="184">
        <f>R169</f>
        <v>0</v>
      </c>
      <c r="S168" s="183"/>
      <c r="T168" s="185">
        <f>T169</f>
        <v>0</v>
      </c>
      <c r="AR168" s="186" t="s">
        <v>79</v>
      </c>
      <c r="AT168" s="187" t="s">
        <v>70</v>
      </c>
      <c r="AU168" s="187" t="s">
        <v>79</v>
      </c>
      <c r="AY168" s="186" t="s">
        <v>138</v>
      </c>
      <c r="BK168" s="188">
        <f>BK169</f>
        <v>0</v>
      </c>
    </row>
    <row r="169" spans="2:65" s="1" customFormat="1" ht="22.5" customHeight="1">
      <c r="B169" s="39"/>
      <c r="C169" s="192" t="s">
        <v>319</v>
      </c>
      <c r="D169" s="192" t="s">
        <v>141</v>
      </c>
      <c r="E169" s="193" t="s">
        <v>320</v>
      </c>
      <c r="F169" s="194" t="s">
        <v>321</v>
      </c>
      <c r="G169" s="195" t="s">
        <v>144</v>
      </c>
      <c r="H169" s="196">
        <v>78.575</v>
      </c>
      <c r="I169" s="197"/>
      <c r="J169" s="198">
        <f>ROUND(I169*H169,2)</f>
        <v>0</v>
      </c>
      <c r="K169" s="194" t="s">
        <v>145</v>
      </c>
      <c r="L169" s="59"/>
      <c r="M169" s="199" t="s">
        <v>21</v>
      </c>
      <c r="N169" s="200" t="s">
        <v>42</v>
      </c>
      <c r="O169" s="40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2" t="s">
        <v>146</v>
      </c>
      <c r="AT169" s="22" t="s">
        <v>141</v>
      </c>
      <c r="AU169" s="22" t="s">
        <v>81</v>
      </c>
      <c r="AY169" s="22" t="s">
        <v>138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2" t="s">
        <v>79</v>
      </c>
      <c r="BK169" s="203">
        <f>ROUND(I169*H169,2)</f>
        <v>0</v>
      </c>
      <c r="BL169" s="22" t="s">
        <v>146</v>
      </c>
      <c r="BM169" s="22" t="s">
        <v>322</v>
      </c>
    </row>
    <row r="170" spans="2:63" s="10" customFormat="1" ht="37.35" customHeight="1">
      <c r="B170" s="175"/>
      <c r="C170" s="176"/>
      <c r="D170" s="177" t="s">
        <v>70</v>
      </c>
      <c r="E170" s="178" t="s">
        <v>323</v>
      </c>
      <c r="F170" s="178" t="s">
        <v>324</v>
      </c>
      <c r="G170" s="176"/>
      <c r="H170" s="176"/>
      <c r="I170" s="179"/>
      <c r="J170" s="180">
        <f>BK170</f>
        <v>0</v>
      </c>
      <c r="K170" s="176"/>
      <c r="L170" s="181"/>
      <c r="M170" s="182"/>
      <c r="N170" s="183"/>
      <c r="O170" s="183"/>
      <c r="P170" s="184">
        <f>P171+P180+P198+P227+P230+P232+P236+P241+P264+P268+P271+P294+P305+P316+P327</f>
        <v>0</v>
      </c>
      <c r="Q170" s="183"/>
      <c r="R170" s="184">
        <f>R171+R180+R198+R227+R230+R232+R236+R241+R264+R268+R271+R294+R305+R316+R327</f>
        <v>10.1817368</v>
      </c>
      <c r="S170" s="183"/>
      <c r="T170" s="185">
        <f>T171+T180+T198+T227+T230+T232+T236+T241+T264+T268+T271+T294+T305+T316+T327</f>
        <v>0.3680399999999999</v>
      </c>
      <c r="AR170" s="186" t="s">
        <v>81</v>
      </c>
      <c r="AT170" s="187" t="s">
        <v>70</v>
      </c>
      <c r="AU170" s="187" t="s">
        <v>71</v>
      </c>
      <c r="AY170" s="186" t="s">
        <v>138</v>
      </c>
      <c r="BK170" s="188">
        <f>BK171+BK180+BK198+BK227+BK230+BK232+BK236+BK241+BK264+BK268+BK271+BK294+BK305+BK316+BK327</f>
        <v>0</v>
      </c>
    </row>
    <row r="171" spans="2:63" s="10" customFormat="1" ht="19.9" customHeight="1">
      <c r="B171" s="175"/>
      <c r="C171" s="176"/>
      <c r="D171" s="189" t="s">
        <v>70</v>
      </c>
      <c r="E171" s="190" t="s">
        <v>325</v>
      </c>
      <c r="F171" s="190" t="s">
        <v>326</v>
      </c>
      <c r="G171" s="176"/>
      <c r="H171" s="176"/>
      <c r="I171" s="179"/>
      <c r="J171" s="191">
        <f>BK171</f>
        <v>0</v>
      </c>
      <c r="K171" s="176"/>
      <c r="L171" s="181"/>
      <c r="M171" s="182"/>
      <c r="N171" s="183"/>
      <c r="O171" s="183"/>
      <c r="P171" s="184">
        <f>SUM(P172:P179)</f>
        <v>0</v>
      </c>
      <c r="Q171" s="183"/>
      <c r="R171" s="184">
        <f>SUM(R172:R179)</f>
        <v>0.03521</v>
      </c>
      <c r="S171" s="183"/>
      <c r="T171" s="185">
        <f>SUM(T172:T179)</f>
        <v>0</v>
      </c>
      <c r="AR171" s="186" t="s">
        <v>81</v>
      </c>
      <c r="AT171" s="187" t="s">
        <v>70</v>
      </c>
      <c r="AU171" s="187" t="s">
        <v>79</v>
      </c>
      <c r="AY171" s="186" t="s">
        <v>138</v>
      </c>
      <c r="BK171" s="188">
        <f>SUM(BK172:BK179)</f>
        <v>0</v>
      </c>
    </row>
    <row r="172" spans="2:65" s="1" customFormat="1" ht="22.5" customHeight="1">
      <c r="B172" s="39"/>
      <c r="C172" s="192" t="s">
        <v>327</v>
      </c>
      <c r="D172" s="192" t="s">
        <v>141</v>
      </c>
      <c r="E172" s="193" t="s">
        <v>328</v>
      </c>
      <c r="F172" s="194" t="s">
        <v>329</v>
      </c>
      <c r="G172" s="195" t="s">
        <v>330</v>
      </c>
      <c r="H172" s="196">
        <v>40</v>
      </c>
      <c r="I172" s="197"/>
      <c r="J172" s="198">
        <f aca="true" t="shared" si="20" ref="J172:J179">ROUND(I172*H172,2)</f>
        <v>0</v>
      </c>
      <c r="K172" s="194" t="s">
        <v>145</v>
      </c>
      <c r="L172" s="59"/>
      <c r="M172" s="199" t="s">
        <v>21</v>
      </c>
      <c r="N172" s="200" t="s">
        <v>42</v>
      </c>
      <c r="O172" s="40"/>
      <c r="P172" s="201">
        <f aca="true" t="shared" si="21" ref="P172:P179">O172*H172</f>
        <v>0</v>
      </c>
      <c r="Q172" s="201">
        <v>0.00057</v>
      </c>
      <c r="R172" s="201">
        <f aca="true" t="shared" si="22" ref="R172:R179">Q172*H172</f>
        <v>0.0228</v>
      </c>
      <c r="S172" s="201">
        <v>0</v>
      </c>
      <c r="T172" s="202">
        <f aca="true" t="shared" si="23" ref="T172:T179">S172*H172</f>
        <v>0</v>
      </c>
      <c r="AR172" s="22" t="s">
        <v>220</v>
      </c>
      <c r="AT172" s="22" t="s">
        <v>141</v>
      </c>
      <c r="AU172" s="22" t="s">
        <v>81</v>
      </c>
      <c r="AY172" s="22" t="s">
        <v>138</v>
      </c>
      <c r="BE172" s="203">
        <f aca="true" t="shared" si="24" ref="BE172:BE179">IF(N172="základní",J172,0)</f>
        <v>0</v>
      </c>
      <c r="BF172" s="203">
        <f aca="true" t="shared" si="25" ref="BF172:BF179">IF(N172="snížená",J172,0)</f>
        <v>0</v>
      </c>
      <c r="BG172" s="203">
        <f aca="true" t="shared" si="26" ref="BG172:BG179">IF(N172="zákl. přenesená",J172,0)</f>
        <v>0</v>
      </c>
      <c r="BH172" s="203">
        <f aca="true" t="shared" si="27" ref="BH172:BH179">IF(N172="sníž. přenesená",J172,0)</f>
        <v>0</v>
      </c>
      <c r="BI172" s="203">
        <f aca="true" t="shared" si="28" ref="BI172:BI179">IF(N172="nulová",J172,0)</f>
        <v>0</v>
      </c>
      <c r="BJ172" s="22" t="s">
        <v>79</v>
      </c>
      <c r="BK172" s="203">
        <f aca="true" t="shared" si="29" ref="BK172:BK179">ROUND(I172*H172,2)</f>
        <v>0</v>
      </c>
      <c r="BL172" s="22" t="s">
        <v>220</v>
      </c>
      <c r="BM172" s="22" t="s">
        <v>331</v>
      </c>
    </row>
    <row r="173" spans="2:65" s="1" customFormat="1" ht="22.5" customHeight="1">
      <c r="B173" s="39"/>
      <c r="C173" s="192" t="s">
        <v>332</v>
      </c>
      <c r="D173" s="192" t="s">
        <v>141</v>
      </c>
      <c r="E173" s="193" t="s">
        <v>333</v>
      </c>
      <c r="F173" s="194" t="s">
        <v>334</v>
      </c>
      <c r="G173" s="195" t="s">
        <v>330</v>
      </c>
      <c r="H173" s="196">
        <v>10</v>
      </c>
      <c r="I173" s="197"/>
      <c r="J173" s="198">
        <f t="shared" si="20"/>
        <v>0</v>
      </c>
      <c r="K173" s="194" t="s">
        <v>145</v>
      </c>
      <c r="L173" s="59"/>
      <c r="M173" s="199" t="s">
        <v>21</v>
      </c>
      <c r="N173" s="200" t="s">
        <v>42</v>
      </c>
      <c r="O173" s="40"/>
      <c r="P173" s="201">
        <f t="shared" si="21"/>
        <v>0</v>
      </c>
      <c r="Q173" s="201">
        <v>0.00114</v>
      </c>
      <c r="R173" s="201">
        <f t="shared" si="22"/>
        <v>0.0114</v>
      </c>
      <c r="S173" s="201">
        <v>0</v>
      </c>
      <c r="T173" s="202">
        <f t="shared" si="23"/>
        <v>0</v>
      </c>
      <c r="AR173" s="22" t="s">
        <v>220</v>
      </c>
      <c r="AT173" s="22" t="s">
        <v>141</v>
      </c>
      <c r="AU173" s="22" t="s">
        <v>81</v>
      </c>
      <c r="AY173" s="22" t="s">
        <v>138</v>
      </c>
      <c r="BE173" s="203">
        <f t="shared" si="24"/>
        <v>0</v>
      </c>
      <c r="BF173" s="203">
        <f t="shared" si="25"/>
        <v>0</v>
      </c>
      <c r="BG173" s="203">
        <f t="shared" si="26"/>
        <v>0</v>
      </c>
      <c r="BH173" s="203">
        <f t="shared" si="27"/>
        <v>0</v>
      </c>
      <c r="BI173" s="203">
        <f t="shared" si="28"/>
        <v>0</v>
      </c>
      <c r="BJ173" s="22" t="s">
        <v>79</v>
      </c>
      <c r="BK173" s="203">
        <f t="shared" si="29"/>
        <v>0</v>
      </c>
      <c r="BL173" s="22" t="s">
        <v>220</v>
      </c>
      <c r="BM173" s="22" t="s">
        <v>335</v>
      </c>
    </row>
    <row r="174" spans="2:65" s="1" customFormat="1" ht="22.5" customHeight="1">
      <c r="B174" s="39"/>
      <c r="C174" s="192" t="s">
        <v>336</v>
      </c>
      <c r="D174" s="192" t="s">
        <v>141</v>
      </c>
      <c r="E174" s="193" t="s">
        <v>337</v>
      </c>
      <c r="F174" s="194" t="s">
        <v>338</v>
      </c>
      <c r="G174" s="195" t="s">
        <v>339</v>
      </c>
      <c r="H174" s="196">
        <v>1</v>
      </c>
      <c r="I174" s="197"/>
      <c r="J174" s="198">
        <f t="shared" si="20"/>
        <v>0</v>
      </c>
      <c r="K174" s="194" t="s">
        <v>145</v>
      </c>
      <c r="L174" s="59"/>
      <c r="M174" s="199" t="s">
        <v>21</v>
      </c>
      <c r="N174" s="200" t="s">
        <v>42</v>
      </c>
      <c r="O174" s="40"/>
      <c r="P174" s="201">
        <f t="shared" si="21"/>
        <v>0</v>
      </c>
      <c r="Q174" s="201">
        <v>0.00101</v>
      </c>
      <c r="R174" s="201">
        <f t="shared" si="22"/>
        <v>0.00101</v>
      </c>
      <c r="S174" s="201">
        <v>0</v>
      </c>
      <c r="T174" s="202">
        <f t="shared" si="23"/>
        <v>0</v>
      </c>
      <c r="AR174" s="22" t="s">
        <v>220</v>
      </c>
      <c r="AT174" s="22" t="s">
        <v>141</v>
      </c>
      <c r="AU174" s="22" t="s">
        <v>81</v>
      </c>
      <c r="AY174" s="22" t="s">
        <v>138</v>
      </c>
      <c r="BE174" s="203">
        <f t="shared" si="24"/>
        <v>0</v>
      </c>
      <c r="BF174" s="203">
        <f t="shared" si="25"/>
        <v>0</v>
      </c>
      <c r="BG174" s="203">
        <f t="shared" si="26"/>
        <v>0</v>
      </c>
      <c r="BH174" s="203">
        <f t="shared" si="27"/>
        <v>0</v>
      </c>
      <c r="BI174" s="203">
        <f t="shared" si="28"/>
        <v>0</v>
      </c>
      <c r="BJ174" s="22" t="s">
        <v>79</v>
      </c>
      <c r="BK174" s="203">
        <f t="shared" si="29"/>
        <v>0</v>
      </c>
      <c r="BL174" s="22" t="s">
        <v>220</v>
      </c>
      <c r="BM174" s="22" t="s">
        <v>340</v>
      </c>
    </row>
    <row r="175" spans="2:65" s="1" customFormat="1" ht="22.5" customHeight="1">
      <c r="B175" s="39"/>
      <c r="C175" s="192" t="s">
        <v>341</v>
      </c>
      <c r="D175" s="192" t="s">
        <v>141</v>
      </c>
      <c r="E175" s="193" t="s">
        <v>342</v>
      </c>
      <c r="F175" s="194" t="s">
        <v>343</v>
      </c>
      <c r="G175" s="195" t="s">
        <v>330</v>
      </c>
      <c r="H175" s="196">
        <v>50</v>
      </c>
      <c r="I175" s="197"/>
      <c r="J175" s="198">
        <f t="shared" si="20"/>
        <v>0</v>
      </c>
      <c r="K175" s="194" t="s">
        <v>145</v>
      </c>
      <c r="L175" s="59"/>
      <c r="M175" s="199" t="s">
        <v>21</v>
      </c>
      <c r="N175" s="200" t="s">
        <v>42</v>
      </c>
      <c r="O175" s="40"/>
      <c r="P175" s="201">
        <f t="shared" si="21"/>
        <v>0</v>
      </c>
      <c r="Q175" s="201">
        <v>0</v>
      </c>
      <c r="R175" s="201">
        <f t="shared" si="22"/>
        <v>0</v>
      </c>
      <c r="S175" s="201">
        <v>0</v>
      </c>
      <c r="T175" s="202">
        <f t="shared" si="23"/>
        <v>0</v>
      </c>
      <c r="AR175" s="22" t="s">
        <v>220</v>
      </c>
      <c r="AT175" s="22" t="s">
        <v>141</v>
      </c>
      <c r="AU175" s="22" t="s">
        <v>81</v>
      </c>
      <c r="AY175" s="22" t="s">
        <v>138</v>
      </c>
      <c r="BE175" s="203">
        <f t="shared" si="24"/>
        <v>0</v>
      </c>
      <c r="BF175" s="203">
        <f t="shared" si="25"/>
        <v>0</v>
      </c>
      <c r="BG175" s="203">
        <f t="shared" si="26"/>
        <v>0</v>
      </c>
      <c r="BH175" s="203">
        <f t="shared" si="27"/>
        <v>0</v>
      </c>
      <c r="BI175" s="203">
        <f t="shared" si="28"/>
        <v>0</v>
      </c>
      <c r="BJ175" s="22" t="s">
        <v>79</v>
      </c>
      <c r="BK175" s="203">
        <f t="shared" si="29"/>
        <v>0</v>
      </c>
      <c r="BL175" s="22" t="s">
        <v>220</v>
      </c>
      <c r="BM175" s="22" t="s">
        <v>344</v>
      </c>
    </row>
    <row r="176" spans="2:65" s="1" customFormat="1" ht="22.5" customHeight="1">
      <c r="B176" s="39"/>
      <c r="C176" s="192" t="s">
        <v>345</v>
      </c>
      <c r="D176" s="192" t="s">
        <v>141</v>
      </c>
      <c r="E176" s="193" t="s">
        <v>346</v>
      </c>
      <c r="F176" s="194" t="s">
        <v>347</v>
      </c>
      <c r="G176" s="195" t="s">
        <v>263</v>
      </c>
      <c r="H176" s="196">
        <v>1</v>
      </c>
      <c r="I176" s="197"/>
      <c r="J176" s="198">
        <f t="shared" si="20"/>
        <v>0</v>
      </c>
      <c r="K176" s="194" t="s">
        <v>21</v>
      </c>
      <c r="L176" s="59"/>
      <c r="M176" s="199" t="s">
        <v>21</v>
      </c>
      <c r="N176" s="200" t="s">
        <v>42</v>
      </c>
      <c r="O176" s="40"/>
      <c r="P176" s="201">
        <f t="shared" si="21"/>
        <v>0</v>
      </c>
      <c r="Q176" s="201">
        <v>0</v>
      </c>
      <c r="R176" s="201">
        <f t="shared" si="22"/>
        <v>0</v>
      </c>
      <c r="S176" s="201">
        <v>0</v>
      </c>
      <c r="T176" s="202">
        <f t="shared" si="23"/>
        <v>0</v>
      </c>
      <c r="AR176" s="22" t="s">
        <v>220</v>
      </c>
      <c r="AT176" s="22" t="s">
        <v>141</v>
      </c>
      <c r="AU176" s="22" t="s">
        <v>81</v>
      </c>
      <c r="AY176" s="22" t="s">
        <v>138</v>
      </c>
      <c r="BE176" s="203">
        <f t="shared" si="24"/>
        <v>0</v>
      </c>
      <c r="BF176" s="203">
        <f t="shared" si="25"/>
        <v>0</v>
      </c>
      <c r="BG176" s="203">
        <f t="shared" si="26"/>
        <v>0</v>
      </c>
      <c r="BH176" s="203">
        <f t="shared" si="27"/>
        <v>0</v>
      </c>
      <c r="BI176" s="203">
        <f t="shared" si="28"/>
        <v>0</v>
      </c>
      <c r="BJ176" s="22" t="s">
        <v>79</v>
      </c>
      <c r="BK176" s="203">
        <f t="shared" si="29"/>
        <v>0</v>
      </c>
      <c r="BL176" s="22" t="s">
        <v>220</v>
      </c>
      <c r="BM176" s="22" t="s">
        <v>348</v>
      </c>
    </row>
    <row r="177" spans="2:65" s="1" customFormat="1" ht="31.5" customHeight="1">
      <c r="B177" s="39"/>
      <c r="C177" s="192" t="s">
        <v>349</v>
      </c>
      <c r="D177" s="192" t="s">
        <v>141</v>
      </c>
      <c r="E177" s="193" t="s">
        <v>350</v>
      </c>
      <c r="F177" s="194" t="s">
        <v>351</v>
      </c>
      <c r="G177" s="195" t="s">
        <v>263</v>
      </c>
      <c r="H177" s="196">
        <v>1</v>
      </c>
      <c r="I177" s="197"/>
      <c r="J177" s="198">
        <f t="shared" si="20"/>
        <v>0</v>
      </c>
      <c r="K177" s="194" t="s">
        <v>21</v>
      </c>
      <c r="L177" s="59"/>
      <c r="M177" s="199" t="s">
        <v>21</v>
      </c>
      <c r="N177" s="200" t="s">
        <v>42</v>
      </c>
      <c r="O177" s="40"/>
      <c r="P177" s="201">
        <f t="shared" si="21"/>
        <v>0</v>
      </c>
      <c r="Q177" s="201">
        <v>0</v>
      </c>
      <c r="R177" s="201">
        <f t="shared" si="22"/>
        <v>0</v>
      </c>
      <c r="S177" s="201">
        <v>0</v>
      </c>
      <c r="T177" s="202">
        <f t="shared" si="23"/>
        <v>0</v>
      </c>
      <c r="AR177" s="22" t="s">
        <v>220</v>
      </c>
      <c r="AT177" s="22" t="s">
        <v>141</v>
      </c>
      <c r="AU177" s="22" t="s">
        <v>81</v>
      </c>
      <c r="AY177" s="22" t="s">
        <v>138</v>
      </c>
      <c r="BE177" s="203">
        <f t="shared" si="24"/>
        <v>0</v>
      </c>
      <c r="BF177" s="203">
        <f t="shared" si="25"/>
        <v>0</v>
      </c>
      <c r="BG177" s="203">
        <f t="shared" si="26"/>
        <v>0</v>
      </c>
      <c r="BH177" s="203">
        <f t="shared" si="27"/>
        <v>0</v>
      </c>
      <c r="BI177" s="203">
        <f t="shared" si="28"/>
        <v>0</v>
      </c>
      <c r="BJ177" s="22" t="s">
        <v>79</v>
      </c>
      <c r="BK177" s="203">
        <f t="shared" si="29"/>
        <v>0</v>
      </c>
      <c r="BL177" s="22" t="s">
        <v>220</v>
      </c>
      <c r="BM177" s="22" t="s">
        <v>352</v>
      </c>
    </row>
    <row r="178" spans="2:65" s="1" customFormat="1" ht="22.5" customHeight="1">
      <c r="B178" s="39"/>
      <c r="C178" s="192" t="s">
        <v>353</v>
      </c>
      <c r="D178" s="192" t="s">
        <v>141</v>
      </c>
      <c r="E178" s="193" t="s">
        <v>354</v>
      </c>
      <c r="F178" s="194" t="s">
        <v>355</v>
      </c>
      <c r="G178" s="195" t="s">
        <v>263</v>
      </c>
      <c r="H178" s="196">
        <v>1</v>
      </c>
      <c r="I178" s="197"/>
      <c r="J178" s="198">
        <f t="shared" si="20"/>
        <v>0</v>
      </c>
      <c r="K178" s="194" t="s">
        <v>21</v>
      </c>
      <c r="L178" s="59"/>
      <c r="M178" s="199" t="s">
        <v>21</v>
      </c>
      <c r="N178" s="200" t="s">
        <v>42</v>
      </c>
      <c r="O178" s="40"/>
      <c r="P178" s="201">
        <f t="shared" si="21"/>
        <v>0</v>
      </c>
      <c r="Q178" s="201">
        <v>0</v>
      </c>
      <c r="R178" s="201">
        <f t="shared" si="22"/>
        <v>0</v>
      </c>
      <c r="S178" s="201">
        <v>0</v>
      </c>
      <c r="T178" s="202">
        <f t="shared" si="23"/>
        <v>0</v>
      </c>
      <c r="AR178" s="22" t="s">
        <v>220</v>
      </c>
      <c r="AT178" s="22" t="s">
        <v>141</v>
      </c>
      <c r="AU178" s="22" t="s">
        <v>81</v>
      </c>
      <c r="AY178" s="22" t="s">
        <v>138</v>
      </c>
      <c r="BE178" s="203">
        <f t="shared" si="24"/>
        <v>0</v>
      </c>
      <c r="BF178" s="203">
        <f t="shared" si="25"/>
        <v>0</v>
      </c>
      <c r="BG178" s="203">
        <f t="shared" si="26"/>
        <v>0</v>
      </c>
      <c r="BH178" s="203">
        <f t="shared" si="27"/>
        <v>0</v>
      </c>
      <c r="BI178" s="203">
        <f t="shared" si="28"/>
        <v>0</v>
      </c>
      <c r="BJ178" s="22" t="s">
        <v>79</v>
      </c>
      <c r="BK178" s="203">
        <f t="shared" si="29"/>
        <v>0</v>
      </c>
      <c r="BL178" s="22" t="s">
        <v>220</v>
      </c>
      <c r="BM178" s="22" t="s">
        <v>356</v>
      </c>
    </row>
    <row r="179" spans="2:65" s="1" customFormat="1" ht="31.5" customHeight="1">
      <c r="B179" s="39"/>
      <c r="C179" s="192" t="s">
        <v>357</v>
      </c>
      <c r="D179" s="192" t="s">
        <v>141</v>
      </c>
      <c r="E179" s="193" t="s">
        <v>358</v>
      </c>
      <c r="F179" s="194" t="s">
        <v>359</v>
      </c>
      <c r="G179" s="195" t="s">
        <v>263</v>
      </c>
      <c r="H179" s="196">
        <v>1</v>
      </c>
      <c r="I179" s="197"/>
      <c r="J179" s="198">
        <f t="shared" si="20"/>
        <v>0</v>
      </c>
      <c r="K179" s="194" t="s">
        <v>21</v>
      </c>
      <c r="L179" s="59"/>
      <c r="M179" s="199" t="s">
        <v>21</v>
      </c>
      <c r="N179" s="200" t="s">
        <v>42</v>
      </c>
      <c r="O179" s="40"/>
      <c r="P179" s="201">
        <f t="shared" si="21"/>
        <v>0</v>
      </c>
      <c r="Q179" s="201">
        <v>0</v>
      </c>
      <c r="R179" s="201">
        <f t="shared" si="22"/>
        <v>0</v>
      </c>
      <c r="S179" s="201">
        <v>0</v>
      </c>
      <c r="T179" s="202">
        <f t="shared" si="23"/>
        <v>0</v>
      </c>
      <c r="AR179" s="22" t="s">
        <v>220</v>
      </c>
      <c r="AT179" s="22" t="s">
        <v>141</v>
      </c>
      <c r="AU179" s="22" t="s">
        <v>81</v>
      </c>
      <c r="AY179" s="22" t="s">
        <v>138</v>
      </c>
      <c r="BE179" s="203">
        <f t="shared" si="24"/>
        <v>0</v>
      </c>
      <c r="BF179" s="203">
        <f t="shared" si="25"/>
        <v>0</v>
      </c>
      <c r="BG179" s="203">
        <f t="shared" si="26"/>
        <v>0</v>
      </c>
      <c r="BH179" s="203">
        <f t="shared" si="27"/>
        <v>0</v>
      </c>
      <c r="BI179" s="203">
        <f t="shared" si="28"/>
        <v>0</v>
      </c>
      <c r="BJ179" s="22" t="s">
        <v>79</v>
      </c>
      <c r="BK179" s="203">
        <f t="shared" si="29"/>
        <v>0</v>
      </c>
      <c r="BL179" s="22" t="s">
        <v>220</v>
      </c>
      <c r="BM179" s="22" t="s">
        <v>360</v>
      </c>
    </row>
    <row r="180" spans="2:63" s="10" customFormat="1" ht="29.85" customHeight="1">
      <c r="B180" s="175"/>
      <c r="C180" s="176"/>
      <c r="D180" s="189" t="s">
        <v>70</v>
      </c>
      <c r="E180" s="190" t="s">
        <v>361</v>
      </c>
      <c r="F180" s="190" t="s">
        <v>362</v>
      </c>
      <c r="G180" s="176"/>
      <c r="H180" s="176"/>
      <c r="I180" s="179"/>
      <c r="J180" s="191">
        <f>BK180</f>
        <v>0</v>
      </c>
      <c r="K180" s="176"/>
      <c r="L180" s="181"/>
      <c r="M180" s="182"/>
      <c r="N180" s="183"/>
      <c r="O180" s="183"/>
      <c r="P180" s="184">
        <f>SUM(P181:P197)</f>
        <v>0</v>
      </c>
      <c r="Q180" s="183"/>
      <c r="R180" s="184">
        <f>SUM(R181:R197)</f>
        <v>0.10081</v>
      </c>
      <c r="S180" s="183"/>
      <c r="T180" s="185">
        <f>SUM(T181:T197)</f>
        <v>0</v>
      </c>
      <c r="AR180" s="186" t="s">
        <v>81</v>
      </c>
      <c r="AT180" s="187" t="s">
        <v>70</v>
      </c>
      <c r="AU180" s="187" t="s">
        <v>79</v>
      </c>
      <c r="AY180" s="186" t="s">
        <v>138</v>
      </c>
      <c r="BK180" s="188">
        <f>SUM(BK181:BK197)</f>
        <v>0</v>
      </c>
    </row>
    <row r="181" spans="2:65" s="1" customFormat="1" ht="31.5" customHeight="1">
      <c r="B181" s="39"/>
      <c r="C181" s="192" t="s">
        <v>363</v>
      </c>
      <c r="D181" s="192" t="s">
        <v>141</v>
      </c>
      <c r="E181" s="193" t="s">
        <v>364</v>
      </c>
      <c r="F181" s="194" t="s">
        <v>365</v>
      </c>
      <c r="G181" s="195" t="s">
        <v>330</v>
      </c>
      <c r="H181" s="196">
        <v>105</v>
      </c>
      <c r="I181" s="197"/>
      <c r="J181" s="198">
        <f>ROUND(I181*H181,2)</f>
        <v>0</v>
      </c>
      <c r="K181" s="194" t="s">
        <v>145</v>
      </c>
      <c r="L181" s="59"/>
      <c r="M181" s="199" t="s">
        <v>21</v>
      </c>
      <c r="N181" s="200" t="s">
        <v>42</v>
      </c>
      <c r="O181" s="40"/>
      <c r="P181" s="201">
        <f>O181*H181</f>
        <v>0</v>
      </c>
      <c r="Q181" s="201">
        <v>0.00078</v>
      </c>
      <c r="R181" s="201">
        <f>Q181*H181</f>
        <v>0.0819</v>
      </c>
      <c r="S181" s="201">
        <v>0</v>
      </c>
      <c r="T181" s="202">
        <f>S181*H181</f>
        <v>0</v>
      </c>
      <c r="AR181" s="22" t="s">
        <v>220</v>
      </c>
      <c r="AT181" s="22" t="s">
        <v>141</v>
      </c>
      <c r="AU181" s="22" t="s">
        <v>81</v>
      </c>
      <c r="AY181" s="22" t="s">
        <v>138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2" t="s">
        <v>79</v>
      </c>
      <c r="BK181" s="203">
        <f>ROUND(I181*H181,2)</f>
        <v>0</v>
      </c>
      <c r="BL181" s="22" t="s">
        <v>220</v>
      </c>
      <c r="BM181" s="22" t="s">
        <v>366</v>
      </c>
    </row>
    <row r="182" spans="2:51" s="11" customFormat="1" ht="13.5">
      <c r="B182" s="204"/>
      <c r="C182" s="205"/>
      <c r="D182" s="206" t="s">
        <v>148</v>
      </c>
      <c r="E182" s="207" t="s">
        <v>21</v>
      </c>
      <c r="F182" s="208" t="s">
        <v>367</v>
      </c>
      <c r="G182" s="205"/>
      <c r="H182" s="209">
        <v>50</v>
      </c>
      <c r="I182" s="210"/>
      <c r="J182" s="205"/>
      <c r="K182" s="205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148</v>
      </c>
      <c r="AU182" s="215" t="s">
        <v>81</v>
      </c>
      <c r="AV182" s="11" t="s">
        <v>81</v>
      </c>
      <c r="AW182" s="11" t="s">
        <v>35</v>
      </c>
      <c r="AX182" s="11" t="s">
        <v>71</v>
      </c>
      <c r="AY182" s="215" t="s">
        <v>138</v>
      </c>
    </row>
    <row r="183" spans="2:51" s="11" customFormat="1" ht="13.5">
      <c r="B183" s="204"/>
      <c r="C183" s="205"/>
      <c r="D183" s="206" t="s">
        <v>148</v>
      </c>
      <c r="E183" s="207" t="s">
        <v>21</v>
      </c>
      <c r="F183" s="208" t="s">
        <v>368</v>
      </c>
      <c r="G183" s="205"/>
      <c r="H183" s="209">
        <v>55</v>
      </c>
      <c r="I183" s="210"/>
      <c r="J183" s="205"/>
      <c r="K183" s="205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148</v>
      </c>
      <c r="AU183" s="215" t="s">
        <v>81</v>
      </c>
      <c r="AV183" s="11" t="s">
        <v>81</v>
      </c>
      <c r="AW183" s="11" t="s">
        <v>35</v>
      </c>
      <c r="AX183" s="11" t="s">
        <v>71</v>
      </c>
      <c r="AY183" s="215" t="s">
        <v>138</v>
      </c>
    </row>
    <row r="184" spans="2:51" s="12" customFormat="1" ht="13.5">
      <c r="B184" s="216"/>
      <c r="C184" s="217"/>
      <c r="D184" s="218" t="s">
        <v>148</v>
      </c>
      <c r="E184" s="219" t="s">
        <v>21</v>
      </c>
      <c r="F184" s="220" t="s">
        <v>151</v>
      </c>
      <c r="G184" s="217"/>
      <c r="H184" s="221">
        <v>105</v>
      </c>
      <c r="I184" s="222"/>
      <c r="J184" s="217"/>
      <c r="K184" s="217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148</v>
      </c>
      <c r="AU184" s="227" t="s">
        <v>81</v>
      </c>
      <c r="AV184" s="12" t="s">
        <v>146</v>
      </c>
      <c r="AW184" s="12" t="s">
        <v>35</v>
      </c>
      <c r="AX184" s="12" t="s">
        <v>79</v>
      </c>
      <c r="AY184" s="227" t="s">
        <v>138</v>
      </c>
    </row>
    <row r="185" spans="2:65" s="1" customFormat="1" ht="44.25" customHeight="1">
      <c r="B185" s="39"/>
      <c r="C185" s="192" t="s">
        <v>369</v>
      </c>
      <c r="D185" s="192" t="s">
        <v>141</v>
      </c>
      <c r="E185" s="193" t="s">
        <v>370</v>
      </c>
      <c r="F185" s="194" t="s">
        <v>371</v>
      </c>
      <c r="G185" s="195" t="s">
        <v>330</v>
      </c>
      <c r="H185" s="196">
        <v>50</v>
      </c>
      <c r="I185" s="197"/>
      <c r="J185" s="198">
        <f>ROUND(I185*H185,2)</f>
        <v>0</v>
      </c>
      <c r="K185" s="194" t="s">
        <v>145</v>
      </c>
      <c r="L185" s="59"/>
      <c r="M185" s="199" t="s">
        <v>21</v>
      </c>
      <c r="N185" s="200" t="s">
        <v>42</v>
      </c>
      <c r="O185" s="40"/>
      <c r="P185" s="201">
        <f>O185*H185</f>
        <v>0</v>
      </c>
      <c r="Q185" s="201">
        <v>7E-05</v>
      </c>
      <c r="R185" s="201">
        <f>Q185*H185</f>
        <v>0.0034999999999999996</v>
      </c>
      <c r="S185" s="201">
        <v>0</v>
      </c>
      <c r="T185" s="202">
        <f>S185*H185</f>
        <v>0</v>
      </c>
      <c r="AR185" s="22" t="s">
        <v>220</v>
      </c>
      <c r="AT185" s="22" t="s">
        <v>141</v>
      </c>
      <c r="AU185" s="22" t="s">
        <v>81</v>
      </c>
      <c r="AY185" s="22" t="s">
        <v>138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2" t="s">
        <v>79</v>
      </c>
      <c r="BK185" s="203">
        <f>ROUND(I185*H185,2)</f>
        <v>0</v>
      </c>
      <c r="BL185" s="22" t="s">
        <v>220</v>
      </c>
      <c r="BM185" s="22" t="s">
        <v>372</v>
      </c>
    </row>
    <row r="186" spans="2:51" s="11" customFormat="1" ht="13.5">
      <c r="B186" s="204"/>
      <c r="C186" s="205"/>
      <c r="D186" s="218" t="s">
        <v>148</v>
      </c>
      <c r="E186" s="243" t="s">
        <v>21</v>
      </c>
      <c r="F186" s="238" t="s">
        <v>373</v>
      </c>
      <c r="G186" s="205"/>
      <c r="H186" s="239">
        <v>50</v>
      </c>
      <c r="I186" s="210"/>
      <c r="J186" s="205"/>
      <c r="K186" s="205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148</v>
      </c>
      <c r="AU186" s="215" t="s">
        <v>81</v>
      </c>
      <c r="AV186" s="11" t="s">
        <v>81</v>
      </c>
      <c r="AW186" s="11" t="s">
        <v>35</v>
      </c>
      <c r="AX186" s="11" t="s">
        <v>79</v>
      </c>
      <c r="AY186" s="215" t="s">
        <v>138</v>
      </c>
    </row>
    <row r="187" spans="2:65" s="1" customFormat="1" ht="44.25" customHeight="1">
      <c r="B187" s="39"/>
      <c r="C187" s="192" t="s">
        <v>374</v>
      </c>
      <c r="D187" s="192" t="s">
        <v>141</v>
      </c>
      <c r="E187" s="193" t="s">
        <v>375</v>
      </c>
      <c r="F187" s="194" t="s">
        <v>376</v>
      </c>
      <c r="G187" s="195" t="s">
        <v>330</v>
      </c>
      <c r="H187" s="196">
        <v>55</v>
      </c>
      <c r="I187" s="197"/>
      <c r="J187" s="198">
        <f>ROUND(I187*H187,2)</f>
        <v>0</v>
      </c>
      <c r="K187" s="194" t="s">
        <v>145</v>
      </c>
      <c r="L187" s="59"/>
      <c r="M187" s="199" t="s">
        <v>21</v>
      </c>
      <c r="N187" s="200" t="s">
        <v>42</v>
      </c>
      <c r="O187" s="40"/>
      <c r="P187" s="201">
        <f>O187*H187</f>
        <v>0</v>
      </c>
      <c r="Q187" s="201">
        <v>0.00012</v>
      </c>
      <c r="R187" s="201">
        <f>Q187*H187</f>
        <v>0.0066</v>
      </c>
      <c r="S187" s="201">
        <v>0</v>
      </c>
      <c r="T187" s="202">
        <f>S187*H187</f>
        <v>0</v>
      </c>
      <c r="AR187" s="22" t="s">
        <v>220</v>
      </c>
      <c r="AT187" s="22" t="s">
        <v>141</v>
      </c>
      <c r="AU187" s="22" t="s">
        <v>81</v>
      </c>
      <c r="AY187" s="22" t="s">
        <v>138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2" t="s">
        <v>79</v>
      </c>
      <c r="BK187" s="203">
        <f>ROUND(I187*H187,2)</f>
        <v>0</v>
      </c>
      <c r="BL187" s="22" t="s">
        <v>220</v>
      </c>
      <c r="BM187" s="22" t="s">
        <v>377</v>
      </c>
    </row>
    <row r="188" spans="2:51" s="11" customFormat="1" ht="13.5">
      <c r="B188" s="204"/>
      <c r="C188" s="205"/>
      <c r="D188" s="206" t="s">
        <v>148</v>
      </c>
      <c r="E188" s="207" t="s">
        <v>21</v>
      </c>
      <c r="F188" s="208" t="s">
        <v>368</v>
      </c>
      <c r="G188" s="205"/>
      <c r="H188" s="209">
        <v>55</v>
      </c>
      <c r="I188" s="210"/>
      <c r="J188" s="205"/>
      <c r="K188" s="205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148</v>
      </c>
      <c r="AU188" s="215" t="s">
        <v>81</v>
      </c>
      <c r="AV188" s="11" t="s">
        <v>81</v>
      </c>
      <c r="AW188" s="11" t="s">
        <v>35</v>
      </c>
      <c r="AX188" s="11" t="s">
        <v>71</v>
      </c>
      <c r="AY188" s="215" t="s">
        <v>138</v>
      </c>
    </row>
    <row r="189" spans="2:51" s="12" customFormat="1" ht="13.5">
      <c r="B189" s="216"/>
      <c r="C189" s="217"/>
      <c r="D189" s="218" t="s">
        <v>148</v>
      </c>
      <c r="E189" s="219" t="s">
        <v>21</v>
      </c>
      <c r="F189" s="220" t="s">
        <v>151</v>
      </c>
      <c r="G189" s="217"/>
      <c r="H189" s="221">
        <v>55</v>
      </c>
      <c r="I189" s="222"/>
      <c r="J189" s="217"/>
      <c r="K189" s="217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148</v>
      </c>
      <c r="AU189" s="227" t="s">
        <v>81</v>
      </c>
      <c r="AV189" s="12" t="s">
        <v>146</v>
      </c>
      <c r="AW189" s="12" t="s">
        <v>35</v>
      </c>
      <c r="AX189" s="12" t="s">
        <v>79</v>
      </c>
      <c r="AY189" s="227" t="s">
        <v>138</v>
      </c>
    </row>
    <row r="190" spans="2:65" s="1" customFormat="1" ht="22.5" customHeight="1">
      <c r="B190" s="39"/>
      <c r="C190" s="192" t="s">
        <v>378</v>
      </c>
      <c r="D190" s="192" t="s">
        <v>141</v>
      </c>
      <c r="E190" s="193" t="s">
        <v>379</v>
      </c>
      <c r="F190" s="194" t="s">
        <v>380</v>
      </c>
      <c r="G190" s="195" t="s">
        <v>339</v>
      </c>
      <c r="H190" s="196">
        <v>10</v>
      </c>
      <c r="I190" s="197"/>
      <c r="J190" s="198">
        <f aca="true" t="shared" si="30" ref="J190:J197">ROUND(I190*H190,2)</f>
        <v>0</v>
      </c>
      <c r="K190" s="194" t="s">
        <v>145</v>
      </c>
      <c r="L190" s="59"/>
      <c r="M190" s="199" t="s">
        <v>21</v>
      </c>
      <c r="N190" s="200" t="s">
        <v>42</v>
      </c>
      <c r="O190" s="40"/>
      <c r="P190" s="201">
        <f aca="true" t="shared" si="31" ref="P190:P197">O190*H190</f>
        <v>0</v>
      </c>
      <c r="Q190" s="201">
        <v>0</v>
      </c>
      <c r="R190" s="201">
        <f aca="true" t="shared" si="32" ref="R190:R197">Q190*H190</f>
        <v>0</v>
      </c>
      <c r="S190" s="201">
        <v>0</v>
      </c>
      <c r="T190" s="202">
        <f aca="true" t="shared" si="33" ref="T190:T197">S190*H190</f>
        <v>0</v>
      </c>
      <c r="AR190" s="22" t="s">
        <v>220</v>
      </c>
      <c r="AT190" s="22" t="s">
        <v>141</v>
      </c>
      <c r="AU190" s="22" t="s">
        <v>81</v>
      </c>
      <c r="AY190" s="22" t="s">
        <v>138</v>
      </c>
      <c r="BE190" s="203">
        <f aca="true" t="shared" si="34" ref="BE190:BE197">IF(N190="základní",J190,0)</f>
        <v>0</v>
      </c>
      <c r="BF190" s="203">
        <f aca="true" t="shared" si="35" ref="BF190:BF197">IF(N190="snížená",J190,0)</f>
        <v>0</v>
      </c>
      <c r="BG190" s="203">
        <f aca="true" t="shared" si="36" ref="BG190:BG197">IF(N190="zákl. přenesená",J190,0)</f>
        <v>0</v>
      </c>
      <c r="BH190" s="203">
        <f aca="true" t="shared" si="37" ref="BH190:BH197">IF(N190="sníž. přenesená",J190,0)</f>
        <v>0</v>
      </c>
      <c r="BI190" s="203">
        <f aca="true" t="shared" si="38" ref="BI190:BI197">IF(N190="nulová",J190,0)</f>
        <v>0</v>
      </c>
      <c r="BJ190" s="22" t="s">
        <v>79</v>
      </c>
      <c r="BK190" s="203">
        <f aca="true" t="shared" si="39" ref="BK190:BK197">ROUND(I190*H190,2)</f>
        <v>0</v>
      </c>
      <c r="BL190" s="22" t="s">
        <v>220</v>
      </c>
      <c r="BM190" s="22" t="s">
        <v>381</v>
      </c>
    </row>
    <row r="191" spans="2:65" s="1" customFormat="1" ht="22.5" customHeight="1">
      <c r="B191" s="39"/>
      <c r="C191" s="192" t="s">
        <v>382</v>
      </c>
      <c r="D191" s="192" t="s">
        <v>141</v>
      </c>
      <c r="E191" s="193" t="s">
        <v>383</v>
      </c>
      <c r="F191" s="194" t="s">
        <v>384</v>
      </c>
      <c r="G191" s="195" t="s">
        <v>339</v>
      </c>
      <c r="H191" s="196">
        <v>8</v>
      </c>
      <c r="I191" s="197"/>
      <c r="J191" s="198">
        <f t="shared" si="30"/>
        <v>0</v>
      </c>
      <c r="K191" s="194" t="s">
        <v>145</v>
      </c>
      <c r="L191" s="59"/>
      <c r="M191" s="199" t="s">
        <v>21</v>
      </c>
      <c r="N191" s="200" t="s">
        <v>42</v>
      </c>
      <c r="O191" s="40"/>
      <c r="P191" s="201">
        <f t="shared" si="31"/>
        <v>0</v>
      </c>
      <c r="Q191" s="201">
        <v>0.00097</v>
      </c>
      <c r="R191" s="201">
        <f t="shared" si="32"/>
        <v>0.00776</v>
      </c>
      <c r="S191" s="201">
        <v>0</v>
      </c>
      <c r="T191" s="202">
        <f t="shared" si="33"/>
        <v>0</v>
      </c>
      <c r="AR191" s="22" t="s">
        <v>220</v>
      </c>
      <c r="AT191" s="22" t="s">
        <v>141</v>
      </c>
      <c r="AU191" s="22" t="s">
        <v>81</v>
      </c>
      <c r="AY191" s="22" t="s">
        <v>138</v>
      </c>
      <c r="BE191" s="203">
        <f t="shared" si="34"/>
        <v>0</v>
      </c>
      <c r="BF191" s="203">
        <f t="shared" si="35"/>
        <v>0</v>
      </c>
      <c r="BG191" s="203">
        <f t="shared" si="36"/>
        <v>0</v>
      </c>
      <c r="BH191" s="203">
        <f t="shared" si="37"/>
        <v>0</v>
      </c>
      <c r="BI191" s="203">
        <f t="shared" si="38"/>
        <v>0</v>
      </c>
      <c r="BJ191" s="22" t="s">
        <v>79</v>
      </c>
      <c r="BK191" s="203">
        <f t="shared" si="39"/>
        <v>0</v>
      </c>
      <c r="BL191" s="22" t="s">
        <v>220</v>
      </c>
      <c r="BM191" s="22" t="s">
        <v>385</v>
      </c>
    </row>
    <row r="192" spans="2:65" s="1" customFormat="1" ht="31.5" customHeight="1">
      <c r="B192" s="39"/>
      <c r="C192" s="192" t="s">
        <v>386</v>
      </c>
      <c r="D192" s="192" t="s">
        <v>141</v>
      </c>
      <c r="E192" s="193" t="s">
        <v>387</v>
      </c>
      <c r="F192" s="194" t="s">
        <v>388</v>
      </c>
      <c r="G192" s="195" t="s">
        <v>330</v>
      </c>
      <c r="H192" s="196">
        <v>105</v>
      </c>
      <c r="I192" s="197"/>
      <c r="J192" s="198">
        <f t="shared" si="30"/>
        <v>0</v>
      </c>
      <c r="K192" s="194" t="s">
        <v>145</v>
      </c>
      <c r="L192" s="59"/>
      <c r="M192" s="199" t="s">
        <v>21</v>
      </c>
      <c r="N192" s="200" t="s">
        <v>42</v>
      </c>
      <c r="O192" s="40"/>
      <c r="P192" s="201">
        <f t="shared" si="31"/>
        <v>0</v>
      </c>
      <c r="Q192" s="201">
        <v>1E-05</v>
      </c>
      <c r="R192" s="201">
        <f t="shared" si="32"/>
        <v>0.0010500000000000002</v>
      </c>
      <c r="S192" s="201">
        <v>0</v>
      </c>
      <c r="T192" s="202">
        <f t="shared" si="33"/>
        <v>0</v>
      </c>
      <c r="AR192" s="22" t="s">
        <v>220</v>
      </c>
      <c r="AT192" s="22" t="s">
        <v>141</v>
      </c>
      <c r="AU192" s="22" t="s">
        <v>81</v>
      </c>
      <c r="AY192" s="22" t="s">
        <v>138</v>
      </c>
      <c r="BE192" s="203">
        <f t="shared" si="34"/>
        <v>0</v>
      </c>
      <c r="BF192" s="203">
        <f t="shared" si="35"/>
        <v>0</v>
      </c>
      <c r="BG192" s="203">
        <f t="shared" si="36"/>
        <v>0</v>
      </c>
      <c r="BH192" s="203">
        <f t="shared" si="37"/>
        <v>0</v>
      </c>
      <c r="BI192" s="203">
        <f t="shared" si="38"/>
        <v>0</v>
      </c>
      <c r="BJ192" s="22" t="s">
        <v>79</v>
      </c>
      <c r="BK192" s="203">
        <f t="shared" si="39"/>
        <v>0</v>
      </c>
      <c r="BL192" s="22" t="s">
        <v>220</v>
      </c>
      <c r="BM192" s="22" t="s">
        <v>389</v>
      </c>
    </row>
    <row r="193" spans="2:65" s="1" customFormat="1" ht="31.5" customHeight="1">
      <c r="B193" s="39"/>
      <c r="C193" s="192" t="s">
        <v>390</v>
      </c>
      <c r="D193" s="192" t="s">
        <v>141</v>
      </c>
      <c r="E193" s="193" t="s">
        <v>391</v>
      </c>
      <c r="F193" s="194" t="s">
        <v>392</v>
      </c>
      <c r="G193" s="195" t="s">
        <v>144</v>
      </c>
      <c r="H193" s="196">
        <v>0.101</v>
      </c>
      <c r="I193" s="197"/>
      <c r="J193" s="198">
        <f t="shared" si="30"/>
        <v>0</v>
      </c>
      <c r="K193" s="194" t="s">
        <v>145</v>
      </c>
      <c r="L193" s="59"/>
      <c r="M193" s="199" t="s">
        <v>21</v>
      </c>
      <c r="N193" s="200" t="s">
        <v>42</v>
      </c>
      <c r="O193" s="40"/>
      <c r="P193" s="201">
        <f t="shared" si="31"/>
        <v>0</v>
      </c>
      <c r="Q193" s="201">
        <v>0</v>
      </c>
      <c r="R193" s="201">
        <f t="shared" si="32"/>
        <v>0</v>
      </c>
      <c r="S193" s="201">
        <v>0</v>
      </c>
      <c r="T193" s="202">
        <f t="shared" si="33"/>
        <v>0</v>
      </c>
      <c r="AR193" s="22" t="s">
        <v>220</v>
      </c>
      <c r="AT193" s="22" t="s">
        <v>141</v>
      </c>
      <c r="AU193" s="22" t="s">
        <v>81</v>
      </c>
      <c r="AY193" s="22" t="s">
        <v>138</v>
      </c>
      <c r="BE193" s="203">
        <f t="shared" si="34"/>
        <v>0</v>
      </c>
      <c r="BF193" s="203">
        <f t="shared" si="35"/>
        <v>0</v>
      </c>
      <c r="BG193" s="203">
        <f t="shared" si="36"/>
        <v>0</v>
      </c>
      <c r="BH193" s="203">
        <f t="shared" si="37"/>
        <v>0</v>
      </c>
      <c r="BI193" s="203">
        <f t="shared" si="38"/>
        <v>0</v>
      </c>
      <c r="BJ193" s="22" t="s">
        <v>79</v>
      </c>
      <c r="BK193" s="203">
        <f t="shared" si="39"/>
        <v>0</v>
      </c>
      <c r="BL193" s="22" t="s">
        <v>220</v>
      </c>
      <c r="BM193" s="22" t="s">
        <v>393</v>
      </c>
    </row>
    <row r="194" spans="2:65" s="1" customFormat="1" ht="31.5" customHeight="1">
      <c r="B194" s="39"/>
      <c r="C194" s="192" t="s">
        <v>394</v>
      </c>
      <c r="D194" s="192" t="s">
        <v>141</v>
      </c>
      <c r="E194" s="193" t="s">
        <v>395</v>
      </c>
      <c r="F194" s="194" t="s">
        <v>396</v>
      </c>
      <c r="G194" s="195" t="s">
        <v>263</v>
      </c>
      <c r="H194" s="196">
        <v>1</v>
      </c>
      <c r="I194" s="197"/>
      <c r="J194" s="198">
        <f t="shared" si="30"/>
        <v>0</v>
      </c>
      <c r="K194" s="194" t="s">
        <v>21</v>
      </c>
      <c r="L194" s="59"/>
      <c r="M194" s="199" t="s">
        <v>21</v>
      </c>
      <c r="N194" s="200" t="s">
        <v>42</v>
      </c>
      <c r="O194" s="40"/>
      <c r="P194" s="201">
        <f t="shared" si="31"/>
        <v>0</v>
      </c>
      <c r="Q194" s="201">
        <v>0</v>
      </c>
      <c r="R194" s="201">
        <f t="shared" si="32"/>
        <v>0</v>
      </c>
      <c r="S194" s="201">
        <v>0</v>
      </c>
      <c r="T194" s="202">
        <f t="shared" si="33"/>
        <v>0</v>
      </c>
      <c r="AR194" s="22" t="s">
        <v>220</v>
      </c>
      <c r="AT194" s="22" t="s">
        <v>141</v>
      </c>
      <c r="AU194" s="22" t="s">
        <v>81</v>
      </c>
      <c r="AY194" s="22" t="s">
        <v>138</v>
      </c>
      <c r="BE194" s="203">
        <f t="shared" si="34"/>
        <v>0</v>
      </c>
      <c r="BF194" s="203">
        <f t="shared" si="35"/>
        <v>0</v>
      </c>
      <c r="BG194" s="203">
        <f t="shared" si="36"/>
        <v>0</v>
      </c>
      <c r="BH194" s="203">
        <f t="shared" si="37"/>
        <v>0</v>
      </c>
      <c r="BI194" s="203">
        <f t="shared" si="38"/>
        <v>0</v>
      </c>
      <c r="BJ194" s="22" t="s">
        <v>79</v>
      </c>
      <c r="BK194" s="203">
        <f t="shared" si="39"/>
        <v>0</v>
      </c>
      <c r="BL194" s="22" t="s">
        <v>220</v>
      </c>
      <c r="BM194" s="22" t="s">
        <v>397</v>
      </c>
    </row>
    <row r="195" spans="2:65" s="1" customFormat="1" ht="22.5" customHeight="1">
      <c r="B195" s="39"/>
      <c r="C195" s="192" t="s">
        <v>398</v>
      </c>
      <c r="D195" s="192" t="s">
        <v>141</v>
      </c>
      <c r="E195" s="193" t="s">
        <v>399</v>
      </c>
      <c r="F195" s="194" t="s">
        <v>400</v>
      </c>
      <c r="G195" s="195" t="s">
        <v>263</v>
      </c>
      <c r="H195" s="196">
        <v>1</v>
      </c>
      <c r="I195" s="197"/>
      <c r="J195" s="198">
        <f t="shared" si="30"/>
        <v>0</v>
      </c>
      <c r="K195" s="194" t="s">
        <v>21</v>
      </c>
      <c r="L195" s="59"/>
      <c r="M195" s="199" t="s">
        <v>21</v>
      </c>
      <c r="N195" s="200" t="s">
        <v>42</v>
      </c>
      <c r="O195" s="40"/>
      <c r="P195" s="201">
        <f t="shared" si="31"/>
        <v>0</v>
      </c>
      <c r="Q195" s="201">
        <v>0</v>
      </c>
      <c r="R195" s="201">
        <f t="shared" si="32"/>
        <v>0</v>
      </c>
      <c r="S195" s="201">
        <v>0</v>
      </c>
      <c r="T195" s="202">
        <f t="shared" si="33"/>
        <v>0</v>
      </c>
      <c r="AR195" s="22" t="s">
        <v>220</v>
      </c>
      <c r="AT195" s="22" t="s">
        <v>141</v>
      </c>
      <c r="AU195" s="22" t="s">
        <v>81</v>
      </c>
      <c r="AY195" s="22" t="s">
        <v>138</v>
      </c>
      <c r="BE195" s="203">
        <f t="shared" si="34"/>
        <v>0</v>
      </c>
      <c r="BF195" s="203">
        <f t="shared" si="35"/>
        <v>0</v>
      </c>
      <c r="BG195" s="203">
        <f t="shared" si="36"/>
        <v>0</v>
      </c>
      <c r="BH195" s="203">
        <f t="shared" si="37"/>
        <v>0</v>
      </c>
      <c r="BI195" s="203">
        <f t="shared" si="38"/>
        <v>0</v>
      </c>
      <c r="BJ195" s="22" t="s">
        <v>79</v>
      </c>
      <c r="BK195" s="203">
        <f t="shared" si="39"/>
        <v>0</v>
      </c>
      <c r="BL195" s="22" t="s">
        <v>220</v>
      </c>
      <c r="BM195" s="22" t="s">
        <v>401</v>
      </c>
    </row>
    <row r="196" spans="2:65" s="1" customFormat="1" ht="22.5" customHeight="1">
      <c r="B196" s="39"/>
      <c r="C196" s="192" t="s">
        <v>402</v>
      </c>
      <c r="D196" s="192" t="s">
        <v>141</v>
      </c>
      <c r="E196" s="193" t="s">
        <v>403</v>
      </c>
      <c r="F196" s="194" t="s">
        <v>404</v>
      </c>
      <c r="G196" s="195" t="s">
        <v>263</v>
      </c>
      <c r="H196" s="196">
        <v>1</v>
      </c>
      <c r="I196" s="197"/>
      <c r="J196" s="198">
        <f t="shared" si="30"/>
        <v>0</v>
      </c>
      <c r="K196" s="194" t="s">
        <v>21</v>
      </c>
      <c r="L196" s="59"/>
      <c r="M196" s="199" t="s">
        <v>21</v>
      </c>
      <c r="N196" s="200" t="s">
        <v>42</v>
      </c>
      <c r="O196" s="40"/>
      <c r="P196" s="201">
        <f t="shared" si="31"/>
        <v>0</v>
      </c>
      <c r="Q196" s="201">
        <v>0</v>
      </c>
      <c r="R196" s="201">
        <f t="shared" si="32"/>
        <v>0</v>
      </c>
      <c r="S196" s="201">
        <v>0</v>
      </c>
      <c r="T196" s="202">
        <f t="shared" si="33"/>
        <v>0</v>
      </c>
      <c r="AR196" s="22" t="s">
        <v>220</v>
      </c>
      <c r="AT196" s="22" t="s">
        <v>141</v>
      </c>
      <c r="AU196" s="22" t="s">
        <v>81</v>
      </c>
      <c r="AY196" s="22" t="s">
        <v>138</v>
      </c>
      <c r="BE196" s="203">
        <f t="shared" si="34"/>
        <v>0</v>
      </c>
      <c r="BF196" s="203">
        <f t="shared" si="35"/>
        <v>0</v>
      </c>
      <c r="BG196" s="203">
        <f t="shared" si="36"/>
        <v>0</v>
      </c>
      <c r="BH196" s="203">
        <f t="shared" si="37"/>
        <v>0</v>
      </c>
      <c r="BI196" s="203">
        <f t="shared" si="38"/>
        <v>0</v>
      </c>
      <c r="BJ196" s="22" t="s">
        <v>79</v>
      </c>
      <c r="BK196" s="203">
        <f t="shared" si="39"/>
        <v>0</v>
      </c>
      <c r="BL196" s="22" t="s">
        <v>220</v>
      </c>
      <c r="BM196" s="22" t="s">
        <v>405</v>
      </c>
    </row>
    <row r="197" spans="2:65" s="1" customFormat="1" ht="22.5" customHeight="1">
      <c r="B197" s="39"/>
      <c r="C197" s="192" t="s">
        <v>406</v>
      </c>
      <c r="D197" s="192" t="s">
        <v>141</v>
      </c>
      <c r="E197" s="193" t="s">
        <v>407</v>
      </c>
      <c r="F197" s="194" t="s">
        <v>408</v>
      </c>
      <c r="G197" s="195" t="s">
        <v>263</v>
      </c>
      <c r="H197" s="196">
        <v>1</v>
      </c>
      <c r="I197" s="197"/>
      <c r="J197" s="198">
        <f t="shared" si="30"/>
        <v>0</v>
      </c>
      <c r="K197" s="194" t="s">
        <v>21</v>
      </c>
      <c r="L197" s="59"/>
      <c r="M197" s="199" t="s">
        <v>21</v>
      </c>
      <c r="N197" s="200" t="s">
        <v>42</v>
      </c>
      <c r="O197" s="40"/>
      <c r="P197" s="201">
        <f t="shared" si="31"/>
        <v>0</v>
      </c>
      <c r="Q197" s="201">
        <v>0</v>
      </c>
      <c r="R197" s="201">
        <f t="shared" si="32"/>
        <v>0</v>
      </c>
      <c r="S197" s="201">
        <v>0</v>
      </c>
      <c r="T197" s="202">
        <f t="shared" si="33"/>
        <v>0</v>
      </c>
      <c r="AR197" s="22" t="s">
        <v>220</v>
      </c>
      <c r="AT197" s="22" t="s">
        <v>141</v>
      </c>
      <c r="AU197" s="22" t="s">
        <v>81</v>
      </c>
      <c r="AY197" s="22" t="s">
        <v>138</v>
      </c>
      <c r="BE197" s="203">
        <f t="shared" si="34"/>
        <v>0</v>
      </c>
      <c r="BF197" s="203">
        <f t="shared" si="35"/>
        <v>0</v>
      </c>
      <c r="BG197" s="203">
        <f t="shared" si="36"/>
        <v>0</v>
      </c>
      <c r="BH197" s="203">
        <f t="shared" si="37"/>
        <v>0</v>
      </c>
      <c r="BI197" s="203">
        <f t="shared" si="38"/>
        <v>0</v>
      </c>
      <c r="BJ197" s="22" t="s">
        <v>79</v>
      </c>
      <c r="BK197" s="203">
        <f t="shared" si="39"/>
        <v>0</v>
      </c>
      <c r="BL197" s="22" t="s">
        <v>220</v>
      </c>
      <c r="BM197" s="22" t="s">
        <v>409</v>
      </c>
    </row>
    <row r="198" spans="2:63" s="10" customFormat="1" ht="29.85" customHeight="1">
      <c r="B198" s="175"/>
      <c r="C198" s="176"/>
      <c r="D198" s="189" t="s">
        <v>70</v>
      </c>
      <c r="E198" s="190" t="s">
        <v>410</v>
      </c>
      <c r="F198" s="190" t="s">
        <v>411</v>
      </c>
      <c r="G198" s="176"/>
      <c r="H198" s="176"/>
      <c r="I198" s="179"/>
      <c r="J198" s="191">
        <f>BK198</f>
        <v>0</v>
      </c>
      <c r="K198" s="176"/>
      <c r="L198" s="181"/>
      <c r="M198" s="182"/>
      <c r="N198" s="183"/>
      <c r="O198" s="183"/>
      <c r="P198" s="184">
        <f>SUM(P199:P226)</f>
        <v>0</v>
      </c>
      <c r="Q198" s="183"/>
      <c r="R198" s="184">
        <f>SUM(R199:R226)</f>
        <v>0.61666</v>
      </c>
      <c r="S198" s="183"/>
      <c r="T198" s="185">
        <f>SUM(T199:T226)</f>
        <v>0.3680399999999999</v>
      </c>
      <c r="AR198" s="186" t="s">
        <v>81</v>
      </c>
      <c r="AT198" s="187" t="s">
        <v>70</v>
      </c>
      <c r="AU198" s="187" t="s">
        <v>79</v>
      </c>
      <c r="AY198" s="186" t="s">
        <v>138</v>
      </c>
      <c r="BK198" s="188">
        <f>SUM(BK199:BK226)</f>
        <v>0</v>
      </c>
    </row>
    <row r="199" spans="2:65" s="1" customFormat="1" ht="22.5" customHeight="1">
      <c r="B199" s="39"/>
      <c r="C199" s="192" t="s">
        <v>412</v>
      </c>
      <c r="D199" s="192" t="s">
        <v>141</v>
      </c>
      <c r="E199" s="193" t="s">
        <v>413</v>
      </c>
      <c r="F199" s="194" t="s">
        <v>414</v>
      </c>
      <c r="G199" s="195" t="s">
        <v>272</v>
      </c>
      <c r="H199" s="196">
        <v>6</v>
      </c>
      <c r="I199" s="197"/>
      <c r="J199" s="198">
        <f aca="true" t="shared" si="40" ref="J199:J226">ROUND(I199*H199,2)</f>
        <v>0</v>
      </c>
      <c r="K199" s="194" t="s">
        <v>145</v>
      </c>
      <c r="L199" s="59"/>
      <c r="M199" s="199" t="s">
        <v>21</v>
      </c>
      <c r="N199" s="200" t="s">
        <v>42</v>
      </c>
      <c r="O199" s="40"/>
      <c r="P199" s="201">
        <f aca="true" t="shared" si="41" ref="P199:P226">O199*H199</f>
        <v>0</v>
      </c>
      <c r="Q199" s="201">
        <v>0</v>
      </c>
      <c r="R199" s="201">
        <f aca="true" t="shared" si="42" ref="R199:R226">Q199*H199</f>
        <v>0</v>
      </c>
      <c r="S199" s="201">
        <v>0.01933</v>
      </c>
      <c r="T199" s="202">
        <f aca="true" t="shared" si="43" ref="T199:T226">S199*H199</f>
        <v>0.11598</v>
      </c>
      <c r="AR199" s="22" t="s">
        <v>220</v>
      </c>
      <c r="AT199" s="22" t="s">
        <v>141</v>
      </c>
      <c r="AU199" s="22" t="s">
        <v>81</v>
      </c>
      <c r="AY199" s="22" t="s">
        <v>138</v>
      </c>
      <c r="BE199" s="203">
        <f aca="true" t="shared" si="44" ref="BE199:BE226">IF(N199="základní",J199,0)</f>
        <v>0</v>
      </c>
      <c r="BF199" s="203">
        <f aca="true" t="shared" si="45" ref="BF199:BF226">IF(N199="snížená",J199,0)</f>
        <v>0</v>
      </c>
      <c r="BG199" s="203">
        <f aca="true" t="shared" si="46" ref="BG199:BG226">IF(N199="zákl. přenesená",J199,0)</f>
        <v>0</v>
      </c>
      <c r="BH199" s="203">
        <f aca="true" t="shared" si="47" ref="BH199:BH226">IF(N199="sníž. přenesená",J199,0)</f>
        <v>0</v>
      </c>
      <c r="BI199" s="203">
        <f aca="true" t="shared" si="48" ref="BI199:BI226">IF(N199="nulová",J199,0)</f>
        <v>0</v>
      </c>
      <c r="BJ199" s="22" t="s">
        <v>79</v>
      </c>
      <c r="BK199" s="203">
        <f aca="true" t="shared" si="49" ref="BK199:BK226">ROUND(I199*H199,2)</f>
        <v>0</v>
      </c>
      <c r="BL199" s="22" t="s">
        <v>220</v>
      </c>
      <c r="BM199" s="22" t="s">
        <v>415</v>
      </c>
    </row>
    <row r="200" spans="2:65" s="1" customFormat="1" ht="22.5" customHeight="1">
      <c r="B200" s="39"/>
      <c r="C200" s="192" t="s">
        <v>416</v>
      </c>
      <c r="D200" s="192" t="s">
        <v>141</v>
      </c>
      <c r="E200" s="193" t="s">
        <v>417</v>
      </c>
      <c r="F200" s="194" t="s">
        <v>418</v>
      </c>
      <c r="G200" s="195" t="s">
        <v>272</v>
      </c>
      <c r="H200" s="196">
        <v>7</v>
      </c>
      <c r="I200" s="197"/>
      <c r="J200" s="198">
        <f t="shared" si="40"/>
        <v>0</v>
      </c>
      <c r="K200" s="194" t="s">
        <v>145</v>
      </c>
      <c r="L200" s="59"/>
      <c r="M200" s="199" t="s">
        <v>21</v>
      </c>
      <c r="N200" s="200" t="s">
        <v>42</v>
      </c>
      <c r="O200" s="40"/>
      <c r="P200" s="201">
        <f t="shared" si="41"/>
        <v>0</v>
      </c>
      <c r="Q200" s="201">
        <v>0</v>
      </c>
      <c r="R200" s="201">
        <f t="shared" si="42"/>
        <v>0</v>
      </c>
      <c r="S200" s="201">
        <v>0.01946</v>
      </c>
      <c r="T200" s="202">
        <f t="shared" si="43"/>
        <v>0.13622</v>
      </c>
      <c r="AR200" s="22" t="s">
        <v>220</v>
      </c>
      <c r="AT200" s="22" t="s">
        <v>141</v>
      </c>
      <c r="AU200" s="22" t="s">
        <v>81</v>
      </c>
      <c r="AY200" s="22" t="s">
        <v>138</v>
      </c>
      <c r="BE200" s="203">
        <f t="shared" si="44"/>
        <v>0</v>
      </c>
      <c r="BF200" s="203">
        <f t="shared" si="45"/>
        <v>0</v>
      </c>
      <c r="BG200" s="203">
        <f t="shared" si="46"/>
        <v>0</v>
      </c>
      <c r="BH200" s="203">
        <f t="shared" si="47"/>
        <v>0</v>
      </c>
      <c r="BI200" s="203">
        <f t="shared" si="48"/>
        <v>0</v>
      </c>
      <c r="BJ200" s="22" t="s">
        <v>79</v>
      </c>
      <c r="BK200" s="203">
        <f t="shared" si="49"/>
        <v>0</v>
      </c>
      <c r="BL200" s="22" t="s">
        <v>220</v>
      </c>
      <c r="BM200" s="22" t="s">
        <v>419</v>
      </c>
    </row>
    <row r="201" spans="2:65" s="1" customFormat="1" ht="22.5" customHeight="1">
      <c r="B201" s="39"/>
      <c r="C201" s="192" t="s">
        <v>420</v>
      </c>
      <c r="D201" s="192" t="s">
        <v>141</v>
      </c>
      <c r="E201" s="193" t="s">
        <v>421</v>
      </c>
      <c r="F201" s="194" t="s">
        <v>422</v>
      </c>
      <c r="G201" s="195" t="s">
        <v>272</v>
      </c>
      <c r="H201" s="196">
        <v>14</v>
      </c>
      <c r="I201" s="197"/>
      <c r="J201" s="198">
        <f t="shared" si="40"/>
        <v>0</v>
      </c>
      <c r="K201" s="194" t="s">
        <v>145</v>
      </c>
      <c r="L201" s="59"/>
      <c r="M201" s="199" t="s">
        <v>21</v>
      </c>
      <c r="N201" s="200" t="s">
        <v>42</v>
      </c>
      <c r="O201" s="40"/>
      <c r="P201" s="201">
        <f t="shared" si="41"/>
        <v>0</v>
      </c>
      <c r="Q201" s="201">
        <v>0</v>
      </c>
      <c r="R201" s="201">
        <f t="shared" si="42"/>
        <v>0</v>
      </c>
      <c r="S201" s="201">
        <v>0.00156</v>
      </c>
      <c r="T201" s="202">
        <f t="shared" si="43"/>
        <v>0.02184</v>
      </c>
      <c r="AR201" s="22" t="s">
        <v>220</v>
      </c>
      <c r="AT201" s="22" t="s">
        <v>141</v>
      </c>
      <c r="AU201" s="22" t="s">
        <v>81</v>
      </c>
      <c r="AY201" s="22" t="s">
        <v>138</v>
      </c>
      <c r="BE201" s="203">
        <f t="shared" si="44"/>
        <v>0</v>
      </c>
      <c r="BF201" s="203">
        <f t="shared" si="45"/>
        <v>0</v>
      </c>
      <c r="BG201" s="203">
        <f t="shared" si="46"/>
        <v>0</v>
      </c>
      <c r="BH201" s="203">
        <f t="shared" si="47"/>
        <v>0</v>
      </c>
      <c r="BI201" s="203">
        <f t="shared" si="48"/>
        <v>0</v>
      </c>
      <c r="BJ201" s="22" t="s">
        <v>79</v>
      </c>
      <c r="BK201" s="203">
        <f t="shared" si="49"/>
        <v>0</v>
      </c>
      <c r="BL201" s="22" t="s">
        <v>220</v>
      </c>
      <c r="BM201" s="22" t="s">
        <v>423</v>
      </c>
    </row>
    <row r="202" spans="2:65" s="1" customFormat="1" ht="22.5" customHeight="1">
      <c r="B202" s="39"/>
      <c r="C202" s="192" t="s">
        <v>424</v>
      </c>
      <c r="D202" s="192" t="s">
        <v>141</v>
      </c>
      <c r="E202" s="193" t="s">
        <v>425</v>
      </c>
      <c r="F202" s="194" t="s">
        <v>426</v>
      </c>
      <c r="G202" s="195" t="s">
        <v>272</v>
      </c>
      <c r="H202" s="196">
        <v>2</v>
      </c>
      <c r="I202" s="197"/>
      <c r="J202" s="198">
        <f t="shared" si="40"/>
        <v>0</v>
      </c>
      <c r="K202" s="194" t="s">
        <v>145</v>
      </c>
      <c r="L202" s="59"/>
      <c r="M202" s="199" t="s">
        <v>21</v>
      </c>
      <c r="N202" s="200" t="s">
        <v>42</v>
      </c>
      <c r="O202" s="40"/>
      <c r="P202" s="201">
        <f t="shared" si="41"/>
        <v>0</v>
      </c>
      <c r="Q202" s="201">
        <v>0</v>
      </c>
      <c r="R202" s="201">
        <f t="shared" si="42"/>
        <v>0</v>
      </c>
      <c r="S202" s="201">
        <v>0.0225</v>
      </c>
      <c r="T202" s="202">
        <f t="shared" si="43"/>
        <v>0.045</v>
      </c>
      <c r="AR202" s="22" t="s">
        <v>220</v>
      </c>
      <c r="AT202" s="22" t="s">
        <v>141</v>
      </c>
      <c r="AU202" s="22" t="s">
        <v>81</v>
      </c>
      <c r="AY202" s="22" t="s">
        <v>138</v>
      </c>
      <c r="BE202" s="203">
        <f t="shared" si="44"/>
        <v>0</v>
      </c>
      <c r="BF202" s="203">
        <f t="shared" si="45"/>
        <v>0</v>
      </c>
      <c r="BG202" s="203">
        <f t="shared" si="46"/>
        <v>0</v>
      </c>
      <c r="BH202" s="203">
        <f t="shared" si="47"/>
        <v>0</v>
      </c>
      <c r="BI202" s="203">
        <f t="shared" si="48"/>
        <v>0</v>
      </c>
      <c r="BJ202" s="22" t="s">
        <v>79</v>
      </c>
      <c r="BK202" s="203">
        <f t="shared" si="49"/>
        <v>0</v>
      </c>
      <c r="BL202" s="22" t="s">
        <v>220</v>
      </c>
      <c r="BM202" s="22" t="s">
        <v>427</v>
      </c>
    </row>
    <row r="203" spans="2:65" s="1" customFormat="1" ht="22.5" customHeight="1">
      <c r="B203" s="39"/>
      <c r="C203" s="192" t="s">
        <v>428</v>
      </c>
      <c r="D203" s="192" t="s">
        <v>141</v>
      </c>
      <c r="E203" s="193" t="s">
        <v>429</v>
      </c>
      <c r="F203" s="194" t="s">
        <v>430</v>
      </c>
      <c r="G203" s="195" t="s">
        <v>272</v>
      </c>
      <c r="H203" s="196">
        <v>2</v>
      </c>
      <c r="I203" s="197"/>
      <c r="J203" s="198">
        <f t="shared" si="40"/>
        <v>0</v>
      </c>
      <c r="K203" s="194" t="s">
        <v>145</v>
      </c>
      <c r="L203" s="59"/>
      <c r="M203" s="199" t="s">
        <v>21</v>
      </c>
      <c r="N203" s="200" t="s">
        <v>42</v>
      </c>
      <c r="O203" s="40"/>
      <c r="P203" s="201">
        <f t="shared" si="41"/>
        <v>0</v>
      </c>
      <c r="Q203" s="201">
        <v>0</v>
      </c>
      <c r="R203" s="201">
        <f t="shared" si="42"/>
        <v>0</v>
      </c>
      <c r="S203" s="201">
        <v>0.0245</v>
      </c>
      <c r="T203" s="202">
        <f t="shared" si="43"/>
        <v>0.049</v>
      </c>
      <c r="AR203" s="22" t="s">
        <v>220</v>
      </c>
      <c r="AT203" s="22" t="s">
        <v>141</v>
      </c>
      <c r="AU203" s="22" t="s">
        <v>81</v>
      </c>
      <c r="AY203" s="22" t="s">
        <v>138</v>
      </c>
      <c r="BE203" s="203">
        <f t="shared" si="44"/>
        <v>0</v>
      </c>
      <c r="BF203" s="203">
        <f t="shared" si="45"/>
        <v>0</v>
      </c>
      <c r="BG203" s="203">
        <f t="shared" si="46"/>
        <v>0</v>
      </c>
      <c r="BH203" s="203">
        <f t="shared" si="47"/>
        <v>0</v>
      </c>
      <c r="BI203" s="203">
        <f t="shared" si="48"/>
        <v>0</v>
      </c>
      <c r="BJ203" s="22" t="s">
        <v>79</v>
      </c>
      <c r="BK203" s="203">
        <f t="shared" si="49"/>
        <v>0</v>
      </c>
      <c r="BL203" s="22" t="s">
        <v>220</v>
      </c>
      <c r="BM203" s="22" t="s">
        <v>431</v>
      </c>
    </row>
    <row r="204" spans="2:65" s="1" customFormat="1" ht="31.5" customHeight="1">
      <c r="B204" s="39"/>
      <c r="C204" s="192" t="s">
        <v>432</v>
      </c>
      <c r="D204" s="192" t="s">
        <v>141</v>
      </c>
      <c r="E204" s="193" t="s">
        <v>433</v>
      </c>
      <c r="F204" s="194" t="s">
        <v>434</v>
      </c>
      <c r="G204" s="195" t="s">
        <v>272</v>
      </c>
      <c r="H204" s="196">
        <v>4</v>
      </c>
      <c r="I204" s="197"/>
      <c r="J204" s="198">
        <f t="shared" si="40"/>
        <v>0</v>
      </c>
      <c r="K204" s="194" t="s">
        <v>145</v>
      </c>
      <c r="L204" s="59"/>
      <c r="M204" s="199" t="s">
        <v>21</v>
      </c>
      <c r="N204" s="200" t="s">
        <v>42</v>
      </c>
      <c r="O204" s="40"/>
      <c r="P204" s="201">
        <f t="shared" si="41"/>
        <v>0</v>
      </c>
      <c r="Q204" s="201">
        <v>0.01692</v>
      </c>
      <c r="R204" s="201">
        <f t="shared" si="42"/>
        <v>0.06768</v>
      </c>
      <c r="S204" s="201">
        <v>0</v>
      </c>
      <c r="T204" s="202">
        <f t="shared" si="43"/>
        <v>0</v>
      </c>
      <c r="AR204" s="22" t="s">
        <v>220</v>
      </c>
      <c r="AT204" s="22" t="s">
        <v>141</v>
      </c>
      <c r="AU204" s="22" t="s">
        <v>81</v>
      </c>
      <c r="AY204" s="22" t="s">
        <v>138</v>
      </c>
      <c r="BE204" s="203">
        <f t="shared" si="44"/>
        <v>0</v>
      </c>
      <c r="BF204" s="203">
        <f t="shared" si="45"/>
        <v>0</v>
      </c>
      <c r="BG204" s="203">
        <f t="shared" si="46"/>
        <v>0</v>
      </c>
      <c r="BH204" s="203">
        <f t="shared" si="47"/>
        <v>0</v>
      </c>
      <c r="BI204" s="203">
        <f t="shared" si="48"/>
        <v>0</v>
      </c>
      <c r="BJ204" s="22" t="s">
        <v>79</v>
      </c>
      <c r="BK204" s="203">
        <f t="shared" si="49"/>
        <v>0</v>
      </c>
      <c r="BL204" s="22" t="s">
        <v>220</v>
      </c>
      <c r="BM204" s="22" t="s">
        <v>435</v>
      </c>
    </row>
    <row r="205" spans="2:65" s="1" customFormat="1" ht="22.5" customHeight="1">
      <c r="B205" s="39"/>
      <c r="C205" s="192" t="s">
        <v>436</v>
      </c>
      <c r="D205" s="192" t="s">
        <v>141</v>
      </c>
      <c r="E205" s="193" t="s">
        <v>437</v>
      </c>
      <c r="F205" s="194" t="s">
        <v>438</v>
      </c>
      <c r="G205" s="195" t="s">
        <v>339</v>
      </c>
      <c r="H205" s="196">
        <v>4</v>
      </c>
      <c r="I205" s="197"/>
      <c r="J205" s="198">
        <f t="shared" si="40"/>
        <v>0</v>
      </c>
      <c r="K205" s="194" t="s">
        <v>145</v>
      </c>
      <c r="L205" s="59"/>
      <c r="M205" s="199" t="s">
        <v>21</v>
      </c>
      <c r="N205" s="200" t="s">
        <v>42</v>
      </c>
      <c r="O205" s="40"/>
      <c r="P205" s="201">
        <f t="shared" si="41"/>
        <v>0</v>
      </c>
      <c r="Q205" s="201">
        <v>0.00242</v>
      </c>
      <c r="R205" s="201">
        <f t="shared" si="42"/>
        <v>0.00968</v>
      </c>
      <c r="S205" s="201">
        <v>0</v>
      </c>
      <c r="T205" s="202">
        <f t="shared" si="43"/>
        <v>0</v>
      </c>
      <c r="AR205" s="22" t="s">
        <v>220</v>
      </c>
      <c r="AT205" s="22" t="s">
        <v>141</v>
      </c>
      <c r="AU205" s="22" t="s">
        <v>81</v>
      </c>
      <c r="AY205" s="22" t="s">
        <v>138</v>
      </c>
      <c r="BE205" s="203">
        <f t="shared" si="44"/>
        <v>0</v>
      </c>
      <c r="BF205" s="203">
        <f t="shared" si="45"/>
        <v>0</v>
      </c>
      <c r="BG205" s="203">
        <f t="shared" si="46"/>
        <v>0</v>
      </c>
      <c r="BH205" s="203">
        <f t="shared" si="47"/>
        <v>0</v>
      </c>
      <c r="BI205" s="203">
        <f t="shared" si="48"/>
        <v>0</v>
      </c>
      <c r="BJ205" s="22" t="s">
        <v>79</v>
      </c>
      <c r="BK205" s="203">
        <f t="shared" si="49"/>
        <v>0</v>
      </c>
      <c r="BL205" s="22" t="s">
        <v>220</v>
      </c>
      <c r="BM205" s="22" t="s">
        <v>439</v>
      </c>
    </row>
    <row r="206" spans="2:65" s="1" customFormat="1" ht="31.5" customHeight="1">
      <c r="B206" s="39"/>
      <c r="C206" s="192" t="s">
        <v>440</v>
      </c>
      <c r="D206" s="192" t="s">
        <v>141</v>
      </c>
      <c r="E206" s="193" t="s">
        <v>441</v>
      </c>
      <c r="F206" s="194" t="s">
        <v>442</v>
      </c>
      <c r="G206" s="195" t="s">
        <v>272</v>
      </c>
      <c r="H206" s="196">
        <v>13</v>
      </c>
      <c r="I206" s="197"/>
      <c r="J206" s="198">
        <f t="shared" si="40"/>
        <v>0</v>
      </c>
      <c r="K206" s="194" t="s">
        <v>145</v>
      </c>
      <c r="L206" s="59"/>
      <c r="M206" s="199" t="s">
        <v>21</v>
      </c>
      <c r="N206" s="200" t="s">
        <v>42</v>
      </c>
      <c r="O206" s="40"/>
      <c r="P206" s="201">
        <f t="shared" si="41"/>
        <v>0</v>
      </c>
      <c r="Q206" s="201">
        <v>0.01476</v>
      </c>
      <c r="R206" s="201">
        <f t="shared" si="42"/>
        <v>0.19188</v>
      </c>
      <c r="S206" s="201">
        <v>0</v>
      </c>
      <c r="T206" s="202">
        <f t="shared" si="43"/>
        <v>0</v>
      </c>
      <c r="AR206" s="22" t="s">
        <v>220</v>
      </c>
      <c r="AT206" s="22" t="s">
        <v>141</v>
      </c>
      <c r="AU206" s="22" t="s">
        <v>81</v>
      </c>
      <c r="AY206" s="22" t="s">
        <v>138</v>
      </c>
      <c r="BE206" s="203">
        <f t="shared" si="44"/>
        <v>0</v>
      </c>
      <c r="BF206" s="203">
        <f t="shared" si="45"/>
        <v>0</v>
      </c>
      <c r="BG206" s="203">
        <f t="shared" si="46"/>
        <v>0</v>
      </c>
      <c r="BH206" s="203">
        <f t="shared" si="47"/>
        <v>0</v>
      </c>
      <c r="BI206" s="203">
        <f t="shared" si="48"/>
        <v>0</v>
      </c>
      <c r="BJ206" s="22" t="s">
        <v>79</v>
      </c>
      <c r="BK206" s="203">
        <f t="shared" si="49"/>
        <v>0</v>
      </c>
      <c r="BL206" s="22" t="s">
        <v>220</v>
      </c>
      <c r="BM206" s="22" t="s">
        <v>443</v>
      </c>
    </row>
    <row r="207" spans="2:65" s="1" customFormat="1" ht="22.5" customHeight="1">
      <c r="B207" s="39"/>
      <c r="C207" s="192" t="s">
        <v>444</v>
      </c>
      <c r="D207" s="192" t="s">
        <v>141</v>
      </c>
      <c r="E207" s="193" t="s">
        <v>445</v>
      </c>
      <c r="F207" s="194" t="s">
        <v>446</v>
      </c>
      <c r="G207" s="195" t="s">
        <v>272</v>
      </c>
      <c r="H207" s="196">
        <v>13</v>
      </c>
      <c r="I207" s="197"/>
      <c r="J207" s="198">
        <f t="shared" si="40"/>
        <v>0</v>
      </c>
      <c r="K207" s="194" t="s">
        <v>145</v>
      </c>
      <c r="L207" s="59"/>
      <c r="M207" s="199" t="s">
        <v>21</v>
      </c>
      <c r="N207" s="200" t="s">
        <v>42</v>
      </c>
      <c r="O207" s="40"/>
      <c r="P207" s="201">
        <f t="shared" si="41"/>
        <v>0</v>
      </c>
      <c r="Q207" s="201">
        <v>0.00186</v>
      </c>
      <c r="R207" s="201">
        <f t="shared" si="42"/>
        <v>0.02418</v>
      </c>
      <c r="S207" s="201">
        <v>0</v>
      </c>
      <c r="T207" s="202">
        <f t="shared" si="43"/>
        <v>0</v>
      </c>
      <c r="AR207" s="22" t="s">
        <v>220</v>
      </c>
      <c r="AT207" s="22" t="s">
        <v>141</v>
      </c>
      <c r="AU207" s="22" t="s">
        <v>81</v>
      </c>
      <c r="AY207" s="22" t="s">
        <v>138</v>
      </c>
      <c r="BE207" s="203">
        <f t="shared" si="44"/>
        <v>0</v>
      </c>
      <c r="BF207" s="203">
        <f t="shared" si="45"/>
        <v>0</v>
      </c>
      <c r="BG207" s="203">
        <f t="shared" si="46"/>
        <v>0</v>
      </c>
      <c r="BH207" s="203">
        <f t="shared" si="47"/>
        <v>0</v>
      </c>
      <c r="BI207" s="203">
        <f t="shared" si="48"/>
        <v>0</v>
      </c>
      <c r="BJ207" s="22" t="s">
        <v>79</v>
      </c>
      <c r="BK207" s="203">
        <f t="shared" si="49"/>
        <v>0</v>
      </c>
      <c r="BL207" s="22" t="s">
        <v>220</v>
      </c>
      <c r="BM207" s="22" t="s">
        <v>447</v>
      </c>
    </row>
    <row r="208" spans="2:65" s="1" customFormat="1" ht="22.5" customHeight="1">
      <c r="B208" s="39"/>
      <c r="C208" s="192" t="s">
        <v>448</v>
      </c>
      <c r="D208" s="192" t="s">
        <v>141</v>
      </c>
      <c r="E208" s="193" t="s">
        <v>449</v>
      </c>
      <c r="F208" s="194" t="s">
        <v>450</v>
      </c>
      <c r="G208" s="195" t="s">
        <v>451</v>
      </c>
      <c r="H208" s="196">
        <v>1</v>
      </c>
      <c r="I208" s="197"/>
      <c r="J208" s="198">
        <f t="shared" si="40"/>
        <v>0</v>
      </c>
      <c r="K208" s="194" t="s">
        <v>21</v>
      </c>
      <c r="L208" s="59"/>
      <c r="M208" s="199" t="s">
        <v>21</v>
      </c>
      <c r="N208" s="200" t="s">
        <v>42</v>
      </c>
      <c r="O208" s="40"/>
      <c r="P208" s="201">
        <f t="shared" si="41"/>
        <v>0</v>
      </c>
      <c r="Q208" s="201">
        <v>0</v>
      </c>
      <c r="R208" s="201">
        <f t="shared" si="42"/>
        <v>0</v>
      </c>
      <c r="S208" s="201">
        <v>0</v>
      </c>
      <c r="T208" s="202">
        <f t="shared" si="43"/>
        <v>0</v>
      </c>
      <c r="AR208" s="22" t="s">
        <v>146</v>
      </c>
      <c r="AT208" s="22" t="s">
        <v>141</v>
      </c>
      <c r="AU208" s="22" t="s">
        <v>81</v>
      </c>
      <c r="AY208" s="22" t="s">
        <v>138</v>
      </c>
      <c r="BE208" s="203">
        <f t="shared" si="44"/>
        <v>0</v>
      </c>
      <c r="BF208" s="203">
        <f t="shared" si="45"/>
        <v>0</v>
      </c>
      <c r="BG208" s="203">
        <f t="shared" si="46"/>
        <v>0</v>
      </c>
      <c r="BH208" s="203">
        <f t="shared" si="47"/>
        <v>0</v>
      </c>
      <c r="BI208" s="203">
        <f t="shared" si="48"/>
        <v>0</v>
      </c>
      <c r="BJ208" s="22" t="s">
        <v>79</v>
      </c>
      <c r="BK208" s="203">
        <f t="shared" si="49"/>
        <v>0</v>
      </c>
      <c r="BL208" s="22" t="s">
        <v>146</v>
      </c>
      <c r="BM208" s="22" t="s">
        <v>452</v>
      </c>
    </row>
    <row r="209" spans="2:65" s="1" customFormat="1" ht="22.5" customHeight="1">
      <c r="B209" s="39"/>
      <c r="C209" s="192" t="s">
        <v>453</v>
      </c>
      <c r="D209" s="192" t="s">
        <v>141</v>
      </c>
      <c r="E209" s="193" t="s">
        <v>454</v>
      </c>
      <c r="F209" s="194" t="s">
        <v>455</v>
      </c>
      <c r="G209" s="195" t="s">
        <v>272</v>
      </c>
      <c r="H209" s="196">
        <v>2</v>
      </c>
      <c r="I209" s="197"/>
      <c r="J209" s="198">
        <f t="shared" si="40"/>
        <v>0</v>
      </c>
      <c r="K209" s="194" t="s">
        <v>145</v>
      </c>
      <c r="L209" s="59"/>
      <c r="M209" s="199" t="s">
        <v>21</v>
      </c>
      <c r="N209" s="200" t="s">
        <v>42</v>
      </c>
      <c r="O209" s="40"/>
      <c r="P209" s="201">
        <f t="shared" si="41"/>
        <v>0</v>
      </c>
      <c r="Q209" s="201">
        <v>0</v>
      </c>
      <c r="R209" s="201">
        <f t="shared" si="42"/>
        <v>0</v>
      </c>
      <c r="S209" s="201">
        <v>0</v>
      </c>
      <c r="T209" s="202">
        <f t="shared" si="43"/>
        <v>0</v>
      </c>
      <c r="AR209" s="22" t="s">
        <v>146</v>
      </c>
      <c r="AT209" s="22" t="s">
        <v>141</v>
      </c>
      <c r="AU209" s="22" t="s">
        <v>81</v>
      </c>
      <c r="AY209" s="22" t="s">
        <v>138</v>
      </c>
      <c r="BE209" s="203">
        <f t="shared" si="44"/>
        <v>0</v>
      </c>
      <c r="BF209" s="203">
        <f t="shared" si="45"/>
        <v>0</v>
      </c>
      <c r="BG209" s="203">
        <f t="shared" si="46"/>
        <v>0</v>
      </c>
      <c r="BH209" s="203">
        <f t="shared" si="47"/>
        <v>0</v>
      </c>
      <c r="BI209" s="203">
        <f t="shared" si="48"/>
        <v>0</v>
      </c>
      <c r="BJ209" s="22" t="s">
        <v>79</v>
      </c>
      <c r="BK209" s="203">
        <f t="shared" si="49"/>
        <v>0</v>
      </c>
      <c r="BL209" s="22" t="s">
        <v>146</v>
      </c>
      <c r="BM209" s="22" t="s">
        <v>456</v>
      </c>
    </row>
    <row r="210" spans="2:65" s="1" customFormat="1" ht="31.5" customHeight="1">
      <c r="B210" s="39"/>
      <c r="C210" s="192" t="s">
        <v>457</v>
      </c>
      <c r="D210" s="192" t="s">
        <v>141</v>
      </c>
      <c r="E210" s="193" t="s">
        <v>458</v>
      </c>
      <c r="F210" s="194" t="s">
        <v>459</v>
      </c>
      <c r="G210" s="195" t="s">
        <v>272</v>
      </c>
      <c r="H210" s="196">
        <v>4</v>
      </c>
      <c r="I210" s="197"/>
      <c r="J210" s="198">
        <f t="shared" si="40"/>
        <v>0</v>
      </c>
      <c r="K210" s="194" t="s">
        <v>145</v>
      </c>
      <c r="L210" s="59"/>
      <c r="M210" s="199" t="s">
        <v>21</v>
      </c>
      <c r="N210" s="200" t="s">
        <v>42</v>
      </c>
      <c r="O210" s="40"/>
      <c r="P210" s="201">
        <f t="shared" si="41"/>
        <v>0</v>
      </c>
      <c r="Q210" s="201">
        <v>0.02061</v>
      </c>
      <c r="R210" s="201">
        <f t="shared" si="42"/>
        <v>0.08244</v>
      </c>
      <c r="S210" s="201">
        <v>0</v>
      </c>
      <c r="T210" s="202">
        <f t="shared" si="43"/>
        <v>0</v>
      </c>
      <c r="AR210" s="22" t="s">
        <v>220</v>
      </c>
      <c r="AT210" s="22" t="s">
        <v>141</v>
      </c>
      <c r="AU210" s="22" t="s">
        <v>81</v>
      </c>
      <c r="AY210" s="22" t="s">
        <v>138</v>
      </c>
      <c r="BE210" s="203">
        <f t="shared" si="44"/>
        <v>0</v>
      </c>
      <c r="BF210" s="203">
        <f t="shared" si="45"/>
        <v>0</v>
      </c>
      <c r="BG210" s="203">
        <f t="shared" si="46"/>
        <v>0</v>
      </c>
      <c r="BH210" s="203">
        <f t="shared" si="47"/>
        <v>0</v>
      </c>
      <c r="BI210" s="203">
        <f t="shared" si="48"/>
        <v>0</v>
      </c>
      <c r="BJ210" s="22" t="s">
        <v>79</v>
      </c>
      <c r="BK210" s="203">
        <f t="shared" si="49"/>
        <v>0</v>
      </c>
      <c r="BL210" s="22" t="s">
        <v>220</v>
      </c>
      <c r="BM210" s="22" t="s">
        <v>460</v>
      </c>
    </row>
    <row r="211" spans="2:65" s="1" customFormat="1" ht="22.5" customHeight="1">
      <c r="B211" s="39"/>
      <c r="C211" s="192" t="s">
        <v>461</v>
      </c>
      <c r="D211" s="192" t="s">
        <v>141</v>
      </c>
      <c r="E211" s="193" t="s">
        <v>462</v>
      </c>
      <c r="F211" s="194" t="s">
        <v>463</v>
      </c>
      <c r="G211" s="195" t="s">
        <v>272</v>
      </c>
      <c r="H211" s="196">
        <v>4</v>
      </c>
      <c r="I211" s="197"/>
      <c r="J211" s="198">
        <f t="shared" si="40"/>
        <v>0</v>
      </c>
      <c r="K211" s="194" t="s">
        <v>145</v>
      </c>
      <c r="L211" s="59"/>
      <c r="M211" s="199" t="s">
        <v>21</v>
      </c>
      <c r="N211" s="200" t="s">
        <v>42</v>
      </c>
      <c r="O211" s="40"/>
      <c r="P211" s="201">
        <f t="shared" si="41"/>
        <v>0</v>
      </c>
      <c r="Q211" s="201">
        <v>0.00044</v>
      </c>
      <c r="R211" s="201">
        <f t="shared" si="42"/>
        <v>0.00176</v>
      </c>
      <c r="S211" s="201">
        <v>0</v>
      </c>
      <c r="T211" s="202">
        <f t="shared" si="43"/>
        <v>0</v>
      </c>
      <c r="AR211" s="22" t="s">
        <v>220</v>
      </c>
      <c r="AT211" s="22" t="s">
        <v>141</v>
      </c>
      <c r="AU211" s="22" t="s">
        <v>81</v>
      </c>
      <c r="AY211" s="22" t="s">
        <v>138</v>
      </c>
      <c r="BE211" s="203">
        <f t="shared" si="44"/>
        <v>0</v>
      </c>
      <c r="BF211" s="203">
        <f t="shared" si="45"/>
        <v>0</v>
      </c>
      <c r="BG211" s="203">
        <f t="shared" si="46"/>
        <v>0</v>
      </c>
      <c r="BH211" s="203">
        <f t="shared" si="47"/>
        <v>0</v>
      </c>
      <c r="BI211" s="203">
        <f t="shared" si="48"/>
        <v>0</v>
      </c>
      <c r="BJ211" s="22" t="s">
        <v>79</v>
      </c>
      <c r="BK211" s="203">
        <f t="shared" si="49"/>
        <v>0</v>
      </c>
      <c r="BL211" s="22" t="s">
        <v>220</v>
      </c>
      <c r="BM211" s="22" t="s">
        <v>464</v>
      </c>
    </row>
    <row r="212" spans="2:65" s="1" customFormat="1" ht="31.5" customHeight="1">
      <c r="B212" s="39"/>
      <c r="C212" s="192" t="s">
        <v>465</v>
      </c>
      <c r="D212" s="192" t="s">
        <v>141</v>
      </c>
      <c r="E212" s="193" t="s">
        <v>466</v>
      </c>
      <c r="F212" s="194" t="s">
        <v>467</v>
      </c>
      <c r="G212" s="195" t="s">
        <v>272</v>
      </c>
      <c r="H212" s="196">
        <v>1</v>
      </c>
      <c r="I212" s="197"/>
      <c r="J212" s="198">
        <f t="shared" si="40"/>
        <v>0</v>
      </c>
      <c r="K212" s="194" t="s">
        <v>145</v>
      </c>
      <c r="L212" s="59"/>
      <c r="M212" s="199" t="s">
        <v>21</v>
      </c>
      <c r="N212" s="200" t="s">
        <v>42</v>
      </c>
      <c r="O212" s="40"/>
      <c r="P212" s="201">
        <f t="shared" si="41"/>
        <v>0</v>
      </c>
      <c r="Q212" s="201">
        <v>0.0147</v>
      </c>
      <c r="R212" s="201">
        <f t="shared" si="42"/>
        <v>0.0147</v>
      </c>
      <c r="S212" s="201">
        <v>0</v>
      </c>
      <c r="T212" s="202">
        <f t="shared" si="43"/>
        <v>0</v>
      </c>
      <c r="AR212" s="22" t="s">
        <v>220</v>
      </c>
      <c r="AT212" s="22" t="s">
        <v>141</v>
      </c>
      <c r="AU212" s="22" t="s">
        <v>81</v>
      </c>
      <c r="AY212" s="22" t="s">
        <v>138</v>
      </c>
      <c r="BE212" s="203">
        <f t="shared" si="44"/>
        <v>0</v>
      </c>
      <c r="BF212" s="203">
        <f t="shared" si="45"/>
        <v>0</v>
      </c>
      <c r="BG212" s="203">
        <f t="shared" si="46"/>
        <v>0</v>
      </c>
      <c r="BH212" s="203">
        <f t="shared" si="47"/>
        <v>0</v>
      </c>
      <c r="BI212" s="203">
        <f t="shared" si="48"/>
        <v>0</v>
      </c>
      <c r="BJ212" s="22" t="s">
        <v>79</v>
      </c>
      <c r="BK212" s="203">
        <f t="shared" si="49"/>
        <v>0</v>
      </c>
      <c r="BL212" s="22" t="s">
        <v>220</v>
      </c>
      <c r="BM212" s="22" t="s">
        <v>468</v>
      </c>
    </row>
    <row r="213" spans="2:65" s="1" customFormat="1" ht="22.5" customHeight="1">
      <c r="B213" s="39"/>
      <c r="C213" s="192" t="s">
        <v>469</v>
      </c>
      <c r="D213" s="192" t="s">
        <v>141</v>
      </c>
      <c r="E213" s="193" t="s">
        <v>470</v>
      </c>
      <c r="F213" s="194" t="s">
        <v>471</v>
      </c>
      <c r="G213" s="195" t="s">
        <v>272</v>
      </c>
      <c r="H213" s="196">
        <v>1</v>
      </c>
      <c r="I213" s="197"/>
      <c r="J213" s="198">
        <f t="shared" si="40"/>
        <v>0</v>
      </c>
      <c r="K213" s="194" t="s">
        <v>145</v>
      </c>
      <c r="L213" s="59"/>
      <c r="M213" s="199" t="s">
        <v>21</v>
      </c>
      <c r="N213" s="200" t="s">
        <v>42</v>
      </c>
      <c r="O213" s="40"/>
      <c r="P213" s="201">
        <f t="shared" si="41"/>
        <v>0</v>
      </c>
      <c r="Q213" s="201">
        <v>0.00059</v>
      </c>
      <c r="R213" s="201">
        <f t="shared" si="42"/>
        <v>0.00059</v>
      </c>
      <c r="S213" s="201">
        <v>0</v>
      </c>
      <c r="T213" s="202">
        <f t="shared" si="43"/>
        <v>0</v>
      </c>
      <c r="AR213" s="22" t="s">
        <v>220</v>
      </c>
      <c r="AT213" s="22" t="s">
        <v>141</v>
      </c>
      <c r="AU213" s="22" t="s">
        <v>81</v>
      </c>
      <c r="AY213" s="22" t="s">
        <v>138</v>
      </c>
      <c r="BE213" s="203">
        <f t="shared" si="44"/>
        <v>0</v>
      </c>
      <c r="BF213" s="203">
        <f t="shared" si="45"/>
        <v>0</v>
      </c>
      <c r="BG213" s="203">
        <f t="shared" si="46"/>
        <v>0</v>
      </c>
      <c r="BH213" s="203">
        <f t="shared" si="47"/>
        <v>0</v>
      </c>
      <c r="BI213" s="203">
        <f t="shared" si="48"/>
        <v>0</v>
      </c>
      <c r="BJ213" s="22" t="s">
        <v>79</v>
      </c>
      <c r="BK213" s="203">
        <f t="shared" si="49"/>
        <v>0</v>
      </c>
      <c r="BL213" s="22" t="s">
        <v>220</v>
      </c>
      <c r="BM213" s="22" t="s">
        <v>472</v>
      </c>
    </row>
    <row r="214" spans="2:65" s="1" customFormat="1" ht="22.5" customHeight="1">
      <c r="B214" s="39"/>
      <c r="C214" s="192" t="s">
        <v>473</v>
      </c>
      <c r="D214" s="192" t="s">
        <v>141</v>
      </c>
      <c r="E214" s="193" t="s">
        <v>474</v>
      </c>
      <c r="F214" s="194" t="s">
        <v>475</v>
      </c>
      <c r="G214" s="195" t="s">
        <v>272</v>
      </c>
      <c r="H214" s="196">
        <v>2</v>
      </c>
      <c r="I214" s="197"/>
      <c r="J214" s="198">
        <f t="shared" si="40"/>
        <v>0</v>
      </c>
      <c r="K214" s="194" t="s">
        <v>145</v>
      </c>
      <c r="L214" s="59"/>
      <c r="M214" s="199" t="s">
        <v>21</v>
      </c>
      <c r="N214" s="200" t="s">
        <v>42</v>
      </c>
      <c r="O214" s="40"/>
      <c r="P214" s="201">
        <f t="shared" si="41"/>
        <v>0</v>
      </c>
      <c r="Q214" s="201">
        <v>0.00503</v>
      </c>
      <c r="R214" s="201">
        <f t="shared" si="42"/>
        <v>0.01006</v>
      </c>
      <c r="S214" s="201">
        <v>0</v>
      </c>
      <c r="T214" s="202">
        <f t="shared" si="43"/>
        <v>0</v>
      </c>
      <c r="AR214" s="22" t="s">
        <v>220</v>
      </c>
      <c r="AT214" s="22" t="s">
        <v>141</v>
      </c>
      <c r="AU214" s="22" t="s">
        <v>81</v>
      </c>
      <c r="AY214" s="22" t="s">
        <v>138</v>
      </c>
      <c r="BE214" s="203">
        <f t="shared" si="44"/>
        <v>0</v>
      </c>
      <c r="BF214" s="203">
        <f t="shared" si="45"/>
        <v>0</v>
      </c>
      <c r="BG214" s="203">
        <f t="shared" si="46"/>
        <v>0</v>
      </c>
      <c r="BH214" s="203">
        <f t="shared" si="47"/>
        <v>0</v>
      </c>
      <c r="BI214" s="203">
        <f t="shared" si="48"/>
        <v>0</v>
      </c>
      <c r="BJ214" s="22" t="s">
        <v>79</v>
      </c>
      <c r="BK214" s="203">
        <f t="shared" si="49"/>
        <v>0</v>
      </c>
      <c r="BL214" s="22" t="s">
        <v>220</v>
      </c>
      <c r="BM214" s="22" t="s">
        <v>476</v>
      </c>
    </row>
    <row r="215" spans="2:65" s="1" customFormat="1" ht="22.5" customHeight="1">
      <c r="B215" s="39"/>
      <c r="C215" s="228" t="s">
        <v>477</v>
      </c>
      <c r="D215" s="228" t="s">
        <v>152</v>
      </c>
      <c r="E215" s="229" t="s">
        <v>478</v>
      </c>
      <c r="F215" s="230" t="s">
        <v>479</v>
      </c>
      <c r="G215" s="231" t="s">
        <v>339</v>
      </c>
      <c r="H215" s="232">
        <v>2</v>
      </c>
      <c r="I215" s="233"/>
      <c r="J215" s="234">
        <f t="shared" si="40"/>
        <v>0</v>
      </c>
      <c r="K215" s="230" t="s">
        <v>21</v>
      </c>
      <c r="L215" s="235"/>
      <c r="M215" s="236" t="s">
        <v>21</v>
      </c>
      <c r="N215" s="237" t="s">
        <v>42</v>
      </c>
      <c r="O215" s="40"/>
      <c r="P215" s="201">
        <f t="shared" si="41"/>
        <v>0</v>
      </c>
      <c r="Q215" s="201">
        <v>0.064</v>
      </c>
      <c r="R215" s="201">
        <f t="shared" si="42"/>
        <v>0.128</v>
      </c>
      <c r="S215" s="201">
        <v>0</v>
      </c>
      <c r="T215" s="202">
        <f t="shared" si="43"/>
        <v>0</v>
      </c>
      <c r="AR215" s="22" t="s">
        <v>292</v>
      </c>
      <c r="AT215" s="22" t="s">
        <v>152</v>
      </c>
      <c r="AU215" s="22" t="s">
        <v>81</v>
      </c>
      <c r="AY215" s="22" t="s">
        <v>138</v>
      </c>
      <c r="BE215" s="203">
        <f t="shared" si="44"/>
        <v>0</v>
      </c>
      <c r="BF215" s="203">
        <f t="shared" si="45"/>
        <v>0</v>
      </c>
      <c r="BG215" s="203">
        <f t="shared" si="46"/>
        <v>0</v>
      </c>
      <c r="BH215" s="203">
        <f t="shared" si="47"/>
        <v>0</v>
      </c>
      <c r="BI215" s="203">
        <f t="shared" si="48"/>
        <v>0</v>
      </c>
      <c r="BJ215" s="22" t="s">
        <v>79</v>
      </c>
      <c r="BK215" s="203">
        <f t="shared" si="49"/>
        <v>0</v>
      </c>
      <c r="BL215" s="22" t="s">
        <v>220</v>
      </c>
      <c r="BM215" s="22" t="s">
        <v>480</v>
      </c>
    </row>
    <row r="216" spans="2:65" s="1" customFormat="1" ht="22.5" customHeight="1">
      <c r="B216" s="39"/>
      <c r="C216" s="192" t="s">
        <v>481</v>
      </c>
      <c r="D216" s="192" t="s">
        <v>141</v>
      </c>
      <c r="E216" s="193" t="s">
        <v>482</v>
      </c>
      <c r="F216" s="194" t="s">
        <v>483</v>
      </c>
      <c r="G216" s="195" t="s">
        <v>339</v>
      </c>
      <c r="H216" s="196">
        <v>40</v>
      </c>
      <c r="I216" s="197"/>
      <c r="J216" s="198">
        <f t="shared" si="40"/>
        <v>0</v>
      </c>
      <c r="K216" s="194" t="s">
        <v>145</v>
      </c>
      <c r="L216" s="59"/>
      <c r="M216" s="199" t="s">
        <v>21</v>
      </c>
      <c r="N216" s="200" t="s">
        <v>42</v>
      </c>
      <c r="O216" s="40"/>
      <c r="P216" s="201">
        <f t="shared" si="41"/>
        <v>0</v>
      </c>
      <c r="Q216" s="201">
        <v>0.00109</v>
      </c>
      <c r="R216" s="201">
        <f t="shared" si="42"/>
        <v>0.0436</v>
      </c>
      <c r="S216" s="201">
        <v>0</v>
      </c>
      <c r="T216" s="202">
        <f t="shared" si="43"/>
        <v>0</v>
      </c>
      <c r="AR216" s="22" t="s">
        <v>220</v>
      </c>
      <c r="AT216" s="22" t="s">
        <v>141</v>
      </c>
      <c r="AU216" s="22" t="s">
        <v>81</v>
      </c>
      <c r="AY216" s="22" t="s">
        <v>138</v>
      </c>
      <c r="BE216" s="203">
        <f t="shared" si="44"/>
        <v>0</v>
      </c>
      <c r="BF216" s="203">
        <f t="shared" si="45"/>
        <v>0</v>
      </c>
      <c r="BG216" s="203">
        <f t="shared" si="46"/>
        <v>0</v>
      </c>
      <c r="BH216" s="203">
        <f t="shared" si="47"/>
        <v>0</v>
      </c>
      <c r="BI216" s="203">
        <f t="shared" si="48"/>
        <v>0</v>
      </c>
      <c r="BJ216" s="22" t="s">
        <v>79</v>
      </c>
      <c r="BK216" s="203">
        <f t="shared" si="49"/>
        <v>0</v>
      </c>
      <c r="BL216" s="22" t="s">
        <v>220</v>
      </c>
      <c r="BM216" s="22" t="s">
        <v>484</v>
      </c>
    </row>
    <row r="217" spans="2:65" s="1" customFormat="1" ht="22.5" customHeight="1">
      <c r="B217" s="39"/>
      <c r="C217" s="192" t="s">
        <v>485</v>
      </c>
      <c r="D217" s="192" t="s">
        <v>141</v>
      </c>
      <c r="E217" s="193" t="s">
        <v>486</v>
      </c>
      <c r="F217" s="194" t="s">
        <v>487</v>
      </c>
      <c r="G217" s="195" t="s">
        <v>272</v>
      </c>
      <c r="H217" s="196">
        <v>4</v>
      </c>
      <c r="I217" s="197"/>
      <c r="J217" s="198">
        <f t="shared" si="40"/>
        <v>0</v>
      </c>
      <c r="K217" s="194" t="s">
        <v>145</v>
      </c>
      <c r="L217" s="59"/>
      <c r="M217" s="199" t="s">
        <v>21</v>
      </c>
      <c r="N217" s="200" t="s">
        <v>42</v>
      </c>
      <c r="O217" s="40"/>
      <c r="P217" s="201">
        <f t="shared" si="41"/>
        <v>0</v>
      </c>
      <c r="Q217" s="201">
        <v>0.00208</v>
      </c>
      <c r="R217" s="201">
        <f t="shared" si="42"/>
        <v>0.00832</v>
      </c>
      <c r="S217" s="201">
        <v>0</v>
      </c>
      <c r="T217" s="202">
        <f t="shared" si="43"/>
        <v>0</v>
      </c>
      <c r="AR217" s="22" t="s">
        <v>220</v>
      </c>
      <c r="AT217" s="22" t="s">
        <v>141</v>
      </c>
      <c r="AU217" s="22" t="s">
        <v>81</v>
      </c>
      <c r="AY217" s="22" t="s">
        <v>138</v>
      </c>
      <c r="BE217" s="203">
        <f t="shared" si="44"/>
        <v>0</v>
      </c>
      <c r="BF217" s="203">
        <f t="shared" si="45"/>
        <v>0</v>
      </c>
      <c r="BG217" s="203">
        <f t="shared" si="46"/>
        <v>0</v>
      </c>
      <c r="BH217" s="203">
        <f t="shared" si="47"/>
        <v>0</v>
      </c>
      <c r="BI217" s="203">
        <f t="shared" si="48"/>
        <v>0</v>
      </c>
      <c r="BJ217" s="22" t="s">
        <v>79</v>
      </c>
      <c r="BK217" s="203">
        <f t="shared" si="49"/>
        <v>0</v>
      </c>
      <c r="BL217" s="22" t="s">
        <v>220</v>
      </c>
      <c r="BM217" s="22" t="s">
        <v>488</v>
      </c>
    </row>
    <row r="218" spans="2:65" s="1" customFormat="1" ht="22.5" customHeight="1">
      <c r="B218" s="39"/>
      <c r="C218" s="192" t="s">
        <v>489</v>
      </c>
      <c r="D218" s="192" t="s">
        <v>141</v>
      </c>
      <c r="E218" s="193" t="s">
        <v>490</v>
      </c>
      <c r="F218" s="194" t="s">
        <v>491</v>
      </c>
      <c r="G218" s="195" t="s">
        <v>272</v>
      </c>
      <c r="H218" s="196">
        <v>1</v>
      </c>
      <c r="I218" s="197"/>
      <c r="J218" s="198">
        <f t="shared" si="40"/>
        <v>0</v>
      </c>
      <c r="K218" s="194" t="s">
        <v>145</v>
      </c>
      <c r="L218" s="59"/>
      <c r="M218" s="199" t="s">
        <v>21</v>
      </c>
      <c r="N218" s="200" t="s">
        <v>42</v>
      </c>
      <c r="O218" s="40"/>
      <c r="P218" s="201">
        <f t="shared" si="41"/>
        <v>0</v>
      </c>
      <c r="Q218" s="201">
        <v>0.00196</v>
      </c>
      <c r="R218" s="201">
        <f t="shared" si="42"/>
        <v>0.00196</v>
      </c>
      <c r="S218" s="201">
        <v>0</v>
      </c>
      <c r="T218" s="202">
        <f t="shared" si="43"/>
        <v>0</v>
      </c>
      <c r="AR218" s="22" t="s">
        <v>220</v>
      </c>
      <c r="AT218" s="22" t="s">
        <v>141</v>
      </c>
      <c r="AU218" s="22" t="s">
        <v>81</v>
      </c>
      <c r="AY218" s="22" t="s">
        <v>138</v>
      </c>
      <c r="BE218" s="203">
        <f t="shared" si="44"/>
        <v>0</v>
      </c>
      <c r="BF218" s="203">
        <f t="shared" si="45"/>
        <v>0</v>
      </c>
      <c r="BG218" s="203">
        <f t="shared" si="46"/>
        <v>0</v>
      </c>
      <c r="BH218" s="203">
        <f t="shared" si="47"/>
        <v>0</v>
      </c>
      <c r="BI218" s="203">
        <f t="shared" si="48"/>
        <v>0</v>
      </c>
      <c r="BJ218" s="22" t="s">
        <v>79</v>
      </c>
      <c r="BK218" s="203">
        <f t="shared" si="49"/>
        <v>0</v>
      </c>
      <c r="BL218" s="22" t="s">
        <v>220</v>
      </c>
      <c r="BM218" s="22" t="s">
        <v>492</v>
      </c>
    </row>
    <row r="219" spans="2:65" s="1" customFormat="1" ht="22.5" customHeight="1">
      <c r="B219" s="39"/>
      <c r="C219" s="192" t="s">
        <v>493</v>
      </c>
      <c r="D219" s="192" t="s">
        <v>141</v>
      </c>
      <c r="E219" s="193" t="s">
        <v>494</v>
      </c>
      <c r="F219" s="194" t="s">
        <v>495</v>
      </c>
      <c r="G219" s="195" t="s">
        <v>339</v>
      </c>
      <c r="H219" s="196">
        <v>5</v>
      </c>
      <c r="I219" s="197"/>
      <c r="J219" s="198">
        <f t="shared" si="40"/>
        <v>0</v>
      </c>
      <c r="K219" s="194" t="s">
        <v>145</v>
      </c>
      <c r="L219" s="59"/>
      <c r="M219" s="199" t="s">
        <v>21</v>
      </c>
      <c r="N219" s="200" t="s">
        <v>42</v>
      </c>
      <c r="O219" s="40"/>
      <c r="P219" s="201">
        <f t="shared" si="41"/>
        <v>0</v>
      </c>
      <c r="Q219" s="201">
        <v>0.00016</v>
      </c>
      <c r="R219" s="201">
        <f t="shared" si="42"/>
        <v>0.0008</v>
      </c>
      <c r="S219" s="201">
        <v>0</v>
      </c>
      <c r="T219" s="202">
        <f t="shared" si="43"/>
        <v>0</v>
      </c>
      <c r="AR219" s="22" t="s">
        <v>220</v>
      </c>
      <c r="AT219" s="22" t="s">
        <v>141</v>
      </c>
      <c r="AU219" s="22" t="s">
        <v>81</v>
      </c>
      <c r="AY219" s="22" t="s">
        <v>138</v>
      </c>
      <c r="BE219" s="203">
        <f t="shared" si="44"/>
        <v>0</v>
      </c>
      <c r="BF219" s="203">
        <f t="shared" si="45"/>
        <v>0</v>
      </c>
      <c r="BG219" s="203">
        <f t="shared" si="46"/>
        <v>0</v>
      </c>
      <c r="BH219" s="203">
        <f t="shared" si="47"/>
        <v>0</v>
      </c>
      <c r="BI219" s="203">
        <f t="shared" si="48"/>
        <v>0</v>
      </c>
      <c r="BJ219" s="22" t="s">
        <v>79</v>
      </c>
      <c r="BK219" s="203">
        <f t="shared" si="49"/>
        <v>0</v>
      </c>
      <c r="BL219" s="22" t="s">
        <v>220</v>
      </c>
      <c r="BM219" s="22" t="s">
        <v>496</v>
      </c>
    </row>
    <row r="220" spans="2:65" s="1" customFormat="1" ht="22.5" customHeight="1">
      <c r="B220" s="39"/>
      <c r="C220" s="192" t="s">
        <v>497</v>
      </c>
      <c r="D220" s="192" t="s">
        <v>141</v>
      </c>
      <c r="E220" s="193" t="s">
        <v>498</v>
      </c>
      <c r="F220" s="194" t="s">
        <v>499</v>
      </c>
      <c r="G220" s="195" t="s">
        <v>272</v>
      </c>
      <c r="H220" s="196">
        <v>13</v>
      </c>
      <c r="I220" s="197"/>
      <c r="J220" s="198">
        <f t="shared" si="40"/>
        <v>0</v>
      </c>
      <c r="K220" s="194" t="s">
        <v>145</v>
      </c>
      <c r="L220" s="59"/>
      <c r="M220" s="199" t="s">
        <v>21</v>
      </c>
      <c r="N220" s="200" t="s">
        <v>42</v>
      </c>
      <c r="O220" s="40"/>
      <c r="P220" s="201">
        <f t="shared" si="41"/>
        <v>0</v>
      </c>
      <c r="Q220" s="201">
        <v>0.00184</v>
      </c>
      <c r="R220" s="201">
        <f t="shared" si="42"/>
        <v>0.02392</v>
      </c>
      <c r="S220" s="201">
        <v>0</v>
      </c>
      <c r="T220" s="202">
        <f t="shared" si="43"/>
        <v>0</v>
      </c>
      <c r="AR220" s="22" t="s">
        <v>220</v>
      </c>
      <c r="AT220" s="22" t="s">
        <v>141</v>
      </c>
      <c r="AU220" s="22" t="s">
        <v>81</v>
      </c>
      <c r="AY220" s="22" t="s">
        <v>138</v>
      </c>
      <c r="BE220" s="203">
        <f t="shared" si="44"/>
        <v>0</v>
      </c>
      <c r="BF220" s="203">
        <f t="shared" si="45"/>
        <v>0</v>
      </c>
      <c r="BG220" s="203">
        <f t="shared" si="46"/>
        <v>0</v>
      </c>
      <c r="BH220" s="203">
        <f t="shared" si="47"/>
        <v>0</v>
      </c>
      <c r="BI220" s="203">
        <f t="shared" si="48"/>
        <v>0</v>
      </c>
      <c r="BJ220" s="22" t="s">
        <v>79</v>
      </c>
      <c r="BK220" s="203">
        <f t="shared" si="49"/>
        <v>0</v>
      </c>
      <c r="BL220" s="22" t="s">
        <v>220</v>
      </c>
      <c r="BM220" s="22" t="s">
        <v>500</v>
      </c>
    </row>
    <row r="221" spans="2:65" s="1" customFormat="1" ht="22.5" customHeight="1">
      <c r="B221" s="39"/>
      <c r="C221" s="192" t="s">
        <v>501</v>
      </c>
      <c r="D221" s="192" t="s">
        <v>141</v>
      </c>
      <c r="E221" s="193" t="s">
        <v>502</v>
      </c>
      <c r="F221" s="194" t="s">
        <v>503</v>
      </c>
      <c r="G221" s="195" t="s">
        <v>339</v>
      </c>
      <c r="H221" s="196">
        <v>13</v>
      </c>
      <c r="I221" s="197"/>
      <c r="J221" s="198">
        <f t="shared" si="40"/>
        <v>0</v>
      </c>
      <c r="K221" s="194" t="s">
        <v>145</v>
      </c>
      <c r="L221" s="59"/>
      <c r="M221" s="199" t="s">
        <v>21</v>
      </c>
      <c r="N221" s="200" t="s">
        <v>42</v>
      </c>
      <c r="O221" s="40"/>
      <c r="P221" s="201">
        <f t="shared" si="41"/>
        <v>0</v>
      </c>
      <c r="Q221" s="201">
        <v>4E-05</v>
      </c>
      <c r="R221" s="201">
        <f t="shared" si="42"/>
        <v>0.0005200000000000001</v>
      </c>
      <c r="S221" s="201">
        <v>0</v>
      </c>
      <c r="T221" s="202">
        <f t="shared" si="43"/>
        <v>0</v>
      </c>
      <c r="AR221" s="22" t="s">
        <v>220</v>
      </c>
      <c r="AT221" s="22" t="s">
        <v>141</v>
      </c>
      <c r="AU221" s="22" t="s">
        <v>81</v>
      </c>
      <c r="AY221" s="22" t="s">
        <v>138</v>
      </c>
      <c r="BE221" s="203">
        <f t="shared" si="44"/>
        <v>0</v>
      </c>
      <c r="BF221" s="203">
        <f t="shared" si="45"/>
        <v>0</v>
      </c>
      <c r="BG221" s="203">
        <f t="shared" si="46"/>
        <v>0</v>
      </c>
      <c r="BH221" s="203">
        <f t="shared" si="47"/>
        <v>0</v>
      </c>
      <c r="BI221" s="203">
        <f t="shared" si="48"/>
        <v>0</v>
      </c>
      <c r="BJ221" s="22" t="s">
        <v>79</v>
      </c>
      <c r="BK221" s="203">
        <f t="shared" si="49"/>
        <v>0</v>
      </c>
      <c r="BL221" s="22" t="s">
        <v>220</v>
      </c>
      <c r="BM221" s="22" t="s">
        <v>504</v>
      </c>
    </row>
    <row r="222" spans="2:65" s="1" customFormat="1" ht="22.5" customHeight="1">
      <c r="B222" s="39"/>
      <c r="C222" s="192" t="s">
        <v>505</v>
      </c>
      <c r="D222" s="192" t="s">
        <v>141</v>
      </c>
      <c r="E222" s="193" t="s">
        <v>506</v>
      </c>
      <c r="F222" s="194" t="s">
        <v>507</v>
      </c>
      <c r="G222" s="195" t="s">
        <v>339</v>
      </c>
      <c r="H222" s="196">
        <v>13</v>
      </c>
      <c r="I222" s="197"/>
      <c r="J222" s="198">
        <f t="shared" si="40"/>
        <v>0</v>
      </c>
      <c r="K222" s="194" t="s">
        <v>145</v>
      </c>
      <c r="L222" s="59"/>
      <c r="M222" s="199" t="s">
        <v>21</v>
      </c>
      <c r="N222" s="200" t="s">
        <v>42</v>
      </c>
      <c r="O222" s="40"/>
      <c r="P222" s="201">
        <f t="shared" si="41"/>
        <v>0</v>
      </c>
      <c r="Q222" s="201">
        <v>0.00023</v>
      </c>
      <c r="R222" s="201">
        <f t="shared" si="42"/>
        <v>0.00299</v>
      </c>
      <c r="S222" s="201">
        <v>0</v>
      </c>
      <c r="T222" s="202">
        <f t="shared" si="43"/>
        <v>0</v>
      </c>
      <c r="AR222" s="22" t="s">
        <v>220</v>
      </c>
      <c r="AT222" s="22" t="s">
        <v>141</v>
      </c>
      <c r="AU222" s="22" t="s">
        <v>81</v>
      </c>
      <c r="AY222" s="22" t="s">
        <v>138</v>
      </c>
      <c r="BE222" s="203">
        <f t="shared" si="44"/>
        <v>0</v>
      </c>
      <c r="BF222" s="203">
        <f t="shared" si="45"/>
        <v>0</v>
      </c>
      <c r="BG222" s="203">
        <f t="shared" si="46"/>
        <v>0</v>
      </c>
      <c r="BH222" s="203">
        <f t="shared" si="47"/>
        <v>0</v>
      </c>
      <c r="BI222" s="203">
        <f t="shared" si="48"/>
        <v>0</v>
      </c>
      <c r="BJ222" s="22" t="s">
        <v>79</v>
      </c>
      <c r="BK222" s="203">
        <f t="shared" si="49"/>
        <v>0</v>
      </c>
      <c r="BL222" s="22" t="s">
        <v>220</v>
      </c>
      <c r="BM222" s="22" t="s">
        <v>508</v>
      </c>
    </row>
    <row r="223" spans="2:65" s="1" customFormat="1" ht="31.5" customHeight="1">
      <c r="B223" s="39"/>
      <c r="C223" s="192" t="s">
        <v>509</v>
      </c>
      <c r="D223" s="192" t="s">
        <v>141</v>
      </c>
      <c r="E223" s="193" t="s">
        <v>510</v>
      </c>
      <c r="F223" s="194" t="s">
        <v>511</v>
      </c>
      <c r="G223" s="195" t="s">
        <v>339</v>
      </c>
      <c r="H223" s="196">
        <v>13</v>
      </c>
      <c r="I223" s="197"/>
      <c r="J223" s="198">
        <f t="shared" si="40"/>
        <v>0</v>
      </c>
      <c r="K223" s="194" t="s">
        <v>145</v>
      </c>
      <c r="L223" s="59"/>
      <c r="M223" s="199" t="s">
        <v>21</v>
      </c>
      <c r="N223" s="200" t="s">
        <v>42</v>
      </c>
      <c r="O223" s="40"/>
      <c r="P223" s="201">
        <f t="shared" si="41"/>
        <v>0</v>
      </c>
      <c r="Q223" s="201">
        <v>0.00014</v>
      </c>
      <c r="R223" s="201">
        <f t="shared" si="42"/>
        <v>0.0018199999999999998</v>
      </c>
      <c r="S223" s="201">
        <v>0</v>
      </c>
      <c r="T223" s="202">
        <f t="shared" si="43"/>
        <v>0</v>
      </c>
      <c r="AR223" s="22" t="s">
        <v>220</v>
      </c>
      <c r="AT223" s="22" t="s">
        <v>141</v>
      </c>
      <c r="AU223" s="22" t="s">
        <v>81</v>
      </c>
      <c r="AY223" s="22" t="s">
        <v>138</v>
      </c>
      <c r="BE223" s="203">
        <f t="shared" si="44"/>
        <v>0</v>
      </c>
      <c r="BF223" s="203">
        <f t="shared" si="45"/>
        <v>0</v>
      </c>
      <c r="BG223" s="203">
        <f t="shared" si="46"/>
        <v>0</v>
      </c>
      <c r="BH223" s="203">
        <f t="shared" si="47"/>
        <v>0</v>
      </c>
      <c r="BI223" s="203">
        <f t="shared" si="48"/>
        <v>0</v>
      </c>
      <c r="BJ223" s="22" t="s">
        <v>79</v>
      </c>
      <c r="BK223" s="203">
        <f t="shared" si="49"/>
        <v>0</v>
      </c>
      <c r="BL223" s="22" t="s">
        <v>220</v>
      </c>
      <c r="BM223" s="22" t="s">
        <v>512</v>
      </c>
    </row>
    <row r="224" spans="2:65" s="1" customFormat="1" ht="22.5" customHeight="1">
      <c r="B224" s="39"/>
      <c r="C224" s="192" t="s">
        <v>513</v>
      </c>
      <c r="D224" s="192" t="s">
        <v>141</v>
      </c>
      <c r="E224" s="193" t="s">
        <v>514</v>
      </c>
      <c r="F224" s="194" t="s">
        <v>515</v>
      </c>
      <c r="G224" s="195" t="s">
        <v>339</v>
      </c>
      <c r="H224" s="196">
        <v>4</v>
      </c>
      <c r="I224" s="197"/>
      <c r="J224" s="198">
        <f t="shared" si="40"/>
        <v>0</v>
      </c>
      <c r="K224" s="194" t="s">
        <v>145</v>
      </c>
      <c r="L224" s="59"/>
      <c r="M224" s="199" t="s">
        <v>21</v>
      </c>
      <c r="N224" s="200" t="s">
        <v>42</v>
      </c>
      <c r="O224" s="40"/>
      <c r="P224" s="201">
        <f t="shared" si="41"/>
        <v>0</v>
      </c>
      <c r="Q224" s="201">
        <v>0.00028</v>
      </c>
      <c r="R224" s="201">
        <f t="shared" si="42"/>
        <v>0.00112</v>
      </c>
      <c r="S224" s="201">
        <v>0</v>
      </c>
      <c r="T224" s="202">
        <f t="shared" si="43"/>
        <v>0</v>
      </c>
      <c r="AR224" s="22" t="s">
        <v>220</v>
      </c>
      <c r="AT224" s="22" t="s">
        <v>141</v>
      </c>
      <c r="AU224" s="22" t="s">
        <v>81</v>
      </c>
      <c r="AY224" s="22" t="s">
        <v>138</v>
      </c>
      <c r="BE224" s="203">
        <f t="shared" si="44"/>
        <v>0</v>
      </c>
      <c r="BF224" s="203">
        <f t="shared" si="45"/>
        <v>0</v>
      </c>
      <c r="BG224" s="203">
        <f t="shared" si="46"/>
        <v>0</v>
      </c>
      <c r="BH224" s="203">
        <f t="shared" si="47"/>
        <v>0</v>
      </c>
      <c r="BI224" s="203">
        <f t="shared" si="48"/>
        <v>0</v>
      </c>
      <c r="BJ224" s="22" t="s">
        <v>79</v>
      </c>
      <c r="BK224" s="203">
        <f t="shared" si="49"/>
        <v>0</v>
      </c>
      <c r="BL224" s="22" t="s">
        <v>220</v>
      </c>
      <c r="BM224" s="22" t="s">
        <v>516</v>
      </c>
    </row>
    <row r="225" spans="2:65" s="1" customFormat="1" ht="31.5" customHeight="1">
      <c r="B225" s="39"/>
      <c r="C225" s="192" t="s">
        <v>517</v>
      </c>
      <c r="D225" s="192" t="s">
        <v>141</v>
      </c>
      <c r="E225" s="193" t="s">
        <v>518</v>
      </c>
      <c r="F225" s="194" t="s">
        <v>519</v>
      </c>
      <c r="G225" s="195" t="s">
        <v>339</v>
      </c>
      <c r="H225" s="196">
        <v>4</v>
      </c>
      <c r="I225" s="197"/>
      <c r="J225" s="198">
        <f t="shared" si="40"/>
        <v>0</v>
      </c>
      <c r="K225" s="194" t="s">
        <v>145</v>
      </c>
      <c r="L225" s="59"/>
      <c r="M225" s="199" t="s">
        <v>21</v>
      </c>
      <c r="N225" s="200" t="s">
        <v>42</v>
      </c>
      <c r="O225" s="40"/>
      <c r="P225" s="201">
        <f t="shared" si="41"/>
        <v>0</v>
      </c>
      <c r="Q225" s="201">
        <v>0.00016</v>
      </c>
      <c r="R225" s="201">
        <f t="shared" si="42"/>
        <v>0.00064</v>
      </c>
      <c r="S225" s="201">
        <v>0</v>
      </c>
      <c r="T225" s="202">
        <f t="shared" si="43"/>
        <v>0</v>
      </c>
      <c r="AR225" s="22" t="s">
        <v>220</v>
      </c>
      <c r="AT225" s="22" t="s">
        <v>141</v>
      </c>
      <c r="AU225" s="22" t="s">
        <v>81</v>
      </c>
      <c r="AY225" s="22" t="s">
        <v>138</v>
      </c>
      <c r="BE225" s="203">
        <f t="shared" si="44"/>
        <v>0</v>
      </c>
      <c r="BF225" s="203">
        <f t="shared" si="45"/>
        <v>0</v>
      </c>
      <c r="BG225" s="203">
        <f t="shared" si="46"/>
        <v>0</v>
      </c>
      <c r="BH225" s="203">
        <f t="shared" si="47"/>
        <v>0</v>
      </c>
      <c r="BI225" s="203">
        <f t="shared" si="48"/>
        <v>0</v>
      </c>
      <c r="BJ225" s="22" t="s">
        <v>79</v>
      </c>
      <c r="BK225" s="203">
        <f t="shared" si="49"/>
        <v>0</v>
      </c>
      <c r="BL225" s="22" t="s">
        <v>220</v>
      </c>
      <c r="BM225" s="22" t="s">
        <v>520</v>
      </c>
    </row>
    <row r="226" spans="2:65" s="1" customFormat="1" ht="31.5" customHeight="1">
      <c r="B226" s="39"/>
      <c r="C226" s="192" t="s">
        <v>521</v>
      </c>
      <c r="D226" s="192" t="s">
        <v>141</v>
      </c>
      <c r="E226" s="193" t="s">
        <v>522</v>
      </c>
      <c r="F226" s="194" t="s">
        <v>523</v>
      </c>
      <c r="G226" s="195" t="s">
        <v>144</v>
      </c>
      <c r="H226" s="196">
        <v>0.617</v>
      </c>
      <c r="I226" s="197"/>
      <c r="J226" s="198">
        <f t="shared" si="40"/>
        <v>0</v>
      </c>
      <c r="K226" s="194" t="s">
        <v>145</v>
      </c>
      <c r="L226" s="59"/>
      <c r="M226" s="199" t="s">
        <v>21</v>
      </c>
      <c r="N226" s="200" t="s">
        <v>42</v>
      </c>
      <c r="O226" s="40"/>
      <c r="P226" s="201">
        <f t="shared" si="41"/>
        <v>0</v>
      </c>
      <c r="Q226" s="201">
        <v>0</v>
      </c>
      <c r="R226" s="201">
        <f t="shared" si="42"/>
        <v>0</v>
      </c>
      <c r="S226" s="201">
        <v>0</v>
      </c>
      <c r="T226" s="202">
        <f t="shared" si="43"/>
        <v>0</v>
      </c>
      <c r="AR226" s="22" t="s">
        <v>220</v>
      </c>
      <c r="AT226" s="22" t="s">
        <v>141</v>
      </c>
      <c r="AU226" s="22" t="s">
        <v>81</v>
      </c>
      <c r="AY226" s="22" t="s">
        <v>138</v>
      </c>
      <c r="BE226" s="203">
        <f t="shared" si="44"/>
        <v>0</v>
      </c>
      <c r="BF226" s="203">
        <f t="shared" si="45"/>
        <v>0</v>
      </c>
      <c r="BG226" s="203">
        <f t="shared" si="46"/>
        <v>0</v>
      </c>
      <c r="BH226" s="203">
        <f t="shared" si="47"/>
        <v>0</v>
      </c>
      <c r="BI226" s="203">
        <f t="shared" si="48"/>
        <v>0</v>
      </c>
      <c r="BJ226" s="22" t="s">
        <v>79</v>
      </c>
      <c r="BK226" s="203">
        <f t="shared" si="49"/>
        <v>0</v>
      </c>
      <c r="BL226" s="22" t="s">
        <v>220</v>
      </c>
      <c r="BM226" s="22" t="s">
        <v>524</v>
      </c>
    </row>
    <row r="227" spans="2:63" s="10" customFormat="1" ht="29.85" customHeight="1">
      <c r="B227" s="175"/>
      <c r="C227" s="176"/>
      <c r="D227" s="189" t="s">
        <v>70</v>
      </c>
      <c r="E227" s="190" t="s">
        <v>525</v>
      </c>
      <c r="F227" s="190" t="s">
        <v>526</v>
      </c>
      <c r="G227" s="176"/>
      <c r="H227" s="176"/>
      <c r="I227" s="179"/>
      <c r="J227" s="191">
        <f>BK227</f>
        <v>0</v>
      </c>
      <c r="K227" s="176"/>
      <c r="L227" s="181"/>
      <c r="M227" s="182"/>
      <c r="N227" s="183"/>
      <c r="O227" s="183"/>
      <c r="P227" s="184">
        <f>SUM(P228:P229)</f>
        <v>0</v>
      </c>
      <c r="Q227" s="183"/>
      <c r="R227" s="184">
        <f>SUM(R228:R229)</f>
        <v>0.0746</v>
      </c>
      <c r="S227" s="183"/>
      <c r="T227" s="185">
        <f>SUM(T228:T229)</f>
        <v>0</v>
      </c>
      <c r="AR227" s="186" t="s">
        <v>81</v>
      </c>
      <c r="AT227" s="187" t="s">
        <v>70</v>
      </c>
      <c r="AU227" s="187" t="s">
        <v>79</v>
      </c>
      <c r="AY227" s="186" t="s">
        <v>138</v>
      </c>
      <c r="BK227" s="188">
        <f>SUM(BK228:BK229)</f>
        <v>0</v>
      </c>
    </row>
    <row r="228" spans="2:65" s="1" customFormat="1" ht="31.5" customHeight="1">
      <c r="B228" s="39"/>
      <c r="C228" s="192" t="s">
        <v>527</v>
      </c>
      <c r="D228" s="192" t="s">
        <v>141</v>
      </c>
      <c r="E228" s="193" t="s">
        <v>528</v>
      </c>
      <c r="F228" s="194" t="s">
        <v>529</v>
      </c>
      <c r="G228" s="195" t="s">
        <v>272</v>
      </c>
      <c r="H228" s="196">
        <v>4</v>
      </c>
      <c r="I228" s="197"/>
      <c r="J228" s="198">
        <f>ROUND(I228*H228,2)</f>
        <v>0</v>
      </c>
      <c r="K228" s="194" t="s">
        <v>145</v>
      </c>
      <c r="L228" s="59"/>
      <c r="M228" s="199" t="s">
        <v>21</v>
      </c>
      <c r="N228" s="200" t="s">
        <v>42</v>
      </c>
      <c r="O228" s="40"/>
      <c r="P228" s="201">
        <f>O228*H228</f>
        <v>0</v>
      </c>
      <c r="Q228" s="201">
        <v>0.01865</v>
      </c>
      <c r="R228" s="201">
        <f>Q228*H228</f>
        <v>0.0746</v>
      </c>
      <c r="S228" s="201">
        <v>0</v>
      </c>
      <c r="T228" s="202">
        <f>S228*H228</f>
        <v>0</v>
      </c>
      <c r="AR228" s="22" t="s">
        <v>220</v>
      </c>
      <c r="AT228" s="22" t="s">
        <v>141</v>
      </c>
      <c r="AU228" s="22" t="s">
        <v>81</v>
      </c>
      <c r="AY228" s="22" t="s">
        <v>138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2" t="s">
        <v>79</v>
      </c>
      <c r="BK228" s="203">
        <f>ROUND(I228*H228,2)</f>
        <v>0</v>
      </c>
      <c r="BL228" s="22" t="s">
        <v>220</v>
      </c>
      <c r="BM228" s="22" t="s">
        <v>530</v>
      </c>
    </row>
    <row r="229" spans="2:65" s="1" customFormat="1" ht="31.5" customHeight="1">
      <c r="B229" s="39"/>
      <c r="C229" s="192" t="s">
        <v>531</v>
      </c>
      <c r="D229" s="192" t="s">
        <v>141</v>
      </c>
      <c r="E229" s="193" t="s">
        <v>532</v>
      </c>
      <c r="F229" s="194" t="s">
        <v>533</v>
      </c>
      <c r="G229" s="195" t="s">
        <v>144</v>
      </c>
      <c r="H229" s="196">
        <v>0.075</v>
      </c>
      <c r="I229" s="197"/>
      <c r="J229" s="198">
        <f>ROUND(I229*H229,2)</f>
        <v>0</v>
      </c>
      <c r="K229" s="194" t="s">
        <v>145</v>
      </c>
      <c r="L229" s="59"/>
      <c r="M229" s="199" t="s">
        <v>21</v>
      </c>
      <c r="N229" s="200" t="s">
        <v>42</v>
      </c>
      <c r="O229" s="40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AR229" s="22" t="s">
        <v>220</v>
      </c>
      <c r="AT229" s="22" t="s">
        <v>141</v>
      </c>
      <c r="AU229" s="22" t="s">
        <v>81</v>
      </c>
      <c r="AY229" s="22" t="s">
        <v>138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2" t="s">
        <v>79</v>
      </c>
      <c r="BK229" s="203">
        <f>ROUND(I229*H229,2)</f>
        <v>0</v>
      </c>
      <c r="BL229" s="22" t="s">
        <v>220</v>
      </c>
      <c r="BM229" s="22" t="s">
        <v>534</v>
      </c>
    </row>
    <row r="230" spans="2:63" s="10" customFormat="1" ht="29.85" customHeight="1">
      <c r="B230" s="175"/>
      <c r="C230" s="176"/>
      <c r="D230" s="189" t="s">
        <v>70</v>
      </c>
      <c r="E230" s="190" t="s">
        <v>535</v>
      </c>
      <c r="F230" s="190" t="s">
        <v>536</v>
      </c>
      <c r="G230" s="176"/>
      <c r="H230" s="176"/>
      <c r="I230" s="179"/>
      <c r="J230" s="191">
        <f>BK230</f>
        <v>0</v>
      </c>
      <c r="K230" s="176"/>
      <c r="L230" s="181"/>
      <c r="M230" s="182"/>
      <c r="N230" s="183"/>
      <c r="O230" s="183"/>
      <c r="P230" s="184">
        <f>P231</f>
        <v>0</v>
      </c>
      <c r="Q230" s="183"/>
      <c r="R230" s="184">
        <f>R231</f>
        <v>0</v>
      </c>
      <c r="S230" s="183"/>
      <c r="T230" s="185">
        <f>T231</f>
        <v>0</v>
      </c>
      <c r="AR230" s="186" t="s">
        <v>81</v>
      </c>
      <c r="AT230" s="187" t="s">
        <v>70</v>
      </c>
      <c r="AU230" s="187" t="s">
        <v>79</v>
      </c>
      <c r="AY230" s="186" t="s">
        <v>138</v>
      </c>
      <c r="BK230" s="188">
        <f>BK231</f>
        <v>0</v>
      </c>
    </row>
    <row r="231" spans="2:65" s="1" customFormat="1" ht="31.5" customHeight="1">
      <c r="B231" s="39"/>
      <c r="C231" s="192" t="s">
        <v>537</v>
      </c>
      <c r="D231" s="192" t="s">
        <v>141</v>
      </c>
      <c r="E231" s="193" t="s">
        <v>538</v>
      </c>
      <c r="F231" s="194" t="s">
        <v>539</v>
      </c>
      <c r="G231" s="195" t="s">
        <v>540</v>
      </c>
      <c r="H231" s="196">
        <v>1</v>
      </c>
      <c r="I231" s="197"/>
      <c r="J231" s="198">
        <f>ROUND(I231*H231,2)</f>
        <v>0</v>
      </c>
      <c r="K231" s="194" t="s">
        <v>21</v>
      </c>
      <c r="L231" s="59"/>
      <c r="M231" s="199" t="s">
        <v>21</v>
      </c>
      <c r="N231" s="200" t="s">
        <v>42</v>
      </c>
      <c r="O231" s="40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AR231" s="22" t="s">
        <v>220</v>
      </c>
      <c r="AT231" s="22" t="s">
        <v>141</v>
      </c>
      <c r="AU231" s="22" t="s">
        <v>81</v>
      </c>
      <c r="AY231" s="22" t="s">
        <v>138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2" t="s">
        <v>79</v>
      </c>
      <c r="BK231" s="203">
        <f>ROUND(I231*H231,2)</f>
        <v>0</v>
      </c>
      <c r="BL231" s="22" t="s">
        <v>220</v>
      </c>
      <c r="BM231" s="22" t="s">
        <v>541</v>
      </c>
    </row>
    <row r="232" spans="2:63" s="10" customFormat="1" ht="29.85" customHeight="1">
      <c r="B232" s="175"/>
      <c r="C232" s="176"/>
      <c r="D232" s="189" t="s">
        <v>70</v>
      </c>
      <c r="E232" s="190" t="s">
        <v>542</v>
      </c>
      <c r="F232" s="190" t="s">
        <v>543</v>
      </c>
      <c r="G232" s="176"/>
      <c r="H232" s="176"/>
      <c r="I232" s="179"/>
      <c r="J232" s="191">
        <f>BK232</f>
        <v>0</v>
      </c>
      <c r="K232" s="176"/>
      <c r="L232" s="181"/>
      <c r="M232" s="182"/>
      <c r="N232" s="183"/>
      <c r="O232" s="183"/>
      <c r="P232" s="184">
        <f>SUM(P233:P235)</f>
        <v>0</v>
      </c>
      <c r="Q232" s="183"/>
      <c r="R232" s="184">
        <f>SUM(R233:R235)</f>
        <v>0.006</v>
      </c>
      <c r="S232" s="183"/>
      <c r="T232" s="185">
        <f>SUM(T233:T235)</f>
        <v>0</v>
      </c>
      <c r="AR232" s="186" t="s">
        <v>81</v>
      </c>
      <c r="AT232" s="187" t="s">
        <v>70</v>
      </c>
      <c r="AU232" s="187" t="s">
        <v>79</v>
      </c>
      <c r="AY232" s="186" t="s">
        <v>138</v>
      </c>
      <c r="BK232" s="188">
        <f>SUM(BK233:BK235)</f>
        <v>0</v>
      </c>
    </row>
    <row r="233" spans="2:65" s="1" customFormat="1" ht="22.5" customHeight="1">
      <c r="B233" s="39"/>
      <c r="C233" s="192" t="s">
        <v>544</v>
      </c>
      <c r="D233" s="192" t="s">
        <v>141</v>
      </c>
      <c r="E233" s="193" t="s">
        <v>545</v>
      </c>
      <c r="F233" s="194" t="s">
        <v>546</v>
      </c>
      <c r="G233" s="195" t="s">
        <v>330</v>
      </c>
      <c r="H233" s="196">
        <v>25</v>
      </c>
      <c r="I233" s="197"/>
      <c r="J233" s="198">
        <f>ROUND(I233*H233,2)</f>
        <v>0</v>
      </c>
      <c r="K233" s="194" t="s">
        <v>145</v>
      </c>
      <c r="L233" s="59"/>
      <c r="M233" s="199" t="s">
        <v>21</v>
      </c>
      <c r="N233" s="200" t="s">
        <v>42</v>
      </c>
      <c r="O233" s="40"/>
      <c r="P233" s="201">
        <f>O233*H233</f>
        <v>0</v>
      </c>
      <c r="Q233" s="201">
        <v>0.00024</v>
      </c>
      <c r="R233" s="201">
        <f>Q233*H233</f>
        <v>0.006</v>
      </c>
      <c r="S233" s="201">
        <v>0</v>
      </c>
      <c r="T233" s="202">
        <f>S233*H233</f>
        <v>0</v>
      </c>
      <c r="AR233" s="22" t="s">
        <v>220</v>
      </c>
      <c r="AT233" s="22" t="s">
        <v>141</v>
      </c>
      <c r="AU233" s="22" t="s">
        <v>81</v>
      </c>
      <c r="AY233" s="22" t="s">
        <v>138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2" t="s">
        <v>79</v>
      </c>
      <c r="BK233" s="203">
        <f>ROUND(I233*H233,2)</f>
        <v>0</v>
      </c>
      <c r="BL233" s="22" t="s">
        <v>220</v>
      </c>
      <c r="BM233" s="22" t="s">
        <v>547</v>
      </c>
    </row>
    <row r="234" spans="2:65" s="1" customFormat="1" ht="22.5" customHeight="1">
      <c r="B234" s="39"/>
      <c r="C234" s="192" t="s">
        <v>548</v>
      </c>
      <c r="D234" s="192" t="s">
        <v>141</v>
      </c>
      <c r="E234" s="193" t="s">
        <v>549</v>
      </c>
      <c r="F234" s="194" t="s">
        <v>550</v>
      </c>
      <c r="G234" s="195" t="s">
        <v>330</v>
      </c>
      <c r="H234" s="196">
        <v>25</v>
      </c>
      <c r="I234" s="197"/>
      <c r="J234" s="198">
        <f>ROUND(I234*H234,2)</f>
        <v>0</v>
      </c>
      <c r="K234" s="194" t="s">
        <v>145</v>
      </c>
      <c r="L234" s="59"/>
      <c r="M234" s="199" t="s">
        <v>21</v>
      </c>
      <c r="N234" s="200" t="s">
        <v>42</v>
      </c>
      <c r="O234" s="40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2" t="s">
        <v>220</v>
      </c>
      <c r="AT234" s="22" t="s">
        <v>141</v>
      </c>
      <c r="AU234" s="22" t="s">
        <v>81</v>
      </c>
      <c r="AY234" s="22" t="s">
        <v>138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2" t="s">
        <v>79</v>
      </c>
      <c r="BK234" s="203">
        <f>ROUND(I234*H234,2)</f>
        <v>0</v>
      </c>
      <c r="BL234" s="22" t="s">
        <v>220</v>
      </c>
      <c r="BM234" s="22" t="s">
        <v>551</v>
      </c>
    </row>
    <row r="235" spans="2:65" s="1" customFormat="1" ht="31.5" customHeight="1">
      <c r="B235" s="39"/>
      <c r="C235" s="192" t="s">
        <v>552</v>
      </c>
      <c r="D235" s="192" t="s">
        <v>141</v>
      </c>
      <c r="E235" s="193" t="s">
        <v>553</v>
      </c>
      <c r="F235" s="194" t="s">
        <v>554</v>
      </c>
      <c r="G235" s="195" t="s">
        <v>144</v>
      </c>
      <c r="H235" s="196">
        <v>0.006</v>
      </c>
      <c r="I235" s="197"/>
      <c r="J235" s="198">
        <f>ROUND(I235*H235,2)</f>
        <v>0</v>
      </c>
      <c r="K235" s="194" t="s">
        <v>145</v>
      </c>
      <c r="L235" s="59"/>
      <c r="M235" s="199" t="s">
        <v>21</v>
      </c>
      <c r="N235" s="200" t="s">
        <v>42</v>
      </c>
      <c r="O235" s="40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22" t="s">
        <v>220</v>
      </c>
      <c r="AT235" s="22" t="s">
        <v>141</v>
      </c>
      <c r="AU235" s="22" t="s">
        <v>81</v>
      </c>
      <c r="AY235" s="22" t="s">
        <v>138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2" t="s">
        <v>79</v>
      </c>
      <c r="BK235" s="203">
        <f>ROUND(I235*H235,2)</f>
        <v>0</v>
      </c>
      <c r="BL235" s="22" t="s">
        <v>220</v>
      </c>
      <c r="BM235" s="22" t="s">
        <v>555</v>
      </c>
    </row>
    <row r="236" spans="2:63" s="10" customFormat="1" ht="29.85" customHeight="1">
      <c r="B236" s="175"/>
      <c r="C236" s="176"/>
      <c r="D236" s="189" t="s">
        <v>70</v>
      </c>
      <c r="E236" s="190" t="s">
        <v>556</v>
      </c>
      <c r="F236" s="190" t="s">
        <v>557</v>
      </c>
      <c r="G236" s="176"/>
      <c r="H236" s="176"/>
      <c r="I236" s="179"/>
      <c r="J236" s="191">
        <f>BK236</f>
        <v>0</v>
      </c>
      <c r="K236" s="176"/>
      <c r="L236" s="181"/>
      <c r="M236" s="182"/>
      <c r="N236" s="183"/>
      <c r="O236" s="183"/>
      <c r="P236" s="184">
        <f>SUM(P237:P240)</f>
        <v>0</v>
      </c>
      <c r="Q236" s="183"/>
      <c r="R236" s="184">
        <f>SUM(R237:R240)</f>
        <v>0</v>
      </c>
      <c r="S236" s="183"/>
      <c r="T236" s="185">
        <f>SUM(T237:T240)</f>
        <v>0</v>
      </c>
      <c r="AR236" s="186" t="s">
        <v>81</v>
      </c>
      <c r="AT236" s="187" t="s">
        <v>70</v>
      </c>
      <c r="AU236" s="187" t="s">
        <v>79</v>
      </c>
      <c r="AY236" s="186" t="s">
        <v>138</v>
      </c>
      <c r="BK236" s="188">
        <f>SUM(BK237:BK240)</f>
        <v>0</v>
      </c>
    </row>
    <row r="237" spans="2:65" s="1" customFormat="1" ht="22.5" customHeight="1">
      <c r="B237" s="39"/>
      <c r="C237" s="192" t="s">
        <v>558</v>
      </c>
      <c r="D237" s="192" t="s">
        <v>141</v>
      </c>
      <c r="E237" s="193" t="s">
        <v>559</v>
      </c>
      <c r="F237" s="194" t="s">
        <v>560</v>
      </c>
      <c r="G237" s="195" t="s">
        <v>451</v>
      </c>
      <c r="H237" s="196">
        <v>6</v>
      </c>
      <c r="I237" s="197"/>
      <c r="J237" s="198">
        <f>ROUND(I237*H237,2)</f>
        <v>0</v>
      </c>
      <c r="K237" s="194" t="s">
        <v>21</v>
      </c>
      <c r="L237" s="59"/>
      <c r="M237" s="199" t="s">
        <v>21</v>
      </c>
      <c r="N237" s="200" t="s">
        <v>42</v>
      </c>
      <c r="O237" s="40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2" t="s">
        <v>146</v>
      </c>
      <c r="AT237" s="22" t="s">
        <v>141</v>
      </c>
      <c r="AU237" s="22" t="s">
        <v>81</v>
      </c>
      <c r="AY237" s="22" t="s">
        <v>138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2" t="s">
        <v>79</v>
      </c>
      <c r="BK237" s="203">
        <f>ROUND(I237*H237,2)</f>
        <v>0</v>
      </c>
      <c r="BL237" s="22" t="s">
        <v>146</v>
      </c>
      <c r="BM237" s="22" t="s">
        <v>561</v>
      </c>
    </row>
    <row r="238" spans="2:65" s="1" customFormat="1" ht="22.5" customHeight="1">
      <c r="B238" s="39"/>
      <c r="C238" s="192" t="s">
        <v>562</v>
      </c>
      <c r="D238" s="192" t="s">
        <v>141</v>
      </c>
      <c r="E238" s="193" t="s">
        <v>563</v>
      </c>
      <c r="F238" s="194" t="s">
        <v>564</v>
      </c>
      <c r="G238" s="195" t="s">
        <v>263</v>
      </c>
      <c r="H238" s="196">
        <v>1</v>
      </c>
      <c r="I238" s="197"/>
      <c r="J238" s="198">
        <f>ROUND(I238*H238,2)</f>
        <v>0</v>
      </c>
      <c r="K238" s="194" t="s">
        <v>21</v>
      </c>
      <c r="L238" s="59"/>
      <c r="M238" s="199" t="s">
        <v>21</v>
      </c>
      <c r="N238" s="200" t="s">
        <v>42</v>
      </c>
      <c r="O238" s="40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2" t="s">
        <v>146</v>
      </c>
      <c r="AT238" s="22" t="s">
        <v>141</v>
      </c>
      <c r="AU238" s="22" t="s">
        <v>81</v>
      </c>
      <c r="AY238" s="22" t="s">
        <v>138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2" t="s">
        <v>79</v>
      </c>
      <c r="BK238" s="203">
        <f>ROUND(I238*H238,2)</f>
        <v>0</v>
      </c>
      <c r="BL238" s="22" t="s">
        <v>146</v>
      </c>
      <c r="BM238" s="22" t="s">
        <v>565</v>
      </c>
    </row>
    <row r="239" spans="2:65" s="1" customFormat="1" ht="22.5" customHeight="1">
      <c r="B239" s="39"/>
      <c r="C239" s="192" t="s">
        <v>566</v>
      </c>
      <c r="D239" s="192" t="s">
        <v>141</v>
      </c>
      <c r="E239" s="193" t="s">
        <v>567</v>
      </c>
      <c r="F239" s="194" t="s">
        <v>568</v>
      </c>
      <c r="G239" s="195" t="s">
        <v>263</v>
      </c>
      <c r="H239" s="196">
        <v>1</v>
      </c>
      <c r="I239" s="197"/>
      <c r="J239" s="198">
        <f>ROUND(I239*H239,2)</f>
        <v>0</v>
      </c>
      <c r="K239" s="194" t="s">
        <v>21</v>
      </c>
      <c r="L239" s="59"/>
      <c r="M239" s="199" t="s">
        <v>21</v>
      </c>
      <c r="N239" s="200" t="s">
        <v>42</v>
      </c>
      <c r="O239" s="40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AR239" s="22" t="s">
        <v>146</v>
      </c>
      <c r="AT239" s="22" t="s">
        <v>141</v>
      </c>
      <c r="AU239" s="22" t="s">
        <v>81</v>
      </c>
      <c r="AY239" s="22" t="s">
        <v>138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2" t="s">
        <v>79</v>
      </c>
      <c r="BK239" s="203">
        <f>ROUND(I239*H239,2)</f>
        <v>0</v>
      </c>
      <c r="BL239" s="22" t="s">
        <v>146</v>
      </c>
      <c r="BM239" s="22" t="s">
        <v>569</v>
      </c>
    </row>
    <row r="240" spans="2:65" s="1" customFormat="1" ht="31.5" customHeight="1">
      <c r="B240" s="39"/>
      <c r="C240" s="192" t="s">
        <v>570</v>
      </c>
      <c r="D240" s="192" t="s">
        <v>141</v>
      </c>
      <c r="E240" s="193" t="s">
        <v>571</v>
      </c>
      <c r="F240" s="194" t="s">
        <v>572</v>
      </c>
      <c r="G240" s="195" t="s">
        <v>144</v>
      </c>
      <c r="H240" s="196">
        <v>1.5</v>
      </c>
      <c r="I240" s="197"/>
      <c r="J240" s="198">
        <f>ROUND(I240*H240,2)</f>
        <v>0</v>
      </c>
      <c r="K240" s="194" t="s">
        <v>145</v>
      </c>
      <c r="L240" s="59"/>
      <c r="M240" s="199" t="s">
        <v>21</v>
      </c>
      <c r="N240" s="200" t="s">
        <v>42</v>
      </c>
      <c r="O240" s="40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AR240" s="22" t="s">
        <v>220</v>
      </c>
      <c r="AT240" s="22" t="s">
        <v>141</v>
      </c>
      <c r="AU240" s="22" t="s">
        <v>81</v>
      </c>
      <c r="AY240" s="22" t="s">
        <v>138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22" t="s">
        <v>79</v>
      </c>
      <c r="BK240" s="203">
        <f>ROUND(I240*H240,2)</f>
        <v>0</v>
      </c>
      <c r="BL240" s="22" t="s">
        <v>220</v>
      </c>
      <c r="BM240" s="22" t="s">
        <v>573</v>
      </c>
    </row>
    <row r="241" spans="2:63" s="10" customFormat="1" ht="29.85" customHeight="1">
      <c r="B241" s="175"/>
      <c r="C241" s="176"/>
      <c r="D241" s="189" t="s">
        <v>70</v>
      </c>
      <c r="E241" s="190" t="s">
        <v>574</v>
      </c>
      <c r="F241" s="190" t="s">
        <v>575</v>
      </c>
      <c r="G241" s="176"/>
      <c r="H241" s="176"/>
      <c r="I241" s="179"/>
      <c r="J241" s="191">
        <f>BK241</f>
        <v>0</v>
      </c>
      <c r="K241" s="176"/>
      <c r="L241" s="181"/>
      <c r="M241" s="182"/>
      <c r="N241" s="183"/>
      <c r="O241" s="183"/>
      <c r="P241" s="184">
        <f>SUM(P242:P263)</f>
        <v>0</v>
      </c>
      <c r="Q241" s="183"/>
      <c r="R241" s="184">
        <f>SUM(R242:R263)</f>
        <v>0.040490000000000005</v>
      </c>
      <c r="S241" s="183"/>
      <c r="T241" s="185">
        <f>SUM(T242:T263)</f>
        <v>0</v>
      </c>
      <c r="AR241" s="186" t="s">
        <v>81</v>
      </c>
      <c r="AT241" s="187" t="s">
        <v>70</v>
      </c>
      <c r="AU241" s="187" t="s">
        <v>79</v>
      </c>
      <c r="AY241" s="186" t="s">
        <v>138</v>
      </c>
      <c r="BK241" s="188">
        <f>SUM(BK242:BK263)</f>
        <v>0</v>
      </c>
    </row>
    <row r="242" spans="2:65" s="1" customFormat="1" ht="31.5" customHeight="1">
      <c r="B242" s="39"/>
      <c r="C242" s="192" t="s">
        <v>576</v>
      </c>
      <c r="D242" s="192" t="s">
        <v>141</v>
      </c>
      <c r="E242" s="193" t="s">
        <v>577</v>
      </c>
      <c r="F242" s="194" t="s">
        <v>578</v>
      </c>
      <c r="G242" s="195" t="s">
        <v>339</v>
      </c>
      <c r="H242" s="196">
        <v>20</v>
      </c>
      <c r="I242" s="197"/>
      <c r="J242" s="198">
        <f aca="true" t="shared" si="50" ref="J242:J263">ROUND(I242*H242,2)</f>
        <v>0</v>
      </c>
      <c r="K242" s="194" t="s">
        <v>145</v>
      </c>
      <c r="L242" s="59"/>
      <c r="M242" s="199" t="s">
        <v>21</v>
      </c>
      <c r="N242" s="200" t="s">
        <v>42</v>
      </c>
      <c r="O242" s="40"/>
      <c r="P242" s="201">
        <f aca="true" t="shared" si="51" ref="P242:P263">O242*H242</f>
        <v>0</v>
      </c>
      <c r="Q242" s="201">
        <v>0</v>
      </c>
      <c r="R242" s="201">
        <f aca="true" t="shared" si="52" ref="R242:R263">Q242*H242</f>
        <v>0</v>
      </c>
      <c r="S242" s="201">
        <v>0</v>
      </c>
      <c r="T242" s="202">
        <f aca="true" t="shared" si="53" ref="T242:T263">S242*H242</f>
        <v>0</v>
      </c>
      <c r="AR242" s="22" t="s">
        <v>220</v>
      </c>
      <c r="AT242" s="22" t="s">
        <v>141</v>
      </c>
      <c r="AU242" s="22" t="s">
        <v>81</v>
      </c>
      <c r="AY242" s="22" t="s">
        <v>138</v>
      </c>
      <c r="BE242" s="203">
        <f aca="true" t="shared" si="54" ref="BE242:BE263">IF(N242="základní",J242,0)</f>
        <v>0</v>
      </c>
      <c r="BF242" s="203">
        <f aca="true" t="shared" si="55" ref="BF242:BF263">IF(N242="snížená",J242,0)</f>
        <v>0</v>
      </c>
      <c r="BG242" s="203">
        <f aca="true" t="shared" si="56" ref="BG242:BG263">IF(N242="zákl. přenesená",J242,0)</f>
        <v>0</v>
      </c>
      <c r="BH242" s="203">
        <f aca="true" t="shared" si="57" ref="BH242:BH263">IF(N242="sníž. přenesená",J242,0)</f>
        <v>0</v>
      </c>
      <c r="BI242" s="203">
        <f aca="true" t="shared" si="58" ref="BI242:BI263">IF(N242="nulová",J242,0)</f>
        <v>0</v>
      </c>
      <c r="BJ242" s="22" t="s">
        <v>79</v>
      </c>
      <c r="BK242" s="203">
        <f aca="true" t="shared" si="59" ref="BK242:BK263">ROUND(I242*H242,2)</f>
        <v>0</v>
      </c>
      <c r="BL242" s="22" t="s">
        <v>220</v>
      </c>
      <c r="BM242" s="22" t="s">
        <v>579</v>
      </c>
    </row>
    <row r="243" spans="2:65" s="1" customFormat="1" ht="22.5" customHeight="1">
      <c r="B243" s="39"/>
      <c r="C243" s="228" t="s">
        <v>580</v>
      </c>
      <c r="D243" s="228" t="s">
        <v>152</v>
      </c>
      <c r="E243" s="229" t="s">
        <v>581</v>
      </c>
      <c r="F243" s="230" t="s">
        <v>582</v>
      </c>
      <c r="G243" s="231" t="s">
        <v>339</v>
      </c>
      <c r="H243" s="232">
        <v>20</v>
      </c>
      <c r="I243" s="233"/>
      <c r="J243" s="234">
        <f t="shared" si="50"/>
        <v>0</v>
      </c>
      <c r="K243" s="230" t="s">
        <v>145</v>
      </c>
      <c r="L243" s="235"/>
      <c r="M243" s="236" t="s">
        <v>21</v>
      </c>
      <c r="N243" s="237" t="s">
        <v>42</v>
      </c>
      <c r="O243" s="40"/>
      <c r="P243" s="201">
        <f t="shared" si="51"/>
        <v>0</v>
      </c>
      <c r="Q243" s="201">
        <v>0</v>
      </c>
      <c r="R243" s="201">
        <f t="shared" si="52"/>
        <v>0</v>
      </c>
      <c r="S243" s="201">
        <v>0</v>
      </c>
      <c r="T243" s="202">
        <f t="shared" si="53"/>
        <v>0</v>
      </c>
      <c r="AR243" s="22" t="s">
        <v>155</v>
      </c>
      <c r="AT243" s="22" t="s">
        <v>152</v>
      </c>
      <c r="AU243" s="22" t="s">
        <v>81</v>
      </c>
      <c r="AY243" s="22" t="s">
        <v>138</v>
      </c>
      <c r="BE243" s="203">
        <f t="shared" si="54"/>
        <v>0</v>
      </c>
      <c r="BF243" s="203">
        <f t="shared" si="55"/>
        <v>0</v>
      </c>
      <c r="BG243" s="203">
        <f t="shared" si="56"/>
        <v>0</v>
      </c>
      <c r="BH243" s="203">
        <f t="shared" si="57"/>
        <v>0</v>
      </c>
      <c r="BI243" s="203">
        <f t="shared" si="58"/>
        <v>0</v>
      </c>
      <c r="BJ243" s="22" t="s">
        <v>79</v>
      </c>
      <c r="BK243" s="203">
        <f t="shared" si="59"/>
        <v>0</v>
      </c>
      <c r="BL243" s="22" t="s">
        <v>146</v>
      </c>
      <c r="BM243" s="22" t="s">
        <v>583</v>
      </c>
    </row>
    <row r="244" spans="2:65" s="1" customFormat="1" ht="44.25" customHeight="1">
      <c r="B244" s="39"/>
      <c r="C244" s="192" t="s">
        <v>584</v>
      </c>
      <c r="D244" s="192" t="s">
        <v>141</v>
      </c>
      <c r="E244" s="193" t="s">
        <v>585</v>
      </c>
      <c r="F244" s="194" t="s">
        <v>586</v>
      </c>
      <c r="G244" s="195" t="s">
        <v>330</v>
      </c>
      <c r="H244" s="196">
        <v>280</v>
      </c>
      <c r="I244" s="197"/>
      <c r="J244" s="198">
        <f t="shared" si="50"/>
        <v>0</v>
      </c>
      <c r="K244" s="194" t="s">
        <v>145</v>
      </c>
      <c r="L244" s="59"/>
      <c r="M244" s="199" t="s">
        <v>21</v>
      </c>
      <c r="N244" s="200" t="s">
        <v>42</v>
      </c>
      <c r="O244" s="40"/>
      <c r="P244" s="201">
        <f t="shared" si="51"/>
        <v>0</v>
      </c>
      <c r="Q244" s="201">
        <v>0</v>
      </c>
      <c r="R244" s="201">
        <f t="shared" si="52"/>
        <v>0</v>
      </c>
      <c r="S244" s="201">
        <v>0</v>
      </c>
      <c r="T244" s="202">
        <f t="shared" si="53"/>
        <v>0</v>
      </c>
      <c r="AR244" s="22" t="s">
        <v>220</v>
      </c>
      <c r="AT244" s="22" t="s">
        <v>141</v>
      </c>
      <c r="AU244" s="22" t="s">
        <v>81</v>
      </c>
      <c r="AY244" s="22" t="s">
        <v>138</v>
      </c>
      <c r="BE244" s="203">
        <f t="shared" si="54"/>
        <v>0</v>
      </c>
      <c r="BF244" s="203">
        <f t="shared" si="55"/>
        <v>0</v>
      </c>
      <c r="BG244" s="203">
        <f t="shared" si="56"/>
        <v>0</v>
      </c>
      <c r="BH244" s="203">
        <f t="shared" si="57"/>
        <v>0</v>
      </c>
      <c r="BI244" s="203">
        <f t="shared" si="58"/>
        <v>0</v>
      </c>
      <c r="BJ244" s="22" t="s">
        <v>79</v>
      </c>
      <c r="BK244" s="203">
        <f t="shared" si="59"/>
        <v>0</v>
      </c>
      <c r="BL244" s="22" t="s">
        <v>220</v>
      </c>
      <c r="BM244" s="22" t="s">
        <v>587</v>
      </c>
    </row>
    <row r="245" spans="2:65" s="1" customFormat="1" ht="22.5" customHeight="1">
      <c r="B245" s="39"/>
      <c r="C245" s="228" t="s">
        <v>588</v>
      </c>
      <c r="D245" s="228" t="s">
        <v>152</v>
      </c>
      <c r="E245" s="229" t="s">
        <v>589</v>
      </c>
      <c r="F245" s="230" t="s">
        <v>590</v>
      </c>
      <c r="G245" s="231" t="s">
        <v>330</v>
      </c>
      <c r="H245" s="232">
        <v>200</v>
      </c>
      <c r="I245" s="233"/>
      <c r="J245" s="234">
        <f t="shared" si="50"/>
        <v>0</v>
      </c>
      <c r="K245" s="230" t="s">
        <v>145</v>
      </c>
      <c r="L245" s="235"/>
      <c r="M245" s="236" t="s">
        <v>21</v>
      </c>
      <c r="N245" s="237" t="s">
        <v>42</v>
      </c>
      <c r="O245" s="40"/>
      <c r="P245" s="201">
        <f t="shared" si="51"/>
        <v>0</v>
      </c>
      <c r="Q245" s="201">
        <v>0.00012</v>
      </c>
      <c r="R245" s="201">
        <f t="shared" si="52"/>
        <v>0.024</v>
      </c>
      <c r="S245" s="201">
        <v>0</v>
      </c>
      <c r="T245" s="202">
        <f t="shared" si="53"/>
        <v>0</v>
      </c>
      <c r="AR245" s="22" t="s">
        <v>292</v>
      </c>
      <c r="AT245" s="22" t="s">
        <v>152</v>
      </c>
      <c r="AU245" s="22" t="s">
        <v>81</v>
      </c>
      <c r="AY245" s="22" t="s">
        <v>138</v>
      </c>
      <c r="BE245" s="203">
        <f t="shared" si="54"/>
        <v>0</v>
      </c>
      <c r="BF245" s="203">
        <f t="shared" si="55"/>
        <v>0</v>
      </c>
      <c r="BG245" s="203">
        <f t="shared" si="56"/>
        <v>0</v>
      </c>
      <c r="BH245" s="203">
        <f t="shared" si="57"/>
        <v>0</v>
      </c>
      <c r="BI245" s="203">
        <f t="shared" si="58"/>
        <v>0</v>
      </c>
      <c r="BJ245" s="22" t="s">
        <v>79</v>
      </c>
      <c r="BK245" s="203">
        <f t="shared" si="59"/>
        <v>0</v>
      </c>
      <c r="BL245" s="22" t="s">
        <v>220</v>
      </c>
      <c r="BM245" s="22" t="s">
        <v>591</v>
      </c>
    </row>
    <row r="246" spans="2:65" s="1" customFormat="1" ht="22.5" customHeight="1">
      <c r="B246" s="39"/>
      <c r="C246" s="228" t="s">
        <v>592</v>
      </c>
      <c r="D246" s="228" t="s">
        <v>152</v>
      </c>
      <c r="E246" s="229" t="s">
        <v>593</v>
      </c>
      <c r="F246" s="230" t="s">
        <v>594</v>
      </c>
      <c r="G246" s="231" t="s">
        <v>330</v>
      </c>
      <c r="H246" s="232">
        <v>80</v>
      </c>
      <c r="I246" s="233"/>
      <c r="J246" s="234">
        <f t="shared" si="50"/>
        <v>0</v>
      </c>
      <c r="K246" s="230" t="s">
        <v>145</v>
      </c>
      <c r="L246" s="235"/>
      <c r="M246" s="236" t="s">
        <v>21</v>
      </c>
      <c r="N246" s="237" t="s">
        <v>42</v>
      </c>
      <c r="O246" s="40"/>
      <c r="P246" s="201">
        <f t="shared" si="51"/>
        <v>0</v>
      </c>
      <c r="Q246" s="201">
        <v>0.00018</v>
      </c>
      <c r="R246" s="201">
        <f t="shared" si="52"/>
        <v>0.014400000000000001</v>
      </c>
      <c r="S246" s="201">
        <v>0</v>
      </c>
      <c r="T246" s="202">
        <f t="shared" si="53"/>
        <v>0</v>
      </c>
      <c r="AR246" s="22" t="s">
        <v>292</v>
      </c>
      <c r="AT246" s="22" t="s">
        <v>152</v>
      </c>
      <c r="AU246" s="22" t="s">
        <v>81</v>
      </c>
      <c r="AY246" s="22" t="s">
        <v>138</v>
      </c>
      <c r="BE246" s="203">
        <f t="shared" si="54"/>
        <v>0</v>
      </c>
      <c r="BF246" s="203">
        <f t="shared" si="55"/>
        <v>0</v>
      </c>
      <c r="BG246" s="203">
        <f t="shared" si="56"/>
        <v>0</v>
      </c>
      <c r="BH246" s="203">
        <f t="shared" si="57"/>
        <v>0</v>
      </c>
      <c r="BI246" s="203">
        <f t="shared" si="58"/>
        <v>0</v>
      </c>
      <c r="BJ246" s="22" t="s">
        <v>79</v>
      </c>
      <c r="BK246" s="203">
        <f t="shared" si="59"/>
        <v>0</v>
      </c>
      <c r="BL246" s="22" t="s">
        <v>220</v>
      </c>
      <c r="BM246" s="22" t="s">
        <v>595</v>
      </c>
    </row>
    <row r="247" spans="2:65" s="1" customFormat="1" ht="31.5" customHeight="1">
      <c r="B247" s="39"/>
      <c r="C247" s="192" t="s">
        <v>596</v>
      </c>
      <c r="D247" s="192" t="s">
        <v>141</v>
      </c>
      <c r="E247" s="193" t="s">
        <v>597</v>
      </c>
      <c r="F247" s="194" t="s">
        <v>598</v>
      </c>
      <c r="G247" s="195" t="s">
        <v>339</v>
      </c>
      <c r="H247" s="196">
        <v>11</v>
      </c>
      <c r="I247" s="197"/>
      <c r="J247" s="198">
        <f t="shared" si="50"/>
        <v>0</v>
      </c>
      <c r="K247" s="194" t="s">
        <v>145</v>
      </c>
      <c r="L247" s="59"/>
      <c r="M247" s="199" t="s">
        <v>21</v>
      </c>
      <c r="N247" s="200" t="s">
        <v>42</v>
      </c>
      <c r="O247" s="40"/>
      <c r="P247" s="201">
        <f t="shared" si="51"/>
        <v>0</v>
      </c>
      <c r="Q247" s="201">
        <v>0</v>
      </c>
      <c r="R247" s="201">
        <f t="shared" si="52"/>
        <v>0</v>
      </c>
      <c r="S247" s="201">
        <v>0</v>
      </c>
      <c r="T247" s="202">
        <f t="shared" si="53"/>
        <v>0</v>
      </c>
      <c r="AR247" s="22" t="s">
        <v>220</v>
      </c>
      <c r="AT247" s="22" t="s">
        <v>141</v>
      </c>
      <c r="AU247" s="22" t="s">
        <v>81</v>
      </c>
      <c r="AY247" s="22" t="s">
        <v>138</v>
      </c>
      <c r="BE247" s="203">
        <f t="shared" si="54"/>
        <v>0</v>
      </c>
      <c r="BF247" s="203">
        <f t="shared" si="55"/>
        <v>0</v>
      </c>
      <c r="BG247" s="203">
        <f t="shared" si="56"/>
        <v>0</v>
      </c>
      <c r="BH247" s="203">
        <f t="shared" si="57"/>
        <v>0</v>
      </c>
      <c r="BI247" s="203">
        <f t="shared" si="58"/>
        <v>0</v>
      </c>
      <c r="BJ247" s="22" t="s">
        <v>79</v>
      </c>
      <c r="BK247" s="203">
        <f t="shared" si="59"/>
        <v>0</v>
      </c>
      <c r="BL247" s="22" t="s">
        <v>220</v>
      </c>
      <c r="BM247" s="22" t="s">
        <v>599</v>
      </c>
    </row>
    <row r="248" spans="2:65" s="1" customFormat="1" ht="22.5" customHeight="1">
      <c r="B248" s="39"/>
      <c r="C248" s="228" t="s">
        <v>600</v>
      </c>
      <c r="D248" s="228" t="s">
        <v>152</v>
      </c>
      <c r="E248" s="229" t="s">
        <v>601</v>
      </c>
      <c r="F248" s="230" t="s">
        <v>602</v>
      </c>
      <c r="G248" s="231" t="s">
        <v>339</v>
      </c>
      <c r="H248" s="232">
        <v>11</v>
      </c>
      <c r="I248" s="233"/>
      <c r="J248" s="234">
        <f t="shared" si="50"/>
        <v>0</v>
      </c>
      <c r="K248" s="230" t="s">
        <v>145</v>
      </c>
      <c r="L248" s="235"/>
      <c r="M248" s="236" t="s">
        <v>21</v>
      </c>
      <c r="N248" s="237" t="s">
        <v>42</v>
      </c>
      <c r="O248" s="40"/>
      <c r="P248" s="201">
        <f t="shared" si="51"/>
        <v>0</v>
      </c>
      <c r="Q248" s="201">
        <v>5E-05</v>
      </c>
      <c r="R248" s="201">
        <f t="shared" si="52"/>
        <v>0.00055</v>
      </c>
      <c r="S248" s="201">
        <v>0</v>
      </c>
      <c r="T248" s="202">
        <f t="shared" si="53"/>
        <v>0</v>
      </c>
      <c r="AR248" s="22" t="s">
        <v>292</v>
      </c>
      <c r="AT248" s="22" t="s">
        <v>152</v>
      </c>
      <c r="AU248" s="22" t="s">
        <v>81</v>
      </c>
      <c r="AY248" s="22" t="s">
        <v>138</v>
      </c>
      <c r="BE248" s="203">
        <f t="shared" si="54"/>
        <v>0</v>
      </c>
      <c r="BF248" s="203">
        <f t="shared" si="55"/>
        <v>0</v>
      </c>
      <c r="BG248" s="203">
        <f t="shared" si="56"/>
        <v>0</v>
      </c>
      <c r="BH248" s="203">
        <f t="shared" si="57"/>
        <v>0</v>
      </c>
      <c r="BI248" s="203">
        <f t="shared" si="58"/>
        <v>0</v>
      </c>
      <c r="BJ248" s="22" t="s">
        <v>79</v>
      </c>
      <c r="BK248" s="203">
        <f t="shared" si="59"/>
        <v>0</v>
      </c>
      <c r="BL248" s="22" t="s">
        <v>220</v>
      </c>
      <c r="BM248" s="22" t="s">
        <v>603</v>
      </c>
    </row>
    <row r="249" spans="2:65" s="1" customFormat="1" ht="31.5" customHeight="1">
      <c r="B249" s="39"/>
      <c r="C249" s="192" t="s">
        <v>604</v>
      </c>
      <c r="D249" s="192" t="s">
        <v>141</v>
      </c>
      <c r="E249" s="193" t="s">
        <v>605</v>
      </c>
      <c r="F249" s="194" t="s">
        <v>606</v>
      </c>
      <c r="G249" s="195" t="s">
        <v>339</v>
      </c>
      <c r="H249" s="196">
        <v>5</v>
      </c>
      <c r="I249" s="197"/>
      <c r="J249" s="198">
        <f t="shared" si="50"/>
        <v>0</v>
      </c>
      <c r="K249" s="194" t="s">
        <v>145</v>
      </c>
      <c r="L249" s="59"/>
      <c r="M249" s="199" t="s">
        <v>21</v>
      </c>
      <c r="N249" s="200" t="s">
        <v>42</v>
      </c>
      <c r="O249" s="40"/>
      <c r="P249" s="201">
        <f t="shared" si="51"/>
        <v>0</v>
      </c>
      <c r="Q249" s="201">
        <v>0</v>
      </c>
      <c r="R249" s="201">
        <f t="shared" si="52"/>
        <v>0</v>
      </c>
      <c r="S249" s="201">
        <v>0</v>
      </c>
      <c r="T249" s="202">
        <f t="shared" si="53"/>
        <v>0</v>
      </c>
      <c r="AR249" s="22" t="s">
        <v>220</v>
      </c>
      <c r="AT249" s="22" t="s">
        <v>141</v>
      </c>
      <c r="AU249" s="22" t="s">
        <v>81</v>
      </c>
      <c r="AY249" s="22" t="s">
        <v>138</v>
      </c>
      <c r="BE249" s="203">
        <f t="shared" si="54"/>
        <v>0</v>
      </c>
      <c r="BF249" s="203">
        <f t="shared" si="55"/>
        <v>0</v>
      </c>
      <c r="BG249" s="203">
        <f t="shared" si="56"/>
        <v>0</v>
      </c>
      <c r="BH249" s="203">
        <f t="shared" si="57"/>
        <v>0</v>
      </c>
      <c r="BI249" s="203">
        <f t="shared" si="58"/>
        <v>0</v>
      </c>
      <c r="BJ249" s="22" t="s">
        <v>79</v>
      </c>
      <c r="BK249" s="203">
        <f t="shared" si="59"/>
        <v>0</v>
      </c>
      <c r="BL249" s="22" t="s">
        <v>220</v>
      </c>
      <c r="BM249" s="22" t="s">
        <v>607</v>
      </c>
    </row>
    <row r="250" spans="2:65" s="1" customFormat="1" ht="22.5" customHeight="1">
      <c r="B250" s="39"/>
      <c r="C250" s="228" t="s">
        <v>608</v>
      </c>
      <c r="D250" s="228" t="s">
        <v>152</v>
      </c>
      <c r="E250" s="229" t="s">
        <v>609</v>
      </c>
      <c r="F250" s="230" t="s">
        <v>610</v>
      </c>
      <c r="G250" s="231" t="s">
        <v>339</v>
      </c>
      <c r="H250" s="232">
        <v>5</v>
      </c>
      <c r="I250" s="233"/>
      <c r="J250" s="234">
        <f t="shared" si="50"/>
        <v>0</v>
      </c>
      <c r="K250" s="230" t="s">
        <v>145</v>
      </c>
      <c r="L250" s="235"/>
      <c r="M250" s="236" t="s">
        <v>21</v>
      </c>
      <c r="N250" s="237" t="s">
        <v>42</v>
      </c>
      <c r="O250" s="40"/>
      <c r="P250" s="201">
        <f t="shared" si="51"/>
        <v>0</v>
      </c>
      <c r="Q250" s="201">
        <v>6E-05</v>
      </c>
      <c r="R250" s="201">
        <f t="shared" si="52"/>
        <v>0.00030000000000000003</v>
      </c>
      <c r="S250" s="201">
        <v>0</v>
      </c>
      <c r="T250" s="202">
        <f t="shared" si="53"/>
        <v>0</v>
      </c>
      <c r="AR250" s="22" t="s">
        <v>292</v>
      </c>
      <c r="AT250" s="22" t="s">
        <v>152</v>
      </c>
      <c r="AU250" s="22" t="s">
        <v>81</v>
      </c>
      <c r="AY250" s="22" t="s">
        <v>138</v>
      </c>
      <c r="BE250" s="203">
        <f t="shared" si="54"/>
        <v>0</v>
      </c>
      <c r="BF250" s="203">
        <f t="shared" si="55"/>
        <v>0</v>
      </c>
      <c r="BG250" s="203">
        <f t="shared" si="56"/>
        <v>0</v>
      </c>
      <c r="BH250" s="203">
        <f t="shared" si="57"/>
        <v>0</v>
      </c>
      <c r="BI250" s="203">
        <f t="shared" si="58"/>
        <v>0</v>
      </c>
      <c r="BJ250" s="22" t="s">
        <v>79</v>
      </c>
      <c r="BK250" s="203">
        <f t="shared" si="59"/>
        <v>0</v>
      </c>
      <c r="BL250" s="22" t="s">
        <v>220</v>
      </c>
      <c r="BM250" s="22" t="s">
        <v>611</v>
      </c>
    </row>
    <row r="251" spans="2:65" s="1" customFormat="1" ht="31.5" customHeight="1">
      <c r="B251" s="39"/>
      <c r="C251" s="192" t="s">
        <v>612</v>
      </c>
      <c r="D251" s="192" t="s">
        <v>141</v>
      </c>
      <c r="E251" s="193" t="s">
        <v>613</v>
      </c>
      <c r="F251" s="194" t="s">
        <v>614</v>
      </c>
      <c r="G251" s="195" t="s">
        <v>339</v>
      </c>
      <c r="H251" s="196">
        <v>4</v>
      </c>
      <c r="I251" s="197"/>
      <c r="J251" s="198">
        <f t="shared" si="50"/>
        <v>0</v>
      </c>
      <c r="K251" s="194" t="s">
        <v>145</v>
      </c>
      <c r="L251" s="59"/>
      <c r="M251" s="199" t="s">
        <v>21</v>
      </c>
      <c r="N251" s="200" t="s">
        <v>42</v>
      </c>
      <c r="O251" s="40"/>
      <c r="P251" s="201">
        <f t="shared" si="51"/>
        <v>0</v>
      </c>
      <c r="Q251" s="201">
        <v>0</v>
      </c>
      <c r="R251" s="201">
        <f t="shared" si="52"/>
        <v>0</v>
      </c>
      <c r="S251" s="201">
        <v>0</v>
      </c>
      <c r="T251" s="202">
        <f t="shared" si="53"/>
        <v>0</v>
      </c>
      <c r="AR251" s="22" t="s">
        <v>220</v>
      </c>
      <c r="AT251" s="22" t="s">
        <v>141</v>
      </c>
      <c r="AU251" s="22" t="s">
        <v>81</v>
      </c>
      <c r="AY251" s="22" t="s">
        <v>138</v>
      </c>
      <c r="BE251" s="203">
        <f t="shared" si="54"/>
        <v>0</v>
      </c>
      <c r="BF251" s="203">
        <f t="shared" si="55"/>
        <v>0</v>
      </c>
      <c r="BG251" s="203">
        <f t="shared" si="56"/>
        <v>0</v>
      </c>
      <c r="BH251" s="203">
        <f t="shared" si="57"/>
        <v>0</v>
      </c>
      <c r="BI251" s="203">
        <f t="shared" si="58"/>
        <v>0</v>
      </c>
      <c r="BJ251" s="22" t="s">
        <v>79</v>
      </c>
      <c r="BK251" s="203">
        <f t="shared" si="59"/>
        <v>0</v>
      </c>
      <c r="BL251" s="22" t="s">
        <v>220</v>
      </c>
      <c r="BM251" s="22" t="s">
        <v>615</v>
      </c>
    </row>
    <row r="252" spans="2:65" s="1" customFormat="1" ht="22.5" customHeight="1">
      <c r="B252" s="39"/>
      <c r="C252" s="228" t="s">
        <v>616</v>
      </c>
      <c r="D252" s="228" t="s">
        <v>152</v>
      </c>
      <c r="E252" s="229" t="s">
        <v>617</v>
      </c>
      <c r="F252" s="230" t="s">
        <v>618</v>
      </c>
      <c r="G252" s="231" t="s">
        <v>339</v>
      </c>
      <c r="H252" s="232">
        <v>4</v>
      </c>
      <c r="I252" s="233"/>
      <c r="J252" s="234">
        <f t="shared" si="50"/>
        <v>0</v>
      </c>
      <c r="K252" s="230" t="s">
        <v>145</v>
      </c>
      <c r="L252" s="235"/>
      <c r="M252" s="236" t="s">
        <v>21</v>
      </c>
      <c r="N252" s="237" t="s">
        <v>42</v>
      </c>
      <c r="O252" s="40"/>
      <c r="P252" s="201">
        <f t="shared" si="51"/>
        <v>0</v>
      </c>
      <c r="Q252" s="201">
        <v>6E-05</v>
      </c>
      <c r="R252" s="201">
        <f t="shared" si="52"/>
        <v>0.00024</v>
      </c>
      <c r="S252" s="201">
        <v>0</v>
      </c>
      <c r="T252" s="202">
        <f t="shared" si="53"/>
        <v>0</v>
      </c>
      <c r="AR252" s="22" t="s">
        <v>292</v>
      </c>
      <c r="AT252" s="22" t="s">
        <v>152</v>
      </c>
      <c r="AU252" s="22" t="s">
        <v>81</v>
      </c>
      <c r="AY252" s="22" t="s">
        <v>138</v>
      </c>
      <c r="BE252" s="203">
        <f t="shared" si="54"/>
        <v>0</v>
      </c>
      <c r="BF252" s="203">
        <f t="shared" si="55"/>
        <v>0</v>
      </c>
      <c r="BG252" s="203">
        <f t="shared" si="56"/>
        <v>0</v>
      </c>
      <c r="BH252" s="203">
        <f t="shared" si="57"/>
        <v>0</v>
      </c>
      <c r="BI252" s="203">
        <f t="shared" si="58"/>
        <v>0</v>
      </c>
      <c r="BJ252" s="22" t="s">
        <v>79</v>
      </c>
      <c r="BK252" s="203">
        <f t="shared" si="59"/>
        <v>0</v>
      </c>
      <c r="BL252" s="22" t="s">
        <v>220</v>
      </c>
      <c r="BM252" s="22" t="s">
        <v>619</v>
      </c>
    </row>
    <row r="253" spans="2:65" s="1" customFormat="1" ht="31.5" customHeight="1">
      <c r="B253" s="39"/>
      <c r="C253" s="192" t="s">
        <v>620</v>
      </c>
      <c r="D253" s="192" t="s">
        <v>141</v>
      </c>
      <c r="E253" s="193" t="s">
        <v>621</v>
      </c>
      <c r="F253" s="194" t="s">
        <v>622</v>
      </c>
      <c r="G253" s="195" t="s">
        <v>339</v>
      </c>
      <c r="H253" s="196">
        <v>36</v>
      </c>
      <c r="I253" s="197"/>
      <c r="J253" s="198">
        <f t="shared" si="50"/>
        <v>0</v>
      </c>
      <c r="K253" s="194" t="s">
        <v>145</v>
      </c>
      <c r="L253" s="59"/>
      <c r="M253" s="199" t="s">
        <v>21</v>
      </c>
      <c r="N253" s="200" t="s">
        <v>42</v>
      </c>
      <c r="O253" s="40"/>
      <c r="P253" s="201">
        <f t="shared" si="51"/>
        <v>0</v>
      </c>
      <c r="Q253" s="201">
        <v>0</v>
      </c>
      <c r="R253" s="201">
        <f t="shared" si="52"/>
        <v>0</v>
      </c>
      <c r="S253" s="201">
        <v>0</v>
      </c>
      <c r="T253" s="202">
        <f t="shared" si="53"/>
        <v>0</v>
      </c>
      <c r="AR253" s="22" t="s">
        <v>220</v>
      </c>
      <c r="AT253" s="22" t="s">
        <v>141</v>
      </c>
      <c r="AU253" s="22" t="s">
        <v>81</v>
      </c>
      <c r="AY253" s="22" t="s">
        <v>138</v>
      </c>
      <c r="BE253" s="203">
        <f t="shared" si="54"/>
        <v>0</v>
      </c>
      <c r="BF253" s="203">
        <f t="shared" si="55"/>
        <v>0</v>
      </c>
      <c r="BG253" s="203">
        <f t="shared" si="56"/>
        <v>0</v>
      </c>
      <c r="BH253" s="203">
        <f t="shared" si="57"/>
        <v>0</v>
      </c>
      <c r="BI253" s="203">
        <f t="shared" si="58"/>
        <v>0</v>
      </c>
      <c r="BJ253" s="22" t="s">
        <v>79</v>
      </c>
      <c r="BK253" s="203">
        <f t="shared" si="59"/>
        <v>0</v>
      </c>
      <c r="BL253" s="22" t="s">
        <v>220</v>
      </c>
      <c r="BM253" s="22" t="s">
        <v>623</v>
      </c>
    </row>
    <row r="254" spans="2:65" s="1" customFormat="1" ht="22.5" customHeight="1">
      <c r="B254" s="39"/>
      <c r="C254" s="228" t="s">
        <v>624</v>
      </c>
      <c r="D254" s="228" t="s">
        <v>152</v>
      </c>
      <c r="E254" s="229" t="s">
        <v>625</v>
      </c>
      <c r="F254" s="230" t="s">
        <v>626</v>
      </c>
      <c r="G254" s="231" t="s">
        <v>339</v>
      </c>
      <c r="H254" s="232">
        <v>36</v>
      </c>
      <c r="I254" s="233"/>
      <c r="J254" s="234">
        <f t="shared" si="50"/>
        <v>0</v>
      </c>
      <c r="K254" s="230" t="s">
        <v>21</v>
      </c>
      <c r="L254" s="235"/>
      <c r="M254" s="236" t="s">
        <v>21</v>
      </c>
      <c r="N254" s="237" t="s">
        <v>42</v>
      </c>
      <c r="O254" s="40"/>
      <c r="P254" s="201">
        <f t="shared" si="51"/>
        <v>0</v>
      </c>
      <c r="Q254" s="201">
        <v>0</v>
      </c>
      <c r="R254" s="201">
        <f t="shared" si="52"/>
        <v>0</v>
      </c>
      <c r="S254" s="201">
        <v>0</v>
      </c>
      <c r="T254" s="202">
        <f t="shared" si="53"/>
        <v>0</v>
      </c>
      <c r="AR254" s="22" t="s">
        <v>292</v>
      </c>
      <c r="AT254" s="22" t="s">
        <v>152</v>
      </c>
      <c r="AU254" s="22" t="s">
        <v>81</v>
      </c>
      <c r="AY254" s="22" t="s">
        <v>138</v>
      </c>
      <c r="BE254" s="203">
        <f t="shared" si="54"/>
        <v>0</v>
      </c>
      <c r="BF254" s="203">
        <f t="shared" si="55"/>
        <v>0</v>
      </c>
      <c r="BG254" s="203">
        <f t="shared" si="56"/>
        <v>0</v>
      </c>
      <c r="BH254" s="203">
        <f t="shared" si="57"/>
        <v>0</v>
      </c>
      <c r="BI254" s="203">
        <f t="shared" si="58"/>
        <v>0</v>
      </c>
      <c r="BJ254" s="22" t="s">
        <v>79</v>
      </c>
      <c r="BK254" s="203">
        <f t="shared" si="59"/>
        <v>0</v>
      </c>
      <c r="BL254" s="22" t="s">
        <v>220</v>
      </c>
      <c r="BM254" s="22" t="s">
        <v>627</v>
      </c>
    </row>
    <row r="255" spans="2:65" s="1" customFormat="1" ht="22.5" customHeight="1">
      <c r="B255" s="39"/>
      <c r="C255" s="192" t="s">
        <v>628</v>
      </c>
      <c r="D255" s="192" t="s">
        <v>141</v>
      </c>
      <c r="E255" s="193" t="s">
        <v>629</v>
      </c>
      <c r="F255" s="194" t="s">
        <v>630</v>
      </c>
      <c r="G255" s="195" t="s">
        <v>263</v>
      </c>
      <c r="H255" s="196">
        <v>1</v>
      </c>
      <c r="I255" s="197"/>
      <c r="J255" s="198">
        <f t="shared" si="50"/>
        <v>0</v>
      </c>
      <c r="K255" s="194" t="s">
        <v>21</v>
      </c>
      <c r="L255" s="59"/>
      <c r="M255" s="199" t="s">
        <v>21</v>
      </c>
      <c r="N255" s="200" t="s">
        <v>42</v>
      </c>
      <c r="O255" s="40"/>
      <c r="P255" s="201">
        <f t="shared" si="51"/>
        <v>0</v>
      </c>
      <c r="Q255" s="201">
        <v>0</v>
      </c>
      <c r="R255" s="201">
        <f t="shared" si="52"/>
        <v>0</v>
      </c>
      <c r="S255" s="201">
        <v>0</v>
      </c>
      <c r="T255" s="202">
        <f t="shared" si="53"/>
        <v>0</v>
      </c>
      <c r="AR255" s="22" t="s">
        <v>220</v>
      </c>
      <c r="AT255" s="22" t="s">
        <v>141</v>
      </c>
      <c r="AU255" s="22" t="s">
        <v>81</v>
      </c>
      <c r="AY255" s="22" t="s">
        <v>138</v>
      </c>
      <c r="BE255" s="203">
        <f t="shared" si="54"/>
        <v>0</v>
      </c>
      <c r="BF255" s="203">
        <f t="shared" si="55"/>
        <v>0</v>
      </c>
      <c r="BG255" s="203">
        <f t="shared" si="56"/>
        <v>0</v>
      </c>
      <c r="BH255" s="203">
        <f t="shared" si="57"/>
        <v>0</v>
      </c>
      <c r="BI255" s="203">
        <f t="shared" si="58"/>
        <v>0</v>
      </c>
      <c r="BJ255" s="22" t="s">
        <v>79</v>
      </c>
      <c r="BK255" s="203">
        <f t="shared" si="59"/>
        <v>0</v>
      </c>
      <c r="BL255" s="22" t="s">
        <v>220</v>
      </c>
      <c r="BM255" s="22" t="s">
        <v>631</v>
      </c>
    </row>
    <row r="256" spans="2:65" s="1" customFormat="1" ht="22.5" customHeight="1">
      <c r="B256" s="39"/>
      <c r="C256" s="192" t="s">
        <v>632</v>
      </c>
      <c r="D256" s="192" t="s">
        <v>141</v>
      </c>
      <c r="E256" s="193" t="s">
        <v>633</v>
      </c>
      <c r="F256" s="194" t="s">
        <v>634</v>
      </c>
      <c r="G256" s="195" t="s">
        <v>263</v>
      </c>
      <c r="H256" s="196">
        <v>1</v>
      </c>
      <c r="I256" s="197"/>
      <c r="J256" s="198">
        <f t="shared" si="50"/>
        <v>0</v>
      </c>
      <c r="K256" s="194" t="s">
        <v>21</v>
      </c>
      <c r="L256" s="59"/>
      <c r="M256" s="199" t="s">
        <v>21</v>
      </c>
      <c r="N256" s="200" t="s">
        <v>42</v>
      </c>
      <c r="O256" s="40"/>
      <c r="P256" s="201">
        <f t="shared" si="51"/>
        <v>0</v>
      </c>
      <c r="Q256" s="201">
        <v>0</v>
      </c>
      <c r="R256" s="201">
        <f t="shared" si="52"/>
        <v>0</v>
      </c>
      <c r="S256" s="201">
        <v>0</v>
      </c>
      <c r="T256" s="202">
        <f t="shared" si="53"/>
        <v>0</v>
      </c>
      <c r="AR256" s="22" t="s">
        <v>220</v>
      </c>
      <c r="AT256" s="22" t="s">
        <v>141</v>
      </c>
      <c r="AU256" s="22" t="s">
        <v>81</v>
      </c>
      <c r="AY256" s="22" t="s">
        <v>138</v>
      </c>
      <c r="BE256" s="203">
        <f t="shared" si="54"/>
        <v>0</v>
      </c>
      <c r="BF256" s="203">
        <f t="shared" si="55"/>
        <v>0</v>
      </c>
      <c r="BG256" s="203">
        <f t="shared" si="56"/>
        <v>0</v>
      </c>
      <c r="BH256" s="203">
        <f t="shared" si="57"/>
        <v>0</v>
      </c>
      <c r="BI256" s="203">
        <f t="shared" si="58"/>
        <v>0</v>
      </c>
      <c r="BJ256" s="22" t="s">
        <v>79</v>
      </c>
      <c r="BK256" s="203">
        <f t="shared" si="59"/>
        <v>0</v>
      </c>
      <c r="BL256" s="22" t="s">
        <v>220</v>
      </c>
      <c r="BM256" s="22" t="s">
        <v>635</v>
      </c>
    </row>
    <row r="257" spans="2:65" s="1" customFormat="1" ht="31.5" customHeight="1">
      <c r="B257" s="39"/>
      <c r="C257" s="192" t="s">
        <v>636</v>
      </c>
      <c r="D257" s="192" t="s">
        <v>141</v>
      </c>
      <c r="E257" s="193" t="s">
        <v>637</v>
      </c>
      <c r="F257" s="194" t="s">
        <v>638</v>
      </c>
      <c r="G257" s="195" t="s">
        <v>339</v>
      </c>
      <c r="H257" s="196">
        <v>1</v>
      </c>
      <c r="I257" s="197"/>
      <c r="J257" s="198">
        <f t="shared" si="50"/>
        <v>0</v>
      </c>
      <c r="K257" s="194" t="s">
        <v>145</v>
      </c>
      <c r="L257" s="59"/>
      <c r="M257" s="199" t="s">
        <v>21</v>
      </c>
      <c r="N257" s="200" t="s">
        <v>42</v>
      </c>
      <c r="O257" s="40"/>
      <c r="P257" s="201">
        <f t="shared" si="51"/>
        <v>0</v>
      </c>
      <c r="Q257" s="201">
        <v>0</v>
      </c>
      <c r="R257" s="201">
        <f t="shared" si="52"/>
        <v>0</v>
      </c>
      <c r="S257" s="201">
        <v>0</v>
      </c>
      <c r="T257" s="202">
        <f t="shared" si="53"/>
        <v>0</v>
      </c>
      <c r="AR257" s="22" t="s">
        <v>220</v>
      </c>
      <c r="AT257" s="22" t="s">
        <v>141</v>
      </c>
      <c r="AU257" s="22" t="s">
        <v>81</v>
      </c>
      <c r="AY257" s="22" t="s">
        <v>138</v>
      </c>
      <c r="BE257" s="203">
        <f t="shared" si="54"/>
        <v>0</v>
      </c>
      <c r="BF257" s="203">
        <f t="shared" si="55"/>
        <v>0</v>
      </c>
      <c r="BG257" s="203">
        <f t="shared" si="56"/>
        <v>0</v>
      </c>
      <c r="BH257" s="203">
        <f t="shared" si="57"/>
        <v>0</v>
      </c>
      <c r="BI257" s="203">
        <f t="shared" si="58"/>
        <v>0</v>
      </c>
      <c r="BJ257" s="22" t="s">
        <v>79</v>
      </c>
      <c r="BK257" s="203">
        <f t="shared" si="59"/>
        <v>0</v>
      </c>
      <c r="BL257" s="22" t="s">
        <v>220</v>
      </c>
      <c r="BM257" s="22" t="s">
        <v>639</v>
      </c>
    </row>
    <row r="258" spans="2:65" s="1" customFormat="1" ht="22.5" customHeight="1">
      <c r="B258" s="39"/>
      <c r="C258" s="228" t="s">
        <v>640</v>
      </c>
      <c r="D258" s="228" t="s">
        <v>152</v>
      </c>
      <c r="E258" s="229" t="s">
        <v>641</v>
      </c>
      <c r="F258" s="230" t="s">
        <v>642</v>
      </c>
      <c r="G258" s="231" t="s">
        <v>339</v>
      </c>
      <c r="H258" s="232">
        <v>20</v>
      </c>
      <c r="I258" s="233"/>
      <c r="J258" s="234">
        <f t="shared" si="50"/>
        <v>0</v>
      </c>
      <c r="K258" s="230" t="s">
        <v>145</v>
      </c>
      <c r="L258" s="235"/>
      <c r="M258" s="236" t="s">
        <v>21</v>
      </c>
      <c r="N258" s="237" t="s">
        <v>42</v>
      </c>
      <c r="O258" s="40"/>
      <c r="P258" s="201">
        <f t="shared" si="51"/>
        <v>0</v>
      </c>
      <c r="Q258" s="201">
        <v>5E-05</v>
      </c>
      <c r="R258" s="201">
        <f t="shared" si="52"/>
        <v>0.001</v>
      </c>
      <c r="S258" s="201">
        <v>0</v>
      </c>
      <c r="T258" s="202">
        <f t="shared" si="53"/>
        <v>0</v>
      </c>
      <c r="AR258" s="22" t="s">
        <v>292</v>
      </c>
      <c r="AT258" s="22" t="s">
        <v>152</v>
      </c>
      <c r="AU258" s="22" t="s">
        <v>81</v>
      </c>
      <c r="AY258" s="22" t="s">
        <v>138</v>
      </c>
      <c r="BE258" s="203">
        <f t="shared" si="54"/>
        <v>0</v>
      </c>
      <c r="BF258" s="203">
        <f t="shared" si="55"/>
        <v>0</v>
      </c>
      <c r="BG258" s="203">
        <f t="shared" si="56"/>
        <v>0</v>
      </c>
      <c r="BH258" s="203">
        <f t="shared" si="57"/>
        <v>0</v>
      </c>
      <c r="BI258" s="203">
        <f t="shared" si="58"/>
        <v>0</v>
      </c>
      <c r="BJ258" s="22" t="s">
        <v>79</v>
      </c>
      <c r="BK258" s="203">
        <f t="shared" si="59"/>
        <v>0</v>
      </c>
      <c r="BL258" s="22" t="s">
        <v>220</v>
      </c>
      <c r="BM258" s="22" t="s">
        <v>643</v>
      </c>
    </row>
    <row r="259" spans="2:65" s="1" customFormat="1" ht="22.5" customHeight="1">
      <c r="B259" s="39"/>
      <c r="C259" s="192" t="s">
        <v>644</v>
      </c>
      <c r="D259" s="192" t="s">
        <v>141</v>
      </c>
      <c r="E259" s="193" t="s">
        <v>645</v>
      </c>
      <c r="F259" s="194" t="s">
        <v>646</v>
      </c>
      <c r="G259" s="195" t="s">
        <v>451</v>
      </c>
      <c r="H259" s="196">
        <v>10</v>
      </c>
      <c r="I259" s="197"/>
      <c r="J259" s="198">
        <f t="shared" si="50"/>
        <v>0</v>
      </c>
      <c r="K259" s="194" t="s">
        <v>21</v>
      </c>
      <c r="L259" s="59"/>
      <c r="M259" s="199" t="s">
        <v>21</v>
      </c>
      <c r="N259" s="200" t="s">
        <v>42</v>
      </c>
      <c r="O259" s="40"/>
      <c r="P259" s="201">
        <f t="shared" si="51"/>
        <v>0</v>
      </c>
      <c r="Q259" s="201">
        <v>0</v>
      </c>
      <c r="R259" s="201">
        <f t="shared" si="52"/>
        <v>0</v>
      </c>
      <c r="S259" s="201">
        <v>0</v>
      </c>
      <c r="T259" s="202">
        <f t="shared" si="53"/>
        <v>0</v>
      </c>
      <c r="AR259" s="22" t="s">
        <v>220</v>
      </c>
      <c r="AT259" s="22" t="s">
        <v>141</v>
      </c>
      <c r="AU259" s="22" t="s">
        <v>81</v>
      </c>
      <c r="AY259" s="22" t="s">
        <v>138</v>
      </c>
      <c r="BE259" s="203">
        <f t="shared" si="54"/>
        <v>0</v>
      </c>
      <c r="BF259" s="203">
        <f t="shared" si="55"/>
        <v>0</v>
      </c>
      <c r="BG259" s="203">
        <f t="shared" si="56"/>
        <v>0</v>
      </c>
      <c r="BH259" s="203">
        <f t="shared" si="57"/>
        <v>0</v>
      </c>
      <c r="BI259" s="203">
        <f t="shared" si="58"/>
        <v>0</v>
      </c>
      <c r="BJ259" s="22" t="s">
        <v>79</v>
      </c>
      <c r="BK259" s="203">
        <f t="shared" si="59"/>
        <v>0</v>
      </c>
      <c r="BL259" s="22" t="s">
        <v>220</v>
      </c>
      <c r="BM259" s="22" t="s">
        <v>647</v>
      </c>
    </row>
    <row r="260" spans="2:65" s="1" customFormat="1" ht="22.5" customHeight="1">
      <c r="B260" s="39"/>
      <c r="C260" s="192" t="s">
        <v>648</v>
      </c>
      <c r="D260" s="192" t="s">
        <v>141</v>
      </c>
      <c r="E260" s="193" t="s">
        <v>649</v>
      </c>
      <c r="F260" s="194" t="s">
        <v>650</v>
      </c>
      <c r="G260" s="195" t="s">
        <v>339</v>
      </c>
      <c r="H260" s="196">
        <v>2</v>
      </c>
      <c r="I260" s="197"/>
      <c r="J260" s="198">
        <f t="shared" si="50"/>
        <v>0</v>
      </c>
      <c r="K260" s="194" t="s">
        <v>21</v>
      </c>
      <c r="L260" s="59"/>
      <c r="M260" s="199" t="s">
        <v>21</v>
      </c>
      <c r="N260" s="200" t="s">
        <v>42</v>
      </c>
      <c r="O260" s="40"/>
      <c r="P260" s="201">
        <f t="shared" si="51"/>
        <v>0</v>
      </c>
      <c r="Q260" s="201">
        <v>0</v>
      </c>
      <c r="R260" s="201">
        <f t="shared" si="52"/>
        <v>0</v>
      </c>
      <c r="S260" s="201">
        <v>0</v>
      </c>
      <c r="T260" s="202">
        <f t="shared" si="53"/>
        <v>0</v>
      </c>
      <c r="AR260" s="22" t="s">
        <v>220</v>
      </c>
      <c r="AT260" s="22" t="s">
        <v>141</v>
      </c>
      <c r="AU260" s="22" t="s">
        <v>81</v>
      </c>
      <c r="AY260" s="22" t="s">
        <v>138</v>
      </c>
      <c r="BE260" s="203">
        <f t="shared" si="54"/>
        <v>0</v>
      </c>
      <c r="BF260" s="203">
        <f t="shared" si="55"/>
        <v>0</v>
      </c>
      <c r="BG260" s="203">
        <f t="shared" si="56"/>
        <v>0</v>
      </c>
      <c r="BH260" s="203">
        <f t="shared" si="57"/>
        <v>0</v>
      </c>
      <c r="BI260" s="203">
        <f t="shared" si="58"/>
        <v>0</v>
      </c>
      <c r="BJ260" s="22" t="s">
        <v>79</v>
      </c>
      <c r="BK260" s="203">
        <f t="shared" si="59"/>
        <v>0</v>
      </c>
      <c r="BL260" s="22" t="s">
        <v>220</v>
      </c>
      <c r="BM260" s="22" t="s">
        <v>651</v>
      </c>
    </row>
    <row r="261" spans="2:65" s="1" customFormat="1" ht="31.5" customHeight="1">
      <c r="B261" s="39"/>
      <c r="C261" s="192" t="s">
        <v>652</v>
      </c>
      <c r="D261" s="192" t="s">
        <v>141</v>
      </c>
      <c r="E261" s="193" t="s">
        <v>653</v>
      </c>
      <c r="F261" s="194" t="s">
        <v>654</v>
      </c>
      <c r="G261" s="195" t="s">
        <v>272</v>
      </c>
      <c r="H261" s="196">
        <v>1</v>
      </c>
      <c r="I261" s="197"/>
      <c r="J261" s="198">
        <f t="shared" si="50"/>
        <v>0</v>
      </c>
      <c r="K261" s="194" t="s">
        <v>21</v>
      </c>
      <c r="L261" s="59"/>
      <c r="M261" s="199" t="s">
        <v>21</v>
      </c>
      <c r="N261" s="200" t="s">
        <v>42</v>
      </c>
      <c r="O261" s="40"/>
      <c r="P261" s="201">
        <f t="shared" si="51"/>
        <v>0</v>
      </c>
      <c r="Q261" s="201">
        <v>0</v>
      </c>
      <c r="R261" s="201">
        <f t="shared" si="52"/>
        <v>0</v>
      </c>
      <c r="S261" s="201">
        <v>0</v>
      </c>
      <c r="T261" s="202">
        <f t="shared" si="53"/>
        <v>0</v>
      </c>
      <c r="AR261" s="22" t="s">
        <v>220</v>
      </c>
      <c r="AT261" s="22" t="s">
        <v>141</v>
      </c>
      <c r="AU261" s="22" t="s">
        <v>81</v>
      </c>
      <c r="AY261" s="22" t="s">
        <v>138</v>
      </c>
      <c r="BE261" s="203">
        <f t="shared" si="54"/>
        <v>0</v>
      </c>
      <c r="BF261" s="203">
        <f t="shared" si="55"/>
        <v>0</v>
      </c>
      <c r="BG261" s="203">
        <f t="shared" si="56"/>
        <v>0</v>
      </c>
      <c r="BH261" s="203">
        <f t="shared" si="57"/>
        <v>0</v>
      </c>
      <c r="BI261" s="203">
        <f t="shared" si="58"/>
        <v>0</v>
      </c>
      <c r="BJ261" s="22" t="s">
        <v>79</v>
      </c>
      <c r="BK261" s="203">
        <f t="shared" si="59"/>
        <v>0</v>
      </c>
      <c r="BL261" s="22" t="s">
        <v>220</v>
      </c>
      <c r="BM261" s="22" t="s">
        <v>655</v>
      </c>
    </row>
    <row r="262" spans="2:65" s="1" customFormat="1" ht="22.5" customHeight="1">
      <c r="B262" s="39"/>
      <c r="C262" s="192" t="s">
        <v>656</v>
      </c>
      <c r="D262" s="192" t="s">
        <v>141</v>
      </c>
      <c r="E262" s="193" t="s">
        <v>657</v>
      </c>
      <c r="F262" s="194" t="s">
        <v>658</v>
      </c>
      <c r="G262" s="195" t="s">
        <v>263</v>
      </c>
      <c r="H262" s="196">
        <v>1</v>
      </c>
      <c r="I262" s="197"/>
      <c r="J262" s="198">
        <f t="shared" si="50"/>
        <v>0</v>
      </c>
      <c r="K262" s="194" t="s">
        <v>21</v>
      </c>
      <c r="L262" s="59"/>
      <c r="M262" s="199" t="s">
        <v>21</v>
      </c>
      <c r="N262" s="200" t="s">
        <v>42</v>
      </c>
      <c r="O262" s="40"/>
      <c r="P262" s="201">
        <f t="shared" si="51"/>
        <v>0</v>
      </c>
      <c r="Q262" s="201">
        <v>0</v>
      </c>
      <c r="R262" s="201">
        <f t="shared" si="52"/>
        <v>0</v>
      </c>
      <c r="S262" s="201">
        <v>0</v>
      </c>
      <c r="T262" s="202">
        <f t="shared" si="53"/>
        <v>0</v>
      </c>
      <c r="AR262" s="22" t="s">
        <v>220</v>
      </c>
      <c r="AT262" s="22" t="s">
        <v>141</v>
      </c>
      <c r="AU262" s="22" t="s">
        <v>81</v>
      </c>
      <c r="AY262" s="22" t="s">
        <v>138</v>
      </c>
      <c r="BE262" s="203">
        <f t="shared" si="54"/>
        <v>0</v>
      </c>
      <c r="BF262" s="203">
        <f t="shared" si="55"/>
        <v>0</v>
      </c>
      <c r="BG262" s="203">
        <f t="shared" si="56"/>
        <v>0</v>
      </c>
      <c r="BH262" s="203">
        <f t="shared" si="57"/>
        <v>0</v>
      </c>
      <c r="BI262" s="203">
        <f t="shared" si="58"/>
        <v>0</v>
      </c>
      <c r="BJ262" s="22" t="s">
        <v>79</v>
      </c>
      <c r="BK262" s="203">
        <f t="shared" si="59"/>
        <v>0</v>
      </c>
      <c r="BL262" s="22" t="s">
        <v>220</v>
      </c>
      <c r="BM262" s="22" t="s">
        <v>659</v>
      </c>
    </row>
    <row r="263" spans="2:65" s="1" customFormat="1" ht="22.5" customHeight="1">
      <c r="B263" s="39"/>
      <c r="C263" s="192" t="s">
        <v>660</v>
      </c>
      <c r="D263" s="192" t="s">
        <v>141</v>
      </c>
      <c r="E263" s="193" t="s">
        <v>661</v>
      </c>
      <c r="F263" s="194" t="s">
        <v>662</v>
      </c>
      <c r="G263" s="195" t="s">
        <v>263</v>
      </c>
      <c r="H263" s="196">
        <v>1</v>
      </c>
      <c r="I263" s="197"/>
      <c r="J263" s="198">
        <f t="shared" si="50"/>
        <v>0</v>
      </c>
      <c r="K263" s="194" t="s">
        <v>21</v>
      </c>
      <c r="L263" s="59"/>
      <c r="M263" s="199" t="s">
        <v>21</v>
      </c>
      <c r="N263" s="200" t="s">
        <v>42</v>
      </c>
      <c r="O263" s="40"/>
      <c r="P263" s="201">
        <f t="shared" si="51"/>
        <v>0</v>
      </c>
      <c r="Q263" s="201">
        <v>0</v>
      </c>
      <c r="R263" s="201">
        <f t="shared" si="52"/>
        <v>0</v>
      </c>
      <c r="S263" s="201">
        <v>0</v>
      </c>
      <c r="T263" s="202">
        <f t="shared" si="53"/>
        <v>0</v>
      </c>
      <c r="AR263" s="22" t="s">
        <v>220</v>
      </c>
      <c r="AT263" s="22" t="s">
        <v>141</v>
      </c>
      <c r="AU263" s="22" t="s">
        <v>81</v>
      </c>
      <c r="AY263" s="22" t="s">
        <v>138</v>
      </c>
      <c r="BE263" s="203">
        <f t="shared" si="54"/>
        <v>0</v>
      </c>
      <c r="BF263" s="203">
        <f t="shared" si="55"/>
        <v>0</v>
      </c>
      <c r="BG263" s="203">
        <f t="shared" si="56"/>
        <v>0</v>
      </c>
      <c r="BH263" s="203">
        <f t="shared" si="57"/>
        <v>0</v>
      </c>
      <c r="BI263" s="203">
        <f t="shared" si="58"/>
        <v>0</v>
      </c>
      <c r="BJ263" s="22" t="s">
        <v>79</v>
      </c>
      <c r="BK263" s="203">
        <f t="shared" si="59"/>
        <v>0</v>
      </c>
      <c r="BL263" s="22" t="s">
        <v>220</v>
      </c>
      <c r="BM263" s="22" t="s">
        <v>663</v>
      </c>
    </row>
    <row r="264" spans="2:63" s="10" customFormat="1" ht="29.85" customHeight="1">
      <c r="B264" s="175"/>
      <c r="C264" s="176"/>
      <c r="D264" s="189" t="s">
        <v>70</v>
      </c>
      <c r="E264" s="190" t="s">
        <v>664</v>
      </c>
      <c r="F264" s="190" t="s">
        <v>665</v>
      </c>
      <c r="G264" s="176"/>
      <c r="H264" s="176"/>
      <c r="I264" s="179"/>
      <c r="J264" s="191">
        <f>BK264</f>
        <v>0</v>
      </c>
      <c r="K264" s="176"/>
      <c r="L264" s="181"/>
      <c r="M264" s="182"/>
      <c r="N264" s="183"/>
      <c r="O264" s="183"/>
      <c r="P264" s="184">
        <f>SUM(P265:P267)</f>
        <v>0</v>
      </c>
      <c r="Q264" s="183"/>
      <c r="R264" s="184">
        <f>SUM(R265:R267)</f>
        <v>0</v>
      </c>
      <c r="S264" s="183"/>
      <c r="T264" s="185">
        <f>SUM(T265:T267)</f>
        <v>0</v>
      </c>
      <c r="AR264" s="186" t="s">
        <v>81</v>
      </c>
      <c r="AT264" s="187" t="s">
        <v>70</v>
      </c>
      <c r="AU264" s="187" t="s">
        <v>79</v>
      </c>
      <c r="AY264" s="186" t="s">
        <v>138</v>
      </c>
      <c r="BK264" s="188">
        <f>SUM(BK265:BK267)</f>
        <v>0</v>
      </c>
    </row>
    <row r="265" spans="2:65" s="1" customFormat="1" ht="22.5" customHeight="1">
      <c r="B265" s="39"/>
      <c r="C265" s="192" t="s">
        <v>666</v>
      </c>
      <c r="D265" s="192" t="s">
        <v>141</v>
      </c>
      <c r="E265" s="193" t="s">
        <v>667</v>
      </c>
      <c r="F265" s="194" t="s">
        <v>668</v>
      </c>
      <c r="G265" s="195" t="s">
        <v>339</v>
      </c>
      <c r="H265" s="196">
        <v>5</v>
      </c>
      <c r="I265" s="197"/>
      <c r="J265" s="198">
        <f>ROUND(I265*H265,2)</f>
        <v>0</v>
      </c>
      <c r="K265" s="194" t="s">
        <v>145</v>
      </c>
      <c r="L265" s="59"/>
      <c r="M265" s="199" t="s">
        <v>21</v>
      </c>
      <c r="N265" s="200" t="s">
        <v>42</v>
      </c>
      <c r="O265" s="40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AR265" s="22" t="s">
        <v>220</v>
      </c>
      <c r="AT265" s="22" t="s">
        <v>141</v>
      </c>
      <c r="AU265" s="22" t="s">
        <v>81</v>
      </c>
      <c r="AY265" s="22" t="s">
        <v>138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22" t="s">
        <v>79</v>
      </c>
      <c r="BK265" s="203">
        <f>ROUND(I265*H265,2)</f>
        <v>0</v>
      </c>
      <c r="BL265" s="22" t="s">
        <v>220</v>
      </c>
      <c r="BM265" s="22" t="s">
        <v>669</v>
      </c>
    </row>
    <row r="266" spans="2:65" s="1" customFormat="1" ht="22.5" customHeight="1">
      <c r="B266" s="39"/>
      <c r="C266" s="192" t="s">
        <v>670</v>
      </c>
      <c r="D266" s="192" t="s">
        <v>141</v>
      </c>
      <c r="E266" s="193" t="s">
        <v>671</v>
      </c>
      <c r="F266" s="194" t="s">
        <v>672</v>
      </c>
      <c r="G266" s="195" t="s">
        <v>451</v>
      </c>
      <c r="H266" s="196">
        <v>56</v>
      </c>
      <c r="I266" s="197"/>
      <c r="J266" s="198">
        <f>ROUND(I266*H266,2)</f>
        <v>0</v>
      </c>
      <c r="K266" s="194" t="s">
        <v>21</v>
      </c>
      <c r="L266" s="59"/>
      <c r="M266" s="199" t="s">
        <v>21</v>
      </c>
      <c r="N266" s="200" t="s">
        <v>42</v>
      </c>
      <c r="O266" s="40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AR266" s="22" t="s">
        <v>146</v>
      </c>
      <c r="AT266" s="22" t="s">
        <v>141</v>
      </c>
      <c r="AU266" s="22" t="s">
        <v>81</v>
      </c>
      <c r="AY266" s="22" t="s">
        <v>138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22" t="s">
        <v>79</v>
      </c>
      <c r="BK266" s="203">
        <f>ROUND(I266*H266,2)</f>
        <v>0</v>
      </c>
      <c r="BL266" s="22" t="s">
        <v>146</v>
      </c>
      <c r="BM266" s="22" t="s">
        <v>673</v>
      </c>
    </row>
    <row r="267" spans="2:65" s="1" customFormat="1" ht="22.5" customHeight="1">
      <c r="B267" s="39"/>
      <c r="C267" s="192" t="s">
        <v>674</v>
      </c>
      <c r="D267" s="192" t="s">
        <v>141</v>
      </c>
      <c r="E267" s="193" t="s">
        <v>675</v>
      </c>
      <c r="F267" s="194" t="s">
        <v>676</v>
      </c>
      <c r="G267" s="195" t="s">
        <v>451</v>
      </c>
      <c r="H267" s="196">
        <v>6</v>
      </c>
      <c r="I267" s="197"/>
      <c r="J267" s="198">
        <f>ROUND(I267*H267,2)</f>
        <v>0</v>
      </c>
      <c r="K267" s="194" t="s">
        <v>21</v>
      </c>
      <c r="L267" s="59"/>
      <c r="M267" s="199" t="s">
        <v>21</v>
      </c>
      <c r="N267" s="200" t="s">
        <v>42</v>
      </c>
      <c r="O267" s="40"/>
      <c r="P267" s="201">
        <f>O267*H267</f>
        <v>0</v>
      </c>
      <c r="Q267" s="201">
        <v>0</v>
      </c>
      <c r="R267" s="201">
        <f>Q267*H267</f>
        <v>0</v>
      </c>
      <c r="S267" s="201">
        <v>0</v>
      </c>
      <c r="T267" s="202">
        <f>S267*H267</f>
        <v>0</v>
      </c>
      <c r="AR267" s="22" t="s">
        <v>146</v>
      </c>
      <c r="AT267" s="22" t="s">
        <v>141</v>
      </c>
      <c r="AU267" s="22" t="s">
        <v>81</v>
      </c>
      <c r="AY267" s="22" t="s">
        <v>138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22" t="s">
        <v>79</v>
      </c>
      <c r="BK267" s="203">
        <f>ROUND(I267*H267,2)</f>
        <v>0</v>
      </c>
      <c r="BL267" s="22" t="s">
        <v>146</v>
      </c>
      <c r="BM267" s="22" t="s">
        <v>677</v>
      </c>
    </row>
    <row r="268" spans="2:63" s="10" customFormat="1" ht="29.85" customHeight="1">
      <c r="B268" s="175"/>
      <c r="C268" s="176"/>
      <c r="D268" s="189" t="s">
        <v>70</v>
      </c>
      <c r="E268" s="190" t="s">
        <v>678</v>
      </c>
      <c r="F268" s="190" t="s">
        <v>679</v>
      </c>
      <c r="G268" s="176"/>
      <c r="H268" s="176"/>
      <c r="I268" s="179"/>
      <c r="J268" s="191">
        <f>BK268</f>
        <v>0</v>
      </c>
      <c r="K268" s="176"/>
      <c r="L268" s="181"/>
      <c r="M268" s="182"/>
      <c r="N268" s="183"/>
      <c r="O268" s="183"/>
      <c r="P268" s="184">
        <f>SUM(P269:P270)</f>
        <v>0</v>
      </c>
      <c r="Q268" s="183"/>
      <c r="R268" s="184">
        <f>SUM(R269:R270)</f>
        <v>0.109055</v>
      </c>
      <c r="S268" s="183"/>
      <c r="T268" s="185">
        <f>SUM(T269:T270)</f>
        <v>0</v>
      </c>
      <c r="AR268" s="186" t="s">
        <v>81</v>
      </c>
      <c r="AT268" s="187" t="s">
        <v>70</v>
      </c>
      <c r="AU268" s="187" t="s">
        <v>79</v>
      </c>
      <c r="AY268" s="186" t="s">
        <v>138</v>
      </c>
      <c r="BK268" s="188">
        <f>SUM(BK269:BK270)</f>
        <v>0</v>
      </c>
    </row>
    <row r="269" spans="2:65" s="1" customFormat="1" ht="31.5" customHeight="1">
      <c r="B269" s="39"/>
      <c r="C269" s="192" t="s">
        <v>680</v>
      </c>
      <c r="D269" s="192" t="s">
        <v>141</v>
      </c>
      <c r="E269" s="193" t="s">
        <v>681</v>
      </c>
      <c r="F269" s="194" t="s">
        <v>682</v>
      </c>
      <c r="G269" s="195" t="s">
        <v>330</v>
      </c>
      <c r="H269" s="196">
        <v>8.5</v>
      </c>
      <c r="I269" s="197"/>
      <c r="J269" s="198">
        <f>ROUND(I269*H269,2)</f>
        <v>0</v>
      </c>
      <c r="K269" s="194" t="s">
        <v>145</v>
      </c>
      <c r="L269" s="59"/>
      <c r="M269" s="199" t="s">
        <v>21</v>
      </c>
      <c r="N269" s="200" t="s">
        <v>42</v>
      </c>
      <c r="O269" s="40"/>
      <c r="P269" s="201">
        <f>O269*H269</f>
        <v>0</v>
      </c>
      <c r="Q269" s="201">
        <v>0.01283</v>
      </c>
      <c r="R269" s="201">
        <f>Q269*H269</f>
        <v>0.109055</v>
      </c>
      <c r="S269" s="201">
        <v>0</v>
      </c>
      <c r="T269" s="202">
        <f>S269*H269</f>
        <v>0</v>
      </c>
      <c r="AR269" s="22" t="s">
        <v>220</v>
      </c>
      <c r="AT269" s="22" t="s">
        <v>141</v>
      </c>
      <c r="AU269" s="22" t="s">
        <v>81</v>
      </c>
      <c r="AY269" s="22" t="s">
        <v>138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2" t="s">
        <v>79</v>
      </c>
      <c r="BK269" s="203">
        <f>ROUND(I269*H269,2)</f>
        <v>0</v>
      </c>
      <c r="BL269" s="22" t="s">
        <v>220</v>
      </c>
      <c r="BM269" s="22" t="s">
        <v>683</v>
      </c>
    </row>
    <row r="270" spans="2:65" s="1" customFormat="1" ht="44.25" customHeight="1">
      <c r="B270" s="39"/>
      <c r="C270" s="192" t="s">
        <v>684</v>
      </c>
      <c r="D270" s="192" t="s">
        <v>141</v>
      </c>
      <c r="E270" s="193" t="s">
        <v>685</v>
      </c>
      <c r="F270" s="194" t="s">
        <v>686</v>
      </c>
      <c r="G270" s="195" t="s">
        <v>144</v>
      </c>
      <c r="H270" s="196">
        <v>0.109</v>
      </c>
      <c r="I270" s="197"/>
      <c r="J270" s="198">
        <f>ROUND(I270*H270,2)</f>
        <v>0</v>
      </c>
      <c r="K270" s="194" t="s">
        <v>145</v>
      </c>
      <c r="L270" s="59"/>
      <c r="M270" s="199" t="s">
        <v>21</v>
      </c>
      <c r="N270" s="200" t="s">
        <v>42</v>
      </c>
      <c r="O270" s="40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AR270" s="22" t="s">
        <v>220</v>
      </c>
      <c r="AT270" s="22" t="s">
        <v>141</v>
      </c>
      <c r="AU270" s="22" t="s">
        <v>81</v>
      </c>
      <c r="AY270" s="22" t="s">
        <v>138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22" t="s">
        <v>79</v>
      </c>
      <c r="BK270" s="203">
        <f>ROUND(I270*H270,2)</f>
        <v>0</v>
      </c>
      <c r="BL270" s="22" t="s">
        <v>220</v>
      </c>
      <c r="BM270" s="22" t="s">
        <v>687</v>
      </c>
    </row>
    <row r="271" spans="2:63" s="10" customFormat="1" ht="29.85" customHeight="1">
      <c r="B271" s="175"/>
      <c r="C271" s="176"/>
      <c r="D271" s="189" t="s">
        <v>70</v>
      </c>
      <c r="E271" s="190" t="s">
        <v>688</v>
      </c>
      <c r="F271" s="190" t="s">
        <v>689</v>
      </c>
      <c r="G271" s="176"/>
      <c r="H271" s="176"/>
      <c r="I271" s="179"/>
      <c r="J271" s="191">
        <f>BK271</f>
        <v>0</v>
      </c>
      <c r="K271" s="176"/>
      <c r="L271" s="181"/>
      <c r="M271" s="182"/>
      <c r="N271" s="183"/>
      <c r="O271" s="183"/>
      <c r="P271" s="184">
        <f>SUM(P272:P293)</f>
        <v>0</v>
      </c>
      <c r="Q271" s="183"/>
      <c r="R271" s="184">
        <f>SUM(R272:R293)</f>
        <v>0</v>
      </c>
      <c r="S271" s="183"/>
      <c r="T271" s="185">
        <f>SUM(T272:T293)</f>
        <v>0</v>
      </c>
      <c r="AR271" s="186" t="s">
        <v>81</v>
      </c>
      <c r="AT271" s="187" t="s">
        <v>70</v>
      </c>
      <c r="AU271" s="187" t="s">
        <v>79</v>
      </c>
      <c r="AY271" s="186" t="s">
        <v>138</v>
      </c>
      <c r="BK271" s="188">
        <f>SUM(BK272:BK293)</f>
        <v>0</v>
      </c>
    </row>
    <row r="272" spans="2:65" s="1" customFormat="1" ht="31.5" customHeight="1">
      <c r="B272" s="39"/>
      <c r="C272" s="192" t="s">
        <v>690</v>
      </c>
      <c r="D272" s="192" t="s">
        <v>141</v>
      </c>
      <c r="E272" s="193" t="s">
        <v>691</v>
      </c>
      <c r="F272" s="194" t="s">
        <v>692</v>
      </c>
      <c r="G272" s="195" t="s">
        <v>339</v>
      </c>
      <c r="H272" s="196">
        <v>7</v>
      </c>
      <c r="I272" s="197"/>
      <c r="J272" s="198">
        <f>ROUND(I272*H272,2)</f>
        <v>0</v>
      </c>
      <c r="K272" s="194" t="s">
        <v>21</v>
      </c>
      <c r="L272" s="59"/>
      <c r="M272" s="199" t="s">
        <v>21</v>
      </c>
      <c r="N272" s="200" t="s">
        <v>42</v>
      </c>
      <c r="O272" s="40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22" t="s">
        <v>146</v>
      </c>
      <c r="AT272" s="22" t="s">
        <v>141</v>
      </c>
      <c r="AU272" s="22" t="s">
        <v>81</v>
      </c>
      <c r="AY272" s="22" t="s">
        <v>138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2" t="s">
        <v>79</v>
      </c>
      <c r="BK272" s="203">
        <f>ROUND(I272*H272,2)</f>
        <v>0</v>
      </c>
      <c r="BL272" s="22" t="s">
        <v>146</v>
      </c>
      <c r="BM272" s="22" t="s">
        <v>693</v>
      </c>
    </row>
    <row r="273" spans="2:51" s="11" customFormat="1" ht="13.5">
      <c r="B273" s="204"/>
      <c r="C273" s="205"/>
      <c r="D273" s="206" t="s">
        <v>148</v>
      </c>
      <c r="E273" s="207" t="s">
        <v>21</v>
      </c>
      <c r="F273" s="208" t="s">
        <v>694</v>
      </c>
      <c r="G273" s="205"/>
      <c r="H273" s="209">
        <v>7</v>
      </c>
      <c r="I273" s="210"/>
      <c r="J273" s="205"/>
      <c r="K273" s="205"/>
      <c r="L273" s="211"/>
      <c r="M273" s="212"/>
      <c r="N273" s="213"/>
      <c r="O273" s="213"/>
      <c r="P273" s="213"/>
      <c r="Q273" s="213"/>
      <c r="R273" s="213"/>
      <c r="S273" s="213"/>
      <c r="T273" s="214"/>
      <c r="AT273" s="215" t="s">
        <v>148</v>
      </c>
      <c r="AU273" s="215" t="s">
        <v>81</v>
      </c>
      <c r="AV273" s="11" t="s">
        <v>81</v>
      </c>
      <c r="AW273" s="11" t="s">
        <v>35</v>
      </c>
      <c r="AX273" s="11" t="s">
        <v>71</v>
      </c>
      <c r="AY273" s="215" t="s">
        <v>138</v>
      </c>
    </row>
    <row r="274" spans="2:51" s="12" customFormat="1" ht="13.5">
      <c r="B274" s="216"/>
      <c r="C274" s="217"/>
      <c r="D274" s="218" t="s">
        <v>148</v>
      </c>
      <c r="E274" s="219" t="s">
        <v>21</v>
      </c>
      <c r="F274" s="220" t="s">
        <v>151</v>
      </c>
      <c r="G274" s="217"/>
      <c r="H274" s="221">
        <v>7</v>
      </c>
      <c r="I274" s="222"/>
      <c r="J274" s="217"/>
      <c r="K274" s="217"/>
      <c r="L274" s="223"/>
      <c r="M274" s="224"/>
      <c r="N274" s="225"/>
      <c r="O274" s="225"/>
      <c r="P274" s="225"/>
      <c r="Q274" s="225"/>
      <c r="R274" s="225"/>
      <c r="S274" s="225"/>
      <c r="T274" s="226"/>
      <c r="AT274" s="227" t="s">
        <v>148</v>
      </c>
      <c r="AU274" s="227" t="s">
        <v>81</v>
      </c>
      <c r="AV274" s="12" t="s">
        <v>146</v>
      </c>
      <c r="AW274" s="12" t="s">
        <v>35</v>
      </c>
      <c r="AX274" s="12" t="s">
        <v>79</v>
      </c>
      <c r="AY274" s="227" t="s">
        <v>138</v>
      </c>
    </row>
    <row r="275" spans="2:65" s="1" customFormat="1" ht="44.25" customHeight="1">
      <c r="B275" s="39"/>
      <c r="C275" s="192" t="s">
        <v>695</v>
      </c>
      <c r="D275" s="192" t="s">
        <v>141</v>
      </c>
      <c r="E275" s="193" t="s">
        <v>696</v>
      </c>
      <c r="F275" s="194" t="s">
        <v>697</v>
      </c>
      <c r="G275" s="195" t="s">
        <v>339</v>
      </c>
      <c r="H275" s="196">
        <v>1</v>
      </c>
      <c r="I275" s="197"/>
      <c r="J275" s="198">
        <f>ROUND(I275*H275,2)</f>
        <v>0</v>
      </c>
      <c r="K275" s="194" t="s">
        <v>21</v>
      </c>
      <c r="L275" s="59"/>
      <c r="M275" s="199" t="s">
        <v>21</v>
      </c>
      <c r="N275" s="200" t="s">
        <v>42</v>
      </c>
      <c r="O275" s="40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AR275" s="22" t="s">
        <v>146</v>
      </c>
      <c r="AT275" s="22" t="s">
        <v>141</v>
      </c>
      <c r="AU275" s="22" t="s">
        <v>81</v>
      </c>
      <c r="AY275" s="22" t="s">
        <v>138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2" t="s">
        <v>79</v>
      </c>
      <c r="BK275" s="203">
        <f>ROUND(I275*H275,2)</f>
        <v>0</v>
      </c>
      <c r="BL275" s="22" t="s">
        <v>146</v>
      </c>
      <c r="BM275" s="22" t="s">
        <v>698</v>
      </c>
    </row>
    <row r="276" spans="2:51" s="11" customFormat="1" ht="13.5">
      <c r="B276" s="204"/>
      <c r="C276" s="205"/>
      <c r="D276" s="206" t="s">
        <v>148</v>
      </c>
      <c r="E276" s="207" t="s">
        <v>21</v>
      </c>
      <c r="F276" s="208" t="s">
        <v>699</v>
      </c>
      <c r="G276" s="205"/>
      <c r="H276" s="209">
        <v>1</v>
      </c>
      <c r="I276" s="210"/>
      <c r="J276" s="205"/>
      <c r="K276" s="205"/>
      <c r="L276" s="211"/>
      <c r="M276" s="212"/>
      <c r="N276" s="213"/>
      <c r="O276" s="213"/>
      <c r="P276" s="213"/>
      <c r="Q276" s="213"/>
      <c r="R276" s="213"/>
      <c r="S276" s="213"/>
      <c r="T276" s="214"/>
      <c r="AT276" s="215" t="s">
        <v>148</v>
      </c>
      <c r="AU276" s="215" t="s">
        <v>81</v>
      </c>
      <c r="AV276" s="11" t="s">
        <v>81</v>
      </c>
      <c r="AW276" s="11" t="s">
        <v>35</v>
      </c>
      <c r="AX276" s="11" t="s">
        <v>71</v>
      </c>
      <c r="AY276" s="215" t="s">
        <v>138</v>
      </c>
    </row>
    <row r="277" spans="2:51" s="12" customFormat="1" ht="13.5">
      <c r="B277" s="216"/>
      <c r="C277" s="217"/>
      <c r="D277" s="218" t="s">
        <v>148</v>
      </c>
      <c r="E277" s="219" t="s">
        <v>21</v>
      </c>
      <c r="F277" s="220" t="s">
        <v>151</v>
      </c>
      <c r="G277" s="217"/>
      <c r="H277" s="221">
        <v>1</v>
      </c>
      <c r="I277" s="222"/>
      <c r="J277" s="217"/>
      <c r="K277" s="217"/>
      <c r="L277" s="223"/>
      <c r="M277" s="224"/>
      <c r="N277" s="225"/>
      <c r="O277" s="225"/>
      <c r="P277" s="225"/>
      <c r="Q277" s="225"/>
      <c r="R277" s="225"/>
      <c r="S277" s="225"/>
      <c r="T277" s="226"/>
      <c r="AT277" s="227" t="s">
        <v>148</v>
      </c>
      <c r="AU277" s="227" t="s">
        <v>81</v>
      </c>
      <c r="AV277" s="12" t="s">
        <v>146</v>
      </c>
      <c r="AW277" s="12" t="s">
        <v>35</v>
      </c>
      <c r="AX277" s="12" t="s">
        <v>79</v>
      </c>
      <c r="AY277" s="227" t="s">
        <v>138</v>
      </c>
    </row>
    <row r="278" spans="2:65" s="1" customFormat="1" ht="31.5" customHeight="1">
      <c r="B278" s="39"/>
      <c r="C278" s="192" t="s">
        <v>700</v>
      </c>
      <c r="D278" s="192" t="s">
        <v>141</v>
      </c>
      <c r="E278" s="193" t="s">
        <v>701</v>
      </c>
      <c r="F278" s="194" t="s">
        <v>702</v>
      </c>
      <c r="G278" s="195" t="s">
        <v>339</v>
      </c>
      <c r="H278" s="196">
        <v>7</v>
      </c>
      <c r="I278" s="197"/>
      <c r="J278" s="198">
        <f>ROUND(I278*H278,2)</f>
        <v>0</v>
      </c>
      <c r="K278" s="194" t="s">
        <v>21</v>
      </c>
      <c r="L278" s="59"/>
      <c r="M278" s="199" t="s">
        <v>21</v>
      </c>
      <c r="N278" s="200" t="s">
        <v>42</v>
      </c>
      <c r="O278" s="40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AR278" s="22" t="s">
        <v>146</v>
      </c>
      <c r="AT278" s="22" t="s">
        <v>141</v>
      </c>
      <c r="AU278" s="22" t="s">
        <v>81</v>
      </c>
      <c r="AY278" s="22" t="s">
        <v>138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2" t="s">
        <v>79</v>
      </c>
      <c r="BK278" s="203">
        <f>ROUND(I278*H278,2)</f>
        <v>0</v>
      </c>
      <c r="BL278" s="22" t="s">
        <v>146</v>
      </c>
      <c r="BM278" s="22" t="s">
        <v>703</v>
      </c>
    </row>
    <row r="279" spans="2:51" s="11" customFormat="1" ht="13.5">
      <c r="B279" s="204"/>
      <c r="C279" s="205"/>
      <c r="D279" s="206" t="s">
        <v>148</v>
      </c>
      <c r="E279" s="207" t="s">
        <v>21</v>
      </c>
      <c r="F279" s="208" t="s">
        <v>704</v>
      </c>
      <c r="G279" s="205"/>
      <c r="H279" s="209">
        <v>7</v>
      </c>
      <c r="I279" s="210"/>
      <c r="J279" s="205"/>
      <c r="K279" s="205"/>
      <c r="L279" s="211"/>
      <c r="M279" s="212"/>
      <c r="N279" s="213"/>
      <c r="O279" s="213"/>
      <c r="P279" s="213"/>
      <c r="Q279" s="213"/>
      <c r="R279" s="213"/>
      <c r="S279" s="213"/>
      <c r="T279" s="214"/>
      <c r="AT279" s="215" t="s">
        <v>148</v>
      </c>
      <c r="AU279" s="215" t="s">
        <v>81</v>
      </c>
      <c r="AV279" s="11" t="s">
        <v>81</v>
      </c>
      <c r="AW279" s="11" t="s">
        <v>35</v>
      </c>
      <c r="AX279" s="11" t="s">
        <v>71</v>
      </c>
      <c r="AY279" s="215" t="s">
        <v>138</v>
      </c>
    </row>
    <row r="280" spans="2:51" s="12" customFormat="1" ht="13.5">
      <c r="B280" s="216"/>
      <c r="C280" s="217"/>
      <c r="D280" s="218" t="s">
        <v>148</v>
      </c>
      <c r="E280" s="219" t="s">
        <v>21</v>
      </c>
      <c r="F280" s="220" t="s">
        <v>151</v>
      </c>
      <c r="G280" s="217"/>
      <c r="H280" s="221">
        <v>7</v>
      </c>
      <c r="I280" s="222"/>
      <c r="J280" s="217"/>
      <c r="K280" s="217"/>
      <c r="L280" s="223"/>
      <c r="M280" s="224"/>
      <c r="N280" s="225"/>
      <c r="O280" s="225"/>
      <c r="P280" s="225"/>
      <c r="Q280" s="225"/>
      <c r="R280" s="225"/>
      <c r="S280" s="225"/>
      <c r="T280" s="226"/>
      <c r="AT280" s="227" t="s">
        <v>148</v>
      </c>
      <c r="AU280" s="227" t="s">
        <v>81</v>
      </c>
      <c r="AV280" s="12" t="s">
        <v>146</v>
      </c>
      <c r="AW280" s="12" t="s">
        <v>35</v>
      </c>
      <c r="AX280" s="12" t="s">
        <v>79</v>
      </c>
      <c r="AY280" s="227" t="s">
        <v>138</v>
      </c>
    </row>
    <row r="281" spans="2:65" s="1" customFormat="1" ht="31.5" customHeight="1">
      <c r="B281" s="39"/>
      <c r="C281" s="192" t="s">
        <v>705</v>
      </c>
      <c r="D281" s="192" t="s">
        <v>141</v>
      </c>
      <c r="E281" s="193" t="s">
        <v>706</v>
      </c>
      <c r="F281" s="194" t="s">
        <v>707</v>
      </c>
      <c r="G281" s="195" t="s">
        <v>339</v>
      </c>
      <c r="H281" s="196">
        <v>3</v>
      </c>
      <c r="I281" s="197"/>
      <c r="J281" s="198">
        <f>ROUND(I281*H281,2)</f>
        <v>0</v>
      </c>
      <c r="K281" s="194" t="s">
        <v>21</v>
      </c>
      <c r="L281" s="59"/>
      <c r="M281" s="199" t="s">
        <v>21</v>
      </c>
      <c r="N281" s="200" t="s">
        <v>42</v>
      </c>
      <c r="O281" s="40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AR281" s="22" t="s">
        <v>146</v>
      </c>
      <c r="AT281" s="22" t="s">
        <v>141</v>
      </c>
      <c r="AU281" s="22" t="s">
        <v>81</v>
      </c>
      <c r="AY281" s="22" t="s">
        <v>138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2" t="s">
        <v>79</v>
      </c>
      <c r="BK281" s="203">
        <f>ROUND(I281*H281,2)</f>
        <v>0</v>
      </c>
      <c r="BL281" s="22" t="s">
        <v>146</v>
      </c>
      <c r="BM281" s="22" t="s">
        <v>708</v>
      </c>
    </row>
    <row r="282" spans="2:51" s="11" customFormat="1" ht="13.5">
      <c r="B282" s="204"/>
      <c r="C282" s="205"/>
      <c r="D282" s="206" t="s">
        <v>148</v>
      </c>
      <c r="E282" s="207" t="s">
        <v>21</v>
      </c>
      <c r="F282" s="208" t="s">
        <v>709</v>
      </c>
      <c r="G282" s="205"/>
      <c r="H282" s="209">
        <v>3</v>
      </c>
      <c r="I282" s="210"/>
      <c r="J282" s="205"/>
      <c r="K282" s="205"/>
      <c r="L282" s="211"/>
      <c r="M282" s="212"/>
      <c r="N282" s="213"/>
      <c r="O282" s="213"/>
      <c r="P282" s="213"/>
      <c r="Q282" s="213"/>
      <c r="R282" s="213"/>
      <c r="S282" s="213"/>
      <c r="T282" s="214"/>
      <c r="AT282" s="215" t="s">
        <v>148</v>
      </c>
      <c r="AU282" s="215" t="s">
        <v>81</v>
      </c>
      <c r="AV282" s="11" t="s">
        <v>81</v>
      </c>
      <c r="AW282" s="11" t="s">
        <v>35</v>
      </c>
      <c r="AX282" s="11" t="s">
        <v>71</v>
      </c>
      <c r="AY282" s="215" t="s">
        <v>138</v>
      </c>
    </row>
    <row r="283" spans="2:51" s="12" customFormat="1" ht="13.5">
      <c r="B283" s="216"/>
      <c r="C283" s="217"/>
      <c r="D283" s="218" t="s">
        <v>148</v>
      </c>
      <c r="E283" s="219" t="s">
        <v>21</v>
      </c>
      <c r="F283" s="220" t="s">
        <v>151</v>
      </c>
      <c r="G283" s="217"/>
      <c r="H283" s="221">
        <v>3</v>
      </c>
      <c r="I283" s="222"/>
      <c r="J283" s="217"/>
      <c r="K283" s="217"/>
      <c r="L283" s="223"/>
      <c r="M283" s="224"/>
      <c r="N283" s="225"/>
      <c r="O283" s="225"/>
      <c r="P283" s="225"/>
      <c r="Q283" s="225"/>
      <c r="R283" s="225"/>
      <c r="S283" s="225"/>
      <c r="T283" s="226"/>
      <c r="AT283" s="227" t="s">
        <v>148</v>
      </c>
      <c r="AU283" s="227" t="s">
        <v>81</v>
      </c>
      <c r="AV283" s="12" t="s">
        <v>146</v>
      </c>
      <c r="AW283" s="12" t="s">
        <v>35</v>
      </c>
      <c r="AX283" s="12" t="s">
        <v>79</v>
      </c>
      <c r="AY283" s="227" t="s">
        <v>138</v>
      </c>
    </row>
    <row r="284" spans="2:65" s="1" customFormat="1" ht="31.5" customHeight="1">
      <c r="B284" s="39"/>
      <c r="C284" s="192" t="s">
        <v>710</v>
      </c>
      <c r="D284" s="192" t="s">
        <v>141</v>
      </c>
      <c r="E284" s="193" t="s">
        <v>711</v>
      </c>
      <c r="F284" s="194" t="s">
        <v>712</v>
      </c>
      <c r="G284" s="195" t="s">
        <v>339</v>
      </c>
      <c r="H284" s="196">
        <v>3</v>
      </c>
      <c r="I284" s="197"/>
      <c r="J284" s="198">
        <f>ROUND(I284*H284,2)</f>
        <v>0</v>
      </c>
      <c r="K284" s="194" t="s">
        <v>21</v>
      </c>
      <c r="L284" s="59"/>
      <c r="M284" s="199" t="s">
        <v>21</v>
      </c>
      <c r="N284" s="200" t="s">
        <v>42</v>
      </c>
      <c r="O284" s="40"/>
      <c r="P284" s="201">
        <f>O284*H284</f>
        <v>0</v>
      </c>
      <c r="Q284" s="201">
        <v>0</v>
      </c>
      <c r="R284" s="201">
        <f>Q284*H284</f>
        <v>0</v>
      </c>
      <c r="S284" s="201">
        <v>0</v>
      </c>
      <c r="T284" s="202">
        <f>S284*H284</f>
        <v>0</v>
      </c>
      <c r="AR284" s="22" t="s">
        <v>146</v>
      </c>
      <c r="AT284" s="22" t="s">
        <v>141</v>
      </c>
      <c r="AU284" s="22" t="s">
        <v>81</v>
      </c>
      <c r="AY284" s="22" t="s">
        <v>138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22" t="s">
        <v>79</v>
      </c>
      <c r="BK284" s="203">
        <f>ROUND(I284*H284,2)</f>
        <v>0</v>
      </c>
      <c r="BL284" s="22" t="s">
        <v>146</v>
      </c>
      <c r="BM284" s="22" t="s">
        <v>713</v>
      </c>
    </row>
    <row r="285" spans="2:51" s="11" customFormat="1" ht="13.5">
      <c r="B285" s="204"/>
      <c r="C285" s="205"/>
      <c r="D285" s="206" t="s">
        <v>148</v>
      </c>
      <c r="E285" s="207" t="s">
        <v>21</v>
      </c>
      <c r="F285" s="208" t="s">
        <v>714</v>
      </c>
      <c r="G285" s="205"/>
      <c r="H285" s="209">
        <v>3</v>
      </c>
      <c r="I285" s="210"/>
      <c r="J285" s="205"/>
      <c r="K285" s="205"/>
      <c r="L285" s="211"/>
      <c r="M285" s="212"/>
      <c r="N285" s="213"/>
      <c r="O285" s="213"/>
      <c r="P285" s="213"/>
      <c r="Q285" s="213"/>
      <c r="R285" s="213"/>
      <c r="S285" s="213"/>
      <c r="T285" s="214"/>
      <c r="AT285" s="215" t="s">
        <v>148</v>
      </c>
      <c r="AU285" s="215" t="s">
        <v>81</v>
      </c>
      <c r="AV285" s="11" t="s">
        <v>81</v>
      </c>
      <c r="AW285" s="11" t="s">
        <v>35</v>
      </c>
      <c r="AX285" s="11" t="s">
        <v>71</v>
      </c>
      <c r="AY285" s="215" t="s">
        <v>138</v>
      </c>
    </row>
    <row r="286" spans="2:51" s="12" customFormat="1" ht="13.5">
      <c r="B286" s="216"/>
      <c r="C286" s="217"/>
      <c r="D286" s="218" t="s">
        <v>148</v>
      </c>
      <c r="E286" s="219" t="s">
        <v>21</v>
      </c>
      <c r="F286" s="220" t="s">
        <v>151</v>
      </c>
      <c r="G286" s="217"/>
      <c r="H286" s="221">
        <v>3</v>
      </c>
      <c r="I286" s="222"/>
      <c r="J286" s="217"/>
      <c r="K286" s="217"/>
      <c r="L286" s="223"/>
      <c r="M286" s="224"/>
      <c r="N286" s="225"/>
      <c r="O286" s="225"/>
      <c r="P286" s="225"/>
      <c r="Q286" s="225"/>
      <c r="R286" s="225"/>
      <c r="S286" s="225"/>
      <c r="T286" s="226"/>
      <c r="AT286" s="227" t="s">
        <v>148</v>
      </c>
      <c r="AU286" s="227" t="s">
        <v>81</v>
      </c>
      <c r="AV286" s="12" t="s">
        <v>146</v>
      </c>
      <c r="AW286" s="12" t="s">
        <v>35</v>
      </c>
      <c r="AX286" s="12" t="s">
        <v>79</v>
      </c>
      <c r="AY286" s="227" t="s">
        <v>138</v>
      </c>
    </row>
    <row r="287" spans="2:65" s="1" customFormat="1" ht="22.5" customHeight="1">
      <c r="B287" s="39"/>
      <c r="C287" s="192" t="s">
        <v>715</v>
      </c>
      <c r="D287" s="192" t="s">
        <v>141</v>
      </c>
      <c r="E287" s="193" t="s">
        <v>716</v>
      </c>
      <c r="F287" s="194" t="s">
        <v>717</v>
      </c>
      <c r="G287" s="195" t="s">
        <v>339</v>
      </c>
      <c r="H287" s="196">
        <v>2</v>
      </c>
      <c r="I287" s="197"/>
      <c r="J287" s="198">
        <f>ROUND(I287*H287,2)</f>
        <v>0</v>
      </c>
      <c r="K287" s="194" t="s">
        <v>21</v>
      </c>
      <c r="L287" s="59"/>
      <c r="M287" s="199" t="s">
        <v>21</v>
      </c>
      <c r="N287" s="200" t="s">
        <v>42</v>
      </c>
      <c r="O287" s="40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AR287" s="22" t="s">
        <v>146</v>
      </c>
      <c r="AT287" s="22" t="s">
        <v>141</v>
      </c>
      <c r="AU287" s="22" t="s">
        <v>81</v>
      </c>
      <c r="AY287" s="22" t="s">
        <v>138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22" t="s">
        <v>79</v>
      </c>
      <c r="BK287" s="203">
        <f>ROUND(I287*H287,2)</f>
        <v>0</v>
      </c>
      <c r="BL287" s="22" t="s">
        <v>146</v>
      </c>
      <c r="BM287" s="22" t="s">
        <v>718</v>
      </c>
    </row>
    <row r="288" spans="2:51" s="11" customFormat="1" ht="13.5">
      <c r="B288" s="204"/>
      <c r="C288" s="205"/>
      <c r="D288" s="206" t="s">
        <v>148</v>
      </c>
      <c r="E288" s="207" t="s">
        <v>21</v>
      </c>
      <c r="F288" s="208" t="s">
        <v>719</v>
      </c>
      <c r="G288" s="205"/>
      <c r="H288" s="209">
        <v>2</v>
      </c>
      <c r="I288" s="210"/>
      <c r="J288" s="205"/>
      <c r="K288" s="205"/>
      <c r="L288" s="211"/>
      <c r="M288" s="212"/>
      <c r="N288" s="213"/>
      <c r="O288" s="213"/>
      <c r="P288" s="213"/>
      <c r="Q288" s="213"/>
      <c r="R288" s="213"/>
      <c r="S288" s="213"/>
      <c r="T288" s="214"/>
      <c r="AT288" s="215" t="s">
        <v>148</v>
      </c>
      <c r="AU288" s="215" t="s">
        <v>81</v>
      </c>
      <c r="AV288" s="11" t="s">
        <v>81</v>
      </c>
      <c r="AW288" s="11" t="s">
        <v>35</v>
      </c>
      <c r="AX288" s="11" t="s">
        <v>71</v>
      </c>
      <c r="AY288" s="215" t="s">
        <v>138</v>
      </c>
    </row>
    <row r="289" spans="2:51" s="12" customFormat="1" ht="13.5">
      <c r="B289" s="216"/>
      <c r="C289" s="217"/>
      <c r="D289" s="218" t="s">
        <v>148</v>
      </c>
      <c r="E289" s="219" t="s">
        <v>21</v>
      </c>
      <c r="F289" s="220" t="s">
        <v>151</v>
      </c>
      <c r="G289" s="217"/>
      <c r="H289" s="221">
        <v>2</v>
      </c>
      <c r="I289" s="222"/>
      <c r="J289" s="217"/>
      <c r="K289" s="217"/>
      <c r="L289" s="223"/>
      <c r="M289" s="224"/>
      <c r="N289" s="225"/>
      <c r="O289" s="225"/>
      <c r="P289" s="225"/>
      <c r="Q289" s="225"/>
      <c r="R289" s="225"/>
      <c r="S289" s="225"/>
      <c r="T289" s="226"/>
      <c r="AT289" s="227" t="s">
        <v>148</v>
      </c>
      <c r="AU289" s="227" t="s">
        <v>81</v>
      </c>
      <c r="AV289" s="12" t="s">
        <v>146</v>
      </c>
      <c r="AW289" s="12" t="s">
        <v>35</v>
      </c>
      <c r="AX289" s="12" t="s">
        <v>79</v>
      </c>
      <c r="AY289" s="227" t="s">
        <v>138</v>
      </c>
    </row>
    <row r="290" spans="2:65" s="1" customFormat="1" ht="22.5" customHeight="1">
      <c r="B290" s="39"/>
      <c r="C290" s="192" t="s">
        <v>720</v>
      </c>
      <c r="D290" s="192" t="s">
        <v>141</v>
      </c>
      <c r="E290" s="193" t="s">
        <v>721</v>
      </c>
      <c r="F290" s="194" t="s">
        <v>722</v>
      </c>
      <c r="G290" s="195" t="s">
        <v>339</v>
      </c>
      <c r="H290" s="196">
        <v>1</v>
      </c>
      <c r="I290" s="197"/>
      <c r="J290" s="198">
        <f>ROUND(I290*H290,2)</f>
        <v>0</v>
      </c>
      <c r="K290" s="194" t="s">
        <v>21</v>
      </c>
      <c r="L290" s="59"/>
      <c r="M290" s="199" t="s">
        <v>21</v>
      </c>
      <c r="N290" s="200" t="s">
        <v>42</v>
      </c>
      <c r="O290" s="40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2" t="s">
        <v>146</v>
      </c>
      <c r="AT290" s="22" t="s">
        <v>141</v>
      </c>
      <c r="AU290" s="22" t="s">
        <v>81</v>
      </c>
      <c r="AY290" s="22" t="s">
        <v>138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2" t="s">
        <v>79</v>
      </c>
      <c r="BK290" s="203">
        <f>ROUND(I290*H290,2)</f>
        <v>0</v>
      </c>
      <c r="BL290" s="22" t="s">
        <v>146</v>
      </c>
      <c r="BM290" s="22" t="s">
        <v>723</v>
      </c>
    </row>
    <row r="291" spans="2:51" s="11" customFormat="1" ht="13.5">
      <c r="B291" s="204"/>
      <c r="C291" s="205"/>
      <c r="D291" s="206" t="s">
        <v>148</v>
      </c>
      <c r="E291" s="207" t="s">
        <v>21</v>
      </c>
      <c r="F291" s="208" t="s">
        <v>724</v>
      </c>
      <c r="G291" s="205"/>
      <c r="H291" s="209">
        <v>1</v>
      </c>
      <c r="I291" s="210"/>
      <c r="J291" s="205"/>
      <c r="K291" s="205"/>
      <c r="L291" s="211"/>
      <c r="M291" s="212"/>
      <c r="N291" s="213"/>
      <c r="O291" s="213"/>
      <c r="P291" s="213"/>
      <c r="Q291" s="213"/>
      <c r="R291" s="213"/>
      <c r="S291" s="213"/>
      <c r="T291" s="214"/>
      <c r="AT291" s="215" t="s">
        <v>148</v>
      </c>
      <c r="AU291" s="215" t="s">
        <v>81</v>
      </c>
      <c r="AV291" s="11" t="s">
        <v>81</v>
      </c>
      <c r="AW291" s="11" t="s">
        <v>35</v>
      </c>
      <c r="AX291" s="11" t="s">
        <v>71</v>
      </c>
      <c r="AY291" s="215" t="s">
        <v>138</v>
      </c>
    </row>
    <row r="292" spans="2:51" s="12" customFormat="1" ht="13.5">
      <c r="B292" s="216"/>
      <c r="C292" s="217"/>
      <c r="D292" s="218" t="s">
        <v>148</v>
      </c>
      <c r="E292" s="219" t="s">
        <v>21</v>
      </c>
      <c r="F292" s="220" t="s">
        <v>151</v>
      </c>
      <c r="G292" s="217"/>
      <c r="H292" s="221">
        <v>1</v>
      </c>
      <c r="I292" s="222"/>
      <c r="J292" s="217"/>
      <c r="K292" s="217"/>
      <c r="L292" s="223"/>
      <c r="M292" s="224"/>
      <c r="N292" s="225"/>
      <c r="O292" s="225"/>
      <c r="P292" s="225"/>
      <c r="Q292" s="225"/>
      <c r="R292" s="225"/>
      <c r="S292" s="225"/>
      <c r="T292" s="226"/>
      <c r="AT292" s="227" t="s">
        <v>148</v>
      </c>
      <c r="AU292" s="227" t="s">
        <v>81</v>
      </c>
      <c r="AV292" s="12" t="s">
        <v>146</v>
      </c>
      <c r="AW292" s="12" t="s">
        <v>35</v>
      </c>
      <c r="AX292" s="12" t="s">
        <v>79</v>
      </c>
      <c r="AY292" s="227" t="s">
        <v>138</v>
      </c>
    </row>
    <row r="293" spans="2:65" s="1" customFormat="1" ht="31.5" customHeight="1">
      <c r="B293" s="39"/>
      <c r="C293" s="192" t="s">
        <v>725</v>
      </c>
      <c r="D293" s="192" t="s">
        <v>141</v>
      </c>
      <c r="E293" s="193" t="s">
        <v>726</v>
      </c>
      <c r="F293" s="194" t="s">
        <v>727</v>
      </c>
      <c r="G293" s="195" t="s">
        <v>144</v>
      </c>
      <c r="H293" s="196">
        <v>0.105</v>
      </c>
      <c r="I293" s="197"/>
      <c r="J293" s="198">
        <f>ROUND(I293*H293,2)</f>
        <v>0</v>
      </c>
      <c r="K293" s="194" t="s">
        <v>145</v>
      </c>
      <c r="L293" s="59"/>
      <c r="M293" s="199" t="s">
        <v>21</v>
      </c>
      <c r="N293" s="200" t="s">
        <v>42</v>
      </c>
      <c r="O293" s="40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AR293" s="22" t="s">
        <v>220</v>
      </c>
      <c r="AT293" s="22" t="s">
        <v>141</v>
      </c>
      <c r="AU293" s="22" t="s">
        <v>81</v>
      </c>
      <c r="AY293" s="22" t="s">
        <v>138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22" t="s">
        <v>79</v>
      </c>
      <c r="BK293" s="203">
        <f>ROUND(I293*H293,2)</f>
        <v>0</v>
      </c>
      <c r="BL293" s="22" t="s">
        <v>220</v>
      </c>
      <c r="BM293" s="22" t="s">
        <v>728</v>
      </c>
    </row>
    <row r="294" spans="2:63" s="10" customFormat="1" ht="29.85" customHeight="1">
      <c r="B294" s="175"/>
      <c r="C294" s="176"/>
      <c r="D294" s="189" t="s">
        <v>70</v>
      </c>
      <c r="E294" s="190" t="s">
        <v>729</v>
      </c>
      <c r="F294" s="190" t="s">
        <v>730</v>
      </c>
      <c r="G294" s="176"/>
      <c r="H294" s="176"/>
      <c r="I294" s="179"/>
      <c r="J294" s="191">
        <f>BK294</f>
        <v>0</v>
      </c>
      <c r="K294" s="176"/>
      <c r="L294" s="181"/>
      <c r="M294" s="182"/>
      <c r="N294" s="183"/>
      <c r="O294" s="183"/>
      <c r="P294" s="184">
        <f>SUM(P295:P304)</f>
        <v>0</v>
      </c>
      <c r="Q294" s="183"/>
      <c r="R294" s="184">
        <f>SUM(R295:R304)</f>
        <v>2.7512884</v>
      </c>
      <c r="S294" s="183"/>
      <c r="T294" s="185">
        <f>SUM(T295:T304)</f>
        <v>0</v>
      </c>
      <c r="AR294" s="186" t="s">
        <v>81</v>
      </c>
      <c r="AT294" s="187" t="s">
        <v>70</v>
      </c>
      <c r="AU294" s="187" t="s">
        <v>79</v>
      </c>
      <c r="AY294" s="186" t="s">
        <v>138</v>
      </c>
      <c r="BK294" s="188">
        <f>SUM(BK295:BK304)</f>
        <v>0</v>
      </c>
    </row>
    <row r="295" spans="2:65" s="1" customFormat="1" ht="31.5" customHeight="1">
      <c r="B295" s="39"/>
      <c r="C295" s="192" t="s">
        <v>731</v>
      </c>
      <c r="D295" s="192" t="s">
        <v>141</v>
      </c>
      <c r="E295" s="193" t="s">
        <v>732</v>
      </c>
      <c r="F295" s="194" t="s">
        <v>733</v>
      </c>
      <c r="G295" s="195" t="s">
        <v>164</v>
      </c>
      <c r="H295" s="196">
        <v>118.6</v>
      </c>
      <c r="I295" s="197"/>
      <c r="J295" s="198">
        <f>ROUND(I295*H295,2)</f>
        <v>0</v>
      </c>
      <c r="K295" s="194" t="s">
        <v>145</v>
      </c>
      <c r="L295" s="59"/>
      <c r="M295" s="199" t="s">
        <v>21</v>
      </c>
      <c r="N295" s="200" t="s">
        <v>42</v>
      </c>
      <c r="O295" s="40"/>
      <c r="P295" s="201">
        <f>O295*H295</f>
        <v>0</v>
      </c>
      <c r="Q295" s="201">
        <v>0.00392</v>
      </c>
      <c r="R295" s="201">
        <f>Q295*H295</f>
        <v>0.46491199999999994</v>
      </c>
      <c r="S295" s="201">
        <v>0</v>
      </c>
      <c r="T295" s="202">
        <f>S295*H295</f>
        <v>0</v>
      </c>
      <c r="AR295" s="22" t="s">
        <v>220</v>
      </c>
      <c r="AT295" s="22" t="s">
        <v>141</v>
      </c>
      <c r="AU295" s="22" t="s">
        <v>81</v>
      </c>
      <c r="AY295" s="22" t="s">
        <v>138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2" t="s">
        <v>79</v>
      </c>
      <c r="BK295" s="203">
        <f>ROUND(I295*H295,2)</f>
        <v>0</v>
      </c>
      <c r="BL295" s="22" t="s">
        <v>220</v>
      </c>
      <c r="BM295" s="22" t="s">
        <v>734</v>
      </c>
    </row>
    <row r="296" spans="2:51" s="11" customFormat="1" ht="13.5">
      <c r="B296" s="204"/>
      <c r="C296" s="205"/>
      <c r="D296" s="206" t="s">
        <v>148</v>
      </c>
      <c r="E296" s="207" t="s">
        <v>21</v>
      </c>
      <c r="F296" s="208" t="s">
        <v>735</v>
      </c>
      <c r="G296" s="205"/>
      <c r="H296" s="209">
        <v>118.6</v>
      </c>
      <c r="I296" s="210"/>
      <c r="J296" s="205"/>
      <c r="K296" s="205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148</v>
      </c>
      <c r="AU296" s="215" t="s">
        <v>81</v>
      </c>
      <c r="AV296" s="11" t="s">
        <v>81</v>
      </c>
      <c r="AW296" s="11" t="s">
        <v>35</v>
      </c>
      <c r="AX296" s="11" t="s">
        <v>71</v>
      </c>
      <c r="AY296" s="215" t="s">
        <v>138</v>
      </c>
    </row>
    <row r="297" spans="2:51" s="12" customFormat="1" ht="13.5">
      <c r="B297" s="216"/>
      <c r="C297" s="217"/>
      <c r="D297" s="218" t="s">
        <v>148</v>
      </c>
      <c r="E297" s="219" t="s">
        <v>21</v>
      </c>
      <c r="F297" s="220" t="s">
        <v>151</v>
      </c>
      <c r="G297" s="217"/>
      <c r="H297" s="221">
        <v>118.6</v>
      </c>
      <c r="I297" s="222"/>
      <c r="J297" s="217"/>
      <c r="K297" s="217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148</v>
      </c>
      <c r="AU297" s="227" t="s">
        <v>81</v>
      </c>
      <c r="AV297" s="12" t="s">
        <v>146</v>
      </c>
      <c r="AW297" s="12" t="s">
        <v>35</v>
      </c>
      <c r="AX297" s="12" t="s">
        <v>79</v>
      </c>
      <c r="AY297" s="227" t="s">
        <v>138</v>
      </c>
    </row>
    <row r="298" spans="2:65" s="1" customFormat="1" ht="22.5" customHeight="1">
      <c r="B298" s="39"/>
      <c r="C298" s="228" t="s">
        <v>736</v>
      </c>
      <c r="D298" s="228" t="s">
        <v>152</v>
      </c>
      <c r="E298" s="229" t="s">
        <v>737</v>
      </c>
      <c r="F298" s="230" t="s">
        <v>738</v>
      </c>
      <c r="G298" s="231" t="s">
        <v>164</v>
      </c>
      <c r="H298" s="232">
        <v>130.438</v>
      </c>
      <c r="I298" s="233"/>
      <c r="J298" s="234">
        <f>ROUND(I298*H298,2)</f>
        <v>0</v>
      </c>
      <c r="K298" s="230" t="s">
        <v>145</v>
      </c>
      <c r="L298" s="235"/>
      <c r="M298" s="236" t="s">
        <v>21</v>
      </c>
      <c r="N298" s="237" t="s">
        <v>42</v>
      </c>
      <c r="O298" s="40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AR298" s="22" t="s">
        <v>155</v>
      </c>
      <c r="AT298" s="22" t="s">
        <v>152</v>
      </c>
      <c r="AU298" s="22" t="s">
        <v>81</v>
      </c>
      <c r="AY298" s="22" t="s">
        <v>138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22" t="s">
        <v>79</v>
      </c>
      <c r="BK298" s="203">
        <f>ROUND(I298*H298,2)</f>
        <v>0</v>
      </c>
      <c r="BL298" s="22" t="s">
        <v>146</v>
      </c>
      <c r="BM298" s="22" t="s">
        <v>739</v>
      </c>
    </row>
    <row r="299" spans="2:51" s="11" customFormat="1" ht="13.5">
      <c r="B299" s="204"/>
      <c r="C299" s="205"/>
      <c r="D299" s="218" t="s">
        <v>148</v>
      </c>
      <c r="E299" s="205"/>
      <c r="F299" s="238" t="s">
        <v>740</v>
      </c>
      <c r="G299" s="205"/>
      <c r="H299" s="239">
        <v>130.438</v>
      </c>
      <c r="I299" s="210"/>
      <c r="J299" s="205"/>
      <c r="K299" s="205"/>
      <c r="L299" s="211"/>
      <c r="M299" s="212"/>
      <c r="N299" s="213"/>
      <c r="O299" s="213"/>
      <c r="P299" s="213"/>
      <c r="Q299" s="213"/>
      <c r="R299" s="213"/>
      <c r="S299" s="213"/>
      <c r="T299" s="214"/>
      <c r="AT299" s="215" t="s">
        <v>148</v>
      </c>
      <c r="AU299" s="215" t="s">
        <v>81</v>
      </c>
      <c r="AV299" s="11" t="s">
        <v>81</v>
      </c>
      <c r="AW299" s="11" t="s">
        <v>6</v>
      </c>
      <c r="AX299" s="11" t="s">
        <v>79</v>
      </c>
      <c r="AY299" s="215" t="s">
        <v>138</v>
      </c>
    </row>
    <row r="300" spans="2:65" s="1" customFormat="1" ht="22.5" customHeight="1">
      <c r="B300" s="39"/>
      <c r="C300" s="192" t="s">
        <v>741</v>
      </c>
      <c r="D300" s="192" t="s">
        <v>141</v>
      </c>
      <c r="E300" s="193" t="s">
        <v>742</v>
      </c>
      <c r="F300" s="194" t="s">
        <v>743</v>
      </c>
      <c r="G300" s="195" t="s">
        <v>164</v>
      </c>
      <c r="H300" s="196">
        <v>118.6</v>
      </c>
      <c r="I300" s="197"/>
      <c r="J300" s="198">
        <f>ROUND(I300*H300,2)</f>
        <v>0</v>
      </c>
      <c r="K300" s="194" t="s">
        <v>145</v>
      </c>
      <c r="L300" s="59"/>
      <c r="M300" s="199" t="s">
        <v>21</v>
      </c>
      <c r="N300" s="200" t="s">
        <v>42</v>
      </c>
      <c r="O300" s="40"/>
      <c r="P300" s="201">
        <f>O300*H300</f>
        <v>0</v>
      </c>
      <c r="Q300" s="201">
        <v>0.0077</v>
      </c>
      <c r="R300" s="201">
        <f>Q300*H300</f>
        <v>0.91322</v>
      </c>
      <c r="S300" s="201">
        <v>0</v>
      </c>
      <c r="T300" s="202">
        <f>S300*H300</f>
        <v>0</v>
      </c>
      <c r="AR300" s="22" t="s">
        <v>220</v>
      </c>
      <c r="AT300" s="22" t="s">
        <v>141</v>
      </c>
      <c r="AU300" s="22" t="s">
        <v>81</v>
      </c>
      <c r="AY300" s="22" t="s">
        <v>138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22" t="s">
        <v>79</v>
      </c>
      <c r="BK300" s="203">
        <f>ROUND(I300*H300,2)</f>
        <v>0</v>
      </c>
      <c r="BL300" s="22" t="s">
        <v>220</v>
      </c>
      <c r="BM300" s="22" t="s">
        <v>744</v>
      </c>
    </row>
    <row r="301" spans="2:65" s="1" customFormat="1" ht="31.5" customHeight="1">
      <c r="B301" s="39"/>
      <c r="C301" s="192" t="s">
        <v>745</v>
      </c>
      <c r="D301" s="192" t="s">
        <v>141</v>
      </c>
      <c r="E301" s="193" t="s">
        <v>746</v>
      </c>
      <c r="F301" s="194" t="s">
        <v>747</v>
      </c>
      <c r="G301" s="195" t="s">
        <v>164</v>
      </c>
      <c r="H301" s="196">
        <v>711.48</v>
      </c>
      <c r="I301" s="197"/>
      <c r="J301" s="198">
        <f>ROUND(I301*H301,2)</f>
        <v>0</v>
      </c>
      <c r="K301" s="194" t="s">
        <v>145</v>
      </c>
      <c r="L301" s="59"/>
      <c r="M301" s="199" t="s">
        <v>21</v>
      </c>
      <c r="N301" s="200" t="s">
        <v>42</v>
      </c>
      <c r="O301" s="40"/>
      <c r="P301" s="201">
        <f>O301*H301</f>
        <v>0</v>
      </c>
      <c r="Q301" s="201">
        <v>0.00193</v>
      </c>
      <c r="R301" s="201">
        <f>Q301*H301</f>
        <v>1.3731564</v>
      </c>
      <c r="S301" s="201">
        <v>0</v>
      </c>
      <c r="T301" s="202">
        <f>S301*H301</f>
        <v>0</v>
      </c>
      <c r="AR301" s="22" t="s">
        <v>220</v>
      </c>
      <c r="AT301" s="22" t="s">
        <v>141</v>
      </c>
      <c r="AU301" s="22" t="s">
        <v>81</v>
      </c>
      <c r="AY301" s="22" t="s">
        <v>138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22" t="s">
        <v>79</v>
      </c>
      <c r="BK301" s="203">
        <f>ROUND(I301*H301,2)</f>
        <v>0</v>
      </c>
      <c r="BL301" s="22" t="s">
        <v>220</v>
      </c>
      <c r="BM301" s="22" t="s">
        <v>748</v>
      </c>
    </row>
    <row r="302" spans="2:51" s="11" customFormat="1" ht="13.5">
      <c r="B302" s="204"/>
      <c r="C302" s="205"/>
      <c r="D302" s="206" t="s">
        <v>148</v>
      </c>
      <c r="E302" s="207" t="s">
        <v>21</v>
      </c>
      <c r="F302" s="208" t="s">
        <v>749</v>
      </c>
      <c r="G302" s="205"/>
      <c r="H302" s="209">
        <v>711.48</v>
      </c>
      <c r="I302" s="210"/>
      <c r="J302" s="205"/>
      <c r="K302" s="205"/>
      <c r="L302" s="211"/>
      <c r="M302" s="212"/>
      <c r="N302" s="213"/>
      <c r="O302" s="213"/>
      <c r="P302" s="213"/>
      <c r="Q302" s="213"/>
      <c r="R302" s="213"/>
      <c r="S302" s="213"/>
      <c r="T302" s="214"/>
      <c r="AT302" s="215" t="s">
        <v>148</v>
      </c>
      <c r="AU302" s="215" t="s">
        <v>81</v>
      </c>
      <c r="AV302" s="11" t="s">
        <v>81</v>
      </c>
      <c r="AW302" s="11" t="s">
        <v>35</v>
      </c>
      <c r="AX302" s="11" t="s">
        <v>71</v>
      </c>
      <c r="AY302" s="215" t="s">
        <v>138</v>
      </c>
    </row>
    <row r="303" spans="2:51" s="12" customFormat="1" ht="13.5">
      <c r="B303" s="216"/>
      <c r="C303" s="217"/>
      <c r="D303" s="218" t="s">
        <v>148</v>
      </c>
      <c r="E303" s="219" t="s">
        <v>21</v>
      </c>
      <c r="F303" s="220" t="s">
        <v>151</v>
      </c>
      <c r="G303" s="217"/>
      <c r="H303" s="221">
        <v>711.48</v>
      </c>
      <c r="I303" s="222"/>
      <c r="J303" s="217"/>
      <c r="K303" s="217"/>
      <c r="L303" s="223"/>
      <c r="M303" s="224"/>
      <c r="N303" s="225"/>
      <c r="O303" s="225"/>
      <c r="P303" s="225"/>
      <c r="Q303" s="225"/>
      <c r="R303" s="225"/>
      <c r="S303" s="225"/>
      <c r="T303" s="226"/>
      <c r="AT303" s="227" t="s">
        <v>148</v>
      </c>
      <c r="AU303" s="227" t="s">
        <v>81</v>
      </c>
      <c r="AV303" s="12" t="s">
        <v>146</v>
      </c>
      <c r="AW303" s="12" t="s">
        <v>35</v>
      </c>
      <c r="AX303" s="12" t="s">
        <v>79</v>
      </c>
      <c r="AY303" s="227" t="s">
        <v>138</v>
      </c>
    </row>
    <row r="304" spans="2:65" s="1" customFormat="1" ht="31.5" customHeight="1">
      <c r="B304" s="39"/>
      <c r="C304" s="192" t="s">
        <v>750</v>
      </c>
      <c r="D304" s="192" t="s">
        <v>141</v>
      </c>
      <c r="E304" s="193" t="s">
        <v>751</v>
      </c>
      <c r="F304" s="194" t="s">
        <v>752</v>
      </c>
      <c r="G304" s="195" t="s">
        <v>144</v>
      </c>
      <c r="H304" s="196">
        <v>2.751</v>
      </c>
      <c r="I304" s="197"/>
      <c r="J304" s="198">
        <f>ROUND(I304*H304,2)</f>
        <v>0</v>
      </c>
      <c r="K304" s="194" t="s">
        <v>145</v>
      </c>
      <c r="L304" s="59"/>
      <c r="M304" s="199" t="s">
        <v>21</v>
      </c>
      <c r="N304" s="200" t="s">
        <v>42</v>
      </c>
      <c r="O304" s="40"/>
      <c r="P304" s="201">
        <f>O304*H304</f>
        <v>0</v>
      </c>
      <c r="Q304" s="201">
        <v>0</v>
      </c>
      <c r="R304" s="201">
        <f>Q304*H304</f>
        <v>0</v>
      </c>
      <c r="S304" s="201">
        <v>0</v>
      </c>
      <c r="T304" s="202">
        <f>S304*H304</f>
        <v>0</v>
      </c>
      <c r="AR304" s="22" t="s">
        <v>220</v>
      </c>
      <c r="AT304" s="22" t="s">
        <v>141</v>
      </c>
      <c r="AU304" s="22" t="s">
        <v>81</v>
      </c>
      <c r="AY304" s="22" t="s">
        <v>138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22" t="s">
        <v>79</v>
      </c>
      <c r="BK304" s="203">
        <f>ROUND(I304*H304,2)</f>
        <v>0</v>
      </c>
      <c r="BL304" s="22" t="s">
        <v>220</v>
      </c>
      <c r="BM304" s="22" t="s">
        <v>753</v>
      </c>
    </row>
    <row r="305" spans="2:63" s="10" customFormat="1" ht="29.85" customHeight="1">
      <c r="B305" s="175"/>
      <c r="C305" s="176"/>
      <c r="D305" s="189" t="s">
        <v>70</v>
      </c>
      <c r="E305" s="190" t="s">
        <v>754</v>
      </c>
      <c r="F305" s="190" t="s">
        <v>755</v>
      </c>
      <c r="G305" s="176"/>
      <c r="H305" s="176"/>
      <c r="I305" s="179"/>
      <c r="J305" s="191">
        <f>BK305</f>
        <v>0</v>
      </c>
      <c r="K305" s="176"/>
      <c r="L305" s="181"/>
      <c r="M305" s="182"/>
      <c r="N305" s="183"/>
      <c r="O305" s="183"/>
      <c r="P305" s="184">
        <f>SUM(P306:P315)</f>
        <v>0</v>
      </c>
      <c r="Q305" s="183"/>
      <c r="R305" s="184">
        <f>SUM(R306:R315)</f>
        <v>1.8929344</v>
      </c>
      <c r="S305" s="183"/>
      <c r="T305" s="185">
        <f>SUM(T306:T315)</f>
        <v>0</v>
      </c>
      <c r="AR305" s="186" t="s">
        <v>81</v>
      </c>
      <c r="AT305" s="187" t="s">
        <v>70</v>
      </c>
      <c r="AU305" s="187" t="s">
        <v>79</v>
      </c>
      <c r="AY305" s="186" t="s">
        <v>138</v>
      </c>
      <c r="BK305" s="188">
        <f>SUM(BK306:BK315)</f>
        <v>0</v>
      </c>
    </row>
    <row r="306" spans="2:65" s="1" customFormat="1" ht="31.5" customHeight="1">
      <c r="B306" s="39"/>
      <c r="C306" s="192" t="s">
        <v>756</v>
      </c>
      <c r="D306" s="192" t="s">
        <v>141</v>
      </c>
      <c r="E306" s="193" t="s">
        <v>757</v>
      </c>
      <c r="F306" s="194" t="s">
        <v>758</v>
      </c>
      <c r="G306" s="195" t="s">
        <v>164</v>
      </c>
      <c r="H306" s="196">
        <v>157.1</v>
      </c>
      <c r="I306" s="197"/>
      <c r="J306" s="198">
        <f>ROUND(I306*H306,2)</f>
        <v>0</v>
      </c>
      <c r="K306" s="194" t="s">
        <v>145</v>
      </c>
      <c r="L306" s="59"/>
      <c r="M306" s="199" t="s">
        <v>21</v>
      </c>
      <c r="N306" s="200" t="s">
        <v>42</v>
      </c>
      <c r="O306" s="40"/>
      <c r="P306" s="201">
        <f>O306*H306</f>
        <v>0</v>
      </c>
      <c r="Q306" s="201">
        <v>0.0075</v>
      </c>
      <c r="R306" s="201">
        <f>Q306*H306</f>
        <v>1.17825</v>
      </c>
      <c r="S306" s="201">
        <v>0</v>
      </c>
      <c r="T306" s="202">
        <f>S306*H306</f>
        <v>0</v>
      </c>
      <c r="AR306" s="22" t="s">
        <v>220</v>
      </c>
      <c r="AT306" s="22" t="s">
        <v>141</v>
      </c>
      <c r="AU306" s="22" t="s">
        <v>81</v>
      </c>
      <c r="AY306" s="22" t="s">
        <v>138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22" t="s">
        <v>79</v>
      </c>
      <c r="BK306" s="203">
        <f>ROUND(I306*H306,2)</f>
        <v>0</v>
      </c>
      <c r="BL306" s="22" t="s">
        <v>220</v>
      </c>
      <c r="BM306" s="22" t="s">
        <v>759</v>
      </c>
    </row>
    <row r="307" spans="2:65" s="1" customFormat="1" ht="22.5" customHeight="1">
      <c r="B307" s="39"/>
      <c r="C307" s="192" t="s">
        <v>760</v>
      </c>
      <c r="D307" s="192" t="s">
        <v>141</v>
      </c>
      <c r="E307" s="193" t="s">
        <v>761</v>
      </c>
      <c r="F307" s="194" t="s">
        <v>762</v>
      </c>
      <c r="G307" s="195" t="s">
        <v>164</v>
      </c>
      <c r="H307" s="196">
        <v>157.1</v>
      </c>
      <c r="I307" s="197"/>
      <c r="J307" s="198">
        <f>ROUND(I307*H307,2)</f>
        <v>0</v>
      </c>
      <c r="K307" s="194" t="s">
        <v>145</v>
      </c>
      <c r="L307" s="59"/>
      <c r="M307" s="199" t="s">
        <v>21</v>
      </c>
      <c r="N307" s="200" t="s">
        <v>42</v>
      </c>
      <c r="O307" s="40"/>
      <c r="P307" s="201">
        <f>O307*H307</f>
        <v>0</v>
      </c>
      <c r="Q307" s="201">
        <v>0.0003</v>
      </c>
      <c r="R307" s="201">
        <f>Q307*H307</f>
        <v>0.04712999999999999</v>
      </c>
      <c r="S307" s="201">
        <v>0</v>
      </c>
      <c r="T307" s="202">
        <f>S307*H307</f>
        <v>0</v>
      </c>
      <c r="AR307" s="22" t="s">
        <v>220</v>
      </c>
      <c r="AT307" s="22" t="s">
        <v>141</v>
      </c>
      <c r="AU307" s="22" t="s">
        <v>81</v>
      </c>
      <c r="AY307" s="22" t="s">
        <v>138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22" t="s">
        <v>79</v>
      </c>
      <c r="BK307" s="203">
        <f>ROUND(I307*H307,2)</f>
        <v>0</v>
      </c>
      <c r="BL307" s="22" t="s">
        <v>220</v>
      </c>
      <c r="BM307" s="22" t="s">
        <v>763</v>
      </c>
    </row>
    <row r="308" spans="2:51" s="11" customFormat="1" ht="13.5">
      <c r="B308" s="204"/>
      <c r="C308" s="205"/>
      <c r="D308" s="206" t="s">
        <v>148</v>
      </c>
      <c r="E308" s="207" t="s">
        <v>21</v>
      </c>
      <c r="F308" s="208" t="s">
        <v>764</v>
      </c>
      <c r="G308" s="205"/>
      <c r="H308" s="209">
        <v>157.1</v>
      </c>
      <c r="I308" s="210"/>
      <c r="J308" s="205"/>
      <c r="K308" s="205"/>
      <c r="L308" s="211"/>
      <c r="M308" s="212"/>
      <c r="N308" s="213"/>
      <c r="O308" s="213"/>
      <c r="P308" s="213"/>
      <c r="Q308" s="213"/>
      <c r="R308" s="213"/>
      <c r="S308" s="213"/>
      <c r="T308" s="214"/>
      <c r="AT308" s="215" t="s">
        <v>148</v>
      </c>
      <c r="AU308" s="215" t="s">
        <v>81</v>
      </c>
      <c r="AV308" s="11" t="s">
        <v>81</v>
      </c>
      <c r="AW308" s="11" t="s">
        <v>35</v>
      </c>
      <c r="AX308" s="11" t="s">
        <v>71</v>
      </c>
      <c r="AY308" s="215" t="s">
        <v>138</v>
      </c>
    </row>
    <row r="309" spans="2:51" s="12" customFormat="1" ht="13.5">
      <c r="B309" s="216"/>
      <c r="C309" s="217"/>
      <c r="D309" s="218" t="s">
        <v>148</v>
      </c>
      <c r="E309" s="219" t="s">
        <v>21</v>
      </c>
      <c r="F309" s="220" t="s">
        <v>151</v>
      </c>
      <c r="G309" s="217"/>
      <c r="H309" s="221">
        <v>157.1</v>
      </c>
      <c r="I309" s="222"/>
      <c r="J309" s="217"/>
      <c r="K309" s="217"/>
      <c r="L309" s="223"/>
      <c r="M309" s="224"/>
      <c r="N309" s="225"/>
      <c r="O309" s="225"/>
      <c r="P309" s="225"/>
      <c r="Q309" s="225"/>
      <c r="R309" s="225"/>
      <c r="S309" s="225"/>
      <c r="T309" s="226"/>
      <c r="AT309" s="227" t="s">
        <v>148</v>
      </c>
      <c r="AU309" s="227" t="s">
        <v>81</v>
      </c>
      <c r="AV309" s="12" t="s">
        <v>146</v>
      </c>
      <c r="AW309" s="12" t="s">
        <v>35</v>
      </c>
      <c r="AX309" s="12" t="s">
        <v>79</v>
      </c>
      <c r="AY309" s="227" t="s">
        <v>138</v>
      </c>
    </row>
    <row r="310" spans="2:65" s="1" customFormat="1" ht="22.5" customHeight="1">
      <c r="B310" s="39"/>
      <c r="C310" s="228" t="s">
        <v>765</v>
      </c>
      <c r="D310" s="228" t="s">
        <v>152</v>
      </c>
      <c r="E310" s="229" t="s">
        <v>766</v>
      </c>
      <c r="F310" s="230" t="s">
        <v>767</v>
      </c>
      <c r="G310" s="231" t="s">
        <v>164</v>
      </c>
      <c r="H310" s="232">
        <v>164.955</v>
      </c>
      <c r="I310" s="233"/>
      <c r="J310" s="234">
        <f>ROUND(I310*H310,2)</f>
        <v>0</v>
      </c>
      <c r="K310" s="230" t="s">
        <v>145</v>
      </c>
      <c r="L310" s="235"/>
      <c r="M310" s="236" t="s">
        <v>21</v>
      </c>
      <c r="N310" s="237" t="s">
        <v>42</v>
      </c>
      <c r="O310" s="40"/>
      <c r="P310" s="201">
        <f>O310*H310</f>
        <v>0</v>
      </c>
      <c r="Q310" s="201">
        <v>0.00368</v>
      </c>
      <c r="R310" s="201">
        <f>Q310*H310</f>
        <v>0.6070344000000001</v>
      </c>
      <c r="S310" s="201">
        <v>0</v>
      </c>
      <c r="T310" s="202">
        <f>S310*H310</f>
        <v>0</v>
      </c>
      <c r="AR310" s="22" t="s">
        <v>292</v>
      </c>
      <c r="AT310" s="22" t="s">
        <v>152</v>
      </c>
      <c r="AU310" s="22" t="s">
        <v>81</v>
      </c>
      <c r="AY310" s="22" t="s">
        <v>138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22" t="s">
        <v>79</v>
      </c>
      <c r="BK310" s="203">
        <f>ROUND(I310*H310,2)</f>
        <v>0</v>
      </c>
      <c r="BL310" s="22" t="s">
        <v>220</v>
      </c>
      <c r="BM310" s="22" t="s">
        <v>768</v>
      </c>
    </row>
    <row r="311" spans="2:51" s="11" customFormat="1" ht="13.5">
      <c r="B311" s="204"/>
      <c r="C311" s="205"/>
      <c r="D311" s="218" t="s">
        <v>148</v>
      </c>
      <c r="E311" s="205"/>
      <c r="F311" s="238" t="s">
        <v>769</v>
      </c>
      <c r="G311" s="205"/>
      <c r="H311" s="239">
        <v>164.955</v>
      </c>
      <c r="I311" s="210"/>
      <c r="J311" s="205"/>
      <c r="K311" s="205"/>
      <c r="L311" s="211"/>
      <c r="M311" s="212"/>
      <c r="N311" s="213"/>
      <c r="O311" s="213"/>
      <c r="P311" s="213"/>
      <c r="Q311" s="213"/>
      <c r="R311" s="213"/>
      <c r="S311" s="213"/>
      <c r="T311" s="214"/>
      <c r="AT311" s="215" t="s">
        <v>148</v>
      </c>
      <c r="AU311" s="215" t="s">
        <v>81</v>
      </c>
      <c r="AV311" s="11" t="s">
        <v>81</v>
      </c>
      <c r="AW311" s="11" t="s">
        <v>6</v>
      </c>
      <c r="AX311" s="11" t="s">
        <v>79</v>
      </c>
      <c r="AY311" s="215" t="s">
        <v>138</v>
      </c>
    </row>
    <row r="312" spans="2:65" s="1" customFormat="1" ht="22.5" customHeight="1">
      <c r="B312" s="39"/>
      <c r="C312" s="192" t="s">
        <v>770</v>
      </c>
      <c r="D312" s="192" t="s">
        <v>141</v>
      </c>
      <c r="E312" s="193" t="s">
        <v>771</v>
      </c>
      <c r="F312" s="194" t="s">
        <v>772</v>
      </c>
      <c r="G312" s="195" t="s">
        <v>330</v>
      </c>
      <c r="H312" s="196">
        <v>850</v>
      </c>
      <c r="I312" s="197"/>
      <c r="J312" s="198">
        <f>ROUND(I312*H312,2)</f>
        <v>0</v>
      </c>
      <c r="K312" s="194" t="s">
        <v>145</v>
      </c>
      <c r="L312" s="59"/>
      <c r="M312" s="199" t="s">
        <v>21</v>
      </c>
      <c r="N312" s="200" t="s">
        <v>42</v>
      </c>
      <c r="O312" s="40"/>
      <c r="P312" s="201">
        <f>O312*H312</f>
        <v>0</v>
      </c>
      <c r="Q312" s="201">
        <v>1E-05</v>
      </c>
      <c r="R312" s="201">
        <f>Q312*H312</f>
        <v>0.0085</v>
      </c>
      <c r="S312" s="201">
        <v>0</v>
      </c>
      <c r="T312" s="202">
        <f>S312*H312</f>
        <v>0</v>
      </c>
      <c r="AR312" s="22" t="s">
        <v>220</v>
      </c>
      <c r="AT312" s="22" t="s">
        <v>141</v>
      </c>
      <c r="AU312" s="22" t="s">
        <v>81</v>
      </c>
      <c r="AY312" s="22" t="s">
        <v>138</v>
      </c>
      <c r="BE312" s="203">
        <f>IF(N312="základní",J312,0)</f>
        <v>0</v>
      </c>
      <c r="BF312" s="203">
        <f>IF(N312="snížená",J312,0)</f>
        <v>0</v>
      </c>
      <c r="BG312" s="203">
        <f>IF(N312="zákl. přenesená",J312,0)</f>
        <v>0</v>
      </c>
      <c r="BH312" s="203">
        <f>IF(N312="sníž. přenesená",J312,0)</f>
        <v>0</v>
      </c>
      <c r="BI312" s="203">
        <f>IF(N312="nulová",J312,0)</f>
        <v>0</v>
      </c>
      <c r="BJ312" s="22" t="s">
        <v>79</v>
      </c>
      <c r="BK312" s="203">
        <f>ROUND(I312*H312,2)</f>
        <v>0</v>
      </c>
      <c r="BL312" s="22" t="s">
        <v>220</v>
      </c>
      <c r="BM312" s="22" t="s">
        <v>773</v>
      </c>
    </row>
    <row r="313" spans="2:65" s="1" customFormat="1" ht="22.5" customHeight="1">
      <c r="B313" s="39"/>
      <c r="C313" s="228" t="s">
        <v>774</v>
      </c>
      <c r="D313" s="228" t="s">
        <v>152</v>
      </c>
      <c r="E313" s="229" t="s">
        <v>775</v>
      </c>
      <c r="F313" s="230" t="s">
        <v>776</v>
      </c>
      <c r="G313" s="231" t="s">
        <v>339</v>
      </c>
      <c r="H313" s="232">
        <v>346.8</v>
      </c>
      <c r="I313" s="233"/>
      <c r="J313" s="234">
        <f>ROUND(I313*H313,2)</f>
        <v>0</v>
      </c>
      <c r="K313" s="230" t="s">
        <v>145</v>
      </c>
      <c r="L313" s="235"/>
      <c r="M313" s="236" t="s">
        <v>21</v>
      </c>
      <c r="N313" s="237" t="s">
        <v>42</v>
      </c>
      <c r="O313" s="40"/>
      <c r="P313" s="201">
        <f>O313*H313</f>
        <v>0</v>
      </c>
      <c r="Q313" s="201">
        <v>0.00015</v>
      </c>
      <c r="R313" s="201">
        <f>Q313*H313</f>
        <v>0.05202</v>
      </c>
      <c r="S313" s="201">
        <v>0</v>
      </c>
      <c r="T313" s="202">
        <f>S313*H313</f>
        <v>0</v>
      </c>
      <c r="AR313" s="22" t="s">
        <v>292</v>
      </c>
      <c r="AT313" s="22" t="s">
        <v>152</v>
      </c>
      <c r="AU313" s="22" t="s">
        <v>81</v>
      </c>
      <c r="AY313" s="22" t="s">
        <v>138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22" t="s">
        <v>79</v>
      </c>
      <c r="BK313" s="203">
        <f>ROUND(I313*H313,2)</f>
        <v>0</v>
      </c>
      <c r="BL313" s="22" t="s">
        <v>220</v>
      </c>
      <c r="BM313" s="22" t="s">
        <v>777</v>
      </c>
    </row>
    <row r="314" spans="2:51" s="11" customFormat="1" ht="13.5">
      <c r="B314" s="204"/>
      <c r="C314" s="205"/>
      <c r="D314" s="218" t="s">
        <v>148</v>
      </c>
      <c r="E314" s="205"/>
      <c r="F314" s="238" t="s">
        <v>778</v>
      </c>
      <c r="G314" s="205"/>
      <c r="H314" s="239">
        <v>346.8</v>
      </c>
      <c r="I314" s="210"/>
      <c r="J314" s="205"/>
      <c r="K314" s="205"/>
      <c r="L314" s="211"/>
      <c r="M314" s="212"/>
      <c r="N314" s="213"/>
      <c r="O314" s="213"/>
      <c r="P314" s="213"/>
      <c r="Q314" s="213"/>
      <c r="R314" s="213"/>
      <c r="S314" s="213"/>
      <c r="T314" s="214"/>
      <c r="AT314" s="215" t="s">
        <v>148</v>
      </c>
      <c r="AU314" s="215" t="s">
        <v>81</v>
      </c>
      <c r="AV314" s="11" t="s">
        <v>81</v>
      </c>
      <c r="AW314" s="11" t="s">
        <v>6</v>
      </c>
      <c r="AX314" s="11" t="s">
        <v>79</v>
      </c>
      <c r="AY314" s="215" t="s">
        <v>138</v>
      </c>
    </row>
    <row r="315" spans="2:65" s="1" customFormat="1" ht="31.5" customHeight="1">
      <c r="B315" s="39"/>
      <c r="C315" s="192" t="s">
        <v>779</v>
      </c>
      <c r="D315" s="192" t="s">
        <v>141</v>
      </c>
      <c r="E315" s="193" t="s">
        <v>780</v>
      </c>
      <c r="F315" s="194" t="s">
        <v>781</v>
      </c>
      <c r="G315" s="195" t="s">
        <v>144</v>
      </c>
      <c r="H315" s="196">
        <v>1.893</v>
      </c>
      <c r="I315" s="197"/>
      <c r="J315" s="198">
        <f>ROUND(I315*H315,2)</f>
        <v>0</v>
      </c>
      <c r="K315" s="194" t="s">
        <v>145</v>
      </c>
      <c r="L315" s="59"/>
      <c r="M315" s="199" t="s">
        <v>21</v>
      </c>
      <c r="N315" s="200" t="s">
        <v>42</v>
      </c>
      <c r="O315" s="40"/>
      <c r="P315" s="201">
        <f>O315*H315</f>
        <v>0</v>
      </c>
      <c r="Q315" s="201">
        <v>0</v>
      </c>
      <c r="R315" s="201">
        <f>Q315*H315</f>
        <v>0</v>
      </c>
      <c r="S315" s="201">
        <v>0</v>
      </c>
      <c r="T315" s="202">
        <f>S315*H315</f>
        <v>0</v>
      </c>
      <c r="AR315" s="22" t="s">
        <v>220</v>
      </c>
      <c r="AT315" s="22" t="s">
        <v>141</v>
      </c>
      <c r="AU315" s="22" t="s">
        <v>81</v>
      </c>
      <c r="AY315" s="22" t="s">
        <v>138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22" t="s">
        <v>79</v>
      </c>
      <c r="BK315" s="203">
        <f>ROUND(I315*H315,2)</f>
        <v>0</v>
      </c>
      <c r="BL315" s="22" t="s">
        <v>220</v>
      </c>
      <c r="BM315" s="22" t="s">
        <v>782</v>
      </c>
    </row>
    <row r="316" spans="2:63" s="10" customFormat="1" ht="29.85" customHeight="1">
      <c r="B316" s="175"/>
      <c r="C316" s="176"/>
      <c r="D316" s="189" t="s">
        <v>70</v>
      </c>
      <c r="E316" s="190" t="s">
        <v>783</v>
      </c>
      <c r="F316" s="190" t="s">
        <v>784</v>
      </c>
      <c r="G316" s="176"/>
      <c r="H316" s="176"/>
      <c r="I316" s="179"/>
      <c r="J316" s="191">
        <f>BK316</f>
        <v>0</v>
      </c>
      <c r="K316" s="176"/>
      <c r="L316" s="181"/>
      <c r="M316" s="182"/>
      <c r="N316" s="183"/>
      <c r="O316" s="183"/>
      <c r="P316" s="184">
        <f>SUM(P317:P326)</f>
        <v>0</v>
      </c>
      <c r="Q316" s="183"/>
      <c r="R316" s="184">
        <f>SUM(R317:R326)</f>
        <v>3.9107889999999994</v>
      </c>
      <c r="S316" s="183"/>
      <c r="T316" s="185">
        <f>SUM(T317:T326)</f>
        <v>0</v>
      </c>
      <c r="AR316" s="186" t="s">
        <v>81</v>
      </c>
      <c r="AT316" s="187" t="s">
        <v>70</v>
      </c>
      <c r="AU316" s="187" t="s">
        <v>79</v>
      </c>
      <c r="AY316" s="186" t="s">
        <v>138</v>
      </c>
      <c r="BK316" s="188">
        <f>SUM(BK317:BK326)</f>
        <v>0</v>
      </c>
    </row>
    <row r="317" spans="2:65" s="1" customFormat="1" ht="31.5" customHeight="1">
      <c r="B317" s="39"/>
      <c r="C317" s="192" t="s">
        <v>785</v>
      </c>
      <c r="D317" s="192" t="s">
        <v>141</v>
      </c>
      <c r="E317" s="193" t="s">
        <v>786</v>
      </c>
      <c r="F317" s="194" t="s">
        <v>787</v>
      </c>
      <c r="G317" s="195" t="s">
        <v>164</v>
      </c>
      <c r="H317" s="196">
        <v>177.765</v>
      </c>
      <c r="I317" s="197"/>
      <c r="J317" s="198">
        <f>ROUND(I317*H317,2)</f>
        <v>0</v>
      </c>
      <c r="K317" s="194" t="s">
        <v>145</v>
      </c>
      <c r="L317" s="59"/>
      <c r="M317" s="199" t="s">
        <v>21</v>
      </c>
      <c r="N317" s="200" t="s">
        <v>42</v>
      </c>
      <c r="O317" s="40"/>
      <c r="P317" s="201">
        <f>O317*H317</f>
        <v>0</v>
      </c>
      <c r="Q317" s="201">
        <v>0.003</v>
      </c>
      <c r="R317" s="201">
        <f>Q317*H317</f>
        <v>0.533295</v>
      </c>
      <c r="S317" s="201">
        <v>0</v>
      </c>
      <c r="T317" s="202">
        <f>S317*H317</f>
        <v>0</v>
      </c>
      <c r="AR317" s="22" t="s">
        <v>220</v>
      </c>
      <c r="AT317" s="22" t="s">
        <v>141</v>
      </c>
      <c r="AU317" s="22" t="s">
        <v>81</v>
      </c>
      <c r="AY317" s="22" t="s">
        <v>138</v>
      </c>
      <c r="BE317" s="203">
        <f>IF(N317="základní",J317,0)</f>
        <v>0</v>
      </c>
      <c r="BF317" s="203">
        <f>IF(N317="snížená",J317,0)</f>
        <v>0</v>
      </c>
      <c r="BG317" s="203">
        <f>IF(N317="zákl. přenesená",J317,0)</f>
        <v>0</v>
      </c>
      <c r="BH317" s="203">
        <f>IF(N317="sníž. přenesená",J317,0)</f>
        <v>0</v>
      </c>
      <c r="BI317" s="203">
        <f>IF(N317="nulová",J317,0)</f>
        <v>0</v>
      </c>
      <c r="BJ317" s="22" t="s">
        <v>79</v>
      </c>
      <c r="BK317" s="203">
        <f>ROUND(I317*H317,2)</f>
        <v>0</v>
      </c>
      <c r="BL317" s="22" t="s">
        <v>220</v>
      </c>
      <c r="BM317" s="22" t="s">
        <v>788</v>
      </c>
    </row>
    <row r="318" spans="2:51" s="11" customFormat="1" ht="27">
      <c r="B318" s="204"/>
      <c r="C318" s="205"/>
      <c r="D318" s="206" t="s">
        <v>148</v>
      </c>
      <c r="E318" s="207" t="s">
        <v>21</v>
      </c>
      <c r="F318" s="208" t="s">
        <v>207</v>
      </c>
      <c r="G318" s="205"/>
      <c r="H318" s="209">
        <v>150.72</v>
      </c>
      <c r="I318" s="210"/>
      <c r="J318" s="205"/>
      <c r="K318" s="205"/>
      <c r="L318" s="211"/>
      <c r="M318" s="212"/>
      <c r="N318" s="213"/>
      <c r="O318" s="213"/>
      <c r="P318" s="213"/>
      <c r="Q318" s="213"/>
      <c r="R318" s="213"/>
      <c r="S318" s="213"/>
      <c r="T318" s="214"/>
      <c r="AT318" s="215" t="s">
        <v>148</v>
      </c>
      <c r="AU318" s="215" t="s">
        <v>81</v>
      </c>
      <c r="AV318" s="11" t="s">
        <v>81</v>
      </c>
      <c r="AW318" s="11" t="s">
        <v>35</v>
      </c>
      <c r="AX318" s="11" t="s">
        <v>71</v>
      </c>
      <c r="AY318" s="215" t="s">
        <v>138</v>
      </c>
    </row>
    <row r="319" spans="2:51" s="11" customFormat="1" ht="13.5">
      <c r="B319" s="204"/>
      <c r="C319" s="205"/>
      <c r="D319" s="206" t="s">
        <v>148</v>
      </c>
      <c r="E319" s="207" t="s">
        <v>21</v>
      </c>
      <c r="F319" s="208" t="s">
        <v>208</v>
      </c>
      <c r="G319" s="205"/>
      <c r="H319" s="209">
        <v>27.045</v>
      </c>
      <c r="I319" s="210"/>
      <c r="J319" s="205"/>
      <c r="K319" s="205"/>
      <c r="L319" s="211"/>
      <c r="M319" s="212"/>
      <c r="N319" s="213"/>
      <c r="O319" s="213"/>
      <c r="P319" s="213"/>
      <c r="Q319" s="213"/>
      <c r="R319" s="213"/>
      <c r="S319" s="213"/>
      <c r="T319" s="214"/>
      <c r="AT319" s="215" t="s">
        <v>148</v>
      </c>
      <c r="AU319" s="215" t="s">
        <v>81</v>
      </c>
      <c r="AV319" s="11" t="s">
        <v>81</v>
      </c>
      <c r="AW319" s="11" t="s">
        <v>35</v>
      </c>
      <c r="AX319" s="11" t="s">
        <v>71</v>
      </c>
      <c r="AY319" s="215" t="s">
        <v>138</v>
      </c>
    </row>
    <row r="320" spans="2:51" s="12" customFormat="1" ht="13.5">
      <c r="B320" s="216"/>
      <c r="C320" s="217"/>
      <c r="D320" s="218" t="s">
        <v>148</v>
      </c>
      <c r="E320" s="219" t="s">
        <v>90</v>
      </c>
      <c r="F320" s="220" t="s">
        <v>151</v>
      </c>
      <c r="G320" s="217"/>
      <c r="H320" s="221">
        <v>177.765</v>
      </c>
      <c r="I320" s="222"/>
      <c r="J320" s="217"/>
      <c r="K320" s="217"/>
      <c r="L320" s="223"/>
      <c r="M320" s="224"/>
      <c r="N320" s="225"/>
      <c r="O320" s="225"/>
      <c r="P320" s="225"/>
      <c r="Q320" s="225"/>
      <c r="R320" s="225"/>
      <c r="S320" s="225"/>
      <c r="T320" s="226"/>
      <c r="AT320" s="227" t="s">
        <v>148</v>
      </c>
      <c r="AU320" s="227" t="s">
        <v>81</v>
      </c>
      <c r="AV320" s="12" t="s">
        <v>146</v>
      </c>
      <c r="AW320" s="12" t="s">
        <v>35</v>
      </c>
      <c r="AX320" s="12" t="s">
        <v>79</v>
      </c>
      <c r="AY320" s="227" t="s">
        <v>138</v>
      </c>
    </row>
    <row r="321" spans="2:65" s="1" customFormat="1" ht="22.5" customHeight="1">
      <c r="B321" s="39"/>
      <c r="C321" s="228" t="s">
        <v>789</v>
      </c>
      <c r="D321" s="228" t="s">
        <v>152</v>
      </c>
      <c r="E321" s="229" t="s">
        <v>790</v>
      </c>
      <c r="F321" s="230" t="s">
        <v>791</v>
      </c>
      <c r="G321" s="231" t="s">
        <v>164</v>
      </c>
      <c r="H321" s="232">
        <v>186.653</v>
      </c>
      <c r="I321" s="233"/>
      <c r="J321" s="234">
        <f>ROUND(I321*H321,2)</f>
        <v>0</v>
      </c>
      <c r="K321" s="230" t="s">
        <v>145</v>
      </c>
      <c r="L321" s="235"/>
      <c r="M321" s="236" t="s">
        <v>21</v>
      </c>
      <c r="N321" s="237" t="s">
        <v>42</v>
      </c>
      <c r="O321" s="40"/>
      <c r="P321" s="201">
        <f>O321*H321</f>
        <v>0</v>
      </c>
      <c r="Q321" s="201">
        <v>0.018</v>
      </c>
      <c r="R321" s="201">
        <f>Q321*H321</f>
        <v>3.3597539999999997</v>
      </c>
      <c r="S321" s="201">
        <v>0</v>
      </c>
      <c r="T321" s="202">
        <f>S321*H321</f>
        <v>0</v>
      </c>
      <c r="AR321" s="22" t="s">
        <v>292</v>
      </c>
      <c r="AT321" s="22" t="s">
        <v>152</v>
      </c>
      <c r="AU321" s="22" t="s">
        <v>81</v>
      </c>
      <c r="AY321" s="22" t="s">
        <v>138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22" t="s">
        <v>79</v>
      </c>
      <c r="BK321" s="203">
        <f>ROUND(I321*H321,2)</f>
        <v>0</v>
      </c>
      <c r="BL321" s="22" t="s">
        <v>220</v>
      </c>
      <c r="BM321" s="22" t="s">
        <v>792</v>
      </c>
    </row>
    <row r="322" spans="2:51" s="11" customFormat="1" ht="13.5">
      <c r="B322" s="204"/>
      <c r="C322" s="205"/>
      <c r="D322" s="206" t="s">
        <v>148</v>
      </c>
      <c r="E322" s="207" t="s">
        <v>21</v>
      </c>
      <c r="F322" s="208" t="s">
        <v>793</v>
      </c>
      <c r="G322" s="205"/>
      <c r="H322" s="209">
        <v>186.653</v>
      </c>
      <c r="I322" s="210"/>
      <c r="J322" s="205"/>
      <c r="K322" s="205"/>
      <c r="L322" s="211"/>
      <c r="M322" s="212"/>
      <c r="N322" s="213"/>
      <c r="O322" s="213"/>
      <c r="P322" s="213"/>
      <c r="Q322" s="213"/>
      <c r="R322" s="213"/>
      <c r="S322" s="213"/>
      <c r="T322" s="214"/>
      <c r="AT322" s="215" t="s">
        <v>148</v>
      </c>
      <c r="AU322" s="215" t="s">
        <v>81</v>
      </c>
      <c r="AV322" s="11" t="s">
        <v>81</v>
      </c>
      <c r="AW322" s="11" t="s">
        <v>35</v>
      </c>
      <c r="AX322" s="11" t="s">
        <v>71</v>
      </c>
      <c r="AY322" s="215" t="s">
        <v>138</v>
      </c>
    </row>
    <row r="323" spans="2:51" s="12" customFormat="1" ht="13.5">
      <c r="B323" s="216"/>
      <c r="C323" s="217"/>
      <c r="D323" s="218" t="s">
        <v>148</v>
      </c>
      <c r="E323" s="219" t="s">
        <v>21</v>
      </c>
      <c r="F323" s="220" t="s">
        <v>151</v>
      </c>
      <c r="G323" s="217"/>
      <c r="H323" s="221">
        <v>186.653</v>
      </c>
      <c r="I323" s="222"/>
      <c r="J323" s="217"/>
      <c r="K323" s="217"/>
      <c r="L323" s="223"/>
      <c r="M323" s="224"/>
      <c r="N323" s="225"/>
      <c r="O323" s="225"/>
      <c r="P323" s="225"/>
      <c r="Q323" s="225"/>
      <c r="R323" s="225"/>
      <c r="S323" s="225"/>
      <c r="T323" s="226"/>
      <c r="AT323" s="227" t="s">
        <v>148</v>
      </c>
      <c r="AU323" s="227" t="s">
        <v>81</v>
      </c>
      <c r="AV323" s="12" t="s">
        <v>146</v>
      </c>
      <c r="AW323" s="12" t="s">
        <v>35</v>
      </c>
      <c r="AX323" s="12" t="s">
        <v>79</v>
      </c>
      <c r="AY323" s="227" t="s">
        <v>138</v>
      </c>
    </row>
    <row r="324" spans="2:65" s="1" customFormat="1" ht="22.5" customHeight="1">
      <c r="B324" s="39"/>
      <c r="C324" s="192" t="s">
        <v>794</v>
      </c>
      <c r="D324" s="192" t="s">
        <v>141</v>
      </c>
      <c r="E324" s="193" t="s">
        <v>795</v>
      </c>
      <c r="F324" s="194" t="s">
        <v>796</v>
      </c>
      <c r="G324" s="195" t="s">
        <v>330</v>
      </c>
      <c r="H324" s="196">
        <v>22</v>
      </c>
      <c r="I324" s="197"/>
      <c r="J324" s="198">
        <f>ROUND(I324*H324,2)</f>
        <v>0</v>
      </c>
      <c r="K324" s="194" t="s">
        <v>145</v>
      </c>
      <c r="L324" s="59"/>
      <c r="M324" s="199" t="s">
        <v>21</v>
      </c>
      <c r="N324" s="200" t="s">
        <v>42</v>
      </c>
      <c r="O324" s="40"/>
      <c r="P324" s="201">
        <f>O324*H324</f>
        <v>0</v>
      </c>
      <c r="Q324" s="201">
        <v>0.00031</v>
      </c>
      <c r="R324" s="201">
        <f>Q324*H324</f>
        <v>0.00682</v>
      </c>
      <c r="S324" s="201">
        <v>0</v>
      </c>
      <c r="T324" s="202">
        <f>S324*H324</f>
        <v>0</v>
      </c>
      <c r="AR324" s="22" t="s">
        <v>220</v>
      </c>
      <c r="AT324" s="22" t="s">
        <v>141</v>
      </c>
      <c r="AU324" s="22" t="s">
        <v>81</v>
      </c>
      <c r="AY324" s="22" t="s">
        <v>138</v>
      </c>
      <c r="BE324" s="203">
        <f>IF(N324="základní",J324,0)</f>
        <v>0</v>
      </c>
      <c r="BF324" s="203">
        <f>IF(N324="snížená",J324,0)</f>
        <v>0</v>
      </c>
      <c r="BG324" s="203">
        <f>IF(N324="zákl. přenesená",J324,0)</f>
        <v>0</v>
      </c>
      <c r="BH324" s="203">
        <f>IF(N324="sníž. přenesená",J324,0)</f>
        <v>0</v>
      </c>
      <c r="BI324" s="203">
        <f>IF(N324="nulová",J324,0)</f>
        <v>0</v>
      </c>
      <c r="BJ324" s="22" t="s">
        <v>79</v>
      </c>
      <c r="BK324" s="203">
        <f>ROUND(I324*H324,2)</f>
        <v>0</v>
      </c>
      <c r="BL324" s="22" t="s">
        <v>220</v>
      </c>
      <c r="BM324" s="22" t="s">
        <v>797</v>
      </c>
    </row>
    <row r="325" spans="2:65" s="1" customFormat="1" ht="31.5" customHeight="1">
      <c r="B325" s="39"/>
      <c r="C325" s="192" t="s">
        <v>798</v>
      </c>
      <c r="D325" s="192" t="s">
        <v>141</v>
      </c>
      <c r="E325" s="193" t="s">
        <v>799</v>
      </c>
      <c r="F325" s="194" t="s">
        <v>800</v>
      </c>
      <c r="G325" s="195" t="s">
        <v>330</v>
      </c>
      <c r="H325" s="196">
        <v>42</v>
      </c>
      <c r="I325" s="197"/>
      <c r="J325" s="198">
        <f>ROUND(I325*H325,2)</f>
        <v>0</v>
      </c>
      <c r="K325" s="194" t="s">
        <v>145</v>
      </c>
      <c r="L325" s="59"/>
      <c r="M325" s="199" t="s">
        <v>21</v>
      </c>
      <c r="N325" s="200" t="s">
        <v>42</v>
      </c>
      <c r="O325" s="40"/>
      <c r="P325" s="201">
        <f>O325*H325</f>
        <v>0</v>
      </c>
      <c r="Q325" s="201">
        <v>0.00026</v>
      </c>
      <c r="R325" s="201">
        <f>Q325*H325</f>
        <v>0.01092</v>
      </c>
      <c r="S325" s="201">
        <v>0</v>
      </c>
      <c r="T325" s="202">
        <f>S325*H325</f>
        <v>0</v>
      </c>
      <c r="AR325" s="22" t="s">
        <v>220</v>
      </c>
      <c r="AT325" s="22" t="s">
        <v>141</v>
      </c>
      <c r="AU325" s="22" t="s">
        <v>81</v>
      </c>
      <c r="AY325" s="22" t="s">
        <v>138</v>
      </c>
      <c r="BE325" s="203">
        <f>IF(N325="základní",J325,0)</f>
        <v>0</v>
      </c>
      <c r="BF325" s="203">
        <f>IF(N325="snížená",J325,0)</f>
        <v>0</v>
      </c>
      <c r="BG325" s="203">
        <f>IF(N325="zákl. přenesená",J325,0)</f>
        <v>0</v>
      </c>
      <c r="BH325" s="203">
        <f>IF(N325="sníž. přenesená",J325,0)</f>
        <v>0</v>
      </c>
      <c r="BI325" s="203">
        <f>IF(N325="nulová",J325,0)</f>
        <v>0</v>
      </c>
      <c r="BJ325" s="22" t="s">
        <v>79</v>
      </c>
      <c r="BK325" s="203">
        <f>ROUND(I325*H325,2)</f>
        <v>0</v>
      </c>
      <c r="BL325" s="22" t="s">
        <v>220</v>
      </c>
      <c r="BM325" s="22" t="s">
        <v>801</v>
      </c>
    </row>
    <row r="326" spans="2:65" s="1" customFormat="1" ht="31.5" customHeight="1">
      <c r="B326" s="39"/>
      <c r="C326" s="192" t="s">
        <v>802</v>
      </c>
      <c r="D326" s="192" t="s">
        <v>141</v>
      </c>
      <c r="E326" s="193" t="s">
        <v>803</v>
      </c>
      <c r="F326" s="194" t="s">
        <v>804</v>
      </c>
      <c r="G326" s="195" t="s">
        <v>144</v>
      </c>
      <c r="H326" s="196">
        <v>3.911</v>
      </c>
      <c r="I326" s="197"/>
      <c r="J326" s="198">
        <f>ROUND(I326*H326,2)</f>
        <v>0</v>
      </c>
      <c r="K326" s="194" t="s">
        <v>145</v>
      </c>
      <c r="L326" s="59"/>
      <c r="M326" s="199" t="s">
        <v>21</v>
      </c>
      <c r="N326" s="200" t="s">
        <v>42</v>
      </c>
      <c r="O326" s="40"/>
      <c r="P326" s="201">
        <f>O326*H326</f>
        <v>0</v>
      </c>
      <c r="Q326" s="201">
        <v>0</v>
      </c>
      <c r="R326" s="201">
        <f>Q326*H326</f>
        <v>0</v>
      </c>
      <c r="S326" s="201">
        <v>0</v>
      </c>
      <c r="T326" s="202">
        <f>S326*H326</f>
        <v>0</v>
      </c>
      <c r="AR326" s="22" t="s">
        <v>220</v>
      </c>
      <c r="AT326" s="22" t="s">
        <v>141</v>
      </c>
      <c r="AU326" s="22" t="s">
        <v>81</v>
      </c>
      <c r="AY326" s="22" t="s">
        <v>138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22" t="s">
        <v>79</v>
      </c>
      <c r="BK326" s="203">
        <f>ROUND(I326*H326,2)</f>
        <v>0</v>
      </c>
      <c r="BL326" s="22" t="s">
        <v>220</v>
      </c>
      <c r="BM326" s="22" t="s">
        <v>805</v>
      </c>
    </row>
    <row r="327" spans="2:63" s="10" customFormat="1" ht="29.85" customHeight="1">
      <c r="B327" s="175"/>
      <c r="C327" s="176"/>
      <c r="D327" s="189" t="s">
        <v>70</v>
      </c>
      <c r="E327" s="190" t="s">
        <v>806</v>
      </c>
      <c r="F327" s="190" t="s">
        <v>807</v>
      </c>
      <c r="G327" s="176"/>
      <c r="H327" s="176"/>
      <c r="I327" s="179"/>
      <c r="J327" s="191">
        <f>BK327</f>
        <v>0</v>
      </c>
      <c r="K327" s="176"/>
      <c r="L327" s="181"/>
      <c r="M327" s="182"/>
      <c r="N327" s="183"/>
      <c r="O327" s="183"/>
      <c r="P327" s="184">
        <f>SUM(P328:P331)</f>
        <v>0</v>
      </c>
      <c r="Q327" s="183"/>
      <c r="R327" s="184">
        <f>SUM(R328:R331)</f>
        <v>0.6438999999999999</v>
      </c>
      <c r="S327" s="183"/>
      <c r="T327" s="185">
        <f>SUM(T328:T331)</f>
        <v>0</v>
      </c>
      <c r="AR327" s="186" t="s">
        <v>81</v>
      </c>
      <c r="AT327" s="187" t="s">
        <v>70</v>
      </c>
      <c r="AU327" s="187" t="s">
        <v>79</v>
      </c>
      <c r="AY327" s="186" t="s">
        <v>138</v>
      </c>
      <c r="BK327" s="188">
        <f>SUM(BK328:BK331)</f>
        <v>0</v>
      </c>
    </row>
    <row r="328" spans="2:65" s="1" customFormat="1" ht="22.5" customHeight="1">
      <c r="B328" s="39"/>
      <c r="C328" s="192" t="s">
        <v>808</v>
      </c>
      <c r="D328" s="192" t="s">
        <v>141</v>
      </c>
      <c r="E328" s="193" t="s">
        <v>809</v>
      </c>
      <c r="F328" s="194" t="s">
        <v>810</v>
      </c>
      <c r="G328" s="195" t="s">
        <v>164</v>
      </c>
      <c r="H328" s="196">
        <v>1075</v>
      </c>
      <c r="I328" s="197"/>
      <c r="J328" s="198">
        <f>ROUND(I328*H328,2)</f>
        <v>0</v>
      </c>
      <c r="K328" s="194" t="s">
        <v>145</v>
      </c>
      <c r="L328" s="59"/>
      <c r="M328" s="199" t="s">
        <v>21</v>
      </c>
      <c r="N328" s="200" t="s">
        <v>42</v>
      </c>
      <c r="O328" s="40"/>
      <c r="P328" s="201">
        <f>O328*H328</f>
        <v>0</v>
      </c>
      <c r="Q328" s="201">
        <v>0.00021</v>
      </c>
      <c r="R328" s="201">
        <f>Q328*H328</f>
        <v>0.22575</v>
      </c>
      <c r="S328" s="201">
        <v>0</v>
      </c>
      <c r="T328" s="202">
        <f>S328*H328</f>
        <v>0</v>
      </c>
      <c r="AR328" s="22" t="s">
        <v>220</v>
      </c>
      <c r="AT328" s="22" t="s">
        <v>141</v>
      </c>
      <c r="AU328" s="22" t="s">
        <v>81</v>
      </c>
      <c r="AY328" s="22" t="s">
        <v>138</v>
      </c>
      <c r="BE328" s="203">
        <f>IF(N328="základní",J328,0)</f>
        <v>0</v>
      </c>
      <c r="BF328" s="203">
        <f>IF(N328="snížená",J328,0)</f>
        <v>0</v>
      </c>
      <c r="BG328" s="203">
        <f>IF(N328="zákl. přenesená",J328,0)</f>
        <v>0</v>
      </c>
      <c r="BH328" s="203">
        <f>IF(N328="sníž. přenesená",J328,0)</f>
        <v>0</v>
      </c>
      <c r="BI328" s="203">
        <f>IF(N328="nulová",J328,0)</f>
        <v>0</v>
      </c>
      <c r="BJ328" s="22" t="s">
        <v>79</v>
      </c>
      <c r="BK328" s="203">
        <f>ROUND(I328*H328,2)</f>
        <v>0</v>
      </c>
      <c r="BL328" s="22" t="s">
        <v>220</v>
      </c>
      <c r="BM328" s="22" t="s">
        <v>811</v>
      </c>
    </row>
    <row r="329" spans="2:65" s="1" customFormat="1" ht="22.5" customHeight="1">
      <c r="B329" s="39"/>
      <c r="C329" s="192" t="s">
        <v>812</v>
      </c>
      <c r="D329" s="192" t="s">
        <v>141</v>
      </c>
      <c r="E329" s="193" t="s">
        <v>813</v>
      </c>
      <c r="F329" s="194" t="s">
        <v>814</v>
      </c>
      <c r="G329" s="195" t="s">
        <v>164</v>
      </c>
      <c r="H329" s="196">
        <v>295</v>
      </c>
      <c r="I329" s="197"/>
      <c r="J329" s="198">
        <f>ROUND(I329*H329,2)</f>
        <v>0</v>
      </c>
      <c r="K329" s="194" t="s">
        <v>145</v>
      </c>
      <c r="L329" s="59"/>
      <c r="M329" s="199" t="s">
        <v>21</v>
      </c>
      <c r="N329" s="200" t="s">
        <v>42</v>
      </c>
      <c r="O329" s="40"/>
      <c r="P329" s="201">
        <f>O329*H329</f>
        <v>0</v>
      </c>
      <c r="Q329" s="201">
        <v>0.00021</v>
      </c>
      <c r="R329" s="201">
        <f>Q329*H329</f>
        <v>0.061950000000000005</v>
      </c>
      <c r="S329" s="201">
        <v>0</v>
      </c>
      <c r="T329" s="202">
        <f>S329*H329</f>
        <v>0</v>
      </c>
      <c r="AR329" s="22" t="s">
        <v>220</v>
      </c>
      <c r="AT329" s="22" t="s">
        <v>141</v>
      </c>
      <c r="AU329" s="22" t="s">
        <v>81</v>
      </c>
      <c r="AY329" s="22" t="s">
        <v>138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22" t="s">
        <v>79</v>
      </c>
      <c r="BK329" s="203">
        <f>ROUND(I329*H329,2)</f>
        <v>0</v>
      </c>
      <c r="BL329" s="22" t="s">
        <v>220</v>
      </c>
      <c r="BM329" s="22" t="s">
        <v>815</v>
      </c>
    </row>
    <row r="330" spans="2:65" s="1" customFormat="1" ht="31.5" customHeight="1">
      <c r="B330" s="39"/>
      <c r="C330" s="192" t="s">
        <v>816</v>
      </c>
      <c r="D330" s="192" t="s">
        <v>141</v>
      </c>
      <c r="E330" s="193" t="s">
        <v>817</v>
      </c>
      <c r="F330" s="194" t="s">
        <v>818</v>
      </c>
      <c r="G330" s="195" t="s">
        <v>164</v>
      </c>
      <c r="H330" s="196">
        <v>1075</v>
      </c>
      <c r="I330" s="197"/>
      <c r="J330" s="198">
        <f>ROUND(I330*H330,2)</f>
        <v>0</v>
      </c>
      <c r="K330" s="194" t="s">
        <v>145</v>
      </c>
      <c r="L330" s="59"/>
      <c r="M330" s="199" t="s">
        <v>21</v>
      </c>
      <c r="N330" s="200" t="s">
        <v>42</v>
      </c>
      <c r="O330" s="40"/>
      <c r="P330" s="201">
        <f>O330*H330</f>
        <v>0</v>
      </c>
      <c r="Q330" s="201">
        <v>0.00026</v>
      </c>
      <c r="R330" s="201">
        <f>Q330*H330</f>
        <v>0.27949999999999997</v>
      </c>
      <c r="S330" s="201">
        <v>0</v>
      </c>
      <c r="T330" s="202">
        <f>S330*H330</f>
        <v>0</v>
      </c>
      <c r="AR330" s="22" t="s">
        <v>220</v>
      </c>
      <c r="AT330" s="22" t="s">
        <v>141</v>
      </c>
      <c r="AU330" s="22" t="s">
        <v>81</v>
      </c>
      <c r="AY330" s="22" t="s">
        <v>138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22" t="s">
        <v>79</v>
      </c>
      <c r="BK330" s="203">
        <f>ROUND(I330*H330,2)</f>
        <v>0</v>
      </c>
      <c r="BL330" s="22" t="s">
        <v>220</v>
      </c>
      <c r="BM330" s="22" t="s">
        <v>819</v>
      </c>
    </row>
    <row r="331" spans="2:65" s="1" customFormat="1" ht="22.5" customHeight="1">
      <c r="B331" s="39"/>
      <c r="C331" s="192" t="s">
        <v>820</v>
      </c>
      <c r="D331" s="192" t="s">
        <v>141</v>
      </c>
      <c r="E331" s="193" t="s">
        <v>821</v>
      </c>
      <c r="F331" s="194" t="s">
        <v>822</v>
      </c>
      <c r="G331" s="195" t="s">
        <v>164</v>
      </c>
      <c r="H331" s="196">
        <v>295</v>
      </c>
      <c r="I331" s="197"/>
      <c r="J331" s="198">
        <f>ROUND(I331*H331,2)</f>
        <v>0</v>
      </c>
      <c r="K331" s="194" t="s">
        <v>145</v>
      </c>
      <c r="L331" s="59"/>
      <c r="M331" s="199" t="s">
        <v>21</v>
      </c>
      <c r="N331" s="244" t="s">
        <v>42</v>
      </c>
      <c r="O331" s="245"/>
      <c r="P331" s="246">
        <f>O331*H331</f>
        <v>0</v>
      </c>
      <c r="Q331" s="246">
        <v>0.00026</v>
      </c>
      <c r="R331" s="246">
        <f>Q331*H331</f>
        <v>0.07669999999999999</v>
      </c>
      <c r="S331" s="246">
        <v>0</v>
      </c>
      <c r="T331" s="247">
        <f>S331*H331</f>
        <v>0</v>
      </c>
      <c r="AR331" s="22" t="s">
        <v>220</v>
      </c>
      <c r="AT331" s="22" t="s">
        <v>141</v>
      </c>
      <c r="AU331" s="22" t="s">
        <v>81</v>
      </c>
      <c r="AY331" s="22" t="s">
        <v>138</v>
      </c>
      <c r="BE331" s="203">
        <f>IF(N331="základní",J331,0)</f>
        <v>0</v>
      </c>
      <c r="BF331" s="203">
        <f>IF(N331="snížená",J331,0)</f>
        <v>0</v>
      </c>
      <c r="BG331" s="203">
        <f>IF(N331="zákl. přenesená",J331,0)</f>
        <v>0</v>
      </c>
      <c r="BH331" s="203">
        <f>IF(N331="sníž. přenesená",J331,0)</f>
        <v>0</v>
      </c>
      <c r="BI331" s="203">
        <f>IF(N331="nulová",J331,0)</f>
        <v>0</v>
      </c>
      <c r="BJ331" s="22" t="s">
        <v>79</v>
      </c>
      <c r="BK331" s="203">
        <f>ROUND(I331*H331,2)</f>
        <v>0</v>
      </c>
      <c r="BL331" s="22" t="s">
        <v>220</v>
      </c>
      <c r="BM331" s="22" t="s">
        <v>823</v>
      </c>
    </row>
    <row r="332" spans="2:12" s="1" customFormat="1" ht="6.95" customHeight="1">
      <c r="B332" s="54"/>
      <c r="C332" s="55"/>
      <c r="D332" s="55"/>
      <c r="E332" s="55"/>
      <c r="F332" s="55"/>
      <c r="G332" s="55"/>
      <c r="H332" s="55"/>
      <c r="I332" s="138"/>
      <c r="J332" s="55"/>
      <c r="K332" s="55"/>
      <c r="L332" s="59"/>
    </row>
  </sheetData>
  <sheetProtection algorithmName="SHA-512" hashValue="hOBbAGqu9sUvhfyD3QBtJA7vM5mKi8TxbHv0q9Md1h0kJezKxviW/sjqAuSuazFGGm26YLXPiqCz07lHA0EMrg==" saltValue="008H73dYV5ezYAghPCv4Gg==" spinCount="100000" sheet="1" objects="1" scenarios="1" formatCells="0" formatColumns="0" formatRows="0" sort="0" autoFilter="0"/>
  <autoFilter ref="C97:K331"/>
  <mergeCells count="9">
    <mergeCell ref="E88:H88"/>
    <mergeCell ref="E90:H9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85</v>
      </c>
      <c r="G1" s="374" t="s">
        <v>86</v>
      </c>
      <c r="H1" s="374"/>
      <c r="I1" s="113"/>
      <c r="J1" s="112" t="s">
        <v>87</v>
      </c>
      <c r="K1" s="111" t="s">
        <v>88</v>
      </c>
      <c r="L1" s="112" t="s">
        <v>89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22" t="s">
        <v>84</v>
      </c>
    </row>
    <row r="3" spans="2:46" ht="6.95" customHeight="1">
      <c r="B3" s="23"/>
      <c r="C3" s="24"/>
      <c r="D3" s="24"/>
      <c r="E3" s="24"/>
      <c r="F3" s="24"/>
      <c r="G3" s="24"/>
      <c r="H3" s="24"/>
      <c r="I3" s="115"/>
      <c r="J3" s="24"/>
      <c r="K3" s="25"/>
      <c r="AT3" s="22" t="s">
        <v>81</v>
      </c>
    </row>
    <row r="4" spans="2:46" ht="36.95" customHeight="1">
      <c r="B4" s="26"/>
      <c r="C4" s="27"/>
      <c r="D4" s="28" t="s">
        <v>92</v>
      </c>
      <c r="E4" s="27"/>
      <c r="F4" s="27"/>
      <c r="G4" s="27"/>
      <c r="H4" s="27"/>
      <c r="I4" s="116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6"/>
      <c r="J5" s="27"/>
      <c r="K5" s="29"/>
    </row>
    <row r="6" spans="2:11" ht="13.5">
      <c r="B6" s="26"/>
      <c r="C6" s="27"/>
      <c r="D6" s="35" t="s">
        <v>18</v>
      </c>
      <c r="E6" s="27"/>
      <c r="F6" s="27"/>
      <c r="G6" s="27"/>
      <c r="H6" s="27"/>
      <c r="I6" s="116"/>
      <c r="J6" s="27"/>
      <c r="K6" s="29"/>
    </row>
    <row r="7" spans="2:11" ht="22.5" customHeight="1">
      <c r="B7" s="26"/>
      <c r="C7" s="27"/>
      <c r="D7" s="27"/>
      <c r="E7" s="367" t="str">
        <f>'Rekapitulace stavby'!K6</f>
        <v>Stavební úpravy a změna užívání 1.NP objektu č.p.90 na parcele 3016 v k.ú.Jaroměř(Dům s pečovatelskou službou)</v>
      </c>
      <c r="F7" s="368"/>
      <c r="G7" s="368"/>
      <c r="H7" s="368"/>
      <c r="I7" s="116"/>
      <c r="J7" s="27"/>
      <c r="K7" s="29"/>
    </row>
    <row r="8" spans="2:11" s="1" customFormat="1" ht="13.5">
      <c r="B8" s="39"/>
      <c r="C8" s="40"/>
      <c r="D8" s="35" t="s">
        <v>93</v>
      </c>
      <c r="E8" s="40"/>
      <c r="F8" s="40"/>
      <c r="G8" s="40"/>
      <c r="H8" s="40"/>
      <c r="I8" s="117"/>
      <c r="J8" s="40"/>
      <c r="K8" s="43"/>
    </row>
    <row r="9" spans="2:11" s="1" customFormat="1" ht="36.95" customHeight="1">
      <c r="B9" s="39"/>
      <c r="C9" s="40"/>
      <c r="D9" s="40"/>
      <c r="E9" s="369" t="s">
        <v>824</v>
      </c>
      <c r="F9" s="370"/>
      <c r="G9" s="370"/>
      <c r="H9" s="370"/>
      <c r="I9" s="117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7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8" t="s">
        <v>22</v>
      </c>
      <c r="J11" s="33" t="s">
        <v>21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8" t="s">
        <v>25</v>
      </c>
      <c r="J12" s="119" t="str">
        <f>'Rekapitulace stavby'!AN8</f>
        <v>10. 12. 2018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7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8" t="s">
        <v>28</v>
      </c>
      <c r="J14" s="33" t="s">
        <v>21</v>
      </c>
      <c r="K14" s="43"/>
    </row>
    <row r="15" spans="2:11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18" t="s">
        <v>30</v>
      </c>
      <c r="J15" s="33" t="s">
        <v>21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7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18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8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7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18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34</v>
      </c>
      <c r="F21" s="40"/>
      <c r="G21" s="40"/>
      <c r="H21" s="40"/>
      <c r="I21" s="118" t="s">
        <v>30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7"/>
      <c r="J22" s="40"/>
      <c r="K22" s="43"/>
    </row>
    <row r="23" spans="2:11" s="1" customFormat="1" ht="14.45" customHeight="1">
      <c r="B23" s="39"/>
      <c r="C23" s="40"/>
      <c r="D23" s="35" t="s">
        <v>36</v>
      </c>
      <c r="E23" s="40"/>
      <c r="F23" s="40"/>
      <c r="G23" s="40"/>
      <c r="H23" s="40"/>
      <c r="I23" s="117"/>
      <c r="J23" s="40"/>
      <c r="K23" s="43"/>
    </row>
    <row r="24" spans="2:11" s="6" customFormat="1" ht="22.5" customHeight="1">
      <c r="B24" s="120"/>
      <c r="C24" s="121"/>
      <c r="D24" s="121"/>
      <c r="E24" s="336" t="s">
        <v>21</v>
      </c>
      <c r="F24" s="336"/>
      <c r="G24" s="336"/>
      <c r="H24" s="336"/>
      <c r="I24" s="122"/>
      <c r="J24" s="121"/>
      <c r="K24" s="123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7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4"/>
      <c r="J26" s="83"/>
      <c r="K26" s="125"/>
    </row>
    <row r="27" spans="2:11" s="1" customFormat="1" ht="25.35" customHeight="1">
      <c r="B27" s="39"/>
      <c r="C27" s="40"/>
      <c r="D27" s="126" t="s">
        <v>37</v>
      </c>
      <c r="E27" s="40"/>
      <c r="F27" s="40"/>
      <c r="G27" s="40"/>
      <c r="H27" s="40"/>
      <c r="I27" s="117"/>
      <c r="J27" s="127">
        <f>ROUND(J80,2)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4"/>
      <c r="J28" s="83"/>
      <c r="K28" s="125"/>
    </row>
    <row r="29" spans="2:11" s="1" customFormat="1" ht="14.45" customHeight="1">
      <c r="B29" s="39"/>
      <c r="C29" s="40"/>
      <c r="D29" s="40"/>
      <c r="E29" s="40"/>
      <c r="F29" s="44" t="s">
        <v>39</v>
      </c>
      <c r="G29" s="40"/>
      <c r="H29" s="40"/>
      <c r="I29" s="128" t="s">
        <v>38</v>
      </c>
      <c r="J29" s="44" t="s">
        <v>40</v>
      </c>
      <c r="K29" s="43"/>
    </row>
    <row r="30" spans="2:11" s="1" customFormat="1" ht="14.45" customHeight="1">
      <c r="B30" s="39"/>
      <c r="C30" s="40"/>
      <c r="D30" s="47" t="s">
        <v>41</v>
      </c>
      <c r="E30" s="47" t="s">
        <v>42</v>
      </c>
      <c r="F30" s="129">
        <f>ROUND(SUM(BE80:BE94),2)</f>
        <v>0</v>
      </c>
      <c r="G30" s="40"/>
      <c r="H30" s="40"/>
      <c r="I30" s="130">
        <v>0.21</v>
      </c>
      <c r="J30" s="129">
        <f>ROUND(ROUND((SUM(BE80:BE94)),2)*I30,2)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43</v>
      </c>
      <c r="F31" s="129">
        <f>ROUND(SUM(BF80:BF94),2)</f>
        <v>0</v>
      </c>
      <c r="G31" s="40"/>
      <c r="H31" s="40"/>
      <c r="I31" s="130">
        <v>0.15</v>
      </c>
      <c r="J31" s="129">
        <f>ROUND(ROUND((SUM(BF80:BF94)),2)*I31,2)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44</v>
      </c>
      <c r="F32" s="129">
        <f>ROUND(SUM(BG80:BG94),2)</f>
        <v>0</v>
      </c>
      <c r="G32" s="40"/>
      <c r="H32" s="40"/>
      <c r="I32" s="130">
        <v>0.21</v>
      </c>
      <c r="J32" s="129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45</v>
      </c>
      <c r="F33" s="129">
        <f>ROUND(SUM(BH80:BH94),2)</f>
        <v>0</v>
      </c>
      <c r="G33" s="40"/>
      <c r="H33" s="40"/>
      <c r="I33" s="130">
        <v>0.15</v>
      </c>
      <c r="J33" s="129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46</v>
      </c>
      <c r="F34" s="129">
        <f>ROUND(SUM(BI80:BI94),2)</f>
        <v>0</v>
      </c>
      <c r="G34" s="40"/>
      <c r="H34" s="40"/>
      <c r="I34" s="130">
        <v>0</v>
      </c>
      <c r="J34" s="129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7"/>
      <c r="J35" s="40"/>
      <c r="K35" s="43"/>
    </row>
    <row r="36" spans="2:11" s="1" customFormat="1" ht="25.35" customHeight="1">
      <c r="B36" s="39"/>
      <c r="C36" s="131"/>
      <c r="D36" s="132" t="s">
        <v>47</v>
      </c>
      <c r="E36" s="77"/>
      <c r="F36" s="77"/>
      <c r="G36" s="133" t="s">
        <v>48</v>
      </c>
      <c r="H36" s="134" t="s">
        <v>49</v>
      </c>
      <c r="I36" s="135"/>
      <c r="J36" s="136">
        <f>SUM(J27:J34)</f>
        <v>0</v>
      </c>
      <c r="K36" s="137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8"/>
      <c r="J37" s="55"/>
      <c r="K37" s="56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39"/>
      <c r="C42" s="28" t="s">
        <v>95</v>
      </c>
      <c r="D42" s="40"/>
      <c r="E42" s="40"/>
      <c r="F42" s="40"/>
      <c r="G42" s="40"/>
      <c r="H42" s="40"/>
      <c r="I42" s="117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7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7"/>
      <c r="J44" s="40"/>
      <c r="K44" s="43"/>
    </row>
    <row r="45" spans="2:11" s="1" customFormat="1" ht="22.5" customHeight="1">
      <c r="B45" s="39"/>
      <c r="C45" s="40"/>
      <c r="D45" s="40"/>
      <c r="E45" s="367" t="str">
        <f>E7</f>
        <v>Stavební úpravy a změna užívání 1.NP objektu č.p.90 na parcele 3016 v k.ú.Jaroměř(Dům s pečovatelskou službou)</v>
      </c>
      <c r="F45" s="368"/>
      <c r="G45" s="368"/>
      <c r="H45" s="368"/>
      <c r="I45" s="117"/>
      <c r="J45" s="40"/>
      <c r="K45" s="43"/>
    </row>
    <row r="46" spans="2:11" s="1" customFormat="1" ht="14.45" customHeight="1">
      <c r="B46" s="39"/>
      <c r="C46" s="35" t="s">
        <v>93</v>
      </c>
      <c r="D46" s="40"/>
      <c r="E46" s="40"/>
      <c r="F46" s="40"/>
      <c r="G46" s="40"/>
      <c r="H46" s="40"/>
      <c r="I46" s="117"/>
      <c r="J46" s="40"/>
      <c r="K46" s="43"/>
    </row>
    <row r="47" spans="2:11" s="1" customFormat="1" ht="23.25" customHeight="1">
      <c r="B47" s="39"/>
      <c r="C47" s="40"/>
      <c r="D47" s="40"/>
      <c r="E47" s="369" t="str">
        <f>E9</f>
        <v xml:space="preserve">02 - Ostatní a vedlejší náklady </v>
      </c>
      <c r="F47" s="370"/>
      <c r="G47" s="370"/>
      <c r="H47" s="370"/>
      <c r="I47" s="117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7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p.č. st. 3016, k.ú. Jaroměř</v>
      </c>
      <c r="G49" s="40"/>
      <c r="H49" s="40"/>
      <c r="I49" s="118" t="s">
        <v>25</v>
      </c>
      <c r="J49" s="119" t="str">
        <f>IF(J12="","",J12)</f>
        <v>10. 12. 2018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7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>Město Jaroměř,nám.Československé armády 16,Jaroměř</v>
      </c>
      <c r="G51" s="40"/>
      <c r="H51" s="40"/>
      <c r="I51" s="118" t="s">
        <v>33</v>
      </c>
      <c r="J51" s="33" t="str">
        <f>E21</f>
        <v xml:space="preserve">Projecticon s.r.o.,A.Kopeckého 151,Nový Hrádek 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17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7"/>
      <c r="J53" s="40"/>
      <c r="K53" s="43"/>
    </row>
    <row r="54" spans="2:11" s="1" customFormat="1" ht="29.25" customHeight="1">
      <c r="B54" s="39"/>
      <c r="C54" s="143" t="s">
        <v>96</v>
      </c>
      <c r="D54" s="131"/>
      <c r="E54" s="131"/>
      <c r="F54" s="131"/>
      <c r="G54" s="131"/>
      <c r="H54" s="131"/>
      <c r="I54" s="144"/>
      <c r="J54" s="145" t="s">
        <v>97</v>
      </c>
      <c r="K54" s="146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7"/>
      <c r="J55" s="40"/>
      <c r="K55" s="43"/>
    </row>
    <row r="56" spans="2:47" s="1" customFormat="1" ht="29.25" customHeight="1">
      <c r="B56" s="39"/>
      <c r="C56" s="147" t="s">
        <v>98</v>
      </c>
      <c r="D56" s="40"/>
      <c r="E56" s="40"/>
      <c r="F56" s="40"/>
      <c r="G56" s="40"/>
      <c r="H56" s="40"/>
      <c r="I56" s="117"/>
      <c r="J56" s="127">
        <f>J80</f>
        <v>0</v>
      </c>
      <c r="K56" s="43"/>
      <c r="AU56" s="22" t="s">
        <v>99</v>
      </c>
    </row>
    <row r="57" spans="2:11" s="7" customFormat="1" ht="24.95" customHeight="1">
      <c r="B57" s="148"/>
      <c r="C57" s="149"/>
      <c r="D57" s="150" t="s">
        <v>825</v>
      </c>
      <c r="E57" s="151"/>
      <c r="F57" s="151"/>
      <c r="G57" s="151"/>
      <c r="H57" s="151"/>
      <c r="I57" s="152"/>
      <c r="J57" s="153">
        <f>J81</f>
        <v>0</v>
      </c>
      <c r="K57" s="154"/>
    </row>
    <row r="58" spans="2:11" s="8" customFormat="1" ht="19.9" customHeight="1">
      <c r="B58" s="155"/>
      <c r="C58" s="156"/>
      <c r="D58" s="157" t="s">
        <v>826</v>
      </c>
      <c r="E58" s="158"/>
      <c r="F58" s="158"/>
      <c r="G58" s="158"/>
      <c r="H58" s="158"/>
      <c r="I58" s="159"/>
      <c r="J58" s="160">
        <f>J82</f>
        <v>0</v>
      </c>
      <c r="K58" s="161"/>
    </row>
    <row r="59" spans="2:11" s="8" customFormat="1" ht="19.9" customHeight="1">
      <c r="B59" s="155"/>
      <c r="C59" s="156"/>
      <c r="D59" s="157" t="s">
        <v>827</v>
      </c>
      <c r="E59" s="158"/>
      <c r="F59" s="158"/>
      <c r="G59" s="158"/>
      <c r="H59" s="158"/>
      <c r="I59" s="159"/>
      <c r="J59" s="160">
        <f>J90</f>
        <v>0</v>
      </c>
      <c r="K59" s="161"/>
    </row>
    <row r="60" spans="2:11" s="8" customFormat="1" ht="19.9" customHeight="1">
      <c r="B60" s="155"/>
      <c r="C60" s="156"/>
      <c r="D60" s="157" t="s">
        <v>828</v>
      </c>
      <c r="E60" s="158"/>
      <c r="F60" s="158"/>
      <c r="G60" s="158"/>
      <c r="H60" s="158"/>
      <c r="I60" s="159"/>
      <c r="J60" s="160">
        <f>J92</f>
        <v>0</v>
      </c>
      <c r="K60" s="161"/>
    </row>
    <row r="61" spans="2:11" s="1" customFormat="1" ht="21.75" customHeight="1">
      <c r="B61" s="39"/>
      <c r="C61" s="40"/>
      <c r="D61" s="40"/>
      <c r="E61" s="40"/>
      <c r="F61" s="40"/>
      <c r="G61" s="40"/>
      <c r="H61" s="40"/>
      <c r="I61" s="117"/>
      <c r="J61" s="40"/>
      <c r="K61" s="43"/>
    </row>
    <row r="62" spans="2:11" s="1" customFormat="1" ht="6.95" customHeight="1">
      <c r="B62" s="54"/>
      <c r="C62" s="55"/>
      <c r="D62" s="55"/>
      <c r="E62" s="55"/>
      <c r="F62" s="55"/>
      <c r="G62" s="55"/>
      <c r="H62" s="55"/>
      <c r="I62" s="138"/>
      <c r="J62" s="55"/>
      <c r="K62" s="56"/>
    </row>
    <row r="66" spans="2:12" s="1" customFormat="1" ht="6.95" customHeight="1">
      <c r="B66" s="57"/>
      <c r="C66" s="58"/>
      <c r="D66" s="58"/>
      <c r="E66" s="58"/>
      <c r="F66" s="58"/>
      <c r="G66" s="58"/>
      <c r="H66" s="58"/>
      <c r="I66" s="141"/>
      <c r="J66" s="58"/>
      <c r="K66" s="58"/>
      <c r="L66" s="59"/>
    </row>
    <row r="67" spans="2:12" s="1" customFormat="1" ht="36.95" customHeight="1">
      <c r="B67" s="39"/>
      <c r="C67" s="60" t="s">
        <v>122</v>
      </c>
      <c r="D67" s="61"/>
      <c r="E67" s="61"/>
      <c r="F67" s="61"/>
      <c r="G67" s="61"/>
      <c r="H67" s="61"/>
      <c r="I67" s="162"/>
      <c r="J67" s="61"/>
      <c r="K67" s="61"/>
      <c r="L67" s="59"/>
    </row>
    <row r="68" spans="2:12" s="1" customFormat="1" ht="6.95" customHeight="1">
      <c r="B68" s="39"/>
      <c r="C68" s="61"/>
      <c r="D68" s="61"/>
      <c r="E68" s="61"/>
      <c r="F68" s="61"/>
      <c r="G68" s="61"/>
      <c r="H68" s="61"/>
      <c r="I68" s="162"/>
      <c r="J68" s="61"/>
      <c r="K68" s="61"/>
      <c r="L68" s="59"/>
    </row>
    <row r="69" spans="2:12" s="1" customFormat="1" ht="14.45" customHeight="1">
      <c r="B69" s="39"/>
      <c r="C69" s="63" t="s">
        <v>18</v>
      </c>
      <c r="D69" s="61"/>
      <c r="E69" s="61"/>
      <c r="F69" s="61"/>
      <c r="G69" s="61"/>
      <c r="H69" s="61"/>
      <c r="I69" s="162"/>
      <c r="J69" s="61"/>
      <c r="K69" s="61"/>
      <c r="L69" s="59"/>
    </row>
    <row r="70" spans="2:12" s="1" customFormat="1" ht="22.5" customHeight="1">
      <c r="B70" s="39"/>
      <c r="C70" s="61"/>
      <c r="D70" s="61"/>
      <c r="E70" s="371" t="str">
        <f>E7</f>
        <v>Stavební úpravy a změna užívání 1.NP objektu č.p.90 na parcele 3016 v k.ú.Jaroměř(Dům s pečovatelskou službou)</v>
      </c>
      <c r="F70" s="372"/>
      <c r="G70" s="372"/>
      <c r="H70" s="372"/>
      <c r="I70" s="162"/>
      <c r="J70" s="61"/>
      <c r="K70" s="61"/>
      <c r="L70" s="59"/>
    </row>
    <row r="71" spans="2:12" s="1" customFormat="1" ht="14.45" customHeight="1">
      <c r="B71" s="39"/>
      <c r="C71" s="63" t="s">
        <v>93</v>
      </c>
      <c r="D71" s="61"/>
      <c r="E71" s="61"/>
      <c r="F71" s="61"/>
      <c r="G71" s="61"/>
      <c r="H71" s="61"/>
      <c r="I71" s="162"/>
      <c r="J71" s="61"/>
      <c r="K71" s="61"/>
      <c r="L71" s="59"/>
    </row>
    <row r="72" spans="2:12" s="1" customFormat="1" ht="23.25" customHeight="1">
      <c r="B72" s="39"/>
      <c r="C72" s="61"/>
      <c r="D72" s="61"/>
      <c r="E72" s="347" t="str">
        <f>E9</f>
        <v xml:space="preserve">02 - Ostatní a vedlejší náklady </v>
      </c>
      <c r="F72" s="373"/>
      <c r="G72" s="373"/>
      <c r="H72" s="373"/>
      <c r="I72" s="162"/>
      <c r="J72" s="61"/>
      <c r="K72" s="61"/>
      <c r="L72" s="59"/>
    </row>
    <row r="73" spans="2:12" s="1" customFormat="1" ht="6.95" customHeight="1">
      <c r="B73" s="39"/>
      <c r="C73" s="61"/>
      <c r="D73" s="61"/>
      <c r="E73" s="61"/>
      <c r="F73" s="61"/>
      <c r="G73" s="61"/>
      <c r="H73" s="61"/>
      <c r="I73" s="162"/>
      <c r="J73" s="61"/>
      <c r="K73" s="61"/>
      <c r="L73" s="59"/>
    </row>
    <row r="74" spans="2:12" s="1" customFormat="1" ht="18" customHeight="1">
      <c r="B74" s="39"/>
      <c r="C74" s="63" t="s">
        <v>23</v>
      </c>
      <c r="D74" s="61"/>
      <c r="E74" s="61"/>
      <c r="F74" s="163" t="str">
        <f>F12</f>
        <v>p.č. st. 3016, k.ú. Jaroměř</v>
      </c>
      <c r="G74" s="61"/>
      <c r="H74" s="61"/>
      <c r="I74" s="164" t="s">
        <v>25</v>
      </c>
      <c r="J74" s="71" t="str">
        <f>IF(J12="","",J12)</f>
        <v>10. 12. 2018</v>
      </c>
      <c r="K74" s="61"/>
      <c r="L74" s="59"/>
    </row>
    <row r="75" spans="2:12" s="1" customFormat="1" ht="6.95" customHeight="1">
      <c r="B75" s="39"/>
      <c r="C75" s="61"/>
      <c r="D75" s="61"/>
      <c r="E75" s="61"/>
      <c r="F75" s="61"/>
      <c r="G75" s="61"/>
      <c r="H75" s="61"/>
      <c r="I75" s="162"/>
      <c r="J75" s="61"/>
      <c r="K75" s="61"/>
      <c r="L75" s="59"/>
    </row>
    <row r="76" spans="2:12" s="1" customFormat="1" ht="13.5">
      <c r="B76" s="39"/>
      <c r="C76" s="63" t="s">
        <v>27</v>
      </c>
      <c r="D76" s="61"/>
      <c r="E76" s="61"/>
      <c r="F76" s="163" t="str">
        <f>E15</f>
        <v>Město Jaroměř,nám.Československé armády 16,Jaroměř</v>
      </c>
      <c r="G76" s="61"/>
      <c r="H76" s="61"/>
      <c r="I76" s="164" t="s">
        <v>33</v>
      </c>
      <c r="J76" s="163" t="str">
        <f>E21</f>
        <v xml:space="preserve">Projecticon s.r.o.,A.Kopeckého 151,Nový Hrádek </v>
      </c>
      <c r="K76" s="61"/>
      <c r="L76" s="59"/>
    </row>
    <row r="77" spans="2:12" s="1" customFormat="1" ht="14.45" customHeight="1">
      <c r="B77" s="39"/>
      <c r="C77" s="63" t="s">
        <v>31</v>
      </c>
      <c r="D77" s="61"/>
      <c r="E77" s="61"/>
      <c r="F77" s="163" t="str">
        <f>IF(E18="","",E18)</f>
        <v/>
      </c>
      <c r="G77" s="61"/>
      <c r="H77" s="61"/>
      <c r="I77" s="162"/>
      <c r="J77" s="61"/>
      <c r="K77" s="61"/>
      <c r="L77" s="59"/>
    </row>
    <row r="78" spans="2:12" s="1" customFormat="1" ht="10.35" customHeight="1">
      <c r="B78" s="39"/>
      <c r="C78" s="61"/>
      <c r="D78" s="61"/>
      <c r="E78" s="61"/>
      <c r="F78" s="61"/>
      <c r="G78" s="61"/>
      <c r="H78" s="61"/>
      <c r="I78" s="162"/>
      <c r="J78" s="61"/>
      <c r="K78" s="61"/>
      <c r="L78" s="59"/>
    </row>
    <row r="79" spans="2:20" s="9" customFormat="1" ht="29.25" customHeight="1">
      <c r="B79" s="165"/>
      <c r="C79" s="166" t="s">
        <v>123</v>
      </c>
      <c r="D79" s="167" t="s">
        <v>56</v>
      </c>
      <c r="E79" s="167" t="s">
        <v>52</v>
      </c>
      <c r="F79" s="167" t="s">
        <v>124</v>
      </c>
      <c r="G79" s="167" t="s">
        <v>125</v>
      </c>
      <c r="H79" s="167" t="s">
        <v>126</v>
      </c>
      <c r="I79" s="168" t="s">
        <v>127</v>
      </c>
      <c r="J79" s="167" t="s">
        <v>97</v>
      </c>
      <c r="K79" s="169" t="s">
        <v>128</v>
      </c>
      <c r="L79" s="170"/>
      <c r="M79" s="79" t="s">
        <v>129</v>
      </c>
      <c r="N79" s="80" t="s">
        <v>41</v>
      </c>
      <c r="O79" s="80" t="s">
        <v>130</v>
      </c>
      <c r="P79" s="80" t="s">
        <v>131</v>
      </c>
      <c r="Q79" s="80" t="s">
        <v>132</v>
      </c>
      <c r="R79" s="80" t="s">
        <v>133</v>
      </c>
      <c r="S79" s="80" t="s">
        <v>134</v>
      </c>
      <c r="T79" s="81" t="s">
        <v>135</v>
      </c>
    </row>
    <row r="80" spans="2:63" s="1" customFormat="1" ht="29.25" customHeight="1">
      <c r="B80" s="39"/>
      <c r="C80" s="85" t="s">
        <v>98</v>
      </c>
      <c r="D80" s="61"/>
      <c r="E80" s="61"/>
      <c r="F80" s="61"/>
      <c r="G80" s="61"/>
      <c r="H80" s="61"/>
      <c r="I80" s="162"/>
      <c r="J80" s="171">
        <f>BK80</f>
        <v>0</v>
      </c>
      <c r="K80" s="61"/>
      <c r="L80" s="59"/>
      <c r="M80" s="82"/>
      <c r="N80" s="83"/>
      <c r="O80" s="83"/>
      <c r="P80" s="172">
        <f>P81</f>
        <v>0</v>
      </c>
      <c r="Q80" s="83"/>
      <c r="R80" s="172">
        <f>R81</f>
        <v>0</v>
      </c>
      <c r="S80" s="83"/>
      <c r="T80" s="173">
        <f>T81</f>
        <v>0</v>
      </c>
      <c r="AT80" s="22" t="s">
        <v>70</v>
      </c>
      <c r="AU80" s="22" t="s">
        <v>99</v>
      </c>
      <c r="BK80" s="174">
        <f>BK81</f>
        <v>0</v>
      </c>
    </row>
    <row r="81" spans="2:63" s="10" customFormat="1" ht="37.35" customHeight="1">
      <c r="B81" s="175"/>
      <c r="C81" s="176"/>
      <c r="D81" s="177" t="s">
        <v>70</v>
      </c>
      <c r="E81" s="178" t="s">
        <v>829</v>
      </c>
      <c r="F81" s="178" t="s">
        <v>830</v>
      </c>
      <c r="G81" s="176"/>
      <c r="H81" s="176"/>
      <c r="I81" s="179"/>
      <c r="J81" s="180">
        <f>BK81</f>
        <v>0</v>
      </c>
      <c r="K81" s="176"/>
      <c r="L81" s="181"/>
      <c r="M81" s="182"/>
      <c r="N81" s="183"/>
      <c r="O81" s="183"/>
      <c r="P81" s="184">
        <f>P82+P90+P92</f>
        <v>0</v>
      </c>
      <c r="Q81" s="183"/>
      <c r="R81" s="184">
        <f>R82+R90+R92</f>
        <v>0</v>
      </c>
      <c r="S81" s="183"/>
      <c r="T81" s="185">
        <f>T82+T90+T92</f>
        <v>0</v>
      </c>
      <c r="AR81" s="186" t="s">
        <v>167</v>
      </c>
      <c r="AT81" s="187" t="s">
        <v>70</v>
      </c>
      <c r="AU81" s="187" t="s">
        <v>71</v>
      </c>
      <c r="AY81" s="186" t="s">
        <v>138</v>
      </c>
      <c r="BK81" s="188">
        <f>BK82+BK90+BK92</f>
        <v>0</v>
      </c>
    </row>
    <row r="82" spans="2:63" s="10" customFormat="1" ht="19.9" customHeight="1">
      <c r="B82" s="175"/>
      <c r="C82" s="176"/>
      <c r="D82" s="189" t="s">
        <v>70</v>
      </c>
      <c r="E82" s="190" t="s">
        <v>831</v>
      </c>
      <c r="F82" s="190" t="s">
        <v>832</v>
      </c>
      <c r="G82" s="176"/>
      <c r="H82" s="176"/>
      <c r="I82" s="179"/>
      <c r="J82" s="191">
        <f>BK82</f>
        <v>0</v>
      </c>
      <c r="K82" s="176"/>
      <c r="L82" s="181"/>
      <c r="M82" s="182"/>
      <c r="N82" s="183"/>
      <c r="O82" s="183"/>
      <c r="P82" s="184">
        <f>SUM(P83:P89)</f>
        <v>0</v>
      </c>
      <c r="Q82" s="183"/>
      <c r="R82" s="184">
        <f>SUM(R83:R89)</f>
        <v>0</v>
      </c>
      <c r="S82" s="183"/>
      <c r="T82" s="185">
        <f>SUM(T83:T89)</f>
        <v>0</v>
      </c>
      <c r="AR82" s="186" t="s">
        <v>167</v>
      </c>
      <c r="AT82" s="187" t="s">
        <v>70</v>
      </c>
      <c r="AU82" s="187" t="s">
        <v>79</v>
      </c>
      <c r="AY82" s="186" t="s">
        <v>138</v>
      </c>
      <c r="BK82" s="188">
        <f>SUM(BK83:BK89)</f>
        <v>0</v>
      </c>
    </row>
    <row r="83" spans="2:65" s="1" customFormat="1" ht="31.5" customHeight="1">
      <c r="B83" s="39"/>
      <c r="C83" s="192" t="s">
        <v>79</v>
      </c>
      <c r="D83" s="192" t="s">
        <v>141</v>
      </c>
      <c r="E83" s="193" t="s">
        <v>833</v>
      </c>
      <c r="F83" s="194" t="s">
        <v>834</v>
      </c>
      <c r="G83" s="195" t="s">
        <v>263</v>
      </c>
      <c r="H83" s="196">
        <v>1</v>
      </c>
      <c r="I83" s="197"/>
      <c r="J83" s="198">
        <f>ROUND(I83*H83,2)</f>
        <v>0</v>
      </c>
      <c r="K83" s="194" t="s">
        <v>145</v>
      </c>
      <c r="L83" s="59"/>
      <c r="M83" s="199" t="s">
        <v>21</v>
      </c>
      <c r="N83" s="200" t="s">
        <v>42</v>
      </c>
      <c r="O83" s="40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2" t="s">
        <v>835</v>
      </c>
      <c r="AT83" s="22" t="s">
        <v>141</v>
      </c>
      <c r="AU83" s="22" t="s">
        <v>81</v>
      </c>
      <c r="AY83" s="22" t="s">
        <v>138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2" t="s">
        <v>79</v>
      </c>
      <c r="BK83" s="203">
        <f>ROUND(I83*H83,2)</f>
        <v>0</v>
      </c>
      <c r="BL83" s="22" t="s">
        <v>835</v>
      </c>
      <c r="BM83" s="22" t="s">
        <v>836</v>
      </c>
    </row>
    <row r="84" spans="2:65" s="1" customFormat="1" ht="22.5" customHeight="1">
      <c r="B84" s="39"/>
      <c r="C84" s="192" t="s">
        <v>81</v>
      </c>
      <c r="D84" s="192" t="s">
        <v>141</v>
      </c>
      <c r="E84" s="193" t="s">
        <v>837</v>
      </c>
      <c r="F84" s="194" t="s">
        <v>838</v>
      </c>
      <c r="G84" s="195" t="s">
        <v>263</v>
      </c>
      <c r="H84" s="196">
        <v>1</v>
      </c>
      <c r="I84" s="197"/>
      <c r="J84" s="198">
        <f>ROUND(I84*H84,2)</f>
        <v>0</v>
      </c>
      <c r="K84" s="194" t="s">
        <v>145</v>
      </c>
      <c r="L84" s="59"/>
      <c r="M84" s="199" t="s">
        <v>21</v>
      </c>
      <c r="N84" s="200" t="s">
        <v>42</v>
      </c>
      <c r="O84" s="40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2" t="s">
        <v>835</v>
      </c>
      <c r="AT84" s="22" t="s">
        <v>141</v>
      </c>
      <c r="AU84" s="22" t="s">
        <v>81</v>
      </c>
      <c r="AY84" s="22" t="s">
        <v>138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2" t="s">
        <v>79</v>
      </c>
      <c r="BK84" s="203">
        <f>ROUND(I84*H84,2)</f>
        <v>0</v>
      </c>
      <c r="BL84" s="22" t="s">
        <v>835</v>
      </c>
      <c r="BM84" s="22" t="s">
        <v>839</v>
      </c>
    </row>
    <row r="85" spans="2:65" s="1" customFormat="1" ht="22.5" customHeight="1">
      <c r="B85" s="39"/>
      <c r="C85" s="192" t="s">
        <v>139</v>
      </c>
      <c r="D85" s="192" t="s">
        <v>141</v>
      </c>
      <c r="E85" s="193" t="s">
        <v>840</v>
      </c>
      <c r="F85" s="194" t="s">
        <v>841</v>
      </c>
      <c r="G85" s="195" t="s">
        <v>263</v>
      </c>
      <c r="H85" s="196">
        <v>1</v>
      </c>
      <c r="I85" s="197"/>
      <c r="J85" s="198">
        <f>ROUND(I85*H85,2)</f>
        <v>0</v>
      </c>
      <c r="K85" s="194" t="s">
        <v>145</v>
      </c>
      <c r="L85" s="59"/>
      <c r="M85" s="199" t="s">
        <v>21</v>
      </c>
      <c r="N85" s="200" t="s">
        <v>42</v>
      </c>
      <c r="O85" s="40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2" t="s">
        <v>835</v>
      </c>
      <c r="AT85" s="22" t="s">
        <v>141</v>
      </c>
      <c r="AU85" s="22" t="s">
        <v>81</v>
      </c>
      <c r="AY85" s="22" t="s">
        <v>138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2" t="s">
        <v>79</v>
      </c>
      <c r="BK85" s="203">
        <f>ROUND(I85*H85,2)</f>
        <v>0</v>
      </c>
      <c r="BL85" s="22" t="s">
        <v>835</v>
      </c>
      <c r="BM85" s="22" t="s">
        <v>842</v>
      </c>
    </row>
    <row r="86" spans="2:51" s="11" customFormat="1" ht="13.5">
      <c r="B86" s="204"/>
      <c r="C86" s="205"/>
      <c r="D86" s="218" t="s">
        <v>148</v>
      </c>
      <c r="E86" s="243" t="s">
        <v>21</v>
      </c>
      <c r="F86" s="238" t="s">
        <v>843</v>
      </c>
      <c r="G86" s="205"/>
      <c r="H86" s="239">
        <v>1</v>
      </c>
      <c r="I86" s="210"/>
      <c r="J86" s="205"/>
      <c r="K86" s="205"/>
      <c r="L86" s="211"/>
      <c r="M86" s="212"/>
      <c r="N86" s="213"/>
      <c r="O86" s="213"/>
      <c r="P86" s="213"/>
      <c r="Q86" s="213"/>
      <c r="R86" s="213"/>
      <c r="S86" s="213"/>
      <c r="T86" s="214"/>
      <c r="AT86" s="215" t="s">
        <v>148</v>
      </c>
      <c r="AU86" s="215" t="s">
        <v>81</v>
      </c>
      <c r="AV86" s="11" t="s">
        <v>81</v>
      </c>
      <c r="AW86" s="11" t="s">
        <v>35</v>
      </c>
      <c r="AX86" s="11" t="s">
        <v>79</v>
      </c>
      <c r="AY86" s="215" t="s">
        <v>138</v>
      </c>
    </row>
    <row r="87" spans="2:65" s="1" customFormat="1" ht="31.5" customHeight="1">
      <c r="B87" s="39"/>
      <c r="C87" s="192" t="s">
        <v>146</v>
      </c>
      <c r="D87" s="192" t="s">
        <v>141</v>
      </c>
      <c r="E87" s="193" t="s">
        <v>844</v>
      </c>
      <c r="F87" s="194" t="s">
        <v>845</v>
      </c>
      <c r="G87" s="195" t="s">
        <v>263</v>
      </c>
      <c r="H87" s="196">
        <v>1</v>
      </c>
      <c r="I87" s="197"/>
      <c r="J87" s="198">
        <f>ROUND(I87*H87,2)</f>
        <v>0</v>
      </c>
      <c r="K87" s="194" t="s">
        <v>145</v>
      </c>
      <c r="L87" s="59"/>
      <c r="M87" s="199" t="s">
        <v>21</v>
      </c>
      <c r="N87" s="200" t="s">
        <v>42</v>
      </c>
      <c r="O87" s="40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2" t="s">
        <v>835</v>
      </c>
      <c r="AT87" s="22" t="s">
        <v>141</v>
      </c>
      <c r="AU87" s="22" t="s">
        <v>81</v>
      </c>
      <c r="AY87" s="22" t="s">
        <v>138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2" t="s">
        <v>79</v>
      </c>
      <c r="BK87" s="203">
        <f>ROUND(I87*H87,2)</f>
        <v>0</v>
      </c>
      <c r="BL87" s="22" t="s">
        <v>835</v>
      </c>
      <c r="BM87" s="22" t="s">
        <v>846</v>
      </c>
    </row>
    <row r="88" spans="2:65" s="1" customFormat="1" ht="22.5" customHeight="1">
      <c r="B88" s="39"/>
      <c r="C88" s="192" t="s">
        <v>167</v>
      </c>
      <c r="D88" s="192" t="s">
        <v>141</v>
      </c>
      <c r="E88" s="193" t="s">
        <v>847</v>
      </c>
      <c r="F88" s="194" t="s">
        <v>848</v>
      </c>
      <c r="G88" s="195" t="s">
        <v>263</v>
      </c>
      <c r="H88" s="196">
        <v>1</v>
      </c>
      <c r="I88" s="197"/>
      <c r="J88" s="198">
        <f>ROUND(I88*H88,2)</f>
        <v>0</v>
      </c>
      <c r="K88" s="194" t="s">
        <v>145</v>
      </c>
      <c r="L88" s="59"/>
      <c r="M88" s="199" t="s">
        <v>21</v>
      </c>
      <c r="N88" s="200" t="s">
        <v>42</v>
      </c>
      <c r="O88" s="40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2" t="s">
        <v>835</v>
      </c>
      <c r="AT88" s="22" t="s">
        <v>141</v>
      </c>
      <c r="AU88" s="22" t="s">
        <v>81</v>
      </c>
      <c r="AY88" s="22" t="s">
        <v>138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2" t="s">
        <v>79</v>
      </c>
      <c r="BK88" s="203">
        <f>ROUND(I88*H88,2)</f>
        <v>0</v>
      </c>
      <c r="BL88" s="22" t="s">
        <v>835</v>
      </c>
      <c r="BM88" s="22" t="s">
        <v>849</v>
      </c>
    </row>
    <row r="89" spans="2:65" s="1" customFormat="1" ht="22.5" customHeight="1">
      <c r="B89" s="39"/>
      <c r="C89" s="192" t="s">
        <v>173</v>
      </c>
      <c r="D89" s="192" t="s">
        <v>141</v>
      </c>
      <c r="E89" s="193" t="s">
        <v>850</v>
      </c>
      <c r="F89" s="194" t="s">
        <v>851</v>
      </c>
      <c r="G89" s="195" t="s">
        <v>263</v>
      </c>
      <c r="H89" s="196">
        <v>1</v>
      </c>
      <c r="I89" s="197"/>
      <c r="J89" s="198">
        <f>ROUND(I89*H89,2)</f>
        <v>0</v>
      </c>
      <c r="K89" s="194" t="s">
        <v>145</v>
      </c>
      <c r="L89" s="59"/>
      <c r="M89" s="199" t="s">
        <v>21</v>
      </c>
      <c r="N89" s="200" t="s">
        <v>42</v>
      </c>
      <c r="O89" s="40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2" t="s">
        <v>835</v>
      </c>
      <c r="AT89" s="22" t="s">
        <v>141</v>
      </c>
      <c r="AU89" s="22" t="s">
        <v>81</v>
      </c>
      <c r="AY89" s="22" t="s">
        <v>138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2" t="s">
        <v>79</v>
      </c>
      <c r="BK89" s="203">
        <f>ROUND(I89*H89,2)</f>
        <v>0</v>
      </c>
      <c r="BL89" s="22" t="s">
        <v>835</v>
      </c>
      <c r="BM89" s="22" t="s">
        <v>852</v>
      </c>
    </row>
    <row r="90" spans="2:63" s="10" customFormat="1" ht="29.85" customHeight="1">
      <c r="B90" s="175"/>
      <c r="C90" s="176"/>
      <c r="D90" s="189" t="s">
        <v>70</v>
      </c>
      <c r="E90" s="190" t="s">
        <v>853</v>
      </c>
      <c r="F90" s="190" t="s">
        <v>854</v>
      </c>
      <c r="G90" s="176"/>
      <c r="H90" s="176"/>
      <c r="I90" s="179"/>
      <c r="J90" s="191">
        <f>BK90</f>
        <v>0</v>
      </c>
      <c r="K90" s="176"/>
      <c r="L90" s="181"/>
      <c r="M90" s="182"/>
      <c r="N90" s="183"/>
      <c r="O90" s="183"/>
      <c r="P90" s="184">
        <f>P91</f>
        <v>0</v>
      </c>
      <c r="Q90" s="183"/>
      <c r="R90" s="184">
        <f>R91</f>
        <v>0</v>
      </c>
      <c r="S90" s="183"/>
      <c r="T90" s="185">
        <f>T91</f>
        <v>0</v>
      </c>
      <c r="AR90" s="186" t="s">
        <v>167</v>
      </c>
      <c r="AT90" s="187" t="s">
        <v>70</v>
      </c>
      <c r="AU90" s="187" t="s">
        <v>79</v>
      </c>
      <c r="AY90" s="186" t="s">
        <v>138</v>
      </c>
      <c r="BK90" s="188">
        <f>BK91</f>
        <v>0</v>
      </c>
    </row>
    <row r="91" spans="2:65" s="1" customFormat="1" ht="31.5" customHeight="1">
      <c r="B91" s="39"/>
      <c r="C91" s="192" t="s">
        <v>178</v>
      </c>
      <c r="D91" s="192" t="s">
        <v>141</v>
      </c>
      <c r="E91" s="193" t="s">
        <v>855</v>
      </c>
      <c r="F91" s="194" t="s">
        <v>856</v>
      </c>
      <c r="G91" s="195" t="s">
        <v>857</v>
      </c>
      <c r="H91" s="196">
        <v>30</v>
      </c>
      <c r="I91" s="197"/>
      <c r="J91" s="198">
        <f>ROUND(I91*H91,2)</f>
        <v>0</v>
      </c>
      <c r="K91" s="194" t="s">
        <v>21</v>
      </c>
      <c r="L91" s="59"/>
      <c r="M91" s="199" t="s">
        <v>21</v>
      </c>
      <c r="N91" s="200" t="s">
        <v>42</v>
      </c>
      <c r="O91" s="40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2" t="s">
        <v>835</v>
      </c>
      <c r="AT91" s="22" t="s">
        <v>141</v>
      </c>
      <c r="AU91" s="22" t="s">
        <v>81</v>
      </c>
      <c r="AY91" s="22" t="s">
        <v>138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2" t="s">
        <v>79</v>
      </c>
      <c r="BK91" s="203">
        <f>ROUND(I91*H91,2)</f>
        <v>0</v>
      </c>
      <c r="BL91" s="22" t="s">
        <v>835</v>
      </c>
      <c r="BM91" s="22" t="s">
        <v>858</v>
      </c>
    </row>
    <row r="92" spans="2:63" s="10" customFormat="1" ht="29.85" customHeight="1">
      <c r="B92" s="175"/>
      <c r="C92" s="176"/>
      <c r="D92" s="189" t="s">
        <v>70</v>
      </c>
      <c r="E92" s="190" t="s">
        <v>71</v>
      </c>
      <c r="F92" s="190" t="s">
        <v>859</v>
      </c>
      <c r="G92" s="176"/>
      <c r="H92" s="176"/>
      <c r="I92" s="179"/>
      <c r="J92" s="191">
        <f>BK92</f>
        <v>0</v>
      </c>
      <c r="K92" s="176"/>
      <c r="L92" s="181"/>
      <c r="M92" s="182"/>
      <c r="N92" s="183"/>
      <c r="O92" s="183"/>
      <c r="P92" s="184">
        <f>SUM(P93:P94)</f>
        <v>0</v>
      </c>
      <c r="Q92" s="183"/>
      <c r="R92" s="184">
        <f>SUM(R93:R94)</f>
        <v>0</v>
      </c>
      <c r="S92" s="183"/>
      <c r="T92" s="185">
        <f>SUM(T93:T94)</f>
        <v>0</v>
      </c>
      <c r="AR92" s="186" t="s">
        <v>167</v>
      </c>
      <c r="AT92" s="187" t="s">
        <v>70</v>
      </c>
      <c r="AU92" s="187" t="s">
        <v>79</v>
      </c>
      <c r="AY92" s="186" t="s">
        <v>138</v>
      </c>
      <c r="BK92" s="188">
        <f>SUM(BK93:BK94)</f>
        <v>0</v>
      </c>
    </row>
    <row r="93" spans="2:65" s="1" customFormat="1" ht="22.5" customHeight="1">
      <c r="B93" s="39"/>
      <c r="C93" s="192" t="s">
        <v>155</v>
      </c>
      <c r="D93" s="192" t="s">
        <v>141</v>
      </c>
      <c r="E93" s="193" t="s">
        <v>860</v>
      </c>
      <c r="F93" s="194" t="s">
        <v>861</v>
      </c>
      <c r="G93" s="195" t="s">
        <v>862</v>
      </c>
      <c r="H93" s="196">
        <v>90</v>
      </c>
      <c r="I93" s="197"/>
      <c r="J93" s="198">
        <f>ROUND(I93*H93,2)</f>
        <v>0</v>
      </c>
      <c r="K93" s="194" t="s">
        <v>21</v>
      </c>
      <c r="L93" s="59"/>
      <c r="M93" s="199" t="s">
        <v>21</v>
      </c>
      <c r="N93" s="200" t="s">
        <v>42</v>
      </c>
      <c r="O93" s="40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2" t="s">
        <v>863</v>
      </c>
      <c r="AT93" s="22" t="s">
        <v>141</v>
      </c>
      <c r="AU93" s="22" t="s">
        <v>81</v>
      </c>
      <c r="AY93" s="22" t="s">
        <v>138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2" t="s">
        <v>79</v>
      </c>
      <c r="BK93" s="203">
        <f>ROUND(I93*H93,2)</f>
        <v>0</v>
      </c>
      <c r="BL93" s="22" t="s">
        <v>863</v>
      </c>
      <c r="BM93" s="22" t="s">
        <v>864</v>
      </c>
    </row>
    <row r="94" spans="2:51" s="11" customFormat="1" ht="13.5">
      <c r="B94" s="204"/>
      <c r="C94" s="205"/>
      <c r="D94" s="206" t="s">
        <v>148</v>
      </c>
      <c r="E94" s="207" t="s">
        <v>21</v>
      </c>
      <c r="F94" s="208" t="s">
        <v>865</v>
      </c>
      <c r="G94" s="205"/>
      <c r="H94" s="209">
        <v>90</v>
      </c>
      <c r="I94" s="210"/>
      <c r="J94" s="205"/>
      <c r="K94" s="205"/>
      <c r="L94" s="211"/>
      <c r="M94" s="248"/>
      <c r="N94" s="249"/>
      <c r="O94" s="249"/>
      <c r="P94" s="249"/>
      <c r="Q94" s="249"/>
      <c r="R94" s="249"/>
      <c r="S94" s="249"/>
      <c r="T94" s="250"/>
      <c r="AT94" s="215" t="s">
        <v>148</v>
      </c>
      <c r="AU94" s="215" t="s">
        <v>81</v>
      </c>
      <c r="AV94" s="11" t="s">
        <v>81</v>
      </c>
      <c r="AW94" s="11" t="s">
        <v>35</v>
      </c>
      <c r="AX94" s="11" t="s">
        <v>79</v>
      </c>
      <c r="AY94" s="215" t="s">
        <v>138</v>
      </c>
    </row>
    <row r="95" spans="2:12" s="1" customFormat="1" ht="6.95" customHeight="1">
      <c r="B95" s="54"/>
      <c r="C95" s="55"/>
      <c r="D95" s="55"/>
      <c r="E95" s="55"/>
      <c r="F95" s="55"/>
      <c r="G95" s="55"/>
      <c r="H95" s="55"/>
      <c r="I95" s="138"/>
      <c r="J95" s="55"/>
      <c r="K95" s="55"/>
      <c r="L95" s="59"/>
    </row>
  </sheetData>
  <sheetProtection algorithmName="SHA-512" hashValue="BwyR+fy4A/ZFkAe82Ocw5oMCXs3Vmm0MmQW/VuggapyTrDoGzhf9HuCMBiAHcOtyQmQXRyDBok5vcywCQx9Yrw==" saltValue="kKl8RwJEabLfoYsgeeB04w==" spinCount="100000" sheet="1" objects="1" scenarios="1" formatCells="0" formatColumns="0" formatRows="0" sort="0" autoFilter="0"/>
  <autoFilter ref="C79:K94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1" customWidth="1"/>
    <col min="2" max="2" width="1.66796875" style="251" customWidth="1"/>
    <col min="3" max="4" width="5" style="251" customWidth="1"/>
    <col min="5" max="5" width="11.66015625" style="251" customWidth="1"/>
    <col min="6" max="6" width="9.16015625" style="251" customWidth="1"/>
    <col min="7" max="7" width="5" style="251" customWidth="1"/>
    <col min="8" max="8" width="77.83203125" style="251" customWidth="1"/>
    <col min="9" max="10" width="20" style="251" customWidth="1"/>
    <col min="11" max="11" width="1.66796875" style="251" customWidth="1"/>
  </cols>
  <sheetData>
    <row r="1" ht="37.5" customHeight="1"/>
    <row r="2" spans="2:11" ht="7.5" customHeight="1">
      <c r="B2" s="252"/>
      <c r="C2" s="253"/>
      <c r="D2" s="253"/>
      <c r="E2" s="253"/>
      <c r="F2" s="253"/>
      <c r="G2" s="253"/>
      <c r="H2" s="253"/>
      <c r="I2" s="253"/>
      <c r="J2" s="253"/>
      <c r="K2" s="254"/>
    </row>
    <row r="3" spans="2:11" s="13" customFormat="1" ht="45" customHeight="1">
      <c r="B3" s="255"/>
      <c r="C3" s="378" t="s">
        <v>866</v>
      </c>
      <c r="D3" s="378"/>
      <c r="E3" s="378"/>
      <c r="F3" s="378"/>
      <c r="G3" s="378"/>
      <c r="H3" s="378"/>
      <c r="I3" s="378"/>
      <c r="J3" s="378"/>
      <c r="K3" s="256"/>
    </row>
    <row r="4" spans="2:11" ht="25.5" customHeight="1">
      <c r="B4" s="257"/>
      <c r="C4" s="382" t="s">
        <v>867</v>
      </c>
      <c r="D4" s="382"/>
      <c r="E4" s="382"/>
      <c r="F4" s="382"/>
      <c r="G4" s="382"/>
      <c r="H4" s="382"/>
      <c r="I4" s="382"/>
      <c r="J4" s="382"/>
      <c r="K4" s="258"/>
    </row>
    <row r="5" spans="2:11" ht="5.25" customHeight="1">
      <c r="B5" s="257"/>
      <c r="C5" s="259"/>
      <c r="D5" s="259"/>
      <c r="E5" s="259"/>
      <c r="F5" s="259"/>
      <c r="G5" s="259"/>
      <c r="H5" s="259"/>
      <c r="I5" s="259"/>
      <c r="J5" s="259"/>
      <c r="K5" s="258"/>
    </row>
    <row r="6" spans="2:11" ht="15" customHeight="1">
      <c r="B6" s="257"/>
      <c r="C6" s="381" t="s">
        <v>868</v>
      </c>
      <c r="D6" s="381"/>
      <c r="E6" s="381"/>
      <c r="F6" s="381"/>
      <c r="G6" s="381"/>
      <c r="H6" s="381"/>
      <c r="I6" s="381"/>
      <c r="J6" s="381"/>
      <c r="K6" s="258"/>
    </row>
    <row r="7" spans="2:11" ht="15" customHeight="1">
      <c r="B7" s="261"/>
      <c r="C7" s="381" t="s">
        <v>869</v>
      </c>
      <c r="D7" s="381"/>
      <c r="E7" s="381"/>
      <c r="F7" s="381"/>
      <c r="G7" s="381"/>
      <c r="H7" s="381"/>
      <c r="I7" s="381"/>
      <c r="J7" s="381"/>
      <c r="K7" s="258"/>
    </row>
    <row r="8" spans="2:11" ht="12.75" customHeight="1">
      <c r="B8" s="261"/>
      <c r="C8" s="260"/>
      <c r="D8" s="260"/>
      <c r="E8" s="260"/>
      <c r="F8" s="260"/>
      <c r="G8" s="260"/>
      <c r="H8" s="260"/>
      <c r="I8" s="260"/>
      <c r="J8" s="260"/>
      <c r="K8" s="258"/>
    </row>
    <row r="9" spans="2:11" ht="15" customHeight="1">
      <c r="B9" s="261"/>
      <c r="C9" s="381" t="s">
        <v>870</v>
      </c>
      <c r="D9" s="381"/>
      <c r="E9" s="381"/>
      <c r="F9" s="381"/>
      <c r="G9" s="381"/>
      <c r="H9" s="381"/>
      <c r="I9" s="381"/>
      <c r="J9" s="381"/>
      <c r="K9" s="258"/>
    </row>
    <row r="10" spans="2:11" ht="15" customHeight="1">
      <c r="B10" s="261"/>
      <c r="C10" s="260"/>
      <c r="D10" s="381" t="s">
        <v>871</v>
      </c>
      <c r="E10" s="381"/>
      <c r="F10" s="381"/>
      <c r="G10" s="381"/>
      <c r="H10" s="381"/>
      <c r="I10" s="381"/>
      <c r="J10" s="381"/>
      <c r="K10" s="258"/>
    </row>
    <row r="11" spans="2:11" ht="15" customHeight="1">
      <c r="B11" s="261"/>
      <c r="C11" s="262"/>
      <c r="D11" s="381" t="s">
        <v>872</v>
      </c>
      <c r="E11" s="381"/>
      <c r="F11" s="381"/>
      <c r="G11" s="381"/>
      <c r="H11" s="381"/>
      <c r="I11" s="381"/>
      <c r="J11" s="381"/>
      <c r="K11" s="258"/>
    </row>
    <row r="12" spans="2:11" ht="12.75" customHeight="1">
      <c r="B12" s="261"/>
      <c r="C12" s="262"/>
      <c r="D12" s="262"/>
      <c r="E12" s="262"/>
      <c r="F12" s="262"/>
      <c r="G12" s="262"/>
      <c r="H12" s="262"/>
      <c r="I12" s="262"/>
      <c r="J12" s="262"/>
      <c r="K12" s="258"/>
    </row>
    <row r="13" spans="2:11" ht="15" customHeight="1">
      <c r="B13" s="261"/>
      <c r="C13" s="262"/>
      <c r="D13" s="381" t="s">
        <v>873</v>
      </c>
      <c r="E13" s="381"/>
      <c r="F13" s="381"/>
      <c r="G13" s="381"/>
      <c r="H13" s="381"/>
      <c r="I13" s="381"/>
      <c r="J13" s="381"/>
      <c r="K13" s="258"/>
    </row>
    <row r="14" spans="2:11" ht="15" customHeight="1">
      <c r="B14" s="261"/>
      <c r="C14" s="262"/>
      <c r="D14" s="381" t="s">
        <v>874</v>
      </c>
      <c r="E14" s="381"/>
      <c r="F14" s="381"/>
      <c r="G14" s="381"/>
      <c r="H14" s="381"/>
      <c r="I14" s="381"/>
      <c r="J14" s="381"/>
      <c r="K14" s="258"/>
    </row>
    <row r="15" spans="2:11" ht="15" customHeight="1">
      <c r="B15" s="261"/>
      <c r="C15" s="262"/>
      <c r="D15" s="381" t="s">
        <v>875</v>
      </c>
      <c r="E15" s="381"/>
      <c r="F15" s="381"/>
      <c r="G15" s="381"/>
      <c r="H15" s="381"/>
      <c r="I15" s="381"/>
      <c r="J15" s="381"/>
      <c r="K15" s="258"/>
    </row>
    <row r="16" spans="2:11" ht="15" customHeight="1">
      <c r="B16" s="261"/>
      <c r="C16" s="262"/>
      <c r="D16" s="262"/>
      <c r="E16" s="263" t="s">
        <v>78</v>
      </c>
      <c r="F16" s="381" t="s">
        <v>876</v>
      </c>
      <c r="G16" s="381"/>
      <c r="H16" s="381"/>
      <c r="I16" s="381"/>
      <c r="J16" s="381"/>
      <c r="K16" s="258"/>
    </row>
    <row r="17" spans="2:11" ht="15" customHeight="1">
      <c r="B17" s="261"/>
      <c r="C17" s="262"/>
      <c r="D17" s="262"/>
      <c r="E17" s="263" t="s">
        <v>877</v>
      </c>
      <c r="F17" s="381" t="s">
        <v>878</v>
      </c>
      <c r="G17" s="381"/>
      <c r="H17" s="381"/>
      <c r="I17" s="381"/>
      <c r="J17" s="381"/>
      <c r="K17" s="258"/>
    </row>
    <row r="18" spans="2:11" ht="15" customHeight="1">
      <c r="B18" s="261"/>
      <c r="C18" s="262"/>
      <c r="D18" s="262"/>
      <c r="E18" s="263" t="s">
        <v>879</v>
      </c>
      <c r="F18" s="381" t="s">
        <v>880</v>
      </c>
      <c r="G18" s="381"/>
      <c r="H18" s="381"/>
      <c r="I18" s="381"/>
      <c r="J18" s="381"/>
      <c r="K18" s="258"/>
    </row>
    <row r="19" spans="2:11" ht="15" customHeight="1">
      <c r="B19" s="261"/>
      <c r="C19" s="262"/>
      <c r="D19" s="262"/>
      <c r="E19" s="263" t="s">
        <v>881</v>
      </c>
      <c r="F19" s="381" t="s">
        <v>882</v>
      </c>
      <c r="G19" s="381"/>
      <c r="H19" s="381"/>
      <c r="I19" s="381"/>
      <c r="J19" s="381"/>
      <c r="K19" s="258"/>
    </row>
    <row r="20" spans="2:11" ht="15" customHeight="1">
      <c r="B20" s="261"/>
      <c r="C20" s="262"/>
      <c r="D20" s="262"/>
      <c r="E20" s="263" t="s">
        <v>883</v>
      </c>
      <c r="F20" s="381" t="s">
        <v>859</v>
      </c>
      <c r="G20" s="381"/>
      <c r="H20" s="381"/>
      <c r="I20" s="381"/>
      <c r="J20" s="381"/>
      <c r="K20" s="258"/>
    </row>
    <row r="21" spans="2:11" ht="15" customHeight="1">
      <c r="B21" s="261"/>
      <c r="C21" s="262"/>
      <c r="D21" s="262"/>
      <c r="E21" s="263" t="s">
        <v>884</v>
      </c>
      <c r="F21" s="381" t="s">
        <v>885</v>
      </c>
      <c r="G21" s="381"/>
      <c r="H21" s="381"/>
      <c r="I21" s="381"/>
      <c r="J21" s="381"/>
      <c r="K21" s="258"/>
    </row>
    <row r="22" spans="2:11" ht="12.75" customHeight="1">
      <c r="B22" s="261"/>
      <c r="C22" s="262"/>
      <c r="D22" s="262"/>
      <c r="E22" s="262"/>
      <c r="F22" s="262"/>
      <c r="G22" s="262"/>
      <c r="H22" s="262"/>
      <c r="I22" s="262"/>
      <c r="J22" s="262"/>
      <c r="K22" s="258"/>
    </row>
    <row r="23" spans="2:11" ht="15" customHeight="1">
      <c r="B23" s="261"/>
      <c r="C23" s="381" t="s">
        <v>886</v>
      </c>
      <c r="D23" s="381"/>
      <c r="E23" s="381"/>
      <c r="F23" s="381"/>
      <c r="G23" s="381"/>
      <c r="H23" s="381"/>
      <c r="I23" s="381"/>
      <c r="J23" s="381"/>
      <c r="K23" s="258"/>
    </row>
    <row r="24" spans="2:11" ht="15" customHeight="1">
      <c r="B24" s="261"/>
      <c r="C24" s="381" t="s">
        <v>887</v>
      </c>
      <c r="D24" s="381"/>
      <c r="E24" s="381"/>
      <c r="F24" s="381"/>
      <c r="G24" s="381"/>
      <c r="H24" s="381"/>
      <c r="I24" s="381"/>
      <c r="J24" s="381"/>
      <c r="K24" s="258"/>
    </row>
    <row r="25" spans="2:11" ht="15" customHeight="1">
      <c r="B25" s="261"/>
      <c r="C25" s="260"/>
      <c r="D25" s="381" t="s">
        <v>888</v>
      </c>
      <c r="E25" s="381"/>
      <c r="F25" s="381"/>
      <c r="G25" s="381"/>
      <c r="H25" s="381"/>
      <c r="I25" s="381"/>
      <c r="J25" s="381"/>
      <c r="K25" s="258"/>
    </row>
    <row r="26" spans="2:11" ht="15" customHeight="1">
      <c r="B26" s="261"/>
      <c r="C26" s="262"/>
      <c r="D26" s="381" t="s">
        <v>889</v>
      </c>
      <c r="E26" s="381"/>
      <c r="F26" s="381"/>
      <c r="G26" s="381"/>
      <c r="H26" s="381"/>
      <c r="I26" s="381"/>
      <c r="J26" s="381"/>
      <c r="K26" s="258"/>
    </row>
    <row r="27" spans="2:11" ht="12.75" customHeight="1">
      <c r="B27" s="261"/>
      <c r="C27" s="262"/>
      <c r="D27" s="262"/>
      <c r="E27" s="262"/>
      <c r="F27" s="262"/>
      <c r="G27" s="262"/>
      <c r="H27" s="262"/>
      <c r="I27" s="262"/>
      <c r="J27" s="262"/>
      <c r="K27" s="258"/>
    </row>
    <row r="28" spans="2:11" ht="15" customHeight="1">
      <c r="B28" s="261"/>
      <c r="C28" s="262"/>
      <c r="D28" s="381" t="s">
        <v>890</v>
      </c>
      <c r="E28" s="381"/>
      <c r="F28" s="381"/>
      <c r="G28" s="381"/>
      <c r="H28" s="381"/>
      <c r="I28" s="381"/>
      <c r="J28" s="381"/>
      <c r="K28" s="258"/>
    </row>
    <row r="29" spans="2:11" ht="15" customHeight="1">
      <c r="B29" s="261"/>
      <c r="C29" s="262"/>
      <c r="D29" s="381" t="s">
        <v>891</v>
      </c>
      <c r="E29" s="381"/>
      <c r="F29" s="381"/>
      <c r="G29" s="381"/>
      <c r="H29" s="381"/>
      <c r="I29" s="381"/>
      <c r="J29" s="381"/>
      <c r="K29" s="258"/>
    </row>
    <row r="30" spans="2:11" ht="12.75" customHeight="1">
      <c r="B30" s="261"/>
      <c r="C30" s="262"/>
      <c r="D30" s="262"/>
      <c r="E30" s="262"/>
      <c r="F30" s="262"/>
      <c r="G30" s="262"/>
      <c r="H30" s="262"/>
      <c r="I30" s="262"/>
      <c r="J30" s="262"/>
      <c r="K30" s="258"/>
    </row>
    <row r="31" spans="2:11" ht="15" customHeight="1">
      <c r="B31" s="261"/>
      <c r="C31" s="262"/>
      <c r="D31" s="381" t="s">
        <v>892</v>
      </c>
      <c r="E31" s="381"/>
      <c r="F31" s="381"/>
      <c r="G31" s="381"/>
      <c r="H31" s="381"/>
      <c r="I31" s="381"/>
      <c r="J31" s="381"/>
      <c r="K31" s="258"/>
    </row>
    <row r="32" spans="2:11" ht="15" customHeight="1">
      <c r="B32" s="261"/>
      <c r="C32" s="262"/>
      <c r="D32" s="381" t="s">
        <v>893</v>
      </c>
      <c r="E32" s="381"/>
      <c r="F32" s="381"/>
      <c r="G32" s="381"/>
      <c r="H32" s="381"/>
      <c r="I32" s="381"/>
      <c r="J32" s="381"/>
      <c r="K32" s="258"/>
    </row>
    <row r="33" spans="2:11" ht="15" customHeight="1">
      <c r="B33" s="261"/>
      <c r="C33" s="262"/>
      <c r="D33" s="381" t="s">
        <v>894</v>
      </c>
      <c r="E33" s="381"/>
      <c r="F33" s="381"/>
      <c r="G33" s="381"/>
      <c r="H33" s="381"/>
      <c r="I33" s="381"/>
      <c r="J33" s="381"/>
      <c r="K33" s="258"/>
    </row>
    <row r="34" spans="2:11" ht="15" customHeight="1">
      <c r="B34" s="261"/>
      <c r="C34" s="262"/>
      <c r="D34" s="260"/>
      <c r="E34" s="264" t="s">
        <v>123</v>
      </c>
      <c r="F34" s="260"/>
      <c r="G34" s="381" t="s">
        <v>895</v>
      </c>
      <c r="H34" s="381"/>
      <c r="I34" s="381"/>
      <c r="J34" s="381"/>
      <c r="K34" s="258"/>
    </row>
    <row r="35" spans="2:11" ht="30.75" customHeight="1">
      <c r="B35" s="261"/>
      <c r="C35" s="262"/>
      <c r="D35" s="260"/>
      <c r="E35" s="264" t="s">
        <v>896</v>
      </c>
      <c r="F35" s="260"/>
      <c r="G35" s="381" t="s">
        <v>897</v>
      </c>
      <c r="H35" s="381"/>
      <c r="I35" s="381"/>
      <c r="J35" s="381"/>
      <c r="K35" s="258"/>
    </row>
    <row r="36" spans="2:11" ht="15" customHeight="1">
      <c r="B36" s="261"/>
      <c r="C36" s="262"/>
      <c r="D36" s="260"/>
      <c r="E36" s="264" t="s">
        <v>52</v>
      </c>
      <c r="F36" s="260"/>
      <c r="G36" s="381" t="s">
        <v>898</v>
      </c>
      <c r="H36" s="381"/>
      <c r="I36" s="381"/>
      <c r="J36" s="381"/>
      <c r="K36" s="258"/>
    </row>
    <row r="37" spans="2:11" ht="15" customHeight="1">
      <c r="B37" s="261"/>
      <c r="C37" s="262"/>
      <c r="D37" s="260"/>
      <c r="E37" s="264" t="s">
        <v>124</v>
      </c>
      <c r="F37" s="260"/>
      <c r="G37" s="381" t="s">
        <v>899</v>
      </c>
      <c r="H37" s="381"/>
      <c r="I37" s="381"/>
      <c r="J37" s="381"/>
      <c r="K37" s="258"/>
    </row>
    <row r="38" spans="2:11" ht="15" customHeight="1">
      <c r="B38" s="261"/>
      <c r="C38" s="262"/>
      <c r="D38" s="260"/>
      <c r="E38" s="264" t="s">
        <v>125</v>
      </c>
      <c r="F38" s="260"/>
      <c r="G38" s="381" t="s">
        <v>900</v>
      </c>
      <c r="H38" s="381"/>
      <c r="I38" s="381"/>
      <c r="J38" s="381"/>
      <c r="K38" s="258"/>
    </row>
    <row r="39" spans="2:11" ht="15" customHeight="1">
      <c r="B39" s="261"/>
      <c r="C39" s="262"/>
      <c r="D39" s="260"/>
      <c r="E39" s="264" t="s">
        <v>126</v>
      </c>
      <c r="F39" s="260"/>
      <c r="G39" s="381" t="s">
        <v>901</v>
      </c>
      <c r="H39" s="381"/>
      <c r="I39" s="381"/>
      <c r="J39" s="381"/>
      <c r="K39" s="258"/>
    </row>
    <row r="40" spans="2:11" ht="15" customHeight="1">
      <c r="B40" s="261"/>
      <c r="C40" s="262"/>
      <c r="D40" s="260"/>
      <c r="E40" s="264" t="s">
        <v>902</v>
      </c>
      <c r="F40" s="260"/>
      <c r="G40" s="381" t="s">
        <v>903</v>
      </c>
      <c r="H40" s="381"/>
      <c r="I40" s="381"/>
      <c r="J40" s="381"/>
      <c r="K40" s="258"/>
    </row>
    <row r="41" spans="2:11" ht="15" customHeight="1">
      <c r="B41" s="261"/>
      <c r="C41" s="262"/>
      <c r="D41" s="260"/>
      <c r="E41" s="264"/>
      <c r="F41" s="260"/>
      <c r="G41" s="381" t="s">
        <v>904</v>
      </c>
      <c r="H41" s="381"/>
      <c r="I41" s="381"/>
      <c r="J41" s="381"/>
      <c r="K41" s="258"/>
    </row>
    <row r="42" spans="2:11" ht="15" customHeight="1">
      <c r="B42" s="261"/>
      <c r="C42" s="262"/>
      <c r="D42" s="260"/>
      <c r="E42" s="264" t="s">
        <v>905</v>
      </c>
      <c r="F42" s="260"/>
      <c r="G42" s="381" t="s">
        <v>906</v>
      </c>
      <c r="H42" s="381"/>
      <c r="I42" s="381"/>
      <c r="J42" s="381"/>
      <c r="K42" s="258"/>
    </row>
    <row r="43" spans="2:11" ht="15" customHeight="1">
      <c r="B43" s="261"/>
      <c r="C43" s="262"/>
      <c r="D43" s="260"/>
      <c r="E43" s="264" t="s">
        <v>128</v>
      </c>
      <c r="F43" s="260"/>
      <c r="G43" s="381" t="s">
        <v>907</v>
      </c>
      <c r="H43" s="381"/>
      <c r="I43" s="381"/>
      <c r="J43" s="381"/>
      <c r="K43" s="258"/>
    </row>
    <row r="44" spans="2:11" ht="12.75" customHeight="1">
      <c r="B44" s="261"/>
      <c r="C44" s="262"/>
      <c r="D44" s="260"/>
      <c r="E44" s="260"/>
      <c r="F44" s="260"/>
      <c r="G44" s="260"/>
      <c r="H44" s="260"/>
      <c r="I44" s="260"/>
      <c r="J44" s="260"/>
      <c r="K44" s="258"/>
    </row>
    <row r="45" spans="2:11" ht="15" customHeight="1">
      <c r="B45" s="261"/>
      <c r="C45" s="262"/>
      <c r="D45" s="381" t="s">
        <v>908</v>
      </c>
      <c r="E45" s="381"/>
      <c r="F45" s="381"/>
      <c r="G45" s="381"/>
      <c r="H45" s="381"/>
      <c r="I45" s="381"/>
      <c r="J45" s="381"/>
      <c r="K45" s="258"/>
    </row>
    <row r="46" spans="2:11" ht="15" customHeight="1">
      <c r="B46" s="261"/>
      <c r="C46" s="262"/>
      <c r="D46" s="262"/>
      <c r="E46" s="381" t="s">
        <v>909</v>
      </c>
      <c r="F46" s="381"/>
      <c r="G46" s="381"/>
      <c r="H46" s="381"/>
      <c r="I46" s="381"/>
      <c r="J46" s="381"/>
      <c r="K46" s="258"/>
    </row>
    <row r="47" spans="2:11" ht="15" customHeight="1">
      <c r="B47" s="261"/>
      <c r="C47" s="262"/>
      <c r="D47" s="262"/>
      <c r="E47" s="381" t="s">
        <v>910</v>
      </c>
      <c r="F47" s="381"/>
      <c r="G47" s="381"/>
      <c r="H47" s="381"/>
      <c r="I47" s="381"/>
      <c r="J47" s="381"/>
      <c r="K47" s="258"/>
    </row>
    <row r="48" spans="2:11" ht="15" customHeight="1">
      <c r="B48" s="261"/>
      <c r="C48" s="262"/>
      <c r="D48" s="262"/>
      <c r="E48" s="381" t="s">
        <v>911</v>
      </c>
      <c r="F48" s="381"/>
      <c r="G48" s="381"/>
      <c r="H48" s="381"/>
      <c r="I48" s="381"/>
      <c r="J48" s="381"/>
      <c r="K48" s="258"/>
    </row>
    <row r="49" spans="2:11" ht="15" customHeight="1">
      <c r="B49" s="261"/>
      <c r="C49" s="262"/>
      <c r="D49" s="381" t="s">
        <v>912</v>
      </c>
      <c r="E49" s="381"/>
      <c r="F49" s="381"/>
      <c r="G49" s="381"/>
      <c r="H49" s="381"/>
      <c r="I49" s="381"/>
      <c r="J49" s="381"/>
      <c r="K49" s="258"/>
    </row>
    <row r="50" spans="2:11" ht="25.5" customHeight="1">
      <c r="B50" s="257"/>
      <c r="C50" s="382" t="s">
        <v>913</v>
      </c>
      <c r="D50" s="382"/>
      <c r="E50" s="382"/>
      <c r="F50" s="382"/>
      <c r="G50" s="382"/>
      <c r="H50" s="382"/>
      <c r="I50" s="382"/>
      <c r="J50" s="382"/>
      <c r="K50" s="258"/>
    </row>
    <row r="51" spans="2:11" ht="5.25" customHeight="1">
      <c r="B51" s="257"/>
      <c r="C51" s="259"/>
      <c r="D51" s="259"/>
      <c r="E51" s="259"/>
      <c r="F51" s="259"/>
      <c r="G51" s="259"/>
      <c r="H51" s="259"/>
      <c r="I51" s="259"/>
      <c r="J51" s="259"/>
      <c r="K51" s="258"/>
    </row>
    <row r="52" spans="2:11" ht="15" customHeight="1">
      <c r="B52" s="257"/>
      <c r="C52" s="381" t="s">
        <v>914</v>
      </c>
      <c r="D52" s="381"/>
      <c r="E52" s="381"/>
      <c r="F52" s="381"/>
      <c r="G52" s="381"/>
      <c r="H52" s="381"/>
      <c r="I52" s="381"/>
      <c r="J52" s="381"/>
      <c r="K52" s="258"/>
    </row>
    <row r="53" spans="2:11" ht="15" customHeight="1">
      <c r="B53" s="257"/>
      <c r="C53" s="381" t="s">
        <v>915</v>
      </c>
      <c r="D53" s="381"/>
      <c r="E53" s="381"/>
      <c r="F53" s="381"/>
      <c r="G53" s="381"/>
      <c r="H53" s="381"/>
      <c r="I53" s="381"/>
      <c r="J53" s="381"/>
      <c r="K53" s="258"/>
    </row>
    <row r="54" spans="2:11" ht="12.75" customHeight="1">
      <c r="B54" s="257"/>
      <c r="C54" s="260"/>
      <c r="D54" s="260"/>
      <c r="E54" s="260"/>
      <c r="F54" s="260"/>
      <c r="G54" s="260"/>
      <c r="H54" s="260"/>
      <c r="I54" s="260"/>
      <c r="J54" s="260"/>
      <c r="K54" s="258"/>
    </row>
    <row r="55" spans="2:11" ht="15" customHeight="1">
      <c r="B55" s="257"/>
      <c r="C55" s="381" t="s">
        <v>916</v>
      </c>
      <c r="D55" s="381"/>
      <c r="E55" s="381"/>
      <c r="F55" s="381"/>
      <c r="G55" s="381"/>
      <c r="H55" s="381"/>
      <c r="I55" s="381"/>
      <c r="J55" s="381"/>
      <c r="K55" s="258"/>
    </row>
    <row r="56" spans="2:11" ht="15" customHeight="1">
      <c r="B56" s="257"/>
      <c r="C56" s="262"/>
      <c r="D56" s="381" t="s">
        <v>917</v>
      </c>
      <c r="E56" s="381"/>
      <c r="F56" s="381"/>
      <c r="G56" s="381"/>
      <c r="H56" s="381"/>
      <c r="I56" s="381"/>
      <c r="J56" s="381"/>
      <c r="K56" s="258"/>
    </row>
    <row r="57" spans="2:11" ht="15" customHeight="1">
      <c r="B57" s="257"/>
      <c r="C57" s="262"/>
      <c r="D57" s="381" t="s">
        <v>918</v>
      </c>
      <c r="E57" s="381"/>
      <c r="F57" s="381"/>
      <c r="G57" s="381"/>
      <c r="H57" s="381"/>
      <c r="I57" s="381"/>
      <c r="J57" s="381"/>
      <c r="K57" s="258"/>
    </row>
    <row r="58" spans="2:11" ht="15" customHeight="1">
      <c r="B58" s="257"/>
      <c r="C58" s="262"/>
      <c r="D58" s="381" t="s">
        <v>919</v>
      </c>
      <c r="E58" s="381"/>
      <c r="F58" s="381"/>
      <c r="G58" s="381"/>
      <c r="H58" s="381"/>
      <c r="I58" s="381"/>
      <c r="J58" s="381"/>
      <c r="K58" s="258"/>
    </row>
    <row r="59" spans="2:11" ht="15" customHeight="1">
      <c r="B59" s="257"/>
      <c r="C59" s="262"/>
      <c r="D59" s="381" t="s">
        <v>920</v>
      </c>
      <c r="E59" s="381"/>
      <c r="F59" s="381"/>
      <c r="G59" s="381"/>
      <c r="H59" s="381"/>
      <c r="I59" s="381"/>
      <c r="J59" s="381"/>
      <c r="K59" s="258"/>
    </row>
    <row r="60" spans="2:11" ht="15" customHeight="1">
      <c r="B60" s="257"/>
      <c r="C60" s="262"/>
      <c r="D60" s="380" t="s">
        <v>921</v>
      </c>
      <c r="E60" s="380"/>
      <c r="F60" s="380"/>
      <c r="G60" s="380"/>
      <c r="H60" s="380"/>
      <c r="I60" s="380"/>
      <c r="J60" s="380"/>
      <c r="K60" s="258"/>
    </row>
    <row r="61" spans="2:11" ht="15" customHeight="1">
      <c r="B61" s="257"/>
      <c r="C61" s="262"/>
      <c r="D61" s="381" t="s">
        <v>922</v>
      </c>
      <c r="E61" s="381"/>
      <c r="F61" s="381"/>
      <c r="G61" s="381"/>
      <c r="H61" s="381"/>
      <c r="I61" s="381"/>
      <c r="J61" s="381"/>
      <c r="K61" s="258"/>
    </row>
    <row r="62" spans="2:11" ht="12.75" customHeight="1">
      <c r="B62" s="257"/>
      <c r="C62" s="262"/>
      <c r="D62" s="262"/>
      <c r="E62" s="265"/>
      <c r="F62" s="262"/>
      <c r="G62" s="262"/>
      <c r="H62" s="262"/>
      <c r="I62" s="262"/>
      <c r="J62" s="262"/>
      <c r="K62" s="258"/>
    </row>
    <row r="63" spans="2:11" ht="15" customHeight="1">
      <c r="B63" s="257"/>
      <c r="C63" s="262"/>
      <c r="D63" s="381" t="s">
        <v>923</v>
      </c>
      <c r="E63" s="381"/>
      <c r="F63" s="381"/>
      <c r="G63" s="381"/>
      <c r="H63" s="381"/>
      <c r="I63" s="381"/>
      <c r="J63" s="381"/>
      <c r="K63" s="258"/>
    </row>
    <row r="64" spans="2:11" ht="15" customHeight="1">
      <c r="B64" s="257"/>
      <c r="C64" s="262"/>
      <c r="D64" s="380" t="s">
        <v>924</v>
      </c>
      <c r="E64" s="380"/>
      <c r="F64" s="380"/>
      <c r="G64" s="380"/>
      <c r="H64" s="380"/>
      <c r="I64" s="380"/>
      <c r="J64" s="380"/>
      <c r="K64" s="258"/>
    </row>
    <row r="65" spans="2:11" ht="15" customHeight="1">
      <c r="B65" s="257"/>
      <c r="C65" s="262"/>
      <c r="D65" s="381" t="s">
        <v>925</v>
      </c>
      <c r="E65" s="381"/>
      <c r="F65" s="381"/>
      <c r="G65" s="381"/>
      <c r="H65" s="381"/>
      <c r="I65" s="381"/>
      <c r="J65" s="381"/>
      <c r="K65" s="258"/>
    </row>
    <row r="66" spans="2:11" ht="15" customHeight="1">
      <c r="B66" s="257"/>
      <c r="C66" s="262"/>
      <c r="D66" s="381" t="s">
        <v>926</v>
      </c>
      <c r="E66" s="381"/>
      <c r="F66" s="381"/>
      <c r="G66" s="381"/>
      <c r="H66" s="381"/>
      <c r="I66" s="381"/>
      <c r="J66" s="381"/>
      <c r="K66" s="258"/>
    </row>
    <row r="67" spans="2:11" ht="15" customHeight="1">
      <c r="B67" s="257"/>
      <c r="C67" s="262"/>
      <c r="D67" s="381" t="s">
        <v>927</v>
      </c>
      <c r="E67" s="381"/>
      <c r="F67" s="381"/>
      <c r="G67" s="381"/>
      <c r="H67" s="381"/>
      <c r="I67" s="381"/>
      <c r="J67" s="381"/>
      <c r="K67" s="258"/>
    </row>
    <row r="68" spans="2:11" ht="15" customHeight="1">
      <c r="B68" s="257"/>
      <c r="C68" s="262"/>
      <c r="D68" s="381" t="s">
        <v>928</v>
      </c>
      <c r="E68" s="381"/>
      <c r="F68" s="381"/>
      <c r="G68" s="381"/>
      <c r="H68" s="381"/>
      <c r="I68" s="381"/>
      <c r="J68" s="381"/>
      <c r="K68" s="258"/>
    </row>
    <row r="69" spans="2:11" ht="12.75" customHeight="1">
      <c r="B69" s="266"/>
      <c r="C69" s="267"/>
      <c r="D69" s="267"/>
      <c r="E69" s="267"/>
      <c r="F69" s="267"/>
      <c r="G69" s="267"/>
      <c r="H69" s="267"/>
      <c r="I69" s="267"/>
      <c r="J69" s="267"/>
      <c r="K69" s="268"/>
    </row>
    <row r="70" spans="2:11" ht="18.75" customHeight="1">
      <c r="B70" s="269"/>
      <c r="C70" s="269"/>
      <c r="D70" s="269"/>
      <c r="E70" s="269"/>
      <c r="F70" s="269"/>
      <c r="G70" s="269"/>
      <c r="H70" s="269"/>
      <c r="I70" s="269"/>
      <c r="J70" s="269"/>
      <c r="K70" s="270"/>
    </row>
    <row r="71" spans="2:11" ht="18.75" customHeight="1">
      <c r="B71" s="270"/>
      <c r="C71" s="270"/>
      <c r="D71" s="270"/>
      <c r="E71" s="270"/>
      <c r="F71" s="270"/>
      <c r="G71" s="270"/>
      <c r="H71" s="270"/>
      <c r="I71" s="270"/>
      <c r="J71" s="270"/>
      <c r="K71" s="270"/>
    </row>
    <row r="72" spans="2:11" ht="7.5" customHeight="1">
      <c r="B72" s="271"/>
      <c r="C72" s="272"/>
      <c r="D72" s="272"/>
      <c r="E72" s="272"/>
      <c r="F72" s="272"/>
      <c r="G72" s="272"/>
      <c r="H72" s="272"/>
      <c r="I72" s="272"/>
      <c r="J72" s="272"/>
      <c r="K72" s="273"/>
    </row>
    <row r="73" spans="2:11" ht="45" customHeight="1">
      <c r="B73" s="274"/>
      <c r="C73" s="379" t="s">
        <v>89</v>
      </c>
      <c r="D73" s="379"/>
      <c r="E73" s="379"/>
      <c r="F73" s="379"/>
      <c r="G73" s="379"/>
      <c r="H73" s="379"/>
      <c r="I73" s="379"/>
      <c r="J73" s="379"/>
      <c r="K73" s="275"/>
    </row>
    <row r="74" spans="2:11" ht="17.25" customHeight="1">
      <c r="B74" s="274"/>
      <c r="C74" s="276" t="s">
        <v>929</v>
      </c>
      <c r="D74" s="276"/>
      <c r="E74" s="276"/>
      <c r="F74" s="276" t="s">
        <v>930</v>
      </c>
      <c r="G74" s="277"/>
      <c r="H74" s="276" t="s">
        <v>124</v>
      </c>
      <c r="I74" s="276" t="s">
        <v>56</v>
      </c>
      <c r="J74" s="276" t="s">
        <v>931</v>
      </c>
      <c r="K74" s="275"/>
    </row>
    <row r="75" spans="2:11" ht="17.25" customHeight="1">
      <c r="B75" s="274"/>
      <c r="C75" s="278" t="s">
        <v>932</v>
      </c>
      <c r="D75" s="278"/>
      <c r="E75" s="278"/>
      <c r="F75" s="279" t="s">
        <v>933</v>
      </c>
      <c r="G75" s="280"/>
      <c r="H75" s="278"/>
      <c r="I75" s="278"/>
      <c r="J75" s="278" t="s">
        <v>934</v>
      </c>
      <c r="K75" s="275"/>
    </row>
    <row r="76" spans="2:11" ht="5.25" customHeight="1">
      <c r="B76" s="274"/>
      <c r="C76" s="281"/>
      <c r="D76" s="281"/>
      <c r="E76" s="281"/>
      <c r="F76" s="281"/>
      <c r="G76" s="282"/>
      <c r="H76" s="281"/>
      <c r="I76" s="281"/>
      <c r="J76" s="281"/>
      <c r="K76" s="275"/>
    </row>
    <row r="77" spans="2:11" ht="15" customHeight="1">
      <c r="B77" s="274"/>
      <c r="C77" s="264" t="s">
        <v>52</v>
      </c>
      <c r="D77" s="281"/>
      <c r="E77" s="281"/>
      <c r="F77" s="283" t="s">
        <v>935</v>
      </c>
      <c r="G77" s="282"/>
      <c r="H77" s="264" t="s">
        <v>936</v>
      </c>
      <c r="I77" s="264" t="s">
        <v>937</v>
      </c>
      <c r="J77" s="264">
        <v>20</v>
      </c>
      <c r="K77" s="275"/>
    </row>
    <row r="78" spans="2:11" ht="15" customHeight="1">
      <c r="B78" s="274"/>
      <c r="C78" s="264" t="s">
        <v>938</v>
      </c>
      <c r="D78" s="264"/>
      <c r="E78" s="264"/>
      <c r="F78" s="283" t="s">
        <v>935</v>
      </c>
      <c r="G78" s="282"/>
      <c r="H78" s="264" t="s">
        <v>939</v>
      </c>
      <c r="I78" s="264" t="s">
        <v>937</v>
      </c>
      <c r="J78" s="264">
        <v>120</v>
      </c>
      <c r="K78" s="275"/>
    </row>
    <row r="79" spans="2:11" ht="15" customHeight="1">
      <c r="B79" s="284"/>
      <c r="C79" s="264" t="s">
        <v>940</v>
      </c>
      <c r="D79" s="264"/>
      <c r="E79" s="264"/>
      <c r="F79" s="283" t="s">
        <v>941</v>
      </c>
      <c r="G79" s="282"/>
      <c r="H79" s="264" t="s">
        <v>942</v>
      </c>
      <c r="I79" s="264" t="s">
        <v>937</v>
      </c>
      <c r="J79" s="264">
        <v>50</v>
      </c>
      <c r="K79" s="275"/>
    </row>
    <row r="80" spans="2:11" ht="15" customHeight="1">
      <c r="B80" s="284"/>
      <c r="C80" s="264" t="s">
        <v>943</v>
      </c>
      <c r="D80" s="264"/>
      <c r="E80" s="264"/>
      <c r="F80" s="283" t="s">
        <v>935</v>
      </c>
      <c r="G80" s="282"/>
      <c r="H80" s="264" t="s">
        <v>944</v>
      </c>
      <c r="I80" s="264" t="s">
        <v>945</v>
      </c>
      <c r="J80" s="264"/>
      <c r="K80" s="275"/>
    </row>
    <row r="81" spans="2:11" ht="15" customHeight="1">
      <c r="B81" s="284"/>
      <c r="C81" s="285" t="s">
        <v>946</v>
      </c>
      <c r="D81" s="285"/>
      <c r="E81" s="285"/>
      <c r="F81" s="286" t="s">
        <v>941</v>
      </c>
      <c r="G81" s="285"/>
      <c r="H81" s="285" t="s">
        <v>947</v>
      </c>
      <c r="I81" s="285" t="s">
        <v>937</v>
      </c>
      <c r="J81" s="285">
        <v>15</v>
      </c>
      <c r="K81" s="275"/>
    </row>
    <row r="82" spans="2:11" ht="15" customHeight="1">
      <c r="B82" s="284"/>
      <c r="C82" s="285" t="s">
        <v>948</v>
      </c>
      <c r="D82" s="285"/>
      <c r="E82" s="285"/>
      <c r="F82" s="286" t="s">
        <v>941</v>
      </c>
      <c r="G82" s="285"/>
      <c r="H82" s="285" t="s">
        <v>949</v>
      </c>
      <c r="I82" s="285" t="s">
        <v>937</v>
      </c>
      <c r="J82" s="285">
        <v>15</v>
      </c>
      <c r="K82" s="275"/>
    </row>
    <row r="83" spans="2:11" ht="15" customHeight="1">
      <c r="B83" s="284"/>
      <c r="C83" s="285" t="s">
        <v>950</v>
      </c>
      <c r="D83" s="285"/>
      <c r="E83" s="285"/>
      <c r="F83" s="286" t="s">
        <v>941</v>
      </c>
      <c r="G83" s="285"/>
      <c r="H83" s="285" t="s">
        <v>951</v>
      </c>
      <c r="I83" s="285" t="s">
        <v>937</v>
      </c>
      <c r="J83" s="285">
        <v>20</v>
      </c>
      <c r="K83" s="275"/>
    </row>
    <row r="84" spans="2:11" ht="15" customHeight="1">
      <c r="B84" s="284"/>
      <c r="C84" s="285" t="s">
        <v>952</v>
      </c>
      <c r="D84" s="285"/>
      <c r="E84" s="285"/>
      <c r="F84" s="286" t="s">
        <v>941</v>
      </c>
      <c r="G84" s="285"/>
      <c r="H84" s="285" t="s">
        <v>953</v>
      </c>
      <c r="I84" s="285" t="s">
        <v>937</v>
      </c>
      <c r="J84" s="285">
        <v>20</v>
      </c>
      <c r="K84" s="275"/>
    </row>
    <row r="85" spans="2:11" ht="15" customHeight="1">
      <c r="B85" s="284"/>
      <c r="C85" s="264" t="s">
        <v>954</v>
      </c>
      <c r="D85" s="264"/>
      <c r="E85" s="264"/>
      <c r="F85" s="283" t="s">
        <v>941</v>
      </c>
      <c r="G85" s="282"/>
      <c r="H85" s="264" t="s">
        <v>955</v>
      </c>
      <c r="I85" s="264" t="s">
        <v>937</v>
      </c>
      <c r="J85" s="264">
        <v>50</v>
      </c>
      <c r="K85" s="275"/>
    </row>
    <row r="86" spans="2:11" ht="15" customHeight="1">
      <c r="B86" s="284"/>
      <c r="C86" s="264" t="s">
        <v>956</v>
      </c>
      <c r="D86" s="264"/>
      <c r="E86" s="264"/>
      <c r="F86" s="283" t="s">
        <v>941</v>
      </c>
      <c r="G86" s="282"/>
      <c r="H86" s="264" t="s">
        <v>957</v>
      </c>
      <c r="I86" s="264" t="s">
        <v>937</v>
      </c>
      <c r="J86" s="264">
        <v>20</v>
      </c>
      <c r="K86" s="275"/>
    </row>
    <row r="87" spans="2:11" ht="15" customHeight="1">
      <c r="B87" s="284"/>
      <c r="C87" s="264" t="s">
        <v>958</v>
      </c>
      <c r="D87" s="264"/>
      <c r="E87" s="264"/>
      <c r="F87" s="283" t="s">
        <v>941</v>
      </c>
      <c r="G87" s="282"/>
      <c r="H87" s="264" t="s">
        <v>959</v>
      </c>
      <c r="I87" s="264" t="s">
        <v>937</v>
      </c>
      <c r="J87" s="264">
        <v>20</v>
      </c>
      <c r="K87" s="275"/>
    </row>
    <row r="88" spans="2:11" ht="15" customHeight="1">
      <c r="B88" s="284"/>
      <c r="C88" s="264" t="s">
        <v>960</v>
      </c>
      <c r="D88" s="264"/>
      <c r="E88" s="264"/>
      <c r="F88" s="283" t="s">
        <v>941</v>
      </c>
      <c r="G88" s="282"/>
      <c r="H88" s="264" t="s">
        <v>961</v>
      </c>
      <c r="I88" s="264" t="s">
        <v>937</v>
      </c>
      <c r="J88" s="264">
        <v>50</v>
      </c>
      <c r="K88" s="275"/>
    </row>
    <row r="89" spans="2:11" ht="15" customHeight="1">
      <c r="B89" s="284"/>
      <c r="C89" s="264" t="s">
        <v>962</v>
      </c>
      <c r="D89" s="264"/>
      <c r="E89" s="264"/>
      <c r="F89" s="283" t="s">
        <v>941</v>
      </c>
      <c r="G89" s="282"/>
      <c r="H89" s="264" t="s">
        <v>962</v>
      </c>
      <c r="I89" s="264" t="s">
        <v>937</v>
      </c>
      <c r="J89" s="264">
        <v>50</v>
      </c>
      <c r="K89" s="275"/>
    </row>
    <row r="90" spans="2:11" ht="15" customHeight="1">
      <c r="B90" s="284"/>
      <c r="C90" s="264" t="s">
        <v>129</v>
      </c>
      <c r="D90" s="264"/>
      <c r="E90" s="264"/>
      <c r="F90" s="283" t="s">
        <v>941</v>
      </c>
      <c r="G90" s="282"/>
      <c r="H90" s="264" t="s">
        <v>963</v>
      </c>
      <c r="I90" s="264" t="s">
        <v>937</v>
      </c>
      <c r="J90" s="264">
        <v>255</v>
      </c>
      <c r="K90" s="275"/>
    </row>
    <row r="91" spans="2:11" ht="15" customHeight="1">
      <c r="B91" s="284"/>
      <c r="C91" s="264" t="s">
        <v>964</v>
      </c>
      <c r="D91" s="264"/>
      <c r="E91" s="264"/>
      <c r="F91" s="283" t="s">
        <v>935</v>
      </c>
      <c r="G91" s="282"/>
      <c r="H91" s="264" t="s">
        <v>965</v>
      </c>
      <c r="I91" s="264" t="s">
        <v>966</v>
      </c>
      <c r="J91" s="264"/>
      <c r="K91" s="275"/>
    </row>
    <row r="92" spans="2:11" ht="15" customHeight="1">
      <c r="B92" s="284"/>
      <c r="C92" s="264" t="s">
        <v>967</v>
      </c>
      <c r="D92" s="264"/>
      <c r="E92" s="264"/>
      <c r="F92" s="283" t="s">
        <v>935</v>
      </c>
      <c r="G92" s="282"/>
      <c r="H92" s="264" t="s">
        <v>968</v>
      </c>
      <c r="I92" s="264" t="s">
        <v>969</v>
      </c>
      <c r="J92" s="264"/>
      <c r="K92" s="275"/>
    </row>
    <row r="93" spans="2:11" ht="15" customHeight="1">
      <c r="B93" s="284"/>
      <c r="C93" s="264" t="s">
        <v>970</v>
      </c>
      <c r="D93" s="264"/>
      <c r="E93" s="264"/>
      <c r="F93" s="283" t="s">
        <v>935</v>
      </c>
      <c r="G93" s="282"/>
      <c r="H93" s="264" t="s">
        <v>970</v>
      </c>
      <c r="I93" s="264" t="s">
        <v>969</v>
      </c>
      <c r="J93" s="264"/>
      <c r="K93" s="275"/>
    </row>
    <row r="94" spans="2:11" ht="15" customHeight="1">
      <c r="B94" s="284"/>
      <c r="C94" s="264" t="s">
        <v>37</v>
      </c>
      <c r="D94" s="264"/>
      <c r="E94" s="264"/>
      <c r="F94" s="283" t="s">
        <v>935</v>
      </c>
      <c r="G94" s="282"/>
      <c r="H94" s="264" t="s">
        <v>971</v>
      </c>
      <c r="I94" s="264" t="s">
        <v>969</v>
      </c>
      <c r="J94" s="264"/>
      <c r="K94" s="275"/>
    </row>
    <row r="95" spans="2:11" ht="15" customHeight="1">
      <c r="B95" s="284"/>
      <c r="C95" s="264" t="s">
        <v>47</v>
      </c>
      <c r="D95" s="264"/>
      <c r="E95" s="264"/>
      <c r="F95" s="283" t="s">
        <v>935</v>
      </c>
      <c r="G95" s="282"/>
      <c r="H95" s="264" t="s">
        <v>972</v>
      </c>
      <c r="I95" s="264" t="s">
        <v>969</v>
      </c>
      <c r="J95" s="264"/>
      <c r="K95" s="275"/>
    </row>
    <row r="96" spans="2:11" ht="15" customHeight="1">
      <c r="B96" s="287"/>
      <c r="C96" s="288"/>
      <c r="D96" s="288"/>
      <c r="E96" s="288"/>
      <c r="F96" s="288"/>
      <c r="G96" s="288"/>
      <c r="H96" s="288"/>
      <c r="I96" s="288"/>
      <c r="J96" s="288"/>
      <c r="K96" s="289"/>
    </row>
    <row r="97" spans="2:11" ht="18.75" customHeight="1">
      <c r="B97" s="290"/>
      <c r="C97" s="291"/>
      <c r="D97" s="291"/>
      <c r="E97" s="291"/>
      <c r="F97" s="291"/>
      <c r="G97" s="291"/>
      <c r="H97" s="291"/>
      <c r="I97" s="291"/>
      <c r="J97" s="291"/>
      <c r="K97" s="290"/>
    </row>
    <row r="98" spans="2:11" ht="18.75" customHeight="1">
      <c r="B98" s="270"/>
      <c r="C98" s="270"/>
      <c r="D98" s="270"/>
      <c r="E98" s="270"/>
      <c r="F98" s="270"/>
      <c r="G98" s="270"/>
      <c r="H98" s="270"/>
      <c r="I98" s="270"/>
      <c r="J98" s="270"/>
      <c r="K98" s="270"/>
    </row>
    <row r="99" spans="2:11" ht="7.5" customHeight="1">
      <c r="B99" s="271"/>
      <c r="C99" s="272"/>
      <c r="D99" s="272"/>
      <c r="E99" s="272"/>
      <c r="F99" s="272"/>
      <c r="G99" s="272"/>
      <c r="H99" s="272"/>
      <c r="I99" s="272"/>
      <c r="J99" s="272"/>
      <c r="K99" s="273"/>
    </row>
    <row r="100" spans="2:11" ht="45" customHeight="1">
      <c r="B100" s="274"/>
      <c r="C100" s="379" t="s">
        <v>973</v>
      </c>
      <c r="D100" s="379"/>
      <c r="E100" s="379"/>
      <c r="F100" s="379"/>
      <c r="G100" s="379"/>
      <c r="H100" s="379"/>
      <c r="I100" s="379"/>
      <c r="J100" s="379"/>
      <c r="K100" s="275"/>
    </row>
    <row r="101" spans="2:11" ht="17.25" customHeight="1">
      <c r="B101" s="274"/>
      <c r="C101" s="276" t="s">
        <v>929</v>
      </c>
      <c r="D101" s="276"/>
      <c r="E101" s="276"/>
      <c r="F101" s="276" t="s">
        <v>930</v>
      </c>
      <c r="G101" s="277"/>
      <c r="H101" s="276" t="s">
        <v>124</v>
      </c>
      <c r="I101" s="276" t="s">
        <v>56</v>
      </c>
      <c r="J101" s="276" t="s">
        <v>931</v>
      </c>
      <c r="K101" s="275"/>
    </row>
    <row r="102" spans="2:11" ht="17.25" customHeight="1">
      <c r="B102" s="274"/>
      <c r="C102" s="278" t="s">
        <v>932</v>
      </c>
      <c r="D102" s="278"/>
      <c r="E102" s="278"/>
      <c r="F102" s="279" t="s">
        <v>933</v>
      </c>
      <c r="G102" s="280"/>
      <c r="H102" s="278"/>
      <c r="I102" s="278"/>
      <c r="J102" s="278" t="s">
        <v>934</v>
      </c>
      <c r="K102" s="275"/>
    </row>
    <row r="103" spans="2:11" ht="5.25" customHeight="1">
      <c r="B103" s="274"/>
      <c r="C103" s="276"/>
      <c r="D103" s="276"/>
      <c r="E103" s="276"/>
      <c r="F103" s="276"/>
      <c r="G103" s="292"/>
      <c r="H103" s="276"/>
      <c r="I103" s="276"/>
      <c r="J103" s="276"/>
      <c r="K103" s="275"/>
    </row>
    <row r="104" spans="2:11" ht="15" customHeight="1">
      <c r="B104" s="274"/>
      <c r="C104" s="264" t="s">
        <v>52</v>
      </c>
      <c r="D104" s="281"/>
      <c r="E104" s="281"/>
      <c r="F104" s="283" t="s">
        <v>935</v>
      </c>
      <c r="G104" s="292"/>
      <c r="H104" s="264" t="s">
        <v>974</v>
      </c>
      <c r="I104" s="264" t="s">
        <v>937</v>
      </c>
      <c r="J104" s="264">
        <v>20</v>
      </c>
      <c r="K104" s="275"/>
    </row>
    <row r="105" spans="2:11" ht="15" customHeight="1">
      <c r="B105" s="274"/>
      <c r="C105" s="264" t="s">
        <v>938</v>
      </c>
      <c r="D105" s="264"/>
      <c r="E105" s="264"/>
      <c r="F105" s="283" t="s">
        <v>935</v>
      </c>
      <c r="G105" s="264"/>
      <c r="H105" s="264" t="s">
        <v>974</v>
      </c>
      <c r="I105" s="264" t="s">
        <v>937</v>
      </c>
      <c r="J105" s="264">
        <v>120</v>
      </c>
      <c r="K105" s="275"/>
    </row>
    <row r="106" spans="2:11" ht="15" customHeight="1">
      <c r="B106" s="284"/>
      <c r="C106" s="264" t="s">
        <v>940</v>
      </c>
      <c r="D106" s="264"/>
      <c r="E106" s="264"/>
      <c r="F106" s="283" t="s">
        <v>941</v>
      </c>
      <c r="G106" s="264"/>
      <c r="H106" s="264" t="s">
        <v>974</v>
      </c>
      <c r="I106" s="264" t="s">
        <v>937</v>
      </c>
      <c r="J106" s="264">
        <v>50</v>
      </c>
      <c r="K106" s="275"/>
    </row>
    <row r="107" spans="2:11" ht="15" customHeight="1">
      <c r="B107" s="284"/>
      <c r="C107" s="264" t="s">
        <v>943</v>
      </c>
      <c r="D107" s="264"/>
      <c r="E107" s="264"/>
      <c r="F107" s="283" t="s">
        <v>935</v>
      </c>
      <c r="G107" s="264"/>
      <c r="H107" s="264" t="s">
        <v>974</v>
      </c>
      <c r="I107" s="264" t="s">
        <v>945</v>
      </c>
      <c r="J107" s="264"/>
      <c r="K107" s="275"/>
    </row>
    <row r="108" spans="2:11" ht="15" customHeight="1">
      <c r="B108" s="284"/>
      <c r="C108" s="264" t="s">
        <v>954</v>
      </c>
      <c r="D108" s="264"/>
      <c r="E108" s="264"/>
      <c r="F108" s="283" t="s">
        <v>941</v>
      </c>
      <c r="G108" s="264"/>
      <c r="H108" s="264" t="s">
        <v>974</v>
      </c>
      <c r="I108" s="264" t="s">
        <v>937</v>
      </c>
      <c r="J108" s="264">
        <v>50</v>
      </c>
      <c r="K108" s="275"/>
    </row>
    <row r="109" spans="2:11" ht="15" customHeight="1">
      <c r="B109" s="284"/>
      <c r="C109" s="264" t="s">
        <v>962</v>
      </c>
      <c r="D109" s="264"/>
      <c r="E109" s="264"/>
      <c r="F109" s="283" t="s">
        <v>941</v>
      </c>
      <c r="G109" s="264"/>
      <c r="H109" s="264" t="s">
        <v>974</v>
      </c>
      <c r="I109" s="264" t="s">
        <v>937</v>
      </c>
      <c r="J109" s="264">
        <v>50</v>
      </c>
      <c r="K109" s="275"/>
    </row>
    <row r="110" spans="2:11" ht="15" customHeight="1">
      <c r="B110" s="284"/>
      <c r="C110" s="264" t="s">
        <v>960</v>
      </c>
      <c r="D110" s="264"/>
      <c r="E110" s="264"/>
      <c r="F110" s="283" t="s">
        <v>941</v>
      </c>
      <c r="G110" s="264"/>
      <c r="H110" s="264" t="s">
        <v>974</v>
      </c>
      <c r="I110" s="264" t="s">
        <v>937</v>
      </c>
      <c r="J110" s="264">
        <v>50</v>
      </c>
      <c r="K110" s="275"/>
    </row>
    <row r="111" spans="2:11" ht="15" customHeight="1">
      <c r="B111" s="284"/>
      <c r="C111" s="264" t="s">
        <v>52</v>
      </c>
      <c r="D111" s="264"/>
      <c r="E111" s="264"/>
      <c r="F111" s="283" t="s">
        <v>935</v>
      </c>
      <c r="G111" s="264"/>
      <c r="H111" s="264" t="s">
        <v>975</v>
      </c>
      <c r="I111" s="264" t="s">
        <v>937</v>
      </c>
      <c r="J111" s="264">
        <v>20</v>
      </c>
      <c r="K111" s="275"/>
    </row>
    <row r="112" spans="2:11" ht="15" customHeight="1">
      <c r="B112" s="284"/>
      <c r="C112" s="264" t="s">
        <v>976</v>
      </c>
      <c r="D112" s="264"/>
      <c r="E112" s="264"/>
      <c r="F112" s="283" t="s">
        <v>935</v>
      </c>
      <c r="G112" s="264"/>
      <c r="H112" s="264" t="s">
        <v>977</v>
      </c>
      <c r="I112" s="264" t="s">
        <v>937</v>
      </c>
      <c r="J112" s="264">
        <v>120</v>
      </c>
      <c r="K112" s="275"/>
    </row>
    <row r="113" spans="2:11" ht="15" customHeight="1">
      <c r="B113" s="284"/>
      <c r="C113" s="264" t="s">
        <v>37</v>
      </c>
      <c r="D113" s="264"/>
      <c r="E113" s="264"/>
      <c r="F113" s="283" t="s">
        <v>935</v>
      </c>
      <c r="G113" s="264"/>
      <c r="H113" s="264" t="s">
        <v>978</v>
      </c>
      <c r="I113" s="264" t="s">
        <v>969</v>
      </c>
      <c r="J113" s="264"/>
      <c r="K113" s="275"/>
    </row>
    <row r="114" spans="2:11" ht="15" customHeight="1">
      <c r="B114" s="284"/>
      <c r="C114" s="264" t="s">
        <v>47</v>
      </c>
      <c r="D114" s="264"/>
      <c r="E114" s="264"/>
      <c r="F114" s="283" t="s">
        <v>935</v>
      </c>
      <c r="G114" s="264"/>
      <c r="H114" s="264" t="s">
        <v>979</v>
      </c>
      <c r="I114" s="264" t="s">
        <v>969</v>
      </c>
      <c r="J114" s="264"/>
      <c r="K114" s="275"/>
    </row>
    <row r="115" spans="2:11" ht="15" customHeight="1">
      <c r="B115" s="284"/>
      <c r="C115" s="264" t="s">
        <v>56</v>
      </c>
      <c r="D115" s="264"/>
      <c r="E115" s="264"/>
      <c r="F115" s="283" t="s">
        <v>935</v>
      </c>
      <c r="G115" s="264"/>
      <c r="H115" s="264" t="s">
        <v>980</v>
      </c>
      <c r="I115" s="264" t="s">
        <v>981</v>
      </c>
      <c r="J115" s="264"/>
      <c r="K115" s="275"/>
    </row>
    <row r="116" spans="2:11" ht="15" customHeight="1">
      <c r="B116" s="287"/>
      <c r="C116" s="293"/>
      <c r="D116" s="293"/>
      <c r="E116" s="293"/>
      <c r="F116" s="293"/>
      <c r="G116" s="293"/>
      <c r="H116" s="293"/>
      <c r="I116" s="293"/>
      <c r="J116" s="293"/>
      <c r="K116" s="289"/>
    </row>
    <row r="117" spans="2:11" ht="18.75" customHeight="1">
      <c r="B117" s="294"/>
      <c r="C117" s="260"/>
      <c r="D117" s="260"/>
      <c r="E117" s="260"/>
      <c r="F117" s="295"/>
      <c r="G117" s="260"/>
      <c r="H117" s="260"/>
      <c r="I117" s="260"/>
      <c r="J117" s="260"/>
      <c r="K117" s="294"/>
    </row>
    <row r="118" spans="2:11" ht="18.75" customHeight="1"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</row>
    <row r="119" spans="2:11" ht="7.5" customHeight="1">
      <c r="B119" s="296"/>
      <c r="C119" s="297"/>
      <c r="D119" s="297"/>
      <c r="E119" s="297"/>
      <c r="F119" s="297"/>
      <c r="G119" s="297"/>
      <c r="H119" s="297"/>
      <c r="I119" s="297"/>
      <c r="J119" s="297"/>
      <c r="K119" s="298"/>
    </row>
    <row r="120" spans="2:11" ht="45" customHeight="1">
      <c r="B120" s="299"/>
      <c r="C120" s="378" t="s">
        <v>982</v>
      </c>
      <c r="D120" s="378"/>
      <c r="E120" s="378"/>
      <c r="F120" s="378"/>
      <c r="G120" s="378"/>
      <c r="H120" s="378"/>
      <c r="I120" s="378"/>
      <c r="J120" s="378"/>
      <c r="K120" s="300"/>
    </row>
    <row r="121" spans="2:11" ht="17.25" customHeight="1">
      <c r="B121" s="301"/>
      <c r="C121" s="276" t="s">
        <v>929</v>
      </c>
      <c r="D121" s="276"/>
      <c r="E121" s="276"/>
      <c r="F121" s="276" t="s">
        <v>930</v>
      </c>
      <c r="G121" s="277"/>
      <c r="H121" s="276" t="s">
        <v>124</v>
      </c>
      <c r="I121" s="276" t="s">
        <v>56</v>
      </c>
      <c r="J121" s="276" t="s">
        <v>931</v>
      </c>
      <c r="K121" s="302"/>
    </row>
    <row r="122" spans="2:11" ht="17.25" customHeight="1">
      <c r="B122" s="301"/>
      <c r="C122" s="278" t="s">
        <v>932</v>
      </c>
      <c r="D122" s="278"/>
      <c r="E122" s="278"/>
      <c r="F122" s="279" t="s">
        <v>933</v>
      </c>
      <c r="G122" s="280"/>
      <c r="H122" s="278"/>
      <c r="I122" s="278"/>
      <c r="J122" s="278" t="s">
        <v>934</v>
      </c>
      <c r="K122" s="302"/>
    </row>
    <row r="123" spans="2:11" ht="5.25" customHeight="1">
      <c r="B123" s="303"/>
      <c r="C123" s="281"/>
      <c r="D123" s="281"/>
      <c r="E123" s="281"/>
      <c r="F123" s="281"/>
      <c r="G123" s="264"/>
      <c r="H123" s="281"/>
      <c r="I123" s="281"/>
      <c r="J123" s="281"/>
      <c r="K123" s="304"/>
    </row>
    <row r="124" spans="2:11" ht="15" customHeight="1">
      <c r="B124" s="303"/>
      <c r="C124" s="264" t="s">
        <v>938</v>
      </c>
      <c r="D124" s="281"/>
      <c r="E124" s="281"/>
      <c r="F124" s="283" t="s">
        <v>935</v>
      </c>
      <c r="G124" s="264"/>
      <c r="H124" s="264" t="s">
        <v>974</v>
      </c>
      <c r="I124" s="264" t="s">
        <v>937</v>
      </c>
      <c r="J124" s="264">
        <v>120</v>
      </c>
      <c r="K124" s="305"/>
    </row>
    <row r="125" spans="2:11" ht="15" customHeight="1">
      <c r="B125" s="303"/>
      <c r="C125" s="264" t="s">
        <v>983</v>
      </c>
      <c r="D125" s="264"/>
      <c r="E125" s="264"/>
      <c r="F125" s="283" t="s">
        <v>935</v>
      </c>
      <c r="G125" s="264"/>
      <c r="H125" s="264" t="s">
        <v>984</v>
      </c>
      <c r="I125" s="264" t="s">
        <v>937</v>
      </c>
      <c r="J125" s="264" t="s">
        <v>985</v>
      </c>
      <c r="K125" s="305"/>
    </row>
    <row r="126" spans="2:11" ht="15" customHeight="1">
      <c r="B126" s="303"/>
      <c r="C126" s="264" t="s">
        <v>884</v>
      </c>
      <c r="D126" s="264"/>
      <c r="E126" s="264"/>
      <c r="F126" s="283" t="s">
        <v>935</v>
      </c>
      <c r="G126" s="264"/>
      <c r="H126" s="264" t="s">
        <v>986</v>
      </c>
      <c r="I126" s="264" t="s">
        <v>937</v>
      </c>
      <c r="J126" s="264" t="s">
        <v>985</v>
      </c>
      <c r="K126" s="305"/>
    </row>
    <row r="127" spans="2:11" ht="15" customHeight="1">
      <c r="B127" s="303"/>
      <c r="C127" s="264" t="s">
        <v>946</v>
      </c>
      <c r="D127" s="264"/>
      <c r="E127" s="264"/>
      <c r="F127" s="283" t="s">
        <v>941</v>
      </c>
      <c r="G127" s="264"/>
      <c r="H127" s="264" t="s">
        <v>947</v>
      </c>
      <c r="I127" s="264" t="s">
        <v>937</v>
      </c>
      <c r="J127" s="264">
        <v>15</v>
      </c>
      <c r="K127" s="305"/>
    </row>
    <row r="128" spans="2:11" ht="15" customHeight="1">
      <c r="B128" s="303"/>
      <c r="C128" s="285" t="s">
        <v>948</v>
      </c>
      <c r="D128" s="285"/>
      <c r="E128" s="285"/>
      <c r="F128" s="286" t="s">
        <v>941</v>
      </c>
      <c r="G128" s="285"/>
      <c r="H128" s="285" t="s">
        <v>949</v>
      </c>
      <c r="I128" s="285" t="s">
        <v>937</v>
      </c>
      <c r="J128" s="285">
        <v>15</v>
      </c>
      <c r="K128" s="305"/>
    </row>
    <row r="129" spans="2:11" ht="15" customHeight="1">
      <c r="B129" s="303"/>
      <c r="C129" s="285" t="s">
        <v>950</v>
      </c>
      <c r="D129" s="285"/>
      <c r="E129" s="285"/>
      <c r="F129" s="286" t="s">
        <v>941</v>
      </c>
      <c r="G129" s="285"/>
      <c r="H129" s="285" t="s">
        <v>951</v>
      </c>
      <c r="I129" s="285" t="s">
        <v>937</v>
      </c>
      <c r="J129" s="285">
        <v>20</v>
      </c>
      <c r="K129" s="305"/>
    </row>
    <row r="130" spans="2:11" ht="15" customHeight="1">
      <c r="B130" s="303"/>
      <c r="C130" s="285" t="s">
        <v>952</v>
      </c>
      <c r="D130" s="285"/>
      <c r="E130" s="285"/>
      <c r="F130" s="286" t="s">
        <v>941</v>
      </c>
      <c r="G130" s="285"/>
      <c r="H130" s="285" t="s">
        <v>953</v>
      </c>
      <c r="I130" s="285" t="s">
        <v>937</v>
      </c>
      <c r="J130" s="285">
        <v>20</v>
      </c>
      <c r="K130" s="305"/>
    </row>
    <row r="131" spans="2:11" ht="15" customHeight="1">
      <c r="B131" s="303"/>
      <c r="C131" s="264" t="s">
        <v>940</v>
      </c>
      <c r="D131" s="264"/>
      <c r="E131" s="264"/>
      <c r="F131" s="283" t="s">
        <v>941</v>
      </c>
      <c r="G131" s="264"/>
      <c r="H131" s="264" t="s">
        <v>974</v>
      </c>
      <c r="I131" s="264" t="s">
        <v>937</v>
      </c>
      <c r="J131" s="264">
        <v>50</v>
      </c>
      <c r="K131" s="305"/>
    </row>
    <row r="132" spans="2:11" ht="15" customHeight="1">
      <c r="B132" s="303"/>
      <c r="C132" s="264" t="s">
        <v>954</v>
      </c>
      <c r="D132" s="264"/>
      <c r="E132" s="264"/>
      <c r="F132" s="283" t="s">
        <v>941</v>
      </c>
      <c r="G132" s="264"/>
      <c r="H132" s="264" t="s">
        <v>974</v>
      </c>
      <c r="I132" s="264" t="s">
        <v>937</v>
      </c>
      <c r="J132" s="264">
        <v>50</v>
      </c>
      <c r="K132" s="305"/>
    </row>
    <row r="133" spans="2:11" ht="15" customHeight="1">
      <c r="B133" s="303"/>
      <c r="C133" s="264" t="s">
        <v>960</v>
      </c>
      <c r="D133" s="264"/>
      <c r="E133" s="264"/>
      <c r="F133" s="283" t="s">
        <v>941</v>
      </c>
      <c r="G133" s="264"/>
      <c r="H133" s="264" t="s">
        <v>974</v>
      </c>
      <c r="I133" s="264" t="s">
        <v>937</v>
      </c>
      <c r="J133" s="264">
        <v>50</v>
      </c>
      <c r="K133" s="305"/>
    </row>
    <row r="134" spans="2:11" ht="15" customHeight="1">
      <c r="B134" s="303"/>
      <c r="C134" s="264" t="s">
        <v>962</v>
      </c>
      <c r="D134" s="264"/>
      <c r="E134" s="264"/>
      <c r="F134" s="283" t="s">
        <v>941</v>
      </c>
      <c r="G134" s="264"/>
      <c r="H134" s="264" t="s">
        <v>974</v>
      </c>
      <c r="I134" s="264" t="s">
        <v>937</v>
      </c>
      <c r="J134" s="264">
        <v>50</v>
      </c>
      <c r="K134" s="305"/>
    </row>
    <row r="135" spans="2:11" ht="15" customHeight="1">
      <c r="B135" s="303"/>
      <c r="C135" s="264" t="s">
        <v>129</v>
      </c>
      <c r="D135" s="264"/>
      <c r="E135" s="264"/>
      <c r="F135" s="283" t="s">
        <v>941</v>
      </c>
      <c r="G135" s="264"/>
      <c r="H135" s="264" t="s">
        <v>987</v>
      </c>
      <c r="I135" s="264" t="s">
        <v>937</v>
      </c>
      <c r="J135" s="264">
        <v>255</v>
      </c>
      <c r="K135" s="305"/>
    </row>
    <row r="136" spans="2:11" ht="15" customHeight="1">
      <c r="B136" s="303"/>
      <c r="C136" s="264" t="s">
        <v>964</v>
      </c>
      <c r="D136" s="264"/>
      <c r="E136" s="264"/>
      <c r="F136" s="283" t="s">
        <v>935</v>
      </c>
      <c r="G136" s="264"/>
      <c r="H136" s="264" t="s">
        <v>988</v>
      </c>
      <c r="I136" s="264" t="s">
        <v>966</v>
      </c>
      <c r="J136" s="264"/>
      <c r="K136" s="305"/>
    </row>
    <row r="137" spans="2:11" ht="15" customHeight="1">
      <c r="B137" s="303"/>
      <c r="C137" s="264" t="s">
        <v>967</v>
      </c>
      <c r="D137" s="264"/>
      <c r="E137" s="264"/>
      <c r="F137" s="283" t="s">
        <v>935</v>
      </c>
      <c r="G137" s="264"/>
      <c r="H137" s="264" t="s">
        <v>989</v>
      </c>
      <c r="I137" s="264" t="s">
        <v>969</v>
      </c>
      <c r="J137" s="264"/>
      <c r="K137" s="305"/>
    </row>
    <row r="138" spans="2:11" ht="15" customHeight="1">
      <c r="B138" s="303"/>
      <c r="C138" s="264" t="s">
        <v>970</v>
      </c>
      <c r="D138" s="264"/>
      <c r="E138" s="264"/>
      <c r="F138" s="283" t="s">
        <v>935</v>
      </c>
      <c r="G138" s="264"/>
      <c r="H138" s="264" t="s">
        <v>970</v>
      </c>
      <c r="I138" s="264" t="s">
        <v>969</v>
      </c>
      <c r="J138" s="264"/>
      <c r="K138" s="305"/>
    </row>
    <row r="139" spans="2:11" ht="15" customHeight="1">
      <c r="B139" s="303"/>
      <c r="C139" s="264" t="s">
        <v>37</v>
      </c>
      <c r="D139" s="264"/>
      <c r="E139" s="264"/>
      <c r="F139" s="283" t="s">
        <v>935</v>
      </c>
      <c r="G139" s="264"/>
      <c r="H139" s="264" t="s">
        <v>990</v>
      </c>
      <c r="I139" s="264" t="s">
        <v>969</v>
      </c>
      <c r="J139" s="264"/>
      <c r="K139" s="305"/>
    </row>
    <row r="140" spans="2:11" ht="15" customHeight="1">
      <c r="B140" s="303"/>
      <c r="C140" s="264" t="s">
        <v>991</v>
      </c>
      <c r="D140" s="264"/>
      <c r="E140" s="264"/>
      <c r="F140" s="283" t="s">
        <v>935</v>
      </c>
      <c r="G140" s="264"/>
      <c r="H140" s="264" t="s">
        <v>992</v>
      </c>
      <c r="I140" s="264" t="s">
        <v>969</v>
      </c>
      <c r="J140" s="264"/>
      <c r="K140" s="305"/>
    </row>
    <row r="141" spans="2:11" ht="15" customHeight="1">
      <c r="B141" s="306"/>
      <c r="C141" s="307"/>
      <c r="D141" s="307"/>
      <c r="E141" s="307"/>
      <c r="F141" s="307"/>
      <c r="G141" s="307"/>
      <c r="H141" s="307"/>
      <c r="I141" s="307"/>
      <c r="J141" s="307"/>
      <c r="K141" s="308"/>
    </row>
    <row r="142" spans="2:11" ht="18.75" customHeight="1">
      <c r="B142" s="260"/>
      <c r="C142" s="260"/>
      <c r="D142" s="260"/>
      <c r="E142" s="260"/>
      <c r="F142" s="295"/>
      <c r="G142" s="260"/>
      <c r="H142" s="260"/>
      <c r="I142" s="260"/>
      <c r="J142" s="260"/>
      <c r="K142" s="260"/>
    </row>
    <row r="143" spans="2:11" ht="18.75" customHeight="1">
      <c r="B143" s="270"/>
      <c r="C143" s="270"/>
      <c r="D143" s="270"/>
      <c r="E143" s="270"/>
      <c r="F143" s="270"/>
      <c r="G143" s="270"/>
      <c r="H143" s="270"/>
      <c r="I143" s="270"/>
      <c r="J143" s="270"/>
      <c r="K143" s="270"/>
    </row>
    <row r="144" spans="2:11" ht="7.5" customHeight="1">
      <c r="B144" s="271"/>
      <c r="C144" s="272"/>
      <c r="D144" s="272"/>
      <c r="E144" s="272"/>
      <c r="F144" s="272"/>
      <c r="G144" s="272"/>
      <c r="H144" s="272"/>
      <c r="I144" s="272"/>
      <c r="J144" s="272"/>
      <c r="K144" s="273"/>
    </row>
    <row r="145" spans="2:11" ht="45" customHeight="1">
      <c r="B145" s="274"/>
      <c r="C145" s="379" t="s">
        <v>993</v>
      </c>
      <c r="D145" s="379"/>
      <c r="E145" s="379"/>
      <c r="F145" s="379"/>
      <c r="G145" s="379"/>
      <c r="H145" s="379"/>
      <c r="I145" s="379"/>
      <c r="J145" s="379"/>
      <c r="K145" s="275"/>
    </row>
    <row r="146" spans="2:11" ht="17.25" customHeight="1">
      <c r="B146" s="274"/>
      <c r="C146" s="276" t="s">
        <v>929</v>
      </c>
      <c r="D146" s="276"/>
      <c r="E146" s="276"/>
      <c r="F146" s="276" t="s">
        <v>930</v>
      </c>
      <c r="G146" s="277"/>
      <c r="H146" s="276" t="s">
        <v>124</v>
      </c>
      <c r="I146" s="276" t="s">
        <v>56</v>
      </c>
      <c r="J146" s="276" t="s">
        <v>931</v>
      </c>
      <c r="K146" s="275"/>
    </row>
    <row r="147" spans="2:11" ht="17.25" customHeight="1">
      <c r="B147" s="274"/>
      <c r="C147" s="278" t="s">
        <v>932</v>
      </c>
      <c r="D147" s="278"/>
      <c r="E147" s="278"/>
      <c r="F147" s="279" t="s">
        <v>933</v>
      </c>
      <c r="G147" s="280"/>
      <c r="H147" s="278"/>
      <c r="I147" s="278"/>
      <c r="J147" s="278" t="s">
        <v>934</v>
      </c>
      <c r="K147" s="275"/>
    </row>
    <row r="148" spans="2:11" ht="5.25" customHeight="1">
      <c r="B148" s="284"/>
      <c r="C148" s="281"/>
      <c r="D148" s="281"/>
      <c r="E148" s="281"/>
      <c r="F148" s="281"/>
      <c r="G148" s="282"/>
      <c r="H148" s="281"/>
      <c r="I148" s="281"/>
      <c r="J148" s="281"/>
      <c r="K148" s="305"/>
    </row>
    <row r="149" spans="2:11" ht="15" customHeight="1">
      <c r="B149" s="284"/>
      <c r="C149" s="309" t="s">
        <v>938</v>
      </c>
      <c r="D149" s="264"/>
      <c r="E149" s="264"/>
      <c r="F149" s="310" t="s">
        <v>935</v>
      </c>
      <c r="G149" s="264"/>
      <c r="H149" s="309" t="s">
        <v>974</v>
      </c>
      <c r="I149" s="309" t="s">
        <v>937</v>
      </c>
      <c r="J149" s="309">
        <v>120</v>
      </c>
      <c r="K149" s="305"/>
    </row>
    <row r="150" spans="2:11" ht="15" customHeight="1">
      <c r="B150" s="284"/>
      <c r="C150" s="309" t="s">
        <v>983</v>
      </c>
      <c r="D150" s="264"/>
      <c r="E150" s="264"/>
      <c r="F150" s="310" t="s">
        <v>935</v>
      </c>
      <c r="G150" s="264"/>
      <c r="H150" s="309" t="s">
        <v>994</v>
      </c>
      <c r="I150" s="309" t="s">
        <v>937</v>
      </c>
      <c r="J150" s="309" t="s">
        <v>985</v>
      </c>
      <c r="K150" s="305"/>
    </row>
    <row r="151" spans="2:11" ht="15" customHeight="1">
      <c r="B151" s="284"/>
      <c r="C151" s="309" t="s">
        <v>884</v>
      </c>
      <c r="D151" s="264"/>
      <c r="E151" s="264"/>
      <c r="F151" s="310" t="s">
        <v>935</v>
      </c>
      <c r="G151" s="264"/>
      <c r="H151" s="309" t="s">
        <v>995</v>
      </c>
      <c r="I151" s="309" t="s">
        <v>937</v>
      </c>
      <c r="J151" s="309" t="s">
        <v>985</v>
      </c>
      <c r="K151" s="305"/>
    </row>
    <row r="152" spans="2:11" ht="15" customHeight="1">
      <c r="B152" s="284"/>
      <c r="C152" s="309" t="s">
        <v>940</v>
      </c>
      <c r="D152" s="264"/>
      <c r="E152" s="264"/>
      <c r="F152" s="310" t="s">
        <v>941</v>
      </c>
      <c r="G152" s="264"/>
      <c r="H152" s="309" t="s">
        <v>974</v>
      </c>
      <c r="I152" s="309" t="s">
        <v>937</v>
      </c>
      <c r="J152" s="309">
        <v>50</v>
      </c>
      <c r="K152" s="305"/>
    </row>
    <row r="153" spans="2:11" ht="15" customHeight="1">
      <c r="B153" s="284"/>
      <c r="C153" s="309" t="s">
        <v>943</v>
      </c>
      <c r="D153" s="264"/>
      <c r="E153" s="264"/>
      <c r="F153" s="310" t="s">
        <v>935</v>
      </c>
      <c r="G153" s="264"/>
      <c r="H153" s="309" t="s">
        <v>974</v>
      </c>
      <c r="I153" s="309" t="s">
        <v>945</v>
      </c>
      <c r="J153" s="309"/>
      <c r="K153" s="305"/>
    </row>
    <row r="154" spans="2:11" ht="15" customHeight="1">
      <c r="B154" s="284"/>
      <c r="C154" s="309" t="s">
        <v>954</v>
      </c>
      <c r="D154" s="264"/>
      <c r="E154" s="264"/>
      <c r="F154" s="310" t="s">
        <v>941</v>
      </c>
      <c r="G154" s="264"/>
      <c r="H154" s="309" t="s">
        <v>974</v>
      </c>
      <c r="I154" s="309" t="s">
        <v>937</v>
      </c>
      <c r="J154" s="309">
        <v>50</v>
      </c>
      <c r="K154" s="305"/>
    </row>
    <row r="155" spans="2:11" ht="15" customHeight="1">
      <c r="B155" s="284"/>
      <c r="C155" s="309" t="s">
        <v>962</v>
      </c>
      <c r="D155" s="264"/>
      <c r="E155" s="264"/>
      <c r="F155" s="310" t="s">
        <v>941</v>
      </c>
      <c r="G155" s="264"/>
      <c r="H155" s="309" t="s">
        <v>974</v>
      </c>
      <c r="I155" s="309" t="s">
        <v>937</v>
      </c>
      <c r="J155" s="309">
        <v>50</v>
      </c>
      <c r="K155" s="305"/>
    </row>
    <row r="156" spans="2:11" ht="15" customHeight="1">
      <c r="B156" s="284"/>
      <c r="C156" s="309" t="s">
        <v>960</v>
      </c>
      <c r="D156" s="264"/>
      <c r="E156" s="264"/>
      <c r="F156" s="310" t="s">
        <v>941</v>
      </c>
      <c r="G156" s="264"/>
      <c r="H156" s="309" t="s">
        <v>974</v>
      </c>
      <c r="I156" s="309" t="s">
        <v>937</v>
      </c>
      <c r="J156" s="309">
        <v>50</v>
      </c>
      <c r="K156" s="305"/>
    </row>
    <row r="157" spans="2:11" ht="15" customHeight="1">
      <c r="B157" s="284"/>
      <c r="C157" s="309" t="s">
        <v>96</v>
      </c>
      <c r="D157" s="264"/>
      <c r="E157" s="264"/>
      <c r="F157" s="310" t="s">
        <v>935</v>
      </c>
      <c r="G157" s="264"/>
      <c r="H157" s="309" t="s">
        <v>996</v>
      </c>
      <c r="I157" s="309" t="s">
        <v>937</v>
      </c>
      <c r="J157" s="309" t="s">
        <v>997</v>
      </c>
      <c r="K157" s="305"/>
    </row>
    <row r="158" spans="2:11" ht="15" customHeight="1">
      <c r="B158" s="284"/>
      <c r="C158" s="309" t="s">
        <v>998</v>
      </c>
      <c r="D158" s="264"/>
      <c r="E158" s="264"/>
      <c r="F158" s="310" t="s">
        <v>935</v>
      </c>
      <c r="G158" s="264"/>
      <c r="H158" s="309" t="s">
        <v>999</v>
      </c>
      <c r="I158" s="309" t="s">
        <v>969</v>
      </c>
      <c r="J158" s="309"/>
      <c r="K158" s="305"/>
    </row>
    <row r="159" spans="2:11" ht="15" customHeight="1">
      <c r="B159" s="311"/>
      <c r="C159" s="293"/>
      <c r="D159" s="293"/>
      <c r="E159" s="293"/>
      <c r="F159" s="293"/>
      <c r="G159" s="293"/>
      <c r="H159" s="293"/>
      <c r="I159" s="293"/>
      <c r="J159" s="293"/>
      <c r="K159" s="312"/>
    </row>
    <row r="160" spans="2:11" ht="18.75" customHeight="1">
      <c r="B160" s="260"/>
      <c r="C160" s="264"/>
      <c r="D160" s="264"/>
      <c r="E160" s="264"/>
      <c r="F160" s="283"/>
      <c r="G160" s="264"/>
      <c r="H160" s="264"/>
      <c r="I160" s="264"/>
      <c r="J160" s="264"/>
      <c r="K160" s="260"/>
    </row>
    <row r="161" spans="2:11" ht="18.75" customHeight="1">
      <c r="B161" s="270"/>
      <c r="C161" s="270"/>
      <c r="D161" s="270"/>
      <c r="E161" s="270"/>
      <c r="F161" s="270"/>
      <c r="G161" s="270"/>
      <c r="H161" s="270"/>
      <c r="I161" s="270"/>
      <c r="J161" s="270"/>
      <c r="K161" s="270"/>
    </row>
    <row r="162" spans="2:11" ht="7.5" customHeight="1">
      <c r="B162" s="252"/>
      <c r="C162" s="253"/>
      <c r="D162" s="253"/>
      <c r="E162" s="253"/>
      <c r="F162" s="253"/>
      <c r="G162" s="253"/>
      <c r="H162" s="253"/>
      <c r="I162" s="253"/>
      <c r="J162" s="253"/>
      <c r="K162" s="254"/>
    </row>
    <row r="163" spans="2:11" ht="45" customHeight="1">
      <c r="B163" s="255"/>
      <c r="C163" s="378" t="s">
        <v>1000</v>
      </c>
      <c r="D163" s="378"/>
      <c r="E163" s="378"/>
      <c r="F163" s="378"/>
      <c r="G163" s="378"/>
      <c r="H163" s="378"/>
      <c r="I163" s="378"/>
      <c r="J163" s="378"/>
      <c r="K163" s="256"/>
    </row>
    <row r="164" spans="2:11" ht="17.25" customHeight="1">
      <c r="B164" s="255"/>
      <c r="C164" s="276" t="s">
        <v>929</v>
      </c>
      <c r="D164" s="276"/>
      <c r="E164" s="276"/>
      <c r="F164" s="276" t="s">
        <v>930</v>
      </c>
      <c r="G164" s="313"/>
      <c r="H164" s="314" t="s">
        <v>124</v>
      </c>
      <c r="I164" s="314" t="s">
        <v>56</v>
      </c>
      <c r="J164" s="276" t="s">
        <v>931</v>
      </c>
      <c r="K164" s="256"/>
    </row>
    <row r="165" spans="2:11" ht="17.25" customHeight="1">
      <c r="B165" s="257"/>
      <c r="C165" s="278" t="s">
        <v>932</v>
      </c>
      <c r="D165" s="278"/>
      <c r="E165" s="278"/>
      <c r="F165" s="279" t="s">
        <v>933</v>
      </c>
      <c r="G165" s="315"/>
      <c r="H165" s="316"/>
      <c r="I165" s="316"/>
      <c r="J165" s="278" t="s">
        <v>934</v>
      </c>
      <c r="K165" s="258"/>
    </row>
    <row r="166" spans="2:11" ht="5.25" customHeight="1">
      <c r="B166" s="284"/>
      <c r="C166" s="281"/>
      <c r="D166" s="281"/>
      <c r="E166" s="281"/>
      <c r="F166" s="281"/>
      <c r="G166" s="282"/>
      <c r="H166" s="281"/>
      <c r="I166" s="281"/>
      <c r="J166" s="281"/>
      <c r="K166" s="305"/>
    </row>
    <row r="167" spans="2:11" ht="15" customHeight="1">
      <c r="B167" s="284"/>
      <c r="C167" s="264" t="s">
        <v>938</v>
      </c>
      <c r="D167" s="264"/>
      <c r="E167" s="264"/>
      <c r="F167" s="283" t="s">
        <v>935</v>
      </c>
      <c r="G167" s="264"/>
      <c r="H167" s="264" t="s">
        <v>974</v>
      </c>
      <c r="I167" s="264" t="s">
        <v>937</v>
      </c>
      <c r="J167" s="264">
        <v>120</v>
      </c>
      <c r="K167" s="305"/>
    </row>
    <row r="168" spans="2:11" ht="15" customHeight="1">
      <c r="B168" s="284"/>
      <c r="C168" s="264" t="s">
        <v>983</v>
      </c>
      <c r="D168" s="264"/>
      <c r="E168" s="264"/>
      <c r="F168" s="283" t="s">
        <v>935</v>
      </c>
      <c r="G168" s="264"/>
      <c r="H168" s="264" t="s">
        <v>984</v>
      </c>
      <c r="I168" s="264" t="s">
        <v>937</v>
      </c>
      <c r="J168" s="264" t="s">
        <v>985</v>
      </c>
      <c r="K168" s="305"/>
    </row>
    <row r="169" spans="2:11" ht="15" customHeight="1">
      <c r="B169" s="284"/>
      <c r="C169" s="264" t="s">
        <v>884</v>
      </c>
      <c r="D169" s="264"/>
      <c r="E169" s="264"/>
      <c r="F169" s="283" t="s">
        <v>935</v>
      </c>
      <c r="G169" s="264"/>
      <c r="H169" s="264" t="s">
        <v>1001</v>
      </c>
      <c r="I169" s="264" t="s">
        <v>937</v>
      </c>
      <c r="J169" s="264" t="s">
        <v>985</v>
      </c>
      <c r="K169" s="305"/>
    </row>
    <row r="170" spans="2:11" ht="15" customHeight="1">
      <c r="B170" s="284"/>
      <c r="C170" s="264" t="s">
        <v>940</v>
      </c>
      <c r="D170" s="264"/>
      <c r="E170" s="264"/>
      <c r="F170" s="283" t="s">
        <v>941</v>
      </c>
      <c r="G170" s="264"/>
      <c r="H170" s="264" t="s">
        <v>1001</v>
      </c>
      <c r="I170" s="264" t="s">
        <v>937</v>
      </c>
      <c r="J170" s="264">
        <v>50</v>
      </c>
      <c r="K170" s="305"/>
    </row>
    <row r="171" spans="2:11" ht="15" customHeight="1">
      <c r="B171" s="284"/>
      <c r="C171" s="264" t="s">
        <v>943</v>
      </c>
      <c r="D171" s="264"/>
      <c r="E171" s="264"/>
      <c r="F171" s="283" t="s">
        <v>935</v>
      </c>
      <c r="G171" s="264"/>
      <c r="H171" s="264" t="s">
        <v>1001</v>
      </c>
      <c r="I171" s="264" t="s">
        <v>945</v>
      </c>
      <c r="J171" s="264"/>
      <c r="K171" s="305"/>
    </row>
    <row r="172" spans="2:11" ht="15" customHeight="1">
      <c r="B172" s="284"/>
      <c r="C172" s="264" t="s">
        <v>954</v>
      </c>
      <c r="D172" s="264"/>
      <c r="E172" s="264"/>
      <c r="F172" s="283" t="s">
        <v>941</v>
      </c>
      <c r="G172" s="264"/>
      <c r="H172" s="264" t="s">
        <v>1001</v>
      </c>
      <c r="I172" s="264" t="s">
        <v>937</v>
      </c>
      <c r="J172" s="264">
        <v>50</v>
      </c>
      <c r="K172" s="305"/>
    </row>
    <row r="173" spans="2:11" ht="15" customHeight="1">
      <c r="B173" s="284"/>
      <c r="C173" s="264" t="s">
        <v>962</v>
      </c>
      <c r="D173" s="264"/>
      <c r="E173" s="264"/>
      <c r="F173" s="283" t="s">
        <v>941</v>
      </c>
      <c r="G173" s="264"/>
      <c r="H173" s="264" t="s">
        <v>1001</v>
      </c>
      <c r="I173" s="264" t="s">
        <v>937</v>
      </c>
      <c r="J173" s="264">
        <v>50</v>
      </c>
      <c r="K173" s="305"/>
    </row>
    <row r="174" spans="2:11" ht="15" customHeight="1">
      <c r="B174" s="284"/>
      <c r="C174" s="264" t="s">
        <v>960</v>
      </c>
      <c r="D174" s="264"/>
      <c r="E174" s="264"/>
      <c r="F174" s="283" t="s">
        <v>941</v>
      </c>
      <c r="G174" s="264"/>
      <c r="H174" s="264" t="s">
        <v>1001</v>
      </c>
      <c r="I174" s="264" t="s">
        <v>937</v>
      </c>
      <c r="J174" s="264">
        <v>50</v>
      </c>
      <c r="K174" s="305"/>
    </row>
    <row r="175" spans="2:11" ht="15" customHeight="1">
      <c r="B175" s="284"/>
      <c r="C175" s="264" t="s">
        <v>123</v>
      </c>
      <c r="D175" s="264"/>
      <c r="E175" s="264"/>
      <c r="F175" s="283" t="s">
        <v>935</v>
      </c>
      <c r="G175" s="264"/>
      <c r="H175" s="264" t="s">
        <v>1002</v>
      </c>
      <c r="I175" s="264" t="s">
        <v>1003</v>
      </c>
      <c r="J175" s="264"/>
      <c r="K175" s="305"/>
    </row>
    <row r="176" spans="2:11" ht="15" customHeight="1">
      <c r="B176" s="284"/>
      <c r="C176" s="264" t="s">
        <v>56</v>
      </c>
      <c r="D176" s="264"/>
      <c r="E176" s="264"/>
      <c r="F176" s="283" t="s">
        <v>935</v>
      </c>
      <c r="G176" s="264"/>
      <c r="H176" s="264" t="s">
        <v>1004</v>
      </c>
      <c r="I176" s="264" t="s">
        <v>1005</v>
      </c>
      <c r="J176" s="264">
        <v>1</v>
      </c>
      <c r="K176" s="305"/>
    </row>
    <row r="177" spans="2:11" ht="15" customHeight="1">
      <c r="B177" s="284"/>
      <c r="C177" s="264" t="s">
        <v>52</v>
      </c>
      <c r="D177" s="264"/>
      <c r="E177" s="264"/>
      <c r="F177" s="283" t="s">
        <v>935</v>
      </c>
      <c r="G177" s="264"/>
      <c r="H177" s="264" t="s">
        <v>1006</v>
      </c>
      <c r="I177" s="264" t="s">
        <v>937</v>
      </c>
      <c r="J177" s="264">
        <v>20</v>
      </c>
      <c r="K177" s="305"/>
    </row>
    <row r="178" spans="2:11" ht="15" customHeight="1">
      <c r="B178" s="284"/>
      <c r="C178" s="264" t="s">
        <v>124</v>
      </c>
      <c r="D178" s="264"/>
      <c r="E178" s="264"/>
      <c r="F178" s="283" t="s">
        <v>935</v>
      </c>
      <c r="G178" s="264"/>
      <c r="H178" s="264" t="s">
        <v>1007</v>
      </c>
      <c r="I178" s="264" t="s">
        <v>937</v>
      </c>
      <c r="J178" s="264">
        <v>255</v>
      </c>
      <c r="K178" s="305"/>
    </row>
    <row r="179" spans="2:11" ht="15" customHeight="1">
      <c r="B179" s="284"/>
      <c r="C179" s="264" t="s">
        <v>125</v>
      </c>
      <c r="D179" s="264"/>
      <c r="E179" s="264"/>
      <c r="F179" s="283" t="s">
        <v>935</v>
      </c>
      <c r="G179" s="264"/>
      <c r="H179" s="264" t="s">
        <v>900</v>
      </c>
      <c r="I179" s="264" t="s">
        <v>937</v>
      </c>
      <c r="J179" s="264">
        <v>10</v>
      </c>
      <c r="K179" s="305"/>
    </row>
    <row r="180" spans="2:11" ht="15" customHeight="1">
      <c r="B180" s="284"/>
      <c r="C180" s="264" t="s">
        <v>126</v>
      </c>
      <c r="D180" s="264"/>
      <c r="E180" s="264"/>
      <c r="F180" s="283" t="s">
        <v>935</v>
      </c>
      <c r="G180" s="264"/>
      <c r="H180" s="264" t="s">
        <v>1008</v>
      </c>
      <c r="I180" s="264" t="s">
        <v>969</v>
      </c>
      <c r="J180" s="264"/>
      <c r="K180" s="305"/>
    </row>
    <row r="181" spans="2:11" ht="15" customHeight="1">
      <c r="B181" s="284"/>
      <c r="C181" s="264" t="s">
        <v>1009</v>
      </c>
      <c r="D181" s="264"/>
      <c r="E181" s="264"/>
      <c r="F181" s="283" t="s">
        <v>935</v>
      </c>
      <c r="G181" s="264"/>
      <c r="H181" s="264" t="s">
        <v>1010</v>
      </c>
      <c r="I181" s="264" t="s">
        <v>969</v>
      </c>
      <c r="J181" s="264"/>
      <c r="K181" s="305"/>
    </row>
    <row r="182" spans="2:11" ht="15" customHeight="1">
      <c r="B182" s="284"/>
      <c r="C182" s="264" t="s">
        <v>998</v>
      </c>
      <c r="D182" s="264"/>
      <c r="E182" s="264"/>
      <c r="F182" s="283" t="s">
        <v>935</v>
      </c>
      <c r="G182" s="264"/>
      <c r="H182" s="264" t="s">
        <v>1011</v>
      </c>
      <c r="I182" s="264" t="s">
        <v>969</v>
      </c>
      <c r="J182" s="264"/>
      <c r="K182" s="305"/>
    </row>
    <row r="183" spans="2:11" ht="15" customHeight="1">
      <c r="B183" s="284"/>
      <c r="C183" s="264" t="s">
        <v>128</v>
      </c>
      <c r="D183" s="264"/>
      <c r="E183" s="264"/>
      <c r="F183" s="283" t="s">
        <v>941</v>
      </c>
      <c r="G183" s="264"/>
      <c r="H183" s="264" t="s">
        <v>1012</v>
      </c>
      <c r="I183" s="264" t="s">
        <v>937</v>
      </c>
      <c r="J183" s="264">
        <v>50</v>
      </c>
      <c r="K183" s="305"/>
    </row>
    <row r="184" spans="2:11" ht="15" customHeight="1">
      <c r="B184" s="284"/>
      <c r="C184" s="264" t="s">
        <v>1013</v>
      </c>
      <c r="D184" s="264"/>
      <c r="E184" s="264"/>
      <c r="F184" s="283" t="s">
        <v>941</v>
      </c>
      <c r="G184" s="264"/>
      <c r="H184" s="264" t="s">
        <v>1014</v>
      </c>
      <c r="I184" s="264" t="s">
        <v>1015</v>
      </c>
      <c r="J184" s="264"/>
      <c r="K184" s="305"/>
    </row>
    <row r="185" spans="2:11" ht="15" customHeight="1">
      <c r="B185" s="284"/>
      <c r="C185" s="264" t="s">
        <v>1016</v>
      </c>
      <c r="D185" s="264"/>
      <c r="E185" s="264"/>
      <c r="F185" s="283" t="s">
        <v>941</v>
      </c>
      <c r="G185" s="264"/>
      <c r="H185" s="264" t="s">
        <v>1017</v>
      </c>
      <c r="I185" s="264" t="s">
        <v>1015</v>
      </c>
      <c r="J185" s="264"/>
      <c r="K185" s="305"/>
    </row>
    <row r="186" spans="2:11" ht="15" customHeight="1">
      <c r="B186" s="284"/>
      <c r="C186" s="264" t="s">
        <v>1018</v>
      </c>
      <c r="D186" s="264"/>
      <c r="E186" s="264"/>
      <c r="F186" s="283" t="s">
        <v>941</v>
      </c>
      <c r="G186" s="264"/>
      <c r="H186" s="264" t="s">
        <v>1019</v>
      </c>
      <c r="I186" s="264" t="s">
        <v>1015</v>
      </c>
      <c r="J186" s="264"/>
      <c r="K186" s="305"/>
    </row>
    <row r="187" spans="2:11" ht="15" customHeight="1">
      <c r="B187" s="284"/>
      <c r="C187" s="317" t="s">
        <v>1020</v>
      </c>
      <c r="D187" s="264"/>
      <c r="E187" s="264"/>
      <c r="F187" s="283" t="s">
        <v>941</v>
      </c>
      <c r="G187" s="264"/>
      <c r="H187" s="264" t="s">
        <v>1021</v>
      </c>
      <c r="I187" s="264" t="s">
        <v>1022</v>
      </c>
      <c r="J187" s="318" t="s">
        <v>1023</v>
      </c>
      <c r="K187" s="305"/>
    </row>
    <row r="188" spans="2:11" ht="15" customHeight="1">
      <c r="B188" s="284"/>
      <c r="C188" s="269" t="s">
        <v>41</v>
      </c>
      <c r="D188" s="264"/>
      <c r="E188" s="264"/>
      <c r="F188" s="283" t="s">
        <v>935</v>
      </c>
      <c r="G188" s="264"/>
      <c r="H188" s="260" t="s">
        <v>1024</v>
      </c>
      <c r="I188" s="264" t="s">
        <v>1025</v>
      </c>
      <c r="J188" s="264"/>
      <c r="K188" s="305"/>
    </row>
    <row r="189" spans="2:11" ht="15" customHeight="1">
      <c r="B189" s="284"/>
      <c r="C189" s="269" t="s">
        <v>1026</v>
      </c>
      <c r="D189" s="264"/>
      <c r="E189" s="264"/>
      <c r="F189" s="283" t="s">
        <v>935</v>
      </c>
      <c r="G189" s="264"/>
      <c r="H189" s="264" t="s">
        <v>1027</v>
      </c>
      <c r="I189" s="264" t="s">
        <v>969</v>
      </c>
      <c r="J189" s="264"/>
      <c r="K189" s="305"/>
    </row>
    <row r="190" spans="2:11" ht="15" customHeight="1">
      <c r="B190" s="284"/>
      <c r="C190" s="269" t="s">
        <v>1028</v>
      </c>
      <c r="D190" s="264"/>
      <c r="E190" s="264"/>
      <c r="F190" s="283" t="s">
        <v>935</v>
      </c>
      <c r="G190" s="264"/>
      <c r="H190" s="264" t="s">
        <v>1029</v>
      </c>
      <c r="I190" s="264" t="s">
        <v>969</v>
      </c>
      <c r="J190" s="264"/>
      <c r="K190" s="305"/>
    </row>
    <row r="191" spans="2:11" ht="15" customHeight="1">
      <c r="B191" s="284"/>
      <c r="C191" s="269" t="s">
        <v>1030</v>
      </c>
      <c r="D191" s="264"/>
      <c r="E191" s="264"/>
      <c r="F191" s="283" t="s">
        <v>941</v>
      </c>
      <c r="G191" s="264"/>
      <c r="H191" s="264" t="s">
        <v>1031</v>
      </c>
      <c r="I191" s="264" t="s">
        <v>969</v>
      </c>
      <c r="J191" s="264"/>
      <c r="K191" s="305"/>
    </row>
    <row r="192" spans="2:11" ht="15" customHeight="1">
      <c r="B192" s="311"/>
      <c r="C192" s="319"/>
      <c r="D192" s="293"/>
      <c r="E192" s="293"/>
      <c r="F192" s="293"/>
      <c r="G192" s="293"/>
      <c r="H192" s="293"/>
      <c r="I192" s="293"/>
      <c r="J192" s="293"/>
      <c r="K192" s="312"/>
    </row>
    <row r="193" spans="2:11" ht="18.75" customHeight="1">
      <c r="B193" s="260"/>
      <c r="C193" s="264"/>
      <c r="D193" s="264"/>
      <c r="E193" s="264"/>
      <c r="F193" s="283"/>
      <c r="G193" s="264"/>
      <c r="H193" s="264"/>
      <c r="I193" s="264"/>
      <c r="J193" s="264"/>
      <c r="K193" s="260"/>
    </row>
    <row r="194" spans="2:11" ht="18.75" customHeight="1">
      <c r="B194" s="260"/>
      <c r="C194" s="264"/>
      <c r="D194" s="264"/>
      <c r="E194" s="264"/>
      <c r="F194" s="283"/>
      <c r="G194" s="264"/>
      <c r="H194" s="264"/>
      <c r="I194" s="264"/>
      <c r="J194" s="264"/>
      <c r="K194" s="260"/>
    </row>
    <row r="195" spans="2:11" ht="18.75" customHeight="1">
      <c r="B195" s="270"/>
      <c r="C195" s="270"/>
      <c r="D195" s="270"/>
      <c r="E195" s="270"/>
      <c r="F195" s="270"/>
      <c r="G195" s="270"/>
      <c r="H195" s="270"/>
      <c r="I195" s="270"/>
      <c r="J195" s="270"/>
      <c r="K195" s="270"/>
    </row>
    <row r="196" spans="2:11" ht="13.5">
      <c r="B196" s="252"/>
      <c r="C196" s="253"/>
      <c r="D196" s="253"/>
      <c r="E196" s="253"/>
      <c r="F196" s="253"/>
      <c r="G196" s="253"/>
      <c r="H196" s="253"/>
      <c r="I196" s="253"/>
      <c r="J196" s="253"/>
      <c r="K196" s="254"/>
    </row>
    <row r="197" spans="2:11" ht="21">
      <c r="B197" s="255"/>
      <c r="C197" s="378" t="s">
        <v>1032</v>
      </c>
      <c r="D197" s="378"/>
      <c r="E197" s="378"/>
      <c r="F197" s="378"/>
      <c r="G197" s="378"/>
      <c r="H197" s="378"/>
      <c r="I197" s="378"/>
      <c r="J197" s="378"/>
      <c r="K197" s="256"/>
    </row>
    <row r="198" spans="2:11" ht="25.5" customHeight="1">
      <c r="B198" s="255"/>
      <c r="C198" s="320" t="s">
        <v>1033</v>
      </c>
      <c r="D198" s="320"/>
      <c r="E198" s="320"/>
      <c r="F198" s="320" t="s">
        <v>1034</v>
      </c>
      <c r="G198" s="321"/>
      <c r="H198" s="377" t="s">
        <v>1035</v>
      </c>
      <c r="I198" s="377"/>
      <c r="J198" s="377"/>
      <c r="K198" s="256"/>
    </row>
    <row r="199" spans="2:11" ht="5.25" customHeight="1">
      <c r="B199" s="284"/>
      <c r="C199" s="281"/>
      <c r="D199" s="281"/>
      <c r="E199" s="281"/>
      <c r="F199" s="281"/>
      <c r="G199" s="264"/>
      <c r="H199" s="281"/>
      <c r="I199" s="281"/>
      <c r="J199" s="281"/>
      <c r="K199" s="305"/>
    </row>
    <row r="200" spans="2:11" ht="15" customHeight="1">
      <c r="B200" s="284"/>
      <c r="C200" s="264" t="s">
        <v>1025</v>
      </c>
      <c r="D200" s="264"/>
      <c r="E200" s="264"/>
      <c r="F200" s="283" t="s">
        <v>42</v>
      </c>
      <c r="G200" s="264"/>
      <c r="H200" s="375" t="s">
        <v>1036</v>
      </c>
      <c r="I200" s="375"/>
      <c r="J200" s="375"/>
      <c r="K200" s="305"/>
    </row>
    <row r="201" spans="2:11" ht="15" customHeight="1">
      <c r="B201" s="284"/>
      <c r="C201" s="290"/>
      <c r="D201" s="264"/>
      <c r="E201" s="264"/>
      <c r="F201" s="283" t="s">
        <v>43</v>
      </c>
      <c r="G201" s="264"/>
      <c r="H201" s="375" t="s">
        <v>1037</v>
      </c>
      <c r="I201" s="375"/>
      <c r="J201" s="375"/>
      <c r="K201" s="305"/>
    </row>
    <row r="202" spans="2:11" ht="15" customHeight="1">
      <c r="B202" s="284"/>
      <c r="C202" s="290"/>
      <c r="D202" s="264"/>
      <c r="E202" s="264"/>
      <c r="F202" s="283" t="s">
        <v>46</v>
      </c>
      <c r="G202" s="264"/>
      <c r="H202" s="375" t="s">
        <v>1038</v>
      </c>
      <c r="I202" s="375"/>
      <c r="J202" s="375"/>
      <c r="K202" s="305"/>
    </row>
    <row r="203" spans="2:11" ht="15" customHeight="1">
      <c r="B203" s="284"/>
      <c r="C203" s="264"/>
      <c r="D203" s="264"/>
      <c r="E203" s="264"/>
      <c r="F203" s="283" t="s">
        <v>44</v>
      </c>
      <c r="G203" s="264"/>
      <c r="H203" s="375" t="s">
        <v>1039</v>
      </c>
      <c r="I203" s="375"/>
      <c r="J203" s="375"/>
      <c r="K203" s="305"/>
    </row>
    <row r="204" spans="2:11" ht="15" customHeight="1">
      <c r="B204" s="284"/>
      <c r="C204" s="264"/>
      <c r="D204" s="264"/>
      <c r="E204" s="264"/>
      <c r="F204" s="283" t="s">
        <v>45</v>
      </c>
      <c r="G204" s="264"/>
      <c r="H204" s="375" t="s">
        <v>1040</v>
      </c>
      <c r="I204" s="375"/>
      <c r="J204" s="375"/>
      <c r="K204" s="305"/>
    </row>
    <row r="205" spans="2:11" ht="15" customHeight="1">
      <c r="B205" s="284"/>
      <c r="C205" s="264"/>
      <c r="D205" s="264"/>
      <c r="E205" s="264"/>
      <c r="F205" s="283"/>
      <c r="G205" s="264"/>
      <c r="H205" s="264"/>
      <c r="I205" s="264"/>
      <c r="J205" s="264"/>
      <c r="K205" s="305"/>
    </row>
    <row r="206" spans="2:11" ht="15" customHeight="1">
      <c r="B206" s="284"/>
      <c r="C206" s="264" t="s">
        <v>981</v>
      </c>
      <c r="D206" s="264"/>
      <c r="E206" s="264"/>
      <c r="F206" s="283" t="s">
        <v>78</v>
      </c>
      <c r="G206" s="264"/>
      <c r="H206" s="375" t="s">
        <v>1041</v>
      </c>
      <c r="I206" s="375"/>
      <c r="J206" s="375"/>
      <c r="K206" s="305"/>
    </row>
    <row r="207" spans="2:11" ht="15" customHeight="1">
      <c r="B207" s="284"/>
      <c r="C207" s="290"/>
      <c r="D207" s="264"/>
      <c r="E207" s="264"/>
      <c r="F207" s="283" t="s">
        <v>879</v>
      </c>
      <c r="G207" s="264"/>
      <c r="H207" s="375" t="s">
        <v>880</v>
      </c>
      <c r="I207" s="375"/>
      <c r="J207" s="375"/>
      <c r="K207" s="305"/>
    </row>
    <row r="208" spans="2:11" ht="15" customHeight="1">
      <c r="B208" s="284"/>
      <c r="C208" s="264"/>
      <c r="D208" s="264"/>
      <c r="E208" s="264"/>
      <c r="F208" s="283" t="s">
        <v>877</v>
      </c>
      <c r="G208" s="264"/>
      <c r="H208" s="375" t="s">
        <v>1042</v>
      </c>
      <c r="I208" s="375"/>
      <c r="J208" s="375"/>
      <c r="K208" s="305"/>
    </row>
    <row r="209" spans="2:11" ht="15" customHeight="1">
      <c r="B209" s="322"/>
      <c r="C209" s="290"/>
      <c r="D209" s="290"/>
      <c r="E209" s="290"/>
      <c r="F209" s="283" t="s">
        <v>881</v>
      </c>
      <c r="G209" s="269"/>
      <c r="H209" s="376" t="s">
        <v>882</v>
      </c>
      <c r="I209" s="376"/>
      <c r="J209" s="376"/>
      <c r="K209" s="323"/>
    </row>
    <row r="210" spans="2:11" ht="15" customHeight="1">
      <c r="B210" s="322"/>
      <c r="C210" s="290"/>
      <c r="D210" s="290"/>
      <c r="E210" s="290"/>
      <c r="F210" s="283" t="s">
        <v>883</v>
      </c>
      <c r="G210" s="269"/>
      <c r="H210" s="376" t="s">
        <v>1043</v>
      </c>
      <c r="I210" s="376"/>
      <c r="J210" s="376"/>
      <c r="K210" s="323"/>
    </row>
    <row r="211" spans="2:11" ht="15" customHeight="1">
      <c r="B211" s="322"/>
      <c r="C211" s="290"/>
      <c r="D211" s="290"/>
      <c r="E211" s="290"/>
      <c r="F211" s="324"/>
      <c r="G211" s="269"/>
      <c r="H211" s="325"/>
      <c r="I211" s="325"/>
      <c r="J211" s="325"/>
      <c r="K211" s="323"/>
    </row>
    <row r="212" spans="2:11" ht="15" customHeight="1">
      <c r="B212" s="322"/>
      <c r="C212" s="264" t="s">
        <v>1005</v>
      </c>
      <c r="D212" s="290"/>
      <c r="E212" s="290"/>
      <c r="F212" s="283">
        <v>1</v>
      </c>
      <c r="G212" s="269"/>
      <c r="H212" s="376" t="s">
        <v>1044</v>
      </c>
      <c r="I212" s="376"/>
      <c r="J212" s="376"/>
      <c r="K212" s="323"/>
    </row>
    <row r="213" spans="2:11" ht="15" customHeight="1">
      <c r="B213" s="322"/>
      <c r="C213" s="290"/>
      <c r="D213" s="290"/>
      <c r="E213" s="290"/>
      <c r="F213" s="283">
        <v>2</v>
      </c>
      <c r="G213" s="269"/>
      <c r="H213" s="376" t="s">
        <v>1045</v>
      </c>
      <c r="I213" s="376"/>
      <c r="J213" s="376"/>
      <c r="K213" s="323"/>
    </row>
    <row r="214" spans="2:11" ht="15" customHeight="1">
      <c r="B214" s="322"/>
      <c r="C214" s="290"/>
      <c r="D214" s="290"/>
      <c r="E214" s="290"/>
      <c r="F214" s="283">
        <v>3</v>
      </c>
      <c r="G214" s="269"/>
      <c r="H214" s="376" t="s">
        <v>1046</v>
      </c>
      <c r="I214" s="376"/>
      <c r="J214" s="376"/>
      <c r="K214" s="323"/>
    </row>
    <row r="215" spans="2:11" ht="15" customHeight="1">
      <c r="B215" s="322"/>
      <c r="C215" s="290"/>
      <c r="D215" s="290"/>
      <c r="E215" s="290"/>
      <c r="F215" s="283">
        <v>4</v>
      </c>
      <c r="G215" s="269"/>
      <c r="H215" s="376" t="s">
        <v>1047</v>
      </c>
      <c r="I215" s="376"/>
      <c r="J215" s="376"/>
      <c r="K215" s="323"/>
    </row>
    <row r="216" spans="2:11" ht="12.75" customHeight="1">
      <c r="B216" s="326"/>
      <c r="C216" s="327"/>
      <c r="D216" s="327"/>
      <c r="E216" s="327"/>
      <c r="F216" s="327"/>
      <c r="G216" s="327"/>
      <c r="H216" s="327"/>
      <c r="I216" s="327"/>
      <c r="J216" s="327"/>
      <c r="K216" s="328"/>
    </row>
  </sheetData>
  <sheetProtection algorithmName="SHA-512" hashValue="ngicVjzm0mhQvCaglYkwsghIlP5TONGrI96TyH6qiLtdylkheRrHS6eLPaHuU0Oq9dGaTUr4bwlGX52vSr8dEA==" saltValue="qqnPwXCaMqAFer9ro4ERMQ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DESKTOP-Q4TDFDN\Jana</dc:creator>
  <cp:keywords/>
  <dc:description/>
  <cp:lastModifiedBy>Jana</cp:lastModifiedBy>
  <dcterms:created xsi:type="dcterms:W3CDTF">2018-12-14T11:15:14Z</dcterms:created>
  <dcterms:modified xsi:type="dcterms:W3CDTF">2018-12-14T11:15:24Z</dcterms:modified>
  <cp:category/>
  <cp:version/>
  <cp:contentType/>
  <cp:contentStatus/>
</cp:coreProperties>
</file>