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510" yWindow="525" windowWidth="37095" windowHeight="12975" activeTab="0"/>
  </bookViews>
  <sheets>
    <sheet name="Rekapitulace stavby" sheetId="1" r:id="rId1"/>
    <sheet name="HK-NHK-1 - Rekonstrukce k..." sheetId="2" r:id="rId2"/>
    <sheet name="HK-NHK-2 - Rekonstrukce k..." sheetId="3" r:id="rId3"/>
    <sheet name="HK-NHK-3 - Ústřední vytápění" sheetId="4" r:id="rId4"/>
    <sheet name="HK-NHK-4 - Vzduchotechnika" sheetId="5" r:id="rId5"/>
    <sheet name="HK-NHK-5 - Zdravotně tech..." sheetId="6" r:id="rId6"/>
    <sheet name="HK-NHK-6 - Elektroinstalace" sheetId="7" r:id="rId7"/>
    <sheet name="Pokyny pro vyplnění" sheetId="8" r:id="rId8"/>
  </sheets>
  <definedNames>
    <definedName name="_xlnm._FilterDatabase" localSheetId="1" hidden="1">'HK-NHK-1 - Rekonstrukce k...'!$C$95:$K$205</definedName>
    <definedName name="_xlnm._FilterDatabase" localSheetId="2" hidden="1">'HK-NHK-2 - Rekonstrukce k...'!$C$95:$K$214</definedName>
    <definedName name="_xlnm._FilterDatabase" localSheetId="3" hidden="1">'HK-NHK-3 - Ústřední vytápění'!$C$77:$K$81</definedName>
    <definedName name="_xlnm._FilterDatabase" localSheetId="4" hidden="1">'HK-NHK-4 - Vzduchotechnika'!$C$77:$K$81</definedName>
    <definedName name="_xlnm._FilterDatabase" localSheetId="5" hidden="1">'HK-NHK-5 - Zdravotně tech...'!$C$77:$K$81</definedName>
    <definedName name="_xlnm._FilterDatabase" localSheetId="6" hidden="1">'HK-NHK-6 - Elektroinstalace'!$C$77:$K$81</definedName>
    <definedName name="_xlnm.Print_Area" localSheetId="1">'HK-NHK-1 - Rekonstrukce k...'!$C$4:$J$36,'HK-NHK-1 - Rekonstrukce k...'!$C$42:$J$77,'HK-NHK-1 - Rekonstrukce k...'!$C$83:$K$205</definedName>
    <definedName name="_xlnm.Print_Area" localSheetId="2">'HK-NHK-2 - Rekonstrukce k...'!$C$4:$J$36,'HK-NHK-2 - Rekonstrukce k...'!$C$42:$J$77,'HK-NHK-2 - Rekonstrukce k...'!$C$83:$K$214</definedName>
    <definedName name="_xlnm.Print_Area" localSheetId="3">'HK-NHK-3 - Ústřední vytápění'!$C$4:$J$36,'HK-NHK-3 - Ústřední vytápění'!$C$42:$J$59,'HK-NHK-3 - Ústřední vytápění'!$C$65:$K$81</definedName>
    <definedName name="_xlnm.Print_Area" localSheetId="4">'HK-NHK-4 - Vzduchotechnika'!$C$4:$J$36,'HK-NHK-4 - Vzduchotechnika'!$C$42:$J$59,'HK-NHK-4 - Vzduchotechnika'!$C$65:$K$81</definedName>
    <definedName name="_xlnm.Print_Area" localSheetId="5">'HK-NHK-5 - Zdravotně tech...'!$C$4:$J$36,'HK-NHK-5 - Zdravotně tech...'!$C$42:$J$59,'HK-NHK-5 - Zdravotně tech...'!$C$65:$K$81</definedName>
    <definedName name="_xlnm.Print_Area" localSheetId="6">'HK-NHK-6 - Elektroinstalace'!$C$4:$J$36,'HK-NHK-6 - Elektroinstalace'!$C$42:$J$59,'HK-NHK-6 - Elektroinstalace'!$C$65:$K$81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'HK-NHK-1 - Rekonstrukce k...'!$95:$95</definedName>
    <definedName name="_xlnm.Print_Titles" localSheetId="2">'HK-NHK-2 - Rekonstrukce k...'!$95:$95</definedName>
    <definedName name="_xlnm.Print_Titles" localSheetId="3">'HK-NHK-3 - Ústřední vytápění'!$77:$77</definedName>
    <definedName name="_xlnm.Print_Titles" localSheetId="4">'HK-NHK-4 - Vzduchotechnika'!$77:$77</definedName>
    <definedName name="_xlnm.Print_Titles" localSheetId="5">'HK-NHK-5 - Zdravotně tech...'!$77:$77</definedName>
    <definedName name="_xlnm.Print_Titles" localSheetId="6">'HK-NHK-6 - Elektroinstalace'!$77:$77</definedName>
  </definedNames>
  <calcPr calcId="125725"/>
</workbook>
</file>

<file path=xl/sharedStrings.xml><?xml version="1.0" encoding="utf-8"?>
<sst xmlns="http://schemas.openxmlformats.org/spreadsheetml/2006/main" count="4145" uniqueCount="803">
  <si>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</si>
  <si>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</si>
  <si>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</si>
  <si>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</si>
  <si>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</si>
  <si>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</si>
  <si>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</si>
  <si>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{795cbab2-0b80-4ef0-ac55-a0ceaa812db9}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</si>
  <si>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</si>
  <si>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</si>
  <si>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</si>
  <si>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</si>
  <si>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</si>
  <si>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</si>
  <si>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</si>
  <si>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</si>
  <si>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</si>
  <si>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HK-NHK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</si>
  <si>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</si>
  <si>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</si>
  <si>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koupelen</t>
  </si>
  <si>
    <t>KSO:</t>
  </si>
  <si>
    <t>CC-CZ:</t>
  </si>
  <si>
    <t>Místo:</t>
  </si>
  <si>
    <t>Domov U Biřičky Hradec Králové</t>
  </si>
  <si>
    <t>Datum:</t>
  </si>
  <si>
    <t>17. 11. 2018</t>
  </si>
  <si>
    <t>Zadavatel:</t>
  </si>
  <si>
    <t>IČ:</t>
  </si>
  <si>
    <t>Domov U Biřičky K Biřičce 1240 Hradec Králové</t>
  </si>
  <si>
    <t>DIČ:</t>
  </si>
  <si>
    <t>Uchazeč:</t>
  </si>
  <si>
    <t>Vyplň údaj</t>
  </si>
  <si>
    <t>Projektant:</t>
  </si>
  <si>
    <t>Pridos Hradec Králové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</si>
  <si>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</si>
  <si>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</si>
  <si>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</si>
  <si>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</si>
  <si>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</si>
  <si>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</si>
  <si>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</si>
  <si>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</si>
  <si>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</si>
  <si>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</si>
  <si>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</si>
  <si>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</si>
  <si>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</si>
  <si>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</si>
  <si>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</si>
  <si>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</si>
  <si>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</si>
  <si>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</si>
  <si>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</si>
  <si>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</si>
  <si>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</si>
  <si>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</si>
  <si>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</si>
  <si>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</si>
  <si>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</si>
  <si>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</si>
  <si>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</si>
  <si>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</si>
  <si>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</si>
  <si>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</si>
  <si>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</si>
  <si>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</si>
  <si>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</si>
  <si>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</si>
  <si>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</si>
  <si>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</si>
  <si>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</si>
  <si>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</si>
  <si>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</si>
  <si>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</si>
  <si>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</si>
  <si>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HK-NHK-1</t>
  </si>
  <si>
    <t>Rekonstrukce koupelen typ A</t>
  </si>
  <si>
    <t>STA</t>
  </si>
  <si>
    <t>1</t>
  </si>
  <si>
    <t>{6bb6bc32-dd97-4366-b273-e5fceddd6d57}</t>
  </si>
  <si>
    <t>HK-NHK-2</t>
  </si>
  <si>
    <t>Rekonstrukce koupelen typ B</t>
  </si>
  <si>
    <t>{b61e98bc-a0af-4c2b-990f-879e460241bf}</t>
  </si>
  <si>
    <t>HK-NHK-3</t>
  </si>
  <si>
    <t>Ústřední vytápění</t>
  </si>
  <si>
    <t>{506c9481-5bea-48b9-a6d5-799001589f1e}</t>
  </si>
  <si>
    <t>HK-NHK-4</t>
  </si>
  <si>
    <t>Vzduchotechnika</t>
  </si>
  <si>
    <t>{3edcd8ca-2d03-4e2d-a183-ea45a81490a5}</t>
  </si>
  <si>
    <t>HK-NHK-5</t>
  </si>
  <si>
    <t>Zdravotně technické instalace</t>
  </si>
  <si>
    <t>{43c354d9-dec6-46bd-beaf-67e0b723097a}</t>
  </si>
  <si>
    <t>HK-NHK-6</t>
  </si>
  <si>
    <t>Elektroinstalace</t>
  </si>
  <si>
    <t>{0413d10c-1cf5-4f3d-8e0a-5aa435da5ab3}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</si>
  <si>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</si>
  <si>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</si>
  <si>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</si>
  <si>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</si>
  <si>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</si>
  <si>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</si>
  <si>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</si>
  <si>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HK-NHK-1 - Rekonstrukce koupelen typ 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</si>
  <si>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</si>
  <si>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</si>
  <si>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</si>
  <si>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</si>
  <si>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</si>
  <si>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</si>
  <si>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</si>
  <si>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</si>
  <si>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</si>
  <si>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</si>
  <si>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</si>
  <si>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</si>
  <si>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</si>
  <si>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</si>
  <si>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</si>
  <si>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</si>
  <si>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</si>
  <si>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</si>
  <si>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</si>
  <si>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</si>
  <si>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</si>
  <si>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</si>
  <si>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</si>
  <si>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</si>
  <si>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</si>
  <si>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</si>
  <si>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</si>
  <si>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</si>
  <si>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</si>
  <si>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</si>
  <si>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</si>
  <si>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</si>
  <si>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</si>
  <si>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</si>
  <si>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</si>
  <si>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</si>
  <si>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</si>
  <si>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</si>
  <si>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</si>
  <si>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</si>
  <si>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</si>
  <si>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</si>
  <si>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</si>
  <si>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</si>
  <si>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</si>
  <si>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612135101</t>
  </si>
  <si>
    <t>Hrubá výplň rýh ve stěnách maltou jakékoli šířky rýhy</t>
  </si>
  <si>
    <t>m2</t>
  </si>
  <si>
    <t>CS ÚRS 2018 01</t>
  </si>
  <si>
    <t>4</t>
  </si>
  <si>
    <t>2</t>
  </si>
  <si>
    <t>1398379911</t>
  </si>
  <si>
    <t>VV</t>
  </si>
  <si>
    <t>4,42*4*0,15+2,0*4*0,15</t>
  </si>
  <si>
    <t>612331111</t>
  </si>
  <si>
    <t>Cementová omítka hrubá jednovrstvá zatřená vnitřních stěn nanášená ručně</t>
  </si>
  <si>
    <t>1585522183</t>
  </si>
  <si>
    <t>9</t>
  </si>
  <si>
    <t>Ostatní konstrukce a práce, bourání</t>
  </si>
  <si>
    <t>3</t>
  </si>
  <si>
    <t>949101111</t>
  </si>
  <si>
    <t>Lešení pomocné pro objekty pozemních staveb s lešeňovou podlahou v do 1,9 m zatížení do 150 kg/m2</t>
  </si>
  <si>
    <t>-1718702028</t>
  </si>
  <si>
    <t>3,0*2,84*4</t>
  </si>
  <si>
    <t>952901111</t>
  </si>
  <si>
    <t>Vyčištění budov bytové a občanské výstavby při výšce podlaží do 4 m</t>
  </si>
  <si>
    <t>-939622653</t>
  </si>
  <si>
    <t>5</t>
  </si>
  <si>
    <t>965046111</t>
  </si>
  <si>
    <t>Broušení stávajících betonových podlah úběr do 3 mm</t>
  </si>
  <si>
    <t>-1741281341</t>
  </si>
  <si>
    <t>3,0*2,825*4</t>
  </si>
  <si>
    <t>974031134</t>
  </si>
  <si>
    <t>Vysekání rýh ve zdivu cihelném hl do 50 mm š do 150 mm</t>
  </si>
  <si>
    <t>m</t>
  </si>
  <si>
    <t>-1692978060</t>
  </si>
  <si>
    <t>2,2*4</t>
  </si>
  <si>
    <t>7</t>
  </si>
  <si>
    <t>974031135</t>
  </si>
  <si>
    <t>Vysekání rýh ve zdivu cihelném hl do 50 mm š do 200 mm</t>
  </si>
  <si>
    <t>-1091428389</t>
  </si>
  <si>
    <t>1,5*4</t>
  </si>
  <si>
    <t>8</t>
  </si>
  <si>
    <t>974031164</t>
  </si>
  <si>
    <t>Vysekání rýh ve zdivu cihelném hl do 150 mm š do 150 mm</t>
  </si>
  <si>
    <t>-1769359969</t>
  </si>
  <si>
    <t>2,55*4*2</t>
  </si>
  <si>
    <t>974042534</t>
  </si>
  <si>
    <t>Vysekání rýh v dlažbě betonové nebo jiné monolitické hl do 50 mm š do 150 mm</t>
  </si>
  <si>
    <t>830866639</t>
  </si>
  <si>
    <t>0,9*4</t>
  </si>
  <si>
    <t>10</t>
  </si>
  <si>
    <t>976001</t>
  </si>
  <si>
    <t xml:space="preserve">Demontáž sálavého panelu </t>
  </si>
  <si>
    <t>ks</t>
  </si>
  <si>
    <t>559251336</t>
  </si>
  <si>
    <t>11</t>
  </si>
  <si>
    <t>976085211</t>
  </si>
  <si>
    <t>Vybourání větracích mížek pl do 0,3 m2</t>
  </si>
  <si>
    <t>kus</t>
  </si>
  <si>
    <t>2016148937</t>
  </si>
  <si>
    <t>12</t>
  </si>
  <si>
    <t>978059541</t>
  </si>
  <si>
    <t>Odsekání a odebrání obkladů stěn z vnitřních obkládaček plochy přes 1 m2</t>
  </si>
  <si>
    <t>-1194006461</t>
  </si>
  <si>
    <t>(3,0+2,825)*2*2,55*4-0,9*2,1*4+0,75*0,25*2*4-0,75*1,15*8</t>
  </si>
  <si>
    <t>997</t>
  </si>
  <si>
    <t>Přesun sutě</t>
  </si>
  <si>
    <t>13</t>
  </si>
  <si>
    <t>997013113</t>
  </si>
  <si>
    <t>Vnitrostaveništní doprava suti a vybouraných hmot pro budovy v do 12 m s použitím mechanizace</t>
  </si>
  <si>
    <t>t</t>
  </si>
  <si>
    <t>998082885</t>
  </si>
  <si>
    <t>14</t>
  </si>
  <si>
    <t>997013501</t>
  </si>
  <si>
    <t>Odvoz suti a vybouraných hmot na skládku nebo meziskládku do 1 km se složením</t>
  </si>
  <si>
    <t>-1506956713</t>
  </si>
  <si>
    <t>997013509</t>
  </si>
  <si>
    <t>Příplatek k odvozu suti a vybouraných hmot na skládku ZKD 1 km přes 1 km</t>
  </si>
  <si>
    <t>749642440</t>
  </si>
  <si>
    <t>8,874*14</t>
  </si>
  <si>
    <t>16</t>
  </si>
  <si>
    <t>997013831</t>
  </si>
  <si>
    <t>Poplatek za uložení na skládce (skládkovné) stavebního odpadu směsného kód odpadu 170 904</t>
  </si>
  <si>
    <t>-696157367</t>
  </si>
  <si>
    <t>998</t>
  </si>
  <si>
    <t>Přesun hmot</t>
  </si>
  <si>
    <t>17</t>
  </si>
  <si>
    <t>998011002</t>
  </si>
  <si>
    <t>Přesun hmot pro budovy zděné v do 12 m</t>
  </si>
  <si>
    <t>-356432120</t>
  </si>
  <si>
    <t>PSV</t>
  </si>
  <si>
    <t>Práce a dodávky PSV</t>
  </si>
  <si>
    <t>711</t>
  </si>
  <si>
    <t>Izolace proti vodě, vlhkosti a plynům</t>
  </si>
  <si>
    <t>18</t>
  </si>
  <si>
    <t>711493111</t>
  </si>
  <si>
    <t>Izolace proti podpovrchové a tlakové vodě vodorovná těsnicí kaší</t>
  </si>
  <si>
    <t>-1513116503</t>
  </si>
  <si>
    <t>19</t>
  </si>
  <si>
    <t>711493121</t>
  </si>
  <si>
    <t>Izolace proti podpovrchové a tlakové vodě svislá těsnicí kaší</t>
  </si>
  <si>
    <t>-1307530248</t>
  </si>
  <si>
    <t>20</t>
  </si>
  <si>
    <t>998711202</t>
  </si>
  <si>
    <t>Přesun hmot procentní pro izolace proti vodě, vlhkosti a plynům v objektech v do 12 m</t>
  </si>
  <si>
    <t>%</t>
  </si>
  <si>
    <t>-362723000</t>
  </si>
  <si>
    <t>725</t>
  </si>
  <si>
    <t>Zdravotechnika - zařizovací předměty</t>
  </si>
  <si>
    <t>725001</t>
  </si>
  <si>
    <t>Demontáž termostatické baterie</t>
  </si>
  <si>
    <t>2144399937</t>
  </si>
  <si>
    <t>22</t>
  </si>
  <si>
    <t>725210821</t>
  </si>
  <si>
    <t>Demontáž umyvadel bez výtokových armatur</t>
  </si>
  <si>
    <t>soubor</t>
  </si>
  <si>
    <t>1775404528</t>
  </si>
  <si>
    <t>1*4</t>
  </si>
  <si>
    <t>23</t>
  </si>
  <si>
    <t>725330820</t>
  </si>
  <si>
    <t>Demontáž výlevka diturvitová</t>
  </si>
  <si>
    <t>1892940628</t>
  </si>
  <si>
    <t>735</t>
  </si>
  <si>
    <t>Ústřední vytápění - otopná tělesa</t>
  </si>
  <si>
    <t>24</t>
  </si>
  <si>
    <t>735121810</t>
  </si>
  <si>
    <t>Demontáž otopného tělesa ocelového článkového</t>
  </si>
  <si>
    <t>749943400</t>
  </si>
  <si>
    <t>0,8*0,5*2*4</t>
  </si>
  <si>
    <t>741</t>
  </si>
  <si>
    <t>Elektroinstalace - silnoproud</t>
  </si>
  <si>
    <t>25</t>
  </si>
  <si>
    <t>741371821</t>
  </si>
  <si>
    <t>Demontáž osvětlovacího modulového systému zářivkového délky do 1100 mm bez zachováním funkčnosti</t>
  </si>
  <si>
    <t>-1828304748</t>
  </si>
  <si>
    <t>742</t>
  </si>
  <si>
    <t>Elektroinstalace - slaboproud</t>
  </si>
  <si>
    <t>26</t>
  </si>
  <si>
    <t>742310802</t>
  </si>
  <si>
    <t xml:space="preserve">Demontáž přivolávacího systému </t>
  </si>
  <si>
    <t>-1997785115</t>
  </si>
  <si>
    <t>27</t>
  </si>
  <si>
    <t>742350003</t>
  </si>
  <si>
    <t xml:space="preserve">Montáž volacího tlačítka do výšky 900 mm a táhla do výšky 150 mm k zařízení pro ZTP </t>
  </si>
  <si>
    <t>1445747233</t>
  </si>
  <si>
    <t>751</t>
  </si>
  <si>
    <t>28</t>
  </si>
  <si>
    <t>751111832</t>
  </si>
  <si>
    <t>Demontáž ventilátoru axiálního nízkotlakého okenního D přes 200 mm</t>
  </si>
  <si>
    <t>801730534</t>
  </si>
  <si>
    <t>766</t>
  </si>
  <si>
    <t>Konstrukce truhlářské</t>
  </si>
  <si>
    <t>29</t>
  </si>
  <si>
    <t>766001</t>
  </si>
  <si>
    <t xml:space="preserve">D+M závěsná skříň 440/300/1500mm z DTD vč. povrch. úpravy </t>
  </si>
  <si>
    <t>1186319384</t>
  </si>
  <si>
    <t>30</t>
  </si>
  <si>
    <t>766002</t>
  </si>
  <si>
    <t xml:space="preserve">Směšovač na dezinfekci </t>
  </si>
  <si>
    <t>1497866396</t>
  </si>
  <si>
    <t>31</t>
  </si>
  <si>
    <t>766003</t>
  </si>
  <si>
    <t xml:space="preserve">Zásobník na mýdlo nerez </t>
  </si>
  <si>
    <t>1365866853</t>
  </si>
  <si>
    <t>32</t>
  </si>
  <si>
    <t>766004</t>
  </si>
  <si>
    <t xml:space="preserve">D+M nástěnná polička nerez </t>
  </si>
  <si>
    <t>1442650908</t>
  </si>
  <si>
    <t>33</t>
  </si>
  <si>
    <t>766005</t>
  </si>
  <si>
    <t xml:space="preserve">Zásobník na papírové ručníky nerez </t>
  </si>
  <si>
    <t>-610359387</t>
  </si>
  <si>
    <t>34</t>
  </si>
  <si>
    <t>766006</t>
  </si>
  <si>
    <t xml:space="preserve">Věšák na oblečení nerez </t>
  </si>
  <si>
    <t>-1972030128</t>
  </si>
  <si>
    <t>35</t>
  </si>
  <si>
    <t>766007</t>
  </si>
  <si>
    <t>D+M sklopné zrcadlo bez ovládací páky</t>
  </si>
  <si>
    <t>-1135538423</t>
  </si>
  <si>
    <t>36</t>
  </si>
  <si>
    <t>766008</t>
  </si>
  <si>
    <t>Odpadkový koš s víkem nášlapný nerez</t>
  </si>
  <si>
    <t>329512982</t>
  </si>
  <si>
    <t>37</t>
  </si>
  <si>
    <t>766009</t>
  </si>
  <si>
    <t>Odpadní nádoba na inkontinenční pomůcky a špinavé prádlo</t>
  </si>
  <si>
    <t>-1885735286</t>
  </si>
  <si>
    <t>38</t>
  </si>
  <si>
    <t>998766202</t>
  </si>
  <si>
    <t>Přesun hmot procentní pro konstrukce truhlářské v objektech v do 12 m</t>
  </si>
  <si>
    <t>-1188476786</t>
  </si>
  <si>
    <t>767</t>
  </si>
  <si>
    <t>Konstrukce zámečnické</t>
  </si>
  <si>
    <t>39</t>
  </si>
  <si>
    <t>767001</t>
  </si>
  <si>
    <t xml:space="preserve">D+M podlahový žlábek z nerezové oceli vč. roštu </t>
  </si>
  <si>
    <t>bm</t>
  </si>
  <si>
    <t>-549470297</t>
  </si>
  <si>
    <t>40</t>
  </si>
  <si>
    <t>767002</t>
  </si>
  <si>
    <t>D+M sítě proti hmyzu  750/750mm</t>
  </si>
  <si>
    <t>881430819</t>
  </si>
  <si>
    <t>771</t>
  </si>
  <si>
    <t>Podlahy z dlaždic</t>
  </si>
  <si>
    <t>41</t>
  </si>
  <si>
    <t>771591171</t>
  </si>
  <si>
    <t>Montáž profilu ukončujícího pro plynulý přechod (dlažby s kobercem apod.)</t>
  </si>
  <si>
    <t>-1882528851</t>
  </si>
  <si>
    <t>42</t>
  </si>
  <si>
    <t>M</t>
  </si>
  <si>
    <t>55343119</t>
  </si>
  <si>
    <t>profil přechodový Al narážecí 40 mm dub, buk, javor, třešeň</t>
  </si>
  <si>
    <t>-1818447384</t>
  </si>
  <si>
    <t>3,6*1,1 'Přepočtené koeficientem množství</t>
  </si>
  <si>
    <t>43</t>
  </si>
  <si>
    <t>998771202</t>
  </si>
  <si>
    <t>Přesun hmot procentní pro podlahy z dlaždic v objektech v do 12 m</t>
  </si>
  <si>
    <t>-296398816</t>
  </si>
  <si>
    <t>776</t>
  </si>
  <si>
    <t>Podlahy povlakové</t>
  </si>
  <si>
    <t>44</t>
  </si>
  <si>
    <t>776121111</t>
  </si>
  <si>
    <t>Vodou ředitelná penetrace savého podkladu povlakových podlah ředěná v poměru 1:3</t>
  </si>
  <si>
    <t>-133008869</t>
  </si>
  <si>
    <t>45</t>
  </si>
  <si>
    <t>776141111</t>
  </si>
  <si>
    <t>Vyrovnání podkladu povlakových podlah stěrkou pevnosti 20 MPa tl 3 mm</t>
  </si>
  <si>
    <t>-2093198558</t>
  </si>
  <si>
    <t>46</t>
  </si>
  <si>
    <t>776201812</t>
  </si>
  <si>
    <t>Demontáž lepených povlakových podlah s podložkou ručně</t>
  </si>
  <si>
    <t>-1131457484</t>
  </si>
  <si>
    <t>47</t>
  </si>
  <si>
    <t>776221111</t>
  </si>
  <si>
    <t>Lepení pásů z PVC standardním lepidlem</t>
  </si>
  <si>
    <t>126763630</t>
  </si>
  <si>
    <t>48</t>
  </si>
  <si>
    <t>28411000</t>
  </si>
  <si>
    <t>PVC heterogenní zátěžové antibakteriální nášlapná vrstva 0,90mm R 10 zátěž 34/43 otlak do 0,03mm hořlavost Bfl S1</t>
  </si>
  <si>
    <t>89643906</t>
  </si>
  <si>
    <t>34,08*1,1 'Přepočtené koeficientem množství</t>
  </si>
  <si>
    <t>49</t>
  </si>
  <si>
    <t>776223112</t>
  </si>
  <si>
    <t>Spoj povlakových podlahovin z PVC svařováním za studena</t>
  </si>
  <si>
    <t>1721892996</t>
  </si>
  <si>
    <t>34,08*0,7</t>
  </si>
  <si>
    <t>50</t>
  </si>
  <si>
    <t>998776202</t>
  </si>
  <si>
    <t>Přesun hmot procentní pro podlahy povlakové v objektech v do 12 m</t>
  </si>
  <si>
    <t>2010873909</t>
  </si>
  <si>
    <t>781</t>
  </si>
  <si>
    <t>Dokončovací práce - obklady</t>
  </si>
  <si>
    <t>51</t>
  </si>
  <si>
    <t>781414111</t>
  </si>
  <si>
    <t>Montáž obkladaček vnitřních pravoúhlých pórovinových do 22 ks/m2 lepených flexibilním lepidlem</t>
  </si>
  <si>
    <t>12769024</t>
  </si>
  <si>
    <t>(3,0+2,84)*2*2,55*4+0,75*0,25*2*4-0,9*1,97*4-0,75*1,15*8</t>
  </si>
  <si>
    <t>52</t>
  </si>
  <si>
    <t>59761026</t>
  </si>
  <si>
    <t>obkládačky keramické koupelnové  (barevné) do 12 ks/m2</t>
  </si>
  <si>
    <t>739548658</t>
  </si>
  <si>
    <t>106,644*1,1 'Přepočtené koeficientem množství</t>
  </si>
  <si>
    <t>53</t>
  </si>
  <si>
    <t>781494111</t>
  </si>
  <si>
    <t>Plastové profily rohové lepené flexibilním lepidlem</t>
  </si>
  <si>
    <t>1576878754</t>
  </si>
  <si>
    <t>2,55*4*4</t>
  </si>
  <si>
    <t>54</t>
  </si>
  <si>
    <t>781494511</t>
  </si>
  <si>
    <t>Plastové profily ukončovací lepené flexibilním lepidlem</t>
  </si>
  <si>
    <t>2063398678</t>
  </si>
  <si>
    <t>3,0*2*4+2,84*2*4</t>
  </si>
  <si>
    <t>55</t>
  </si>
  <si>
    <t>781495111</t>
  </si>
  <si>
    <t>Penetrace podkladu vnitřních obkladů</t>
  </si>
  <si>
    <t>109516030</t>
  </si>
  <si>
    <t>56</t>
  </si>
  <si>
    <t>998781202</t>
  </si>
  <si>
    <t>Přesun hmot procentní pro obklady keramické v objektech v do 12 m</t>
  </si>
  <si>
    <t>1739164924</t>
  </si>
  <si>
    <t>784</t>
  </si>
  <si>
    <t>Dokončovací práce - malby a tapety</t>
  </si>
  <si>
    <t>57</t>
  </si>
  <si>
    <t>784121001</t>
  </si>
  <si>
    <t>Oškrabání malby v mísnostech výšky do 3,80 m</t>
  </si>
  <si>
    <t>-1389297887</t>
  </si>
  <si>
    <t>58</t>
  </si>
  <si>
    <t>784121011</t>
  </si>
  <si>
    <t>Rozmývání podkladu po oškrabání malby v místnostech výšky do 3,80 m</t>
  </si>
  <si>
    <t>1812149238</t>
  </si>
  <si>
    <t>59</t>
  </si>
  <si>
    <t>784181101</t>
  </si>
  <si>
    <t>Základní akrylátová jednonásobná penetrace podkladu v místnostech výšky do 3,80m</t>
  </si>
  <si>
    <t>-786895845</t>
  </si>
  <si>
    <t>60</t>
  </si>
  <si>
    <t>784211111</t>
  </si>
  <si>
    <t>Dvojnásobné  bílé malby ze směsí za mokra velmi dobře otěruvzdorných v místnostech výšky do 3,80 m</t>
  </si>
  <si>
    <t>-569157619</t>
  </si>
  <si>
    <t>VRN</t>
  </si>
  <si>
    <t>Vedlejší rozpočtové náklady</t>
  </si>
  <si>
    <t>VRN3</t>
  </si>
  <si>
    <t>Zařízení staveniště</t>
  </si>
  <si>
    <t>61</t>
  </si>
  <si>
    <t>032002000</t>
  </si>
  <si>
    <t>Vybavení staveniště</t>
  </si>
  <si>
    <t>1024</t>
  </si>
  <si>
    <t>-2030713139</t>
  </si>
  <si>
    <t>62</t>
  </si>
  <si>
    <t>033002000</t>
  </si>
  <si>
    <t>Připojení staveniště na inženýrské sítě-voda,elektro</t>
  </si>
  <si>
    <t>521852090</t>
  </si>
  <si>
    <t>63</t>
  </si>
  <si>
    <t>039002000</t>
  </si>
  <si>
    <t>Zrušení zařízení staveniště</t>
  </si>
  <si>
    <t>1695996820</t>
  </si>
  <si>
    <t>HK-NHK-2 - Rekonstrukce koupelen typ B</t>
  </si>
  <si>
    <t>-100360276</t>
  </si>
  <si>
    <t>2,1*4*0,15+1,5*4*0,15</t>
  </si>
  <si>
    <t>561738838</t>
  </si>
  <si>
    <t>(4,425+3,0)*2*2,55*4+0,75*0,25*3*4</t>
  </si>
  <si>
    <t>-2024338731</t>
  </si>
  <si>
    <t>12,8*4</t>
  </si>
  <si>
    <t>-33837860</t>
  </si>
  <si>
    <t>1027858417</t>
  </si>
  <si>
    <t>965081213</t>
  </si>
  <si>
    <t>Bourání podlah z dlaždic keramických nebo xylolitových tl do 10 mm plochy přes 1 m2</t>
  </si>
  <si>
    <t>2058549409</t>
  </si>
  <si>
    <t>974031133</t>
  </si>
  <si>
    <t>Vysekání rýh ve zdivu cihelném hl do 50 mm š do 100 mm</t>
  </si>
  <si>
    <t>1969842994</t>
  </si>
  <si>
    <t>4,42*4+2,0*4</t>
  </si>
  <si>
    <t>1097608063</t>
  </si>
  <si>
    <t>Vybourání větracích mřížek4</t>
  </si>
  <si>
    <t>1191400495</t>
  </si>
  <si>
    <t>-839076800</t>
  </si>
  <si>
    <t>1436164371</t>
  </si>
  <si>
    <t>1538137124</t>
  </si>
  <si>
    <t>-1642922859</t>
  </si>
  <si>
    <t>12,983*14</t>
  </si>
  <si>
    <t>1245914537</t>
  </si>
  <si>
    <t>-1127259959</t>
  </si>
  <si>
    <t>-1861386613</t>
  </si>
  <si>
    <t>341259397</t>
  </si>
  <si>
    <t>-2004743051</t>
  </si>
  <si>
    <t xml:space="preserve">Demontáž termostatické baterie a nástěnného držáku </t>
  </si>
  <si>
    <t>-221305716</t>
  </si>
  <si>
    <t>725110811</t>
  </si>
  <si>
    <t>Demontáž klozetů splachovací s nádrží a madlem</t>
  </si>
  <si>
    <t>-918181266</t>
  </si>
  <si>
    <t>Demontáž umyvadel bez výtokových armatur vč. stěnové baterie</t>
  </si>
  <si>
    <t>-979476517</t>
  </si>
  <si>
    <t>-467259442</t>
  </si>
  <si>
    <t>1,55*4*0,5</t>
  </si>
  <si>
    <t>741002</t>
  </si>
  <si>
    <t>1320997986</t>
  </si>
  <si>
    <t>776372482</t>
  </si>
  <si>
    <t>Demontáž přivolávacího systému</t>
  </si>
  <si>
    <t>1206690195</t>
  </si>
  <si>
    <t xml:space="preserve">Montáž volacího tlačítka do výšky 900 mm a táhla do výšky 150 mm k zařízení pro ZTP vč. dodávky </t>
  </si>
  <si>
    <t>-926978086</t>
  </si>
  <si>
    <t>-1979322928</t>
  </si>
  <si>
    <t>Demontáž zásobníků na mýdlo</t>
  </si>
  <si>
    <t>-1128166642</t>
  </si>
  <si>
    <t>Demontáž zásobníku na papírové ručníky</t>
  </si>
  <si>
    <t>344135064</t>
  </si>
  <si>
    <t xml:space="preserve">Demontáž sklopného sedátka </t>
  </si>
  <si>
    <t>50220231</t>
  </si>
  <si>
    <t xml:space="preserve">Vybavení pro imobilní občany-sedátko sklopné apevné madlo tyč se sprchovým závěsem </t>
  </si>
  <si>
    <t>-1611452075</t>
  </si>
  <si>
    <t>-77202748</t>
  </si>
  <si>
    <t xml:space="preserve">Směšovač na dezinfekci nerez </t>
  </si>
  <si>
    <t>-933745439</t>
  </si>
  <si>
    <t>-216144570</t>
  </si>
  <si>
    <t>1971188887</t>
  </si>
  <si>
    <t>766010</t>
  </si>
  <si>
    <t>Zásobník na papírové ručníky nerez</t>
  </si>
  <si>
    <t>-643201243</t>
  </si>
  <si>
    <t>766011</t>
  </si>
  <si>
    <t>-1157098048</t>
  </si>
  <si>
    <t>766012</t>
  </si>
  <si>
    <t>1968252397</t>
  </si>
  <si>
    <t>766013</t>
  </si>
  <si>
    <t xml:space="preserve">Odpadkový koš nášlapný s víkem </t>
  </si>
  <si>
    <t>-1486219572</t>
  </si>
  <si>
    <t>766014</t>
  </si>
  <si>
    <t xml:space="preserve">Odpadní nádoba na inkontinenční pomůcky a špinavé prádlo </t>
  </si>
  <si>
    <t>417707237</t>
  </si>
  <si>
    <t>766015</t>
  </si>
  <si>
    <t>D+M plastová dvířka 400/400mm</t>
  </si>
  <si>
    <t>-1139108990</t>
  </si>
  <si>
    <t>766016</t>
  </si>
  <si>
    <t xml:space="preserve">Židle pro klienty nerez </t>
  </si>
  <si>
    <t>-414755121</t>
  </si>
  <si>
    <t>766211811</t>
  </si>
  <si>
    <t>Demontáž madla</t>
  </si>
  <si>
    <t>1469146521</t>
  </si>
  <si>
    <t>0,8*4*2</t>
  </si>
  <si>
    <t xml:space="preserve">D+M polička na mycí potřeby nerez </t>
  </si>
  <si>
    <t>1042779509</t>
  </si>
  <si>
    <t>-1063839916</t>
  </si>
  <si>
    <t>Demontáž závěsové tyče</t>
  </si>
  <si>
    <t>1040591926</t>
  </si>
  <si>
    <t>-73192068</t>
  </si>
  <si>
    <t>767003</t>
  </si>
  <si>
    <t xml:space="preserve">D+M sítě proti hmyzu 750/750mm </t>
  </si>
  <si>
    <t>-1364176622</t>
  </si>
  <si>
    <t>998767202</t>
  </si>
  <si>
    <t>Přesun hmot procentní pro zámečnické konstrukce v objektech v do 12 m</t>
  </si>
  <si>
    <t>-370140689</t>
  </si>
  <si>
    <t>824327093</t>
  </si>
  <si>
    <t>1,2*4</t>
  </si>
  <si>
    <t>1739412229</t>
  </si>
  <si>
    <t>4,8*1,1 'Přepočtené koeficientem množství</t>
  </si>
  <si>
    <t>209384410</t>
  </si>
  <si>
    <t>-676985847</t>
  </si>
  <si>
    <t>733513093</t>
  </si>
  <si>
    <t>991590648</t>
  </si>
  <si>
    <t>2066795129</t>
  </si>
  <si>
    <t>51,2*1,1 'Přepočtené koeficientem množství</t>
  </si>
  <si>
    <t>-185893050</t>
  </si>
  <si>
    <t>51,2*0,7</t>
  </si>
  <si>
    <t>-477776182</t>
  </si>
  <si>
    <t>781413213</t>
  </si>
  <si>
    <t xml:space="preserve">Montáž obkladů vnitřních z dekorů pórovinových výšky do 90 mm lepených standardním lepidlem vč.dodávky </t>
  </si>
  <si>
    <t>1299795051</t>
  </si>
  <si>
    <t>2,825*4*4+3,0*4*4</t>
  </si>
  <si>
    <t>-967715445</t>
  </si>
  <si>
    <t>153,72-2,825*0,4*4-3,0*0,4*4</t>
  </si>
  <si>
    <t>-1363340925</t>
  </si>
  <si>
    <t>144,4*1,1 'Přepočtené koeficientem množství</t>
  </si>
  <si>
    <t>261441497</t>
  </si>
  <si>
    <t>-1233669525</t>
  </si>
  <si>
    <t>3,0*2*4+4,425*2*4</t>
  </si>
  <si>
    <t>64</t>
  </si>
  <si>
    <t>1560007878</t>
  </si>
  <si>
    <t>65</t>
  </si>
  <si>
    <t>-1564468645</t>
  </si>
  <si>
    <t>66</t>
  </si>
  <si>
    <t>-665283924</t>
  </si>
  <si>
    <t>67</t>
  </si>
  <si>
    <t>-310122556</t>
  </si>
  <si>
    <t>68</t>
  </si>
  <si>
    <t>-240400839</t>
  </si>
  <si>
    <t>69</t>
  </si>
  <si>
    <t>1952496382</t>
  </si>
  <si>
    <t>70</t>
  </si>
  <si>
    <t>-1574577923</t>
  </si>
  <si>
    <t>71</t>
  </si>
  <si>
    <t>Připojení staveniště na inženýrské sítě</t>
  </si>
  <si>
    <t>-812229684</t>
  </si>
  <si>
    <t>72</t>
  </si>
  <si>
    <t>-88716430</t>
  </si>
  <si>
    <t>HK-NHK-3 - Ústřední vytápění</t>
  </si>
  <si>
    <t xml:space="preserve">    731 - Ústřední vytápění</t>
  </si>
  <si>
    <t>731</t>
  </si>
  <si>
    <t>731001</t>
  </si>
  <si>
    <t>D+M trubní vedení,armatury,otopná tělesa</t>
  </si>
  <si>
    <t>kpl</t>
  </si>
  <si>
    <t>1590868163</t>
  </si>
  <si>
    <t>HK-NHK-4 - Vzduchotechnika</t>
  </si>
  <si>
    <t>751001</t>
  </si>
  <si>
    <t>D+M trubní vedení VZD,ventilátory</t>
  </si>
  <si>
    <t>-2076043543</t>
  </si>
  <si>
    <t>HK-NHK-5 - Zdravotně technické instalace</t>
  </si>
  <si>
    <t xml:space="preserve">    721 - Zdravotechnika </t>
  </si>
  <si>
    <t>721</t>
  </si>
  <si>
    <t xml:space="preserve">Zdravotechnika </t>
  </si>
  <si>
    <t>721001</t>
  </si>
  <si>
    <t xml:space="preserve">D+M vnitřní instalace vody,kanalizace vč. zařizovacích předmětů </t>
  </si>
  <si>
    <t>-2086116235</t>
  </si>
  <si>
    <t>HK-NHK-6 - Elektroinstalace</t>
  </si>
  <si>
    <t>741001</t>
  </si>
  <si>
    <t>D+M rozvody elektro vč. rozvaděčů a svítidel</t>
  </si>
  <si>
    <t>-351300270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</si>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</sst>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21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21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166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1" fillId="0" borderId="13" xfId="0" applyNumberFormat="1" applyFont="1" applyBorder="1" applyAlignment="1">
      <alignment/>
    </xf>
    <xf numFmtId="166" fontId="31" fillId="0" borderId="14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4" fillId="0" borderId="27" xfId="0" applyFont="1" applyBorder="1" applyAlignment="1" applyProtection="1">
      <alignment horizontal="center" vertical="center"/>
      <protection locked="0"/>
    </xf>
    <xf numFmtId="49" fontId="34" fillId="0" borderId="27" xfId="0" applyNumberFormat="1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left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167" fontId="34" fillId="0" borderId="27" xfId="0" applyNumberFormat="1" applyFont="1" applyBorder="1" applyAlignment="1" applyProtection="1">
      <alignment vertical="center"/>
      <protection locked="0"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 locked="0"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9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20" t="s">
        <v>8</v>
      </c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E4" s="30" t="s">
        <v>14</v>
      </c>
      <c r="BS4" s="21" t="s">
        <v>15</v>
      </c>
    </row>
    <row r="5" spans="2:71" ht="14.45" customHeight="1">
      <c r="B5" s="25"/>
      <c r="C5" s="26"/>
      <c r="D5" s="31" t="s">
        <v>16</v>
      </c>
      <c r="E5" s="26"/>
      <c r="F5" s="26"/>
      <c r="G5" s="26"/>
      <c r="H5" s="26"/>
      <c r="I5" s="26"/>
      <c r="J5" s="26"/>
      <c r="K5" s="287" t="s">
        <v>17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6"/>
      <c r="AQ5" s="28"/>
      <c r="BE5" s="285" t="s">
        <v>18</v>
      </c>
      <c r="BS5" s="21" t="s">
        <v>9</v>
      </c>
    </row>
    <row r="6" spans="2:71" ht="36.95" customHeight="1">
      <c r="B6" s="25"/>
      <c r="C6" s="26"/>
      <c r="D6" s="33" t="s">
        <v>19</v>
      </c>
      <c r="E6" s="26"/>
      <c r="F6" s="26"/>
      <c r="G6" s="26"/>
      <c r="H6" s="26"/>
      <c r="I6" s="26"/>
      <c r="J6" s="26"/>
      <c r="K6" s="289" t="s">
        <v>20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6"/>
      <c r="AQ6" s="28"/>
      <c r="BE6" s="286"/>
      <c r="BS6" s="21" t="s">
        <v>9</v>
      </c>
    </row>
    <row r="7" spans="2:71" ht="14.4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5</v>
      </c>
      <c r="AO7" s="26"/>
      <c r="AP7" s="26"/>
      <c r="AQ7" s="28"/>
      <c r="BE7" s="286"/>
      <c r="BS7" s="21" t="s">
        <v>9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286"/>
      <c r="BS8" s="21" t="s">
        <v>9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286"/>
      <c r="BS9" s="21" t="s">
        <v>9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5</v>
      </c>
      <c r="AO10" s="26"/>
      <c r="AP10" s="26"/>
      <c r="AQ10" s="28"/>
      <c r="BE10" s="286"/>
      <c r="BS10" s="21" t="s">
        <v>9</v>
      </c>
    </row>
    <row r="11" spans="2:71" ht="18.4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30</v>
      </c>
      <c r="AL11" s="26"/>
      <c r="AM11" s="26"/>
      <c r="AN11" s="32" t="s">
        <v>5</v>
      </c>
      <c r="AO11" s="26"/>
      <c r="AP11" s="26"/>
      <c r="AQ11" s="28"/>
      <c r="BE11" s="286"/>
      <c r="BS11" s="21" t="s">
        <v>9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286"/>
      <c r="BS12" s="21" t="s">
        <v>9</v>
      </c>
    </row>
    <row r="13" spans="2:71" ht="14.45" customHeight="1">
      <c r="B13" s="25"/>
      <c r="C13" s="26"/>
      <c r="D13" s="34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32</v>
      </c>
      <c r="AO13" s="26"/>
      <c r="AP13" s="26"/>
      <c r="AQ13" s="28"/>
      <c r="BE13" s="286"/>
      <c r="BS13" s="21" t="s">
        <v>9</v>
      </c>
    </row>
    <row r="14" spans="2:71" ht="13.5">
      <c r="B14" s="25"/>
      <c r="C14" s="26"/>
      <c r="D14" s="26"/>
      <c r="E14" s="290" t="s">
        <v>32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34" t="s">
        <v>30</v>
      </c>
      <c r="AL14" s="26"/>
      <c r="AM14" s="26"/>
      <c r="AN14" s="36" t="s">
        <v>32</v>
      </c>
      <c r="AO14" s="26"/>
      <c r="AP14" s="26"/>
      <c r="AQ14" s="28"/>
      <c r="BE14" s="286"/>
      <c r="BS14" s="21" t="s">
        <v>9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286"/>
      <c r="BS15" s="21" t="s">
        <v>6</v>
      </c>
    </row>
    <row r="16" spans="2:71" ht="14.45" customHeight="1">
      <c r="B16" s="25"/>
      <c r="C16" s="26"/>
      <c r="D16" s="34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5</v>
      </c>
      <c r="AO16" s="26"/>
      <c r="AP16" s="26"/>
      <c r="AQ16" s="28"/>
      <c r="BE16" s="286"/>
      <c r="BS16" s="21" t="s">
        <v>6</v>
      </c>
    </row>
    <row r="17" spans="2:71" ht="18.4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30</v>
      </c>
      <c r="AL17" s="26"/>
      <c r="AM17" s="26"/>
      <c r="AN17" s="32" t="s">
        <v>5</v>
      </c>
      <c r="AO17" s="26"/>
      <c r="AP17" s="26"/>
      <c r="AQ17" s="28"/>
      <c r="BE17" s="28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286"/>
      <c r="BS18" s="21" t="s">
        <v>9</v>
      </c>
    </row>
    <row r="19" spans="2:71" ht="14.45" customHeight="1">
      <c r="B19" s="25"/>
      <c r="C19" s="26"/>
      <c r="D19" s="34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286"/>
      <c r="BS19" s="21" t="s">
        <v>9</v>
      </c>
    </row>
    <row r="20" spans="2:71" ht="16.5" customHeight="1">
      <c r="B20" s="25"/>
      <c r="C20" s="26"/>
      <c r="D20" s="26"/>
      <c r="E20" s="292" t="s">
        <v>5</v>
      </c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6"/>
      <c r="AP20" s="26"/>
      <c r="AQ20" s="28"/>
      <c r="BE20" s="286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286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286"/>
    </row>
    <row r="23" spans="2:57" s="1" customFormat="1" ht="25.9" customHeight="1">
      <c r="B23" s="38"/>
      <c r="C23" s="39"/>
      <c r="D23" s="40" t="s">
        <v>37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293">
        <f>ROUND(AG51,2)</f>
        <v>0</v>
      </c>
      <c r="AL23" s="294"/>
      <c r="AM23" s="294"/>
      <c r="AN23" s="294"/>
      <c r="AO23" s="294"/>
      <c r="AP23" s="39"/>
      <c r="AQ23" s="42"/>
      <c r="BE23" s="286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286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295" t="s">
        <v>38</v>
      </c>
      <c r="M25" s="295"/>
      <c r="N25" s="295"/>
      <c r="O25" s="295"/>
      <c r="P25" s="39"/>
      <c r="Q25" s="39"/>
      <c r="R25" s="39"/>
      <c r="S25" s="39"/>
      <c r="T25" s="39"/>
      <c r="U25" s="39"/>
      <c r="V25" s="39"/>
      <c r="W25" s="295" t="s">
        <v>39</v>
      </c>
      <c r="X25" s="295"/>
      <c r="Y25" s="295"/>
      <c r="Z25" s="295"/>
      <c r="AA25" s="295"/>
      <c r="AB25" s="295"/>
      <c r="AC25" s="295"/>
      <c r="AD25" s="295"/>
      <c r="AE25" s="295"/>
      <c r="AF25" s="39"/>
      <c r="AG25" s="39"/>
      <c r="AH25" s="39"/>
      <c r="AI25" s="39"/>
      <c r="AJ25" s="39"/>
      <c r="AK25" s="295" t="s">
        <v>40</v>
      </c>
      <c r="AL25" s="295"/>
      <c r="AM25" s="295"/>
      <c r="AN25" s="295"/>
      <c r="AO25" s="295"/>
      <c r="AP25" s="39"/>
      <c r="AQ25" s="42"/>
      <c r="BE25" s="286"/>
    </row>
    <row r="26" spans="2:57" s="2" customFormat="1" ht="14.45" customHeight="1">
      <c r="B26" s="44"/>
      <c r="C26" s="45"/>
      <c r="D26" s="46" t="s">
        <v>41</v>
      </c>
      <c r="E26" s="45"/>
      <c r="F26" s="46" t="s">
        <v>42</v>
      </c>
      <c r="G26" s="45"/>
      <c r="H26" s="45"/>
      <c r="I26" s="45"/>
      <c r="J26" s="45"/>
      <c r="K26" s="45"/>
      <c r="L26" s="296">
        <v>0.21</v>
      </c>
      <c r="M26" s="297"/>
      <c r="N26" s="297"/>
      <c r="O26" s="297"/>
      <c r="P26" s="45"/>
      <c r="Q26" s="45"/>
      <c r="R26" s="45"/>
      <c r="S26" s="45"/>
      <c r="T26" s="45"/>
      <c r="U26" s="45"/>
      <c r="V26" s="45"/>
      <c r="W26" s="298">
        <f>ROUND(AZ51,2)</f>
        <v>0</v>
      </c>
      <c r="X26" s="297"/>
      <c r="Y26" s="297"/>
      <c r="Z26" s="297"/>
      <c r="AA26" s="297"/>
      <c r="AB26" s="297"/>
      <c r="AC26" s="297"/>
      <c r="AD26" s="297"/>
      <c r="AE26" s="297"/>
      <c r="AF26" s="45"/>
      <c r="AG26" s="45"/>
      <c r="AH26" s="45"/>
      <c r="AI26" s="45"/>
      <c r="AJ26" s="45"/>
      <c r="AK26" s="298">
        <f>ROUND(AV51,2)</f>
        <v>0</v>
      </c>
      <c r="AL26" s="297"/>
      <c r="AM26" s="297"/>
      <c r="AN26" s="297"/>
      <c r="AO26" s="297"/>
      <c r="AP26" s="45"/>
      <c r="AQ26" s="47"/>
      <c r="BE26" s="286"/>
    </row>
    <row r="27" spans="2:57" s="2" customFormat="1" ht="14.45" customHeight="1">
      <c r="B27" s="44"/>
      <c r="C27" s="45"/>
      <c r="D27" s="45"/>
      <c r="E27" s="45"/>
      <c r="F27" s="46" t="s">
        <v>43</v>
      </c>
      <c r="G27" s="45"/>
      <c r="H27" s="45"/>
      <c r="I27" s="45"/>
      <c r="J27" s="45"/>
      <c r="K27" s="45"/>
      <c r="L27" s="296">
        <v>0.15</v>
      </c>
      <c r="M27" s="297"/>
      <c r="N27" s="297"/>
      <c r="O27" s="297"/>
      <c r="P27" s="45"/>
      <c r="Q27" s="45"/>
      <c r="R27" s="45"/>
      <c r="S27" s="45"/>
      <c r="T27" s="45"/>
      <c r="U27" s="45"/>
      <c r="V27" s="45"/>
      <c r="W27" s="298">
        <f>ROUND(BA51,2)</f>
        <v>0</v>
      </c>
      <c r="X27" s="297"/>
      <c r="Y27" s="297"/>
      <c r="Z27" s="297"/>
      <c r="AA27" s="297"/>
      <c r="AB27" s="297"/>
      <c r="AC27" s="297"/>
      <c r="AD27" s="297"/>
      <c r="AE27" s="297"/>
      <c r="AF27" s="45"/>
      <c r="AG27" s="45"/>
      <c r="AH27" s="45"/>
      <c r="AI27" s="45"/>
      <c r="AJ27" s="45"/>
      <c r="AK27" s="298">
        <f>ROUND(AW51,2)</f>
        <v>0</v>
      </c>
      <c r="AL27" s="297"/>
      <c r="AM27" s="297"/>
      <c r="AN27" s="297"/>
      <c r="AO27" s="297"/>
      <c r="AP27" s="45"/>
      <c r="AQ27" s="47"/>
      <c r="BE27" s="286"/>
    </row>
    <row r="28" spans="2:57" s="2" customFormat="1" ht="14.45" customHeight="1" hidden="1">
      <c r="B28" s="44"/>
      <c r="C28" s="45"/>
      <c r="D28" s="45"/>
      <c r="E28" s="45"/>
      <c r="F28" s="46" t="s">
        <v>44</v>
      </c>
      <c r="G28" s="45"/>
      <c r="H28" s="45"/>
      <c r="I28" s="45"/>
      <c r="J28" s="45"/>
      <c r="K28" s="45"/>
      <c r="L28" s="296">
        <v>0.21</v>
      </c>
      <c r="M28" s="297"/>
      <c r="N28" s="297"/>
      <c r="O28" s="297"/>
      <c r="P28" s="45"/>
      <c r="Q28" s="45"/>
      <c r="R28" s="45"/>
      <c r="S28" s="45"/>
      <c r="T28" s="45"/>
      <c r="U28" s="45"/>
      <c r="V28" s="45"/>
      <c r="W28" s="298">
        <f>ROUND(BB51,2)</f>
        <v>0</v>
      </c>
      <c r="X28" s="297"/>
      <c r="Y28" s="297"/>
      <c r="Z28" s="297"/>
      <c r="AA28" s="297"/>
      <c r="AB28" s="297"/>
      <c r="AC28" s="297"/>
      <c r="AD28" s="297"/>
      <c r="AE28" s="297"/>
      <c r="AF28" s="45"/>
      <c r="AG28" s="45"/>
      <c r="AH28" s="45"/>
      <c r="AI28" s="45"/>
      <c r="AJ28" s="45"/>
      <c r="AK28" s="298">
        <v>0</v>
      </c>
      <c r="AL28" s="297"/>
      <c r="AM28" s="297"/>
      <c r="AN28" s="297"/>
      <c r="AO28" s="297"/>
      <c r="AP28" s="45"/>
      <c r="AQ28" s="47"/>
      <c r="BE28" s="286"/>
    </row>
    <row r="29" spans="2:57" s="2" customFormat="1" ht="14.45" customHeight="1" hidden="1">
      <c r="B29" s="44"/>
      <c r="C29" s="45"/>
      <c r="D29" s="45"/>
      <c r="E29" s="45"/>
      <c r="F29" s="46" t="s">
        <v>45</v>
      </c>
      <c r="G29" s="45"/>
      <c r="H29" s="45"/>
      <c r="I29" s="45"/>
      <c r="J29" s="45"/>
      <c r="K29" s="45"/>
      <c r="L29" s="296">
        <v>0.15</v>
      </c>
      <c r="M29" s="297"/>
      <c r="N29" s="297"/>
      <c r="O29" s="297"/>
      <c r="P29" s="45"/>
      <c r="Q29" s="45"/>
      <c r="R29" s="45"/>
      <c r="S29" s="45"/>
      <c r="T29" s="45"/>
      <c r="U29" s="45"/>
      <c r="V29" s="45"/>
      <c r="W29" s="298">
        <f>ROUND(BC51,2)</f>
        <v>0</v>
      </c>
      <c r="X29" s="297"/>
      <c r="Y29" s="297"/>
      <c r="Z29" s="297"/>
      <c r="AA29" s="297"/>
      <c r="AB29" s="297"/>
      <c r="AC29" s="297"/>
      <c r="AD29" s="297"/>
      <c r="AE29" s="297"/>
      <c r="AF29" s="45"/>
      <c r="AG29" s="45"/>
      <c r="AH29" s="45"/>
      <c r="AI29" s="45"/>
      <c r="AJ29" s="45"/>
      <c r="AK29" s="298">
        <v>0</v>
      </c>
      <c r="AL29" s="297"/>
      <c r="AM29" s="297"/>
      <c r="AN29" s="297"/>
      <c r="AO29" s="297"/>
      <c r="AP29" s="45"/>
      <c r="AQ29" s="47"/>
      <c r="BE29" s="286"/>
    </row>
    <row r="30" spans="2:57" s="2" customFormat="1" ht="14.45" customHeight="1" hidden="1">
      <c r="B30" s="44"/>
      <c r="C30" s="45"/>
      <c r="D30" s="45"/>
      <c r="E30" s="45"/>
      <c r="F30" s="46" t="s">
        <v>46</v>
      </c>
      <c r="G30" s="45"/>
      <c r="H30" s="45"/>
      <c r="I30" s="45"/>
      <c r="J30" s="45"/>
      <c r="K30" s="45"/>
      <c r="L30" s="296">
        <v>0</v>
      </c>
      <c r="M30" s="297"/>
      <c r="N30" s="297"/>
      <c r="O30" s="297"/>
      <c r="P30" s="45"/>
      <c r="Q30" s="45"/>
      <c r="R30" s="45"/>
      <c r="S30" s="45"/>
      <c r="T30" s="45"/>
      <c r="U30" s="45"/>
      <c r="V30" s="45"/>
      <c r="W30" s="298">
        <f>ROUND(BD51,2)</f>
        <v>0</v>
      </c>
      <c r="X30" s="297"/>
      <c r="Y30" s="297"/>
      <c r="Z30" s="297"/>
      <c r="AA30" s="297"/>
      <c r="AB30" s="297"/>
      <c r="AC30" s="297"/>
      <c r="AD30" s="297"/>
      <c r="AE30" s="297"/>
      <c r="AF30" s="45"/>
      <c r="AG30" s="45"/>
      <c r="AH30" s="45"/>
      <c r="AI30" s="45"/>
      <c r="AJ30" s="45"/>
      <c r="AK30" s="298">
        <v>0</v>
      </c>
      <c r="AL30" s="297"/>
      <c r="AM30" s="297"/>
      <c r="AN30" s="297"/>
      <c r="AO30" s="297"/>
      <c r="AP30" s="45"/>
      <c r="AQ30" s="47"/>
      <c r="BE30" s="286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286"/>
    </row>
    <row r="32" spans="2:57" s="1" customFormat="1" ht="25.9" customHeight="1">
      <c r="B32" s="38"/>
      <c r="C32" s="48"/>
      <c r="D32" s="49" t="s">
        <v>47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48</v>
      </c>
      <c r="U32" s="50"/>
      <c r="V32" s="50"/>
      <c r="W32" s="50"/>
      <c r="X32" s="299" t="s">
        <v>49</v>
      </c>
      <c r="Y32" s="300"/>
      <c r="Z32" s="300"/>
      <c r="AA32" s="300"/>
      <c r="AB32" s="300"/>
      <c r="AC32" s="50"/>
      <c r="AD32" s="50"/>
      <c r="AE32" s="50"/>
      <c r="AF32" s="50"/>
      <c r="AG32" s="50"/>
      <c r="AH32" s="50"/>
      <c r="AI32" s="50"/>
      <c r="AJ32" s="50"/>
      <c r="AK32" s="301">
        <f>SUM(AK23:AK30)</f>
        <v>0</v>
      </c>
      <c r="AL32" s="300"/>
      <c r="AM32" s="300"/>
      <c r="AN32" s="300"/>
      <c r="AO32" s="302"/>
      <c r="AP32" s="48"/>
      <c r="AQ32" s="52"/>
      <c r="BE32" s="286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38"/>
    </row>
    <row r="39" spans="2:44" s="1" customFormat="1" ht="36.95" customHeight="1">
      <c r="B39" s="38"/>
      <c r="C39" s="58" t="s">
        <v>50</v>
      </c>
      <c r="AR39" s="38"/>
    </row>
    <row r="40" spans="2:44" s="1" customFormat="1" ht="6.95" customHeight="1">
      <c r="B40" s="38"/>
      <c r="AR40" s="38"/>
    </row>
    <row r="41" spans="2:44" s="3" customFormat="1" ht="14.45" customHeight="1">
      <c r="B41" s="59"/>
      <c r="C41" s="60" t="s">
        <v>16</v>
      </c>
      <c r="L41" s="3" t="str">
        <f>K5</f>
        <v>HK-NHK</v>
      </c>
      <c r="AR41" s="59"/>
    </row>
    <row r="42" spans="2:44" s="4" customFormat="1" ht="36.95" customHeight="1">
      <c r="B42" s="61"/>
      <c r="C42" s="62" t="s">
        <v>19</v>
      </c>
      <c r="L42" s="303" t="str">
        <f>K6</f>
        <v>Rekonstrukce koupelen</v>
      </c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4"/>
      <c r="AO42" s="304"/>
      <c r="AR42" s="61"/>
    </row>
    <row r="43" spans="2:44" s="1" customFormat="1" ht="6.95" customHeight="1">
      <c r="B43" s="38"/>
      <c r="AR43" s="38"/>
    </row>
    <row r="44" spans="2:44" s="1" customFormat="1" ht="13.5">
      <c r="B44" s="38"/>
      <c r="C44" s="60" t="s">
        <v>23</v>
      </c>
      <c r="L44" s="63" t="str">
        <f>IF(K8="","",K8)</f>
        <v>Domov U Biřičky Hradec Králové</v>
      </c>
      <c r="AI44" s="60" t="s">
        <v>25</v>
      </c>
      <c r="AM44" s="305" t="str">
        <f>IF(AN8="","",AN8)</f>
        <v>17. 11. 2018</v>
      </c>
      <c r="AN44" s="305"/>
      <c r="AR44" s="38"/>
    </row>
    <row r="45" spans="2:44" s="1" customFormat="1" ht="6.95" customHeight="1">
      <c r="B45" s="38"/>
      <c r="AR45" s="38"/>
    </row>
    <row r="46" spans="2:56" s="1" customFormat="1" ht="13.5">
      <c r="B46" s="38"/>
      <c r="C46" s="60" t="s">
        <v>27</v>
      </c>
      <c r="L46" s="3" t="str">
        <f>IF(E11="","",E11)</f>
        <v>Domov U Biřičky K Biřičce 1240 Hradec Králové</v>
      </c>
      <c r="AI46" s="60" t="s">
        <v>33</v>
      </c>
      <c r="AM46" s="306" t="str">
        <f>IF(E17="","",E17)</f>
        <v>Pridos Hradec Králové</v>
      </c>
      <c r="AN46" s="306"/>
      <c r="AO46" s="306"/>
      <c r="AP46" s="306"/>
      <c r="AR46" s="38"/>
      <c r="AS46" s="307" t="s">
        <v>51</v>
      </c>
      <c r="AT46" s="308"/>
      <c r="AU46" s="65"/>
      <c r="AV46" s="65"/>
      <c r="AW46" s="65"/>
      <c r="AX46" s="65"/>
      <c r="AY46" s="65"/>
      <c r="AZ46" s="65"/>
      <c r="BA46" s="65"/>
      <c r="BB46" s="65"/>
      <c r="BC46" s="65"/>
      <c r="BD46" s="66"/>
    </row>
    <row r="47" spans="2:56" s="1" customFormat="1" ht="13.5">
      <c r="B47" s="38"/>
      <c r="C47" s="60" t="s">
        <v>31</v>
      </c>
      <c r="L47" s="3" t="str">
        <f>IF(E14="Vyplň údaj","",E14)</f>
        <v/>
      </c>
      <c r="AR47" s="38"/>
      <c r="AS47" s="309"/>
      <c r="AT47" s="310"/>
      <c r="AU47" s="39"/>
      <c r="AV47" s="39"/>
      <c r="AW47" s="39"/>
      <c r="AX47" s="39"/>
      <c r="AY47" s="39"/>
      <c r="AZ47" s="39"/>
      <c r="BA47" s="39"/>
      <c r="BB47" s="39"/>
      <c r="BC47" s="39"/>
      <c r="BD47" s="67"/>
    </row>
    <row r="48" spans="2:56" s="1" customFormat="1" ht="10.9" customHeight="1">
      <c r="B48" s="38"/>
      <c r="AR48" s="38"/>
      <c r="AS48" s="309"/>
      <c r="AT48" s="310"/>
      <c r="AU48" s="39"/>
      <c r="AV48" s="39"/>
      <c r="AW48" s="39"/>
      <c r="AX48" s="39"/>
      <c r="AY48" s="39"/>
      <c r="AZ48" s="39"/>
      <c r="BA48" s="39"/>
      <c r="BB48" s="39"/>
      <c r="BC48" s="39"/>
      <c r="BD48" s="67"/>
    </row>
    <row r="49" spans="2:56" s="1" customFormat="1" ht="29.25" customHeight="1">
      <c r="B49" s="38"/>
      <c r="C49" s="311" t="s">
        <v>52</v>
      </c>
      <c r="D49" s="312"/>
      <c r="E49" s="312"/>
      <c r="F49" s="312"/>
      <c r="G49" s="312"/>
      <c r="H49" s="68"/>
      <c r="I49" s="313" t="s">
        <v>53</v>
      </c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4" t="s">
        <v>54</v>
      </c>
      <c r="AH49" s="312"/>
      <c r="AI49" s="312"/>
      <c r="AJ49" s="312"/>
      <c r="AK49" s="312"/>
      <c r="AL49" s="312"/>
      <c r="AM49" s="312"/>
      <c r="AN49" s="313" t="s">
        <v>55</v>
      </c>
      <c r="AO49" s="312"/>
      <c r="AP49" s="312"/>
      <c r="AQ49" s="69" t="s">
        <v>56</v>
      </c>
      <c r="AR49" s="38"/>
      <c r="AS49" s="70" t="s">
        <v>57</v>
      </c>
      <c r="AT49" s="71" t="s">
        <v>58</v>
      </c>
      <c r="AU49" s="71" t="s">
        <v>59</v>
      </c>
      <c r="AV49" s="71" t="s">
        <v>60</v>
      </c>
      <c r="AW49" s="71" t="s">
        <v>61</v>
      </c>
      <c r="AX49" s="71" t="s">
        <v>62</v>
      </c>
      <c r="AY49" s="71" t="s">
        <v>63</v>
      </c>
      <c r="AZ49" s="71" t="s">
        <v>64</v>
      </c>
      <c r="BA49" s="71" t="s">
        <v>65</v>
      </c>
      <c r="BB49" s="71" t="s">
        <v>66</v>
      </c>
      <c r="BC49" s="71" t="s">
        <v>67</v>
      </c>
      <c r="BD49" s="72" t="s">
        <v>68</v>
      </c>
    </row>
    <row r="50" spans="2:56" s="1" customFormat="1" ht="10.9" customHeight="1">
      <c r="B50" s="38"/>
      <c r="AR50" s="38"/>
      <c r="AS50" s="73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</row>
    <row r="51" spans="2:90" s="4" customFormat="1" ht="32.45" customHeight="1">
      <c r="B51" s="61"/>
      <c r="C51" s="74" t="s">
        <v>69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318">
        <f>ROUND(SUM(AG52:AG57),2)</f>
        <v>0</v>
      </c>
      <c r="AH51" s="318"/>
      <c r="AI51" s="318"/>
      <c r="AJ51" s="318"/>
      <c r="AK51" s="318"/>
      <c r="AL51" s="318"/>
      <c r="AM51" s="318"/>
      <c r="AN51" s="319">
        <f aca="true" t="shared" si="0" ref="AN51:AN57">SUM(AG51,AT51)</f>
        <v>0</v>
      </c>
      <c r="AO51" s="319"/>
      <c r="AP51" s="319"/>
      <c r="AQ51" s="76" t="s">
        <v>5</v>
      </c>
      <c r="AR51" s="61"/>
      <c r="AS51" s="77">
        <f>ROUND(SUM(AS52:AS57),2)</f>
        <v>0</v>
      </c>
      <c r="AT51" s="78">
        <f aca="true" t="shared" si="1" ref="AT51:AT57">ROUND(SUM(AV51:AW51),2)</f>
        <v>0</v>
      </c>
      <c r="AU51" s="79">
        <f>ROUND(SUM(AU52:AU57),5)</f>
        <v>0</v>
      </c>
      <c r="AV51" s="78">
        <f>ROUND(AZ51*L26,2)</f>
        <v>0</v>
      </c>
      <c r="AW51" s="78">
        <f>ROUND(BA51*L27,2)</f>
        <v>0</v>
      </c>
      <c r="AX51" s="78">
        <f>ROUND(BB51*L26,2)</f>
        <v>0</v>
      </c>
      <c r="AY51" s="78">
        <f>ROUND(BC51*L27,2)</f>
        <v>0</v>
      </c>
      <c r="AZ51" s="78">
        <f>ROUND(SUM(AZ52:AZ57),2)</f>
        <v>0</v>
      </c>
      <c r="BA51" s="78">
        <f>ROUND(SUM(BA52:BA57),2)</f>
        <v>0</v>
      </c>
      <c r="BB51" s="78">
        <f>ROUND(SUM(BB52:BB57),2)</f>
        <v>0</v>
      </c>
      <c r="BC51" s="78">
        <f>ROUND(SUM(BC52:BC57),2)</f>
        <v>0</v>
      </c>
      <c r="BD51" s="80">
        <f>ROUND(SUM(BD52:BD57),2)</f>
        <v>0</v>
      </c>
      <c r="BS51" s="62" t="s">
        <v>70</v>
      </c>
      <c r="BT51" s="62" t="s">
        <v>71</v>
      </c>
      <c r="BU51" s="81" t="s">
        <v>72</v>
      </c>
      <c r="BV51" s="62" t="s">
        <v>73</v>
      </c>
      <c r="BW51" s="62" t="s">
        <v>7</v>
      </c>
      <c r="BX51" s="62" t="s">
        <v>74</v>
      </c>
      <c r="CL51" s="62" t="s">
        <v>5</v>
      </c>
    </row>
    <row r="52" spans="1:91" s="5" customFormat="1" ht="31.5" customHeight="1">
      <c r="A52" s="82" t="s">
        <v>75</v>
      </c>
      <c r="B52" s="83"/>
      <c r="C52" s="84"/>
      <c r="D52" s="317" t="s">
        <v>76</v>
      </c>
      <c r="E52" s="317"/>
      <c r="F52" s="317"/>
      <c r="G52" s="317"/>
      <c r="H52" s="317"/>
      <c r="I52" s="85"/>
      <c r="J52" s="317" t="s">
        <v>77</v>
      </c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317"/>
      <c r="AE52" s="317"/>
      <c r="AF52" s="317"/>
      <c r="AG52" s="315">
        <f>'HK-NHK-1 - Rekonstrukce k...'!J27</f>
        <v>0</v>
      </c>
      <c r="AH52" s="316"/>
      <c r="AI52" s="316"/>
      <c r="AJ52" s="316"/>
      <c r="AK52" s="316"/>
      <c r="AL52" s="316"/>
      <c r="AM52" s="316"/>
      <c r="AN52" s="315">
        <f t="shared" si="0"/>
        <v>0</v>
      </c>
      <c r="AO52" s="316"/>
      <c r="AP52" s="316"/>
      <c r="AQ52" s="86" t="s">
        <v>78</v>
      </c>
      <c r="AR52" s="83"/>
      <c r="AS52" s="87">
        <v>0</v>
      </c>
      <c r="AT52" s="88">
        <f t="shared" si="1"/>
        <v>0</v>
      </c>
      <c r="AU52" s="89">
        <f>'HK-NHK-1 - Rekonstrukce k...'!P96</f>
        <v>0</v>
      </c>
      <c r="AV52" s="88">
        <f>'HK-NHK-1 - Rekonstrukce k...'!J30</f>
        <v>0</v>
      </c>
      <c r="AW52" s="88">
        <f>'HK-NHK-1 - Rekonstrukce k...'!J31</f>
        <v>0</v>
      </c>
      <c r="AX52" s="88">
        <f>'HK-NHK-1 - Rekonstrukce k...'!J32</f>
        <v>0</v>
      </c>
      <c r="AY52" s="88">
        <f>'HK-NHK-1 - Rekonstrukce k...'!J33</f>
        <v>0</v>
      </c>
      <c r="AZ52" s="88">
        <f>'HK-NHK-1 - Rekonstrukce k...'!F30</f>
        <v>0</v>
      </c>
      <c r="BA52" s="88">
        <f>'HK-NHK-1 - Rekonstrukce k...'!F31</f>
        <v>0</v>
      </c>
      <c r="BB52" s="88">
        <f>'HK-NHK-1 - Rekonstrukce k...'!F32</f>
        <v>0</v>
      </c>
      <c r="BC52" s="88">
        <f>'HK-NHK-1 - Rekonstrukce k...'!F33</f>
        <v>0</v>
      </c>
      <c r="BD52" s="90">
        <f>'HK-NHK-1 - Rekonstrukce k...'!F34</f>
        <v>0</v>
      </c>
      <c r="BT52" s="91" t="s">
        <v>79</v>
      </c>
      <c r="BV52" s="91" t="s">
        <v>73</v>
      </c>
      <c r="BW52" s="91" t="s">
        <v>80</v>
      </c>
      <c r="BX52" s="91" t="s">
        <v>7</v>
      </c>
      <c r="CL52" s="91" t="s">
        <v>5</v>
      </c>
      <c r="CM52" s="91" t="s">
        <v>79</v>
      </c>
    </row>
    <row r="53" spans="1:91" s="5" customFormat="1" ht="31.5" customHeight="1">
      <c r="A53" s="82" t="s">
        <v>75</v>
      </c>
      <c r="B53" s="83"/>
      <c r="C53" s="84"/>
      <c r="D53" s="317" t="s">
        <v>81</v>
      </c>
      <c r="E53" s="317"/>
      <c r="F53" s="317"/>
      <c r="G53" s="317"/>
      <c r="H53" s="317"/>
      <c r="I53" s="85"/>
      <c r="J53" s="317" t="s">
        <v>82</v>
      </c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7"/>
      <c r="Z53" s="317"/>
      <c r="AA53" s="317"/>
      <c r="AB53" s="317"/>
      <c r="AC53" s="317"/>
      <c r="AD53" s="317"/>
      <c r="AE53" s="317"/>
      <c r="AF53" s="317"/>
      <c r="AG53" s="315">
        <f>'HK-NHK-2 - Rekonstrukce k...'!J27</f>
        <v>0</v>
      </c>
      <c r="AH53" s="316"/>
      <c r="AI53" s="316"/>
      <c r="AJ53" s="316"/>
      <c r="AK53" s="316"/>
      <c r="AL53" s="316"/>
      <c r="AM53" s="316"/>
      <c r="AN53" s="315">
        <f t="shared" si="0"/>
        <v>0</v>
      </c>
      <c r="AO53" s="316"/>
      <c r="AP53" s="316"/>
      <c r="AQ53" s="86" t="s">
        <v>78</v>
      </c>
      <c r="AR53" s="83"/>
      <c r="AS53" s="87">
        <v>0</v>
      </c>
      <c r="AT53" s="88">
        <f t="shared" si="1"/>
        <v>0</v>
      </c>
      <c r="AU53" s="89">
        <f>'HK-NHK-2 - Rekonstrukce k...'!P96</f>
        <v>0</v>
      </c>
      <c r="AV53" s="88">
        <f>'HK-NHK-2 - Rekonstrukce k...'!J30</f>
        <v>0</v>
      </c>
      <c r="AW53" s="88">
        <f>'HK-NHK-2 - Rekonstrukce k...'!J31</f>
        <v>0</v>
      </c>
      <c r="AX53" s="88">
        <f>'HK-NHK-2 - Rekonstrukce k...'!J32</f>
        <v>0</v>
      </c>
      <c r="AY53" s="88">
        <f>'HK-NHK-2 - Rekonstrukce k...'!J33</f>
        <v>0</v>
      </c>
      <c r="AZ53" s="88">
        <f>'HK-NHK-2 - Rekonstrukce k...'!F30</f>
        <v>0</v>
      </c>
      <c r="BA53" s="88">
        <f>'HK-NHK-2 - Rekonstrukce k...'!F31</f>
        <v>0</v>
      </c>
      <c r="BB53" s="88">
        <f>'HK-NHK-2 - Rekonstrukce k...'!F32</f>
        <v>0</v>
      </c>
      <c r="BC53" s="88">
        <f>'HK-NHK-2 - Rekonstrukce k...'!F33</f>
        <v>0</v>
      </c>
      <c r="BD53" s="90">
        <f>'HK-NHK-2 - Rekonstrukce k...'!F34</f>
        <v>0</v>
      </c>
      <c r="BT53" s="91" t="s">
        <v>79</v>
      </c>
      <c r="BV53" s="91" t="s">
        <v>73</v>
      </c>
      <c r="BW53" s="91" t="s">
        <v>83</v>
      </c>
      <c r="BX53" s="91" t="s">
        <v>7</v>
      </c>
      <c r="CL53" s="91" t="s">
        <v>5</v>
      </c>
      <c r="CM53" s="91" t="s">
        <v>79</v>
      </c>
    </row>
    <row r="54" spans="1:91" s="5" customFormat="1" ht="31.5" customHeight="1">
      <c r="A54" s="82" t="s">
        <v>75</v>
      </c>
      <c r="B54" s="83"/>
      <c r="C54" s="84"/>
      <c r="D54" s="317" t="s">
        <v>84</v>
      </c>
      <c r="E54" s="317"/>
      <c r="F54" s="317"/>
      <c r="G54" s="317"/>
      <c r="H54" s="317"/>
      <c r="I54" s="85"/>
      <c r="J54" s="317" t="s">
        <v>85</v>
      </c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5">
        <f>'HK-NHK-3 - Ústřední vytápění'!J27</f>
        <v>0</v>
      </c>
      <c r="AH54" s="316"/>
      <c r="AI54" s="316"/>
      <c r="AJ54" s="316"/>
      <c r="AK54" s="316"/>
      <c r="AL54" s="316"/>
      <c r="AM54" s="316"/>
      <c r="AN54" s="315">
        <f t="shared" si="0"/>
        <v>0</v>
      </c>
      <c r="AO54" s="316"/>
      <c r="AP54" s="316"/>
      <c r="AQ54" s="86" t="s">
        <v>78</v>
      </c>
      <c r="AR54" s="83"/>
      <c r="AS54" s="87">
        <v>0</v>
      </c>
      <c r="AT54" s="88">
        <f t="shared" si="1"/>
        <v>0</v>
      </c>
      <c r="AU54" s="89">
        <f>'HK-NHK-3 - Ústřední vytápění'!P78</f>
        <v>0</v>
      </c>
      <c r="AV54" s="88">
        <f>'HK-NHK-3 - Ústřední vytápění'!J30</f>
        <v>0</v>
      </c>
      <c r="AW54" s="88">
        <f>'HK-NHK-3 - Ústřední vytápění'!J31</f>
        <v>0</v>
      </c>
      <c r="AX54" s="88">
        <f>'HK-NHK-3 - Ústřední vytápění'!J32</f>
        <v>0</v>
      </c>
      <c r="AY54" s="88">
        <f>'HK-NHK-3 - Ústřední vytápění'!J33</f>
        <v>0</v>
      </c>
      <c r="AZ54" s="88">
        <f>'HK-NHK-3 - Ústřední vytápění'!F30</f>
        <v>0</v>
      </c>
      <c r="BA54" s="88">
        <f>'HK-NHK-3 - Ústřední vytápění'!F31</f>
        <v>0</v>
      </c>
      <c r="BB54" s="88">
        <f>'HK-NHK-3 - Ústřední vytápění'!F32</f>
        <v>0</v>
      </c>
      <c r="BC54" s="88">
        <f>'HK-NHK-3 - Ústřední vytápění'!F33</f>
        <v>0</v>
      </c>
      <c r="BD54" s="90">
        <f>'HK-NHK-3 - Ústřední vytápění'!F34</f>
        <v>0</v>
      </c>
      <c r="BT54" s="91" t="s">
        <v>79</v>
      </c>
      <c r="BV54" s="91" t="s">
        <v>73</v>
      </c>
      <c r="BW54" s="91" t="s">
        <v>86</v>
      </c>
      <c r="BX54" s="91" t="s">
        <v>7</v>
      </c>
      <c r="CL54" s="91" t="s">
        <v>5</v>
      </c>
      <c r="CM54" s="91" t="s">
        <v>79</v>
      </c>
    </row>
    <row r="55" spans="1:91" s="5" customFormat="1" ht="31.5" customHeight="1">
      <c r="A55" s="82" t="s">
        <v>75</v>
      </c>
      <c r="B55" s="83"/>
      <c r="C55" s="84"/>
      <c r="D55" s="317" t="s">
        <v>87</v>
      </c>
      <c r="E55" s="317"/>
      <c r="F55" s="317"/>
      <c r="G55" s="317"/>
      <c r="H55" s="317"/>
      <c r="I55" s="85"/>
      <c r="J55" s="317" t="s">
        <v>88</v>
      </c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5">
        <f>'HK-NHK-4 - Vzduchotechnika'!J27</f>
        <v>0</v>
      </c>
      <c r="AH55" s="316"/>
      <c r="AI55" s="316"/>
      <c r="AJ55" s="316"/>
      <c r="AK55" s="316"/>
      <c r="AL55" s="316"/>
      <c r="AM55" s="316"/>
      <c r="AN55" s="315">
        <f t="shared" si="0"/>
        <v>0</v>
      </c>
      <c r="AO55" s="316"/>
      <c r="AP55" s="316"/>
      <c r="AQ55" s="86" t="s">
        <v>78</v>
      </c>
      <c r="AR55" s="83"/>
      <c r="AS55" s="87">
        <v>0</v>
      </c>
      <c r="AT55" s="88">
        <f t="shared" si="1"/>
        <v>0</v>
      </c>
      <c r="AU55" s="89">
        <f>'HK-NHK-4 - Vzduchotechnika'!P78</f>
        <v>0</v>
      </c>
      <c r="AV55" s="88">
        <f>'HK-NHK-4 - Vzduchotechnika'!J30</f>
        <v>0</v>
      </c>
      <c r="AW55" s="88">
        <f>'HK-NHK-4 - Vzduchotechnika'!J31</f>
        <v>0</v>
      </c>
      <c r="AX55" s="88">
        <f>'HK-NHK-4 - Vzduchotechnika'!J32</f>
        <v>0</v>
      </c>
      <c r="AY55" s="88">
        <f>'HK-NHK-4 - Vzduchotechnika'!J33</f>
        <v>0</v>
      </c>
      <c r="AZ55" s="88">
        <f>'HK-NHK-4 - Vzduchotechnika'!F30</f>
        <v>0</v>
      </c>
      <c r="BA55" s="88">
        <f>'HK-NHK-4 - Vzduchotechnika'!F31</f>
        <v>0</v>
      </c>
      <c r="BB55" s="88">
        <f>'HK-NHK-4 - Vzduchotechnika'!F32</f>
        <v>0</v>
      </c>
      <c r="BC55" s="88">
        <f>'HK-NHK-4 - Vzduchotechnika'!F33</f>
        <v>0</v>
      </c>
      <c r="BD55" s="90">
        <f>'HK-NHK-4 - Vzduchotechnika'!F34</f>
        <v>0</v>
      </c>
      <c r="BT55" s="91" t="s">
        <v>79</v>
      </c>
      <c r="BV55" s="91" t="s">
        <v>73</v>
      </c>
      <c r="BW55" s="91" t="s">
        <v>89</v>
      </c>
      <c r="BX55" s="91" t="s">
        <v>7</v>
      </c>
      <c r="CL55" s="91" t="s">
        <v>5</v>
      </c>
      <c r="CM55" s="91" t="s">
        <v>79</v>
      </c>
    </row>
    <row r="56" spans="1:91" s="5" customFormat="1" ht="31.5" customHeight="1">
      <c r="A56" s="82" t="s">
        <v>75</v>
      </c>
      <c r="B56" s="83"/>
      <c r="C56" s="84"/>
      <c r="D56" s="317" t="s">
        <v>90</v>
      </c>
      <c r="E56" s="317"/>
      <c r="F56" s="317"/>
      <c r="G56" s="317"/>
      <c r="H56" s="317"/>
      <c r="I56" s="85"/>
      <c r="J56" s="317" t="s">
        <v>91</v>
      </c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5">
        <f>'HK-NHK-5 - Zdravotně tech...'!J27</f>
        <v>0</v>
      </c>
      <c r="AH56" s="316"/>
      <c r="AI56" s="316"/>
      <c r="AJ56" s="316"/>
      <c r="AK56" s="316"/>
      <c r="AL56" s="316"/>
      <c r="AM56" s="316"/>
      <c r="AN56" s="315">
        <f t="shared" si="0"/>
        <v>0</v>
      </c>
      <c r="AO56" s="316"/>
      <c r="AP56" s="316"/>
      <c r="AQ56" s="86" t="s">
        <v>78</v>
      </c>
      <c r="AR56" s="83"/>
      <c r="AS56" s="87">
        <v>0</v>
      </c>
      <c r="AT56" s="88">
        <f t="shared" si="1"/>
        <v>0</v>
      </c>
      <c r="AU56" s="89">
        <f>'HK-NHK-5 - Zdravotně tech...'!P78</f>
        <v>0</v>
      </c>
      <c r="AV56" s="88">
        <f>'HK-NHK-5 - Zdravotně tech...'!J30</f>
        <v>0</v>
      </c>
      <c r="AW56" s="88">
        <f>'HK-NHK-5 - Zdravotně tech...'!J31</f>
        <v>0</v>
      </c>
      <c r="AX56" s="88">
        <f>'HK-NHK-5 - Zdravotně tech...'!J32</f>
        <v>0</v>
      </c>
      <c r="AY56" s="88">
        <f>'HK-NHK-5 - Zdravotně tech...'!J33</f>
        <v>0</v>
      </c>
      <c r="AZ56" s="88">
        <f>'HK-NHK-5 - Zdravotně tech...'!F30</f>
        <v>0</v>
      </c>
      <c r="BA56" s="88">
        <f>'HK-NHK-5 - Zdravotně tech...'!F31</f>
        <v>0</v>
      </c>
      <c r="BB56" s="88">
        <f>'HK-NHK-5 - Zdravotně tech...'!F32</f>
        <v>0</v>
      </c>
      <c r="BC56" s="88">
        <f>'HK-NHK-5 - Zdravotně tech...'!F33</f>
        <v>0</v>
      </c>
      <c r="BD56" s="90">
        <f>'HK-NHK-5 - Zdravotně tech...'!F34</f>
        <v>0</v>
      </c>
      <c r="BT56" s="91" t="s">
        <v>79</v>
      </c>
      <c r="BV56" s="91" t="s">
        <v>73</v>
      </c>
      <c r="BW56" s="91" t="s">
        <v>92</v>
      </c>
      <c r="BX56" s="91" t="s">
        <v>7</v>
      </c>
      <c r="CL56" s="91" t="s">
        <v>5</v>
      </c>
      <c r="CM56" s="91" t="s">
        <v>79</v>
      </c>
    </row>
    <row r="57" spans="1:91" s="5" customFormat="1" ht="31.5" customHeight="1">
      <c r="A57" s="82" t="s">
        <v>75</v>
      </c>
      <c r="B57" s="83"/>
      <c r="C57" s="84"/>
      <c r="D57" s="317" t="s">
        <v>93</v>
      </c>
      <c r="E57" s="317"/>
      <c r="F57" s="317"/>
      <c r="G57" s="317"/>
      <c r="H57" s="317"/>
      <c r="I57" s="85"/>
      <c r="J57" s="317" t="s">
        <v>94</v>
      </c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5">
        <f>'HK-NHK-6 - Elektroinstalace'!J27</f>
        <v>0</v>
      </c>
      <c r="AH57" s="316"/>
      <c r="AI57" s="316"/>
      <c r="AJ57" s="316"/>
      <c r="AK57" s="316"/>
      <c r="AL57" s="316"/>
      <c r="AM57" s="316"/>
      <c r="AN57" s="315">
        <f t="shared" si="0"/>
        <v>0</v>
      </c>
      <c r="AO57" s="316"/>
      <c r="AP57" s="316"/>
      <c r="AQ57" s="86" t="s">
        <v>78</v>
      </c>
      <c r="AR57" s="83"/>
      <c r="AS57" s="92">
        <v>0</v>
      </c>
      <c r="AT57" s="93">
        <f t="shared" si="1"/>
        <v>0</v>
      </c>
      <c r="AU57" s="94">
        <f>'HK-NHK-6 - Elektroinstalace'!P78</f>
        <v>0</v>
      </c>
      <c r="AV57" s="93">
        <f>'HK-NHK-6 - Elektroinstalace'!J30</f>
        <v>0</v>
      </c>
      <c r="AW57" s="93">
        <f>'HK-NHK-6 - Elektroinstalace'!J31</f>
        <v>0</v>
      </c>
      <c r="AX57" s="93">
        <f>'HK-NHK-6 - Elektroinstalace'!J32</f>
        <v>0</v>
      </c>
      <c r="AY57" s="93">
        <f>'HK-NHK-6 - Elektroinstalace'!J33</f>
        <v>0</v>
      </c>
      <c r="AZ57" s="93">
        <f>'HK-NHK-6 - Elektroinstalace'!F30</f>
        <v>0</v>
      </c>
      <c r="BA57" s="93">
        <f>'HK-NHK-6 - Elektroinstalace'!F31</f>
        <v>0</v>
      </c>
      <c r="BB57" s="93">
        <f>'HK-NHK-6 - Elektroinstalace'!F32</f>
        <v>0</v>
      </c>
      <c r="BC57" s="93">
        <f>'HK-NHK-6 - Elektroinstalace'!F33</f>
        <v>0</v>
      </c>
      <c r="BD57" s="95">
        <f>'HK-NHK-6 - Elektroinstalace'!F34</f>
        <v>0</v>
      </c>
      <c r="BT57" s="91" t="s">
        <v>79</v>
      </c>
      <c r="BV57" s="91" t="s">
        <v>73</v>
      </c>
      <c r="BW57" s="91" t="s">
        <v>95</v>
      </c>
      <c r="BX57" s="91" t="s">
        <v>7</v>
      </c>
      <c r="CL57" s="91" t="s">
        <v>5</v>
      </c>
      <c r="CM57" s="91" t="s">
        <v>79</v>
      </c>
    </row>
    <row r="58" spans="2:44" s="1" customFormat="1" ht="30" customHeight="1">
      <c r="B58" s="38"/>
      <c r="AR58" s="38"/>
    </row>
    <row r="59" spans="2:44" s="1" customFormat="1" ht="6.95" customHeigh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38"/>
    </row>
  </sheetData>
  <mergeCells count="61">
    <mergeCell ref="AG51:AM51"/>
    <mergeCell ref="AN51:AP51"/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HK-NHK-1 - Rekonstrukce k...'!C2" display="/"/>
    <hyperlink ref="A53" location="'HK-NHK-2 - Rekonstrukce k...'!C2" display="/"/>
    <hyperlink ref="A54" location="'HK-NHK-3 - Ústřední vytápění'!C2" display="/"/>
    <hyperlink ref="A55" location="'HK-NHK-4 - Vzduchotechnika'!C2" display="/"/>
    <hyperlink ref="A56" location="'HK-NHK-5 - Zdravotně tech...'!C2" display="/"/>
    <hyperlink ref="A57" location="'HK-NHK-6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96</v>
      </c>
      <c r="G1" s="330" t="s">
        <v>97</v>
      </c>
      <c r="H1" s="330"/>
      <c r="I1" s="100"/>
      <c r="J1" s="99" t="s">
        <v>98</v>
      </c>
      <c r="K1" s="98" t="s">
        <v>99</v>
      </c>
      <c r="L1" s="99" t="s">
        <v>100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0" t="s">
        <v>8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79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2"/>
      <c r="J6" s="26"/>
      <c r="K6" s="28"/>
    </row>
    <row r="7" spans="2:11" ht="16.5" customHeight="1">
      <c r="B7" s="25"/>
      <c r="C7" s="26"/>
      <c r="D7" s="26"/>
      <c r="E7" s="322" t="str">
        <f>'Rekapitulace stavby'!K6</f>
        <v>Rekonstrukce koupelen</v>
      </c>
      <c r="F7" s="323"/>
      <c r="G7" s="323"/>
      <c r="H7" s="323"/>
      <c r="I7" s="102"/>
      <c r="J7" s="26"/>
      <c r="K7" s="28"/>
    </row>
    <row r="8" spans="2:11" s="1" customFormat="1" ht="13.5">
      <c r="B8" s="38"/>
      <c r="C8" s="39"/>
      <c r="D8" s="34" t="s">
        <v>102</v>
      </c>
      <c r="E8" s="39"/>
      <c r="F8" s="39"/>
      <c r="G8" s="39"/>
      <c r="H8" s="39"/>
      <c r="I8" s="103"/>
      <c r="J8" s="39"/>
      <c r="K8" s="42"/>
    </row>
    <row r="9" spans="2:11" s="1" customFormat="1" ht="36.95" customHeight="1">
      <c r="B9" s="38"/>
      <c r="C9" s="39"/>
      <c r="D9" s="39"/>
      <c r="E9" s="324" t="s">
        <v>103</v>
      </c>
      <c r="F9" s="325"/>
      <c r="G9" s="325"/>
      <c r="H9" s="325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4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4" t="s">
        <v>25</v>
      </c>
      <c r="J12" s="105" t="str">
        <f>'Rekapitulace stavby'!AN8</f>
        <v>17. 11. 2018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04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4" t="s">
        <v>30</v>
      </c>
      <c r="J15" s="32" t="s">
        <v>5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4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4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4" t="s">
        <v>28</v>
      </c>
      <c r="J20" s="32" t="s">
        <v>5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04" t="s">
        <v>30</v>
      </c>
      <c r="J21" s="32" t="s">
        <v>5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03"/>
      <c r="J23" s="39"/>
      <c r="K23" s="42"/>
    </row>
    <row r="24" spans="2:11" s="6" customFormat="1" ht="16.5" customHeight="1">
      <c r="B24" s="106"/>
      <c r="C24" s="107"/>
      <c r="D24" s="107"/>
      <c r="E24" s="292" t="s">
        <v>5</v>
      </c>
      <c r="F24" s="292"/>
      <c r="G24" s="292"/>
      <c r="H24" s="292"/>
      <c r="I24" s="108"/>
      <c r="J24" s="107"/>
      <c r="K24" s="109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10"/>
      <c r="J26" s="65"/>
      <c r="K26" s="111"/>
    </row>
    <row r="27" spans="2:11" s="1" customFormat="1" ht="25.35" customHeight="1">
      <c r="B27" s="38"/>
      <c r="C27" s="39"/>
      <c r="D27" s="112" t="s">
        <v>37</v>
      </c>
      <c r="E27" s="39"/>
      <c r="F27" s="39"/>
      <c r="G27" s="39"/>
      <c r="H27" s="39"/>
      <c r="I27" s="103"/>
      <c r="J27" s="113">
        <f>ROUND(J96,2)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10"/>
      <c r="J28" s="65"/>
      <c r="K28" s="111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14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15">
        <f>ROUND(SUM(BE96:BE205),2)</f>
        <v>0</v>
      </c>
      <c r="G30" s="39"/>
      <c r="H30" s="39"/>
      <c r="I30" s="116">
        <v>0.21</v>
      </c>
      <c r="J30" s="115">
        <f>ROUND(ROUND((SUM(BE96:BE205)),2)*I30,2)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15">
        <f>ROUND(SUM(BF96:BF205),2)</f>
        <v>0</v>
      </c>
      <c r="G31" s="39"/>
      <c r="H31" s="39"/>
      <c r="I31" s="116">
        <v>0.15</v>
      </c>
      <c r="J31" s="115">
        <f>ROUND(ROUND((SUM(BF96:BF205)),2)*I31,2)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5">
        <f>ROUND(SUM(BG96:BG205),2)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15">
        <f>ROUND(SUM(BH96:BH205),2)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15">
        <f>ROUND(SUM(BI96:BI205),2)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5.35" customHeight="1">
      <c r="B36" s="38"/>
      <c r="C36" s="117"/>
      <c r="D36" s="118" t="s">
        <v>47</v>
      </c>
      <c r="E36" s="68"/>
      <c r="F36" s="68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4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5"/>
      <c r="J41" s="57"/>
      <c r="K41" s="126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16.5" customHeight="1">
      <c r="B45" s="38"/>
      <c r="C45" s="39"/>
      <c r="D45" s="39"/>
      <c r="E45" s="322" t="str">
        <f>E7</f>
        <v>Rekonstrukce koupelen</v>
      </c>
      <c r="F45" s="323"/>
      <c r="G45" s="323"/>
      <c r="H45" s="323"/>
      <c r="I45" s="103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17.25" customHeight="1">
      <c r="B47" s="38"/>
      <c r="C47" s="39"/>
      <c r="D47" s="39"/>
      <c r="E47" s="324" t="str">
        <f>E9</f>
        <v>HK-NHK-1 - Rekonstrukce koupelen typ A</v>
      </c>
      <c r="F47" s="325"/>
      <c r="G47" s="325"/>
      <c r="H47" s="325"/>
      <c r="I47" s="103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Domov U Biřičky Hradec Králové</v>
      </c>
      <c r="G49" s="39"/>
      <c r="H49" s="39"/>
      <c r="I49" s="104" t="s">
        <v>25</v>
      </c>
      <c r="J49" s="105" t="str">
        <f>IF(J12="","",J12)</f>
        <v>17. 11. 2018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Domov U Biřičky K Biřičce 1240 Hradec Králové</v>
      </c>
      <c r="G51" s="39"/>
      <c r="H51" s="39"/>
      <c r="I51" s="104" t="s">
        <v>33</v>
      </c>
      <c r="J51" s="292" t="str">
        <f>E21</f>
        <v>Pridos Hradec Králové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03"/>
      <c r="J52" s="326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7" t="s">
        <v>105</v>
      </c>
      <c r="D54" s="117"/>
      <c r="E54" s="117"/>
      <c r="F54" s="117"/>
      <c r="G54" s="117"/>
      <c r="H54" s="117"/>
      <c r="I54" s="128"/>
      <c r="J54" s="129" t="s">
        <v>106</v>
      </c>
      <c r="K54" s="13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31" t="s">
        <v>107</v>
      </c>
      <c r="D56" s="39"/>
      <c r="E56" s="39"/>
      <c r="F56" s="39"/>
      <c r="G56" s="39"/>
      <c r="H56" s="39"/>
      <c r="I56" s="103"/>
      <c r="J56" s="113">
        <f>J96</f>
        <v>0</v>
      </c>
      <c r="K56" s="42"/>
      <c r="AU56" s="21" t="s">
        <v>108</v>
      </c>
    </row>
    <row r="57" spans="2:11" s="7" customFormat="1" ht="24.95" customHeight="1">
      <c r="B57" s="132"/>
      <c r="C57" s="133"/>
      <c r="D57" s="134" t="s">
        <v>109</v>
      </c>
      <c r="E57" s="135"/>
      <c r="F57" s="135"/>
      <c r="G57" s="135"/>
      <c r="H57" s="135"/>
      <c r="I57" s="136"/>
      <c r="J57" s="137">
        <f>J97</f>
        <v>0</v>
      </c>
      <c r="K57" s="138"/>
    </row>
    <row r="58" spans="2:11" s="8" customFormat="1" ht="19.9" customHeight="1">
      <c r="B58" s="139"/>
      <c r="C58" s="140"/>
      <c r="D58" s="141" t="s">
        <v>110</v>
      </c>
      <c r="E58" s="142"/>
      <c r="F58" s="142"/>
      <c r="G58" s="142"/>
      <c r="H58" s="142"/>
      <c r="I58" s="143"/>
      <c r="J58" s="144">
        <f>J98</f>
        <v>0</v>
      </c>
      <c r="K58" s="145"/>
    </row>
    <row r="59" spans="2:11" s="8" customFormat="1" ht="19.9" customHeight="1">
      <c r="B59" s="139"/>
      <c r="C59" s="140"/>
      <c r="D59" s="141" t="s">
        <v>111</v>
      </c>
      <c r="E59" s="142"/>
      <c r="F59" s="142"/>
      <c r="G59" s="142"/>
      <c r="H59" s="142"/>
      <c r="I59" s="143"/>
      <c r="J59" s="144">
        <f>J102</f>
        <v>0</v>
      </c>
      <c r="K59" s="145"/>
    </row>
    <row r="60" spans="2:11" s="8" customFormat="1" ht="19.9" customHeight="1">
      <c r="B60" s="139"/>
      <c r="C60" s="140"/>
      <c r="D60" s="141" t="s">
        <v>112</v>
      </c>
      <c r="E60" s="142"/>
      <c r="F60" s="142"/>
      <c r="G60" s="142"/>
      <c r="H60" s="142"/>
      <c r="I60" s="143"/>
      <c r="J60" s="144">
        <f>J121</f>
        <v>0</v>
      </c>
      <c r="K60" s="145"/>
    </row>
    <row r="61" spans="2:11" s="8" customFormat="1" ht="19.9" customHeight="1">
      <c r="B61" s="139"/>
      <c r="C61" s="140"/>
      <c r="D61" s="141" t="s">
        <v>113</v>
      </c>
      <c r="E61" s="142"/>
      <c r="F61" s="142"/>
      <c r="G61" s="142"/>
      <c r="H61" s="142"/>
      <c r="I61" s="143"/>
      <c r="J61" s="144">
        <f>J127</f>
        <v>0</v>
      </c>
      <c r="K61" s="145"/>
    </row>
    <row r="62" spans="2:11" s="7" customFormat="1" ht="24.95" customHeight="1">
      <c r="B62" s="132"/>
      <c r="C62" s="133"/>
      <c r="D62" s="134" t="s">
        <v>114</v>
      </c>
      <c r="E62" s="135"/>
      <c r="F62" s="135"/>
      <c r="G62" s="135"/>
      <c r="H62" s="135"/>
      <c r="I62" s="136"/>
      <c r="J62" s="137">
        <f>J129</f>
        <v>0</v>
      </c>
      <c r="K62" s="138"/>
    </row>
    <row r="63" spans="2:11" s="8" customFormat="1" ht="19.9" customHeight="1">
      <c r="B63" s="139"/>
      <c r="C63" s="140"/>
      <c r="D63" s="141" t="s">
        <v>115</v>
      </c>
      <c r="E63" s="142"/>
      <c r="F63" s="142"/>
      <c r="G63" s="142"/>
      <c r="H63" s="142"/>
      <c r="I63" s="143"/>
      <c r="J63" s="144">
        <f>J130</f>
        <v>0</v>
      </c>
      <c r="K63" s="145"/>
    </row>
    <row r="64" spans="2:11" s="8" customFormat="1" ht="19.9" customHeight="1">
      <c r="B64" s="139"/>
      <c r="C64" s="140"/>
      <c r="D64" s="141" t="s">
        <v>116</v>
      </c>
      <c r="E64" s="142"/>
      <c r="F64" s="142"/>
      <c r="G64" s="142"/>
      <c r="H64" s="142"/>
      <c r="I64" s="143"/>
      <c r="J64" s="144">
        <f>J135</f>
        <v>0</v>
      </c>
      <c r="K64" s="145"/>
    </row>
    <row r="65" spans="2:11" s="8" customFormat="1" ht="19.9" customHeight="1">
      <c r="B65" s="139"/>
      <c r="C65" s="140"/>
      <c r="D65" s="141" t="s">
        <v>117</v>
      </c>
      <c r="E65" s="142"/>
      <c r="F65" s="142"/>
      <c r="G65" s="142"/>
      <c r="H65" s="142"/>
      <c r="I65" s="143"/>
      <c r="J65" s="144">
        <f>J141</f>
        <v>0</v>
      </c>
      <c r="K65" s="145"/>
    </row>
    <row r="66" spans="2:11" s="8" customFormat="1" ht="19.9" customHeight="1">
      <c r="B66" s="139"/>
      <c r="C66" s="140"/>
      <c r="D66" s="141" t="s">
        <v>118</v>
      </c>
      <c r="E66" s="142"/>
      <c r="F66" s="142"/>
      <c r="G66" s="142"/>
      <c r="H66" s="142"/>
      <c r="I66" s="143"/>
      <c r="J66" s="144">
        <f>J144</f>
        <v>0</v>
      </c>
      <c r="K66" s="145"/>
    </row>
    <row r="67" spans="2:11" s="8" customFormat="1" ht="19.9" customHeight="1">
      <c r="B67" s="139"/>
      <c r="C67" s="140"/>
      <c r="D67" s="141" t="s">
        <v>119</v>
      </c>
      <c r="E67" s="142"/>
      <c r="F67" s="142"/>
      <c r="G67" s="142"/>
      <c r="H67" s="142"/>
      <c r="I67" s="143"/>
      <c r="J67" s="144">
        <f>J146</f>
        <v>0</v>
      </c>
      <c r="K67" s="145"/>
    </row>
    <row r="68" spans="2:11" s="8" customFormat="1" ht="19.9" customHeight="1">
      <c r="B68" s="139"/>
      <c r="C68" s="140"/>
      <c r="D68" s="141" t="s">
        <v>120</v>
      </c>
      <c r="E68" s="142"/>
      <c r="F68" s="142"/>
      <c r="G68" s="142"/>
      <c r="H68" s="142"/>
      <c r="I68" s="143"/>
      <c r="J68" s="144">
        <f>J149</f>
        <v>0</v>
      </c>
      <c r="K68" s="145"/>
    </row>
    <row r="69" spans="2:11" s="8" customFormat="1" ht="19.9" customHeight="1">
      <c r="B69" s="139"/>
      <c r="C69" s="140"/>
      <c r="D69" s="141" t="s">
        <v>121</v>
      </c>
      <c r="E69" s="142"/>
      <c r="F69" s="142"/>
      <c r="G69" s="142"/>
      <c r="H69" s="142"/>
      <c r="I69" s="143"/>
      <c r="J69" s="144">
        <f>J151</f>
        <v>0</v>
      </c>
      <c r="K69" s="145"/>
    </row>
    <row r="70" spans="2:11" s="8" customFormat="1" ht="19.9" customHeight="1">
      <c r="B70" s="139"/>
      <c r="C70" s="140"/>
      <c r="D70" s="141" t="s">
        <v>122</v>
      </c>
      <c r="E70" s="142"/>
      <c r="F70" s="142"/>
      <c r="G70" s="142"/>
      <c r="H70" s="142"/>
      <c r="I70" s="143"/>
      <c r="J70" s="144">
        <f>J162</f>
        <v>0</v>
      </c>
      <c r="K70" s="145"/>
    </row>
    <row r="71" spans="2:11" s="8" customFormat="1" ht="19.9" customHeight="1">
      <c r="B71" s="139"/>
      <c r="C71" s="140"/>
      <c r="D71" s="141" t="s">
        <v>123</v>
      </c>
      <c r="E71" s="142"/>
      <c r="F71" s="142"/>
      <c r="G71" s="142"/>
      <c r="H71" s="142"/>
      <c r="I71" s="143"/>
      <c r="J71" s="144">
        <f>J166</f>
        <v>0</v>
      </c>
      <c r="K71" s="145"/>
    </row>
    <row r="72" spans="2:11" s="8" customFormat="1" ht="19.9" customHeight="1">
      <c r="B72" s="139"/>
      <c r="C72" s="140"/>
      <c r="D72" s="141" t="s">
        <v>124</v>
      </c>
      <c r="E72" s="142"/>
      <c r="F72" s="142"/>
      <c r="G72" s="142"/>
      <c r="H72" s="142"/>
      <c r="I72" s="143"/>
      <c r="J72" s="144">
        <f>J172</f>
        <v>0</v>
      </c>
      <c r="K72" s="145"/>
    </row>
    <row r="73" spans="2:11" s="8" customFormat="1" ht="19.9" customHeight="1">
      <c r="B73" s="139"/>
      <c r="C73" s="140"/>
      <c r="D73" s="141" t="s">
        <v>125</v>
      </c>
      <c r="E73" s="142"/>
      <c r="F73" s="142"/>
      <c r="G73" s="142"/>
      <c r="H73" s="142"/>
      <c r="I73" s="143"/>
      <c r="J73" s="144">
        <f>J184</f>
        <v>0</v>
      </c>
      <c r="K73" s="145"/>
    </row>
    <row r="74" spans="2:11" s="8" customFormat="1" ht="19.9" customHeight="1">
      <c r="B74" s="139"/>
      <c r="C74" s="140"/>
      <c r="D74" s="141" t="s">
        <v>126</v>
      </c>
      <c r="E74" s="142"/>
      <c r="F74" s="142"/>
      <c r="G74" s="142"/>
      <c r="H74" s="142"/>
      <c r="I74" s="143"/>
      <c r="J74" s="144">
        <f>J195</f>
        <v>0</v>
      </c>
      <c r="K74" s="145"/>
    </row>
    <row r="75" spans="2:11" s="7" customFormat="1" ht="24.95" customHeight="1">
      <c r="B75" s="132"/>
      <c r="C75" s="133"/>
      <c r="D75" s="134" t="s">
        <v>127</v>
      </c>
      <c r="E75" s="135"/>
      <c r="F75" s="135"/>
      <c r="G75" s="135"/>
      <c r="H75" s="135"/>
      <c r="I75" s="136"/>
      <c r="J75" s="137">
        <f>J201</f>
        <v>0</v>
      </c>
      <c r="K75" s="138"/>
    </row>
    <row r="76" spans="2:11" s="8" customFormat="1" ht="19.9" customHeight="1">
      <c r="B76" s="139"/>
      <c r="C76" s="140"/>
      <c r="D76" s="141" t="s">
        <v>128</v>
      </c>
      <c r="E76" s="142"/>
      <c r="F76" s="142"/>
      <c r="G76" s="142"/>
      <c r="H76" s="142"/>
      <c r="I76" s="143"/>
      <c r="J76" s="144">
        <f>J202</f>
        <v>0</v>
      </c>
      <c r="K76" s="145"/>
    </row>
    <row r="77" spans="2:11" s="1" customFormat="1" ht="21.75" customHeight="1">
      <c r="B77" s="38"/>
      <c r="C77" s="39"/>
      <c r="D77" s="39"/>
      <c r="E77" s="39"/>
      <c r="F77" s="39"/>
      <c r="G77" s="39"/>
      <c r="H77" s="39"/>
      <c r="I77" s="103"/>
      <c r="J77" s="39"/>
      <c r="K77" s="42"/>
    </row>
    <row r="78" spans="2:11" s="1" customFormat="1" ht="6.95" customHeight="1">
      <c r="B78" s="53"/>
      <c r="C78" s="54"/>
      <c r="D78" s="54"/>
      <c r="E78" s="54"/>
      <c r="F78" s="54"/>
      <c r="G78" s="54"/>
      <c r="H78" s="54"/>
      <c r="I78" s="124"/>
      <c r="J78" s="54"/>
      <c r="K78" s="55"/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25"/>
      <c r="J82" s="57"/>
      <c r="K82" s="57"/>
      <c r="L82" s="38"/>
    </row>
    <row r="83" spans="2:12" s="1" customFormat="1" ht="36.95" customHeight="1">
      <c r="B83" s="38"/>
      <c r="C83" s="58" t="s">
        <v>129</v>
      </c>
      <c r="L83" s="38"/>
    </row>
    <row r="84" spans="2:12" s="1" customFormat="1" ht="6.95" customHeight="1">
      <c r="B84" s="38"/>
      <c r="L84" s="38"/>
    </row>
    <row r="85" spans="2:12" s="1" customFormat="1" ht="14.45" customHeight="1">
      <c r="B85" s="38"/>
      <c r="C85" s="60" t="s">
        <v>19</v>
      </c>
      <c r="L85" s="38"/>
    </row>
    <row r="86" spans="2:12" s="1" customFormat="1" ht="16.5" customHeight="1">
      <c r="B86" s="38"/>
      <c r="E86" s="327" t="str">
        <f>E7</f>
        <v>Rekonstrukce koupelen</v>
      </c>
      <c r="F86" s="328"/>
      <c r="G86" s="328"/>
      <c r="H86" s="328"/>
      <c r="L86" s="38"/>
    </row>
    <row r="87" spans="2:12" s="1" customFormat="1" ht="14.45" customHeight="1">
      <c r="B87" s="38"/>
      <c r="C87" s="60" t="s">
        <v>102</v>
      </c>
      <c r="L87" s="38"/>
    </row>
    <row r="88" spans="2:12" s="1" customFormat="1" ht="17.25" customHeight="1">
      <c r="B88" s="38"/>
      <c r="E88" s="303" t="str">
        <f>E9</f>
        <v>HK-NHK-1 - Rekonstrukce koupelen typ A</v>
      </c>
      <c r="F88" s="329"/>
      <c r="G88" s="329"/>
      <c r="H88" s="329"/>
      <c r="L88" s="38"/>
    </row>
    <row r="89" spans="2:12" s="1" customFormat="1" ht="6.95" customHeight="1">
      <c r="B89" s="38"/>
      <c r="L89" s="38"/>
    </row>
    <row r="90" spans="2:12" s="1" customFormat="1" ht="18" customHeight="1">
      <c r="B90" s="38"/>
      <c r="C90" s="60" t="s">
        <v>23</v>
      </c>
      <c r="F90" s="146" t="str">
        <f>F12</f>
        <v>Domov U Biřičky Hradec Králové</v>
      </c>
      <c r="I90" s="147" t="s">
        <v>25</v>
      </c>
      <c r="J90" s="64" t="str">
        <f>IF(J12="","",J12)</f>
        <v>17. 11. 2018</v>
      </c>
      <c r="L90" s="38"/>
    </row>
    <row r="91" spans="2:12" s="1" customFormat="1" ht="6.95" customHeight="1">
      <c r="B91" s="38"/>
      <c r="L91" s="38"/>
    </row>
    <row r="92" spans="2:12" s="1" customFormat="1" ht="13.5">
      <c r="B92" s="38"/>
      <c r="C92" s="60" t="s">
        <v>27</v>
      </c>
      <c r="F92" s="146" t="str">
        <f>E15</f>
        <v>Domov U Biřičky K Biřičce 1240 Hradec Králové</v>
      </c>
      <c r="I92" s="147" t="s">
        <v>33</v>
      </c>
      <c r="J92" s="146" t="str">
        <f>E21</f>
        <v>Pridos Hradec Králové</v>
      </c>
      <c r="L92" s="38"/>
    </row>
    <row r="93" spans="2:12" s="1" customFormat="1" ht="14.45" customHeight="1">
      <c r="B93" s="38"/>
      <c r="C93" s="60" t="s">
        <v>31</v>
      </c>
      <c r="F93" s="146" t="str">
        <f>IF(E18="","",E18)</f>
        <v/>
      </c>
      <c r="L93" s="38"/>
    </row>
    <row r="94" spans="2:12" s="1" customFormat="1" ht="10.35" customHeight="1">
      <c r="B94" s="38"/>
      <c r="L94" s="38"/>
    </row>
    <row r="95" spans="2:20" s="9" customFormat="1" ht="29.25" customHeight="1">
      <c r="B95" s="148"/>
      <c r="C95" s="149" t="s">
        <v>130</v>
      </c>
      <c r="D95" s="150" t="s">
        <v>56</v>
      </c>
      <c r="E95" s="150" t="s">
        <v>52</v>
      </c>
      <c r="F95" s="150" t="s">
        <v>131</v>
      </c>
      <c r="G95" s="150" t="s">
        <v>132</v>
      </c>
      <c r="H95" s="150" t="s">
        <v>133</v>
      </c>
      <c r="I95" s="151" t="s">
        <v>134</v>
      </c>
      <c r="J95" s="150" t="s">
        <v>106</v>
      </c>
      <c r="K95" s="152" t="s">
        <v>135</v>
      </c>
      <c r="L95" s="148"/>
      <c r="M95" s="70" t="s">
        <v>136</v>
      </c>
      <c r="N95" s="71" t="s">
        <v>41</v>
      </c>
      <c r="O95" s="71" t="s">
        <v>137</v>
      </c>
      <c r="P95" s="71" t="s">
        <v>138</v>
      </c>
      <c r="Q95" s="71" t="s">
        <v>139</v>
      </c>
      <c r="R95" s="71" t="s">
        <v>140</v>
      </c>
      <c r="S95" s="71" t="s">
        <v>141</v>
      </c>
      <c r="T95" s="72" t="s">
        <v>142</v>
      </c>
    </row>
    <row r="96" spans="2:63" s="1" customFormat="1" ht="29.25" customHeight="1">
      <c r="B96" s="38"/>
      <c r="C96" s="74" t="s">
        <v>107</v>
      </c>
      <c r="J96" s="153">
        <f>BK96</f>
        <v>0</v>
      </c>
      <c r="L96" s="38"/>
      <c r="M96" s="73"/>
      <c r="N96" s="65"/>
      <c r="O96" s="65"/>
      <c r="P96" s="154">
        <f>P97+P129+P201</f>
        <v>0</v>
      </c>
      <c r="Q96" s="65"/>
      <c r="R96" s="154">
        <f>R97+R129+R201</f>
        <v>5.1103549600000004</v>
      </c>
      <c r="S96" s="65"/>
      <c r="T96" s="155">
        <f>T97+T129+T201</f>
        <v>8.873833000000001</v>
      </c>
      <c r="AT96" s="21" t="s">
        <v>70</v>
      </c>
      <c r="AU96" s="21" t="s">
        <v>108</v>
      </c>
      <c r="BK96" s="156">
        <f>BK97+BK129+BK201</f>
        <v>0</v>
      </c>
    </row>
    <row r="97" spans="2:63" s="10" customFormat="1" ht="37.35" customHeight="1">
      <c r="B97" s="157"/>
      <c r="D97" s="158" t="s">
        <v>70</v>
      </c>
      <c r="E97" s="159" t="s">
        <v>143</v>
      </c>
      <c r="F97" s="159" t="s">
        <v>144</v>
      </c>
      <c r="I97" s="160"/>
      <c r="J97" s="161">
        <f>BK97</f>
        <v>0</v>
      </c>
      <c r="L97" s="157"/>
      <c r="M97" s="162"/>
      <c r="N97" s="163"/>
      <c r="O97" s="163"/>
      <c r="P97" s="164">
        <f>P98+P102+P121+P127</f>
        <v>0</v>
      </c>
      <c r="Q97" s="163"/>
      <c r="R97" s="164">
        <f>R98+R102+R121+R127</f>
        <v>2.3831436000000004</v>
      </c>
      <c r="S97" s="163"/>
      <c r="T97" s="165">
        <f>T98+T102+T121+T127</f>
        <v>8.487160000000001</v>
      </c>
      <c r="AR97" s="158" t="s">
        <v>79</v>
      </c>
      <c r="AT97" s="166" t="s">
        <v>70</v>
      </c>
      <c r="AU97" s="166" t="s">
        <v>71</v>
      </c>
      <c r="AY97" s="158" t="s">
        <v>145</v>
      </c>
      <c r="BK97" s="167">
        <f>BK98+BK102+BK121+BK127</f>
        <v>0</v>
      </c>
    </row>
    <row r="98" spans="2:63" s="10" customFormat="1" ht="19.9" customHeight="1">
      <c r="B98" s="157"/>
      <c r="D98" s="158" t="s">
        <v>70</v>
      </c>
      <c r="E98" s="168" t="s">
        <v>146</v>
      </c>
      <c r="F98" s="168" t="s">
        <v>147</v>
      </c>
      <c r="I98" s="160"/>
      <c r="J98" s="169">
        <f>BK98</f>
        <v>0</v>
      </c>
      <c r="L98" s="157"/>
      <c r="M98" s="162"/>
      <c r="N98" s="163"/>
      <c r="O98" s="163"/>
      <c r="P98" s="164">
        <f>SUM(P99:P101)</f>
        <v>0</v>
      </c>
      <c r="Q98" s="163"/>
      <c r="R98" s="164">
        <f>SUM(R99:R101)</f>
        <v>2.3773500000000003</v>
      </c>
      <c r="S98" s="163"/>
      <c r="T98" s="165">
        <f>SUM(T99:T101)</f>
        <v>0</v>
      </c>
      <c r="AR98" s="158" t="s">
        <v>79</v>
      </c>
      <c r="AT98" s="166" t="s">
        <v>70</v>
      </c>
      <c r="AU98" s="166" t="s">
        <v>79</v>
      </c>
      <c r="AY98" s="158" t="s">
        <v>145</v>
      </c>
      <c r="BK98" s="167">
        <f>SUM(BK99:BK101)</f>
        <v>0</v>
      </c>
    </row>
    <row r="99" spans="2:65" s="1" customFormat="1" ht="16.5" customHeight="1">
      <c r="B99" s="170"/>
      <c r="C99" s="171" t="s">
        <v>79</v>
      </c>
      <c r="D99" s="171" t="s">
        <v>148</v>
      </c>
      <c r="E99" s="172" t="s">
        <v>149</v>
      </c>
      <c r="F99" s="173" t="s">
        <v>150</v>
      </c>
      <c r="G99" s="174" t="s">
        <v>151</v>
      </c>
      <c r="H99" s="175">
        <v>3.852</v>
      </c>
      <c r="I99" s="176"/>
      <c r="J99" s="177">
        <f>ROUND(I99*H99,2)</f>
        <v>0</v>
      </c>
      <c r="K99" s="173" t="s">
        <v>152</v>
      </c>
      <c r="L99" s="38"/>
      <c r="M99" s="178" t="s">
        <v>5</v>
      </c>
      <c r="N99" s="179" t="s">
        <v>43</v>
      </c>
      <c r="O99" s="39"/>
      <c r="P99" s="180">
        <f>O99*H99</f>
        <v>0</v>
      </c>
      <c r="Q99" s="180">
        <v>0.04</v>
      </c>
      <c r="R99" s="180">
        <f>Q99*H99</f>
        <v>0.15408</v>
      </c>
      <c r="S99" s="180">
        <v>0</v>
      </c>
      <c r="T99" s="181">
        <f>S99*H99</f>
        <v>0</v>
      </c>
      <c r="AR99" s="21" t="s">
        <v>153</v>
      </c>
      <c r="AT99" s="21" t="s">
        <v>148</v>
      </c>
      <c r="AU99" s="21" t="s">
        <v>154</v>
      </c>
      <c r="AY99" s="21" t="s">
        <v>145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21" t="s">
        <v>154</v>
      </c>
      <c r="BK99" s="182">
        <f>ROUND(I99*H99,2)</f>
        <v>0</v>
      </c>
      <c r="BL99" s="21" t="s">
        <v>153</v>
      </c>
      <c r="BM99" s="21" t="s">
        <v>155</v>
      </c>
    </row>
    <row r="100" spans="2:51" s="11" customFormat="1" ht="13.5">
      <c r="B100" s="183"/>
      <c r="D100" s="184" t="s">
        <v>156</v>
      </c>
      <c r="E100" s="185" t="s">
        <v>5</v>
      </c>
      <c r="F100" s="186" t="s">
        <v>157</v>
      </c>
      <c r="H100" s="187">
        <v>3.852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85" t="s">
        <v>156</v>
      </c>
      <c r="AU100" s="185" t="s">
        <v>154</v>
      </c>
      <c r="AV100" s="11" t="s">
        <v>154</v>
      </c>
      <c r="AW100" s="11" t="s">
        <v>35</v>
      </c>
      <c r="AX100" s="11" t="s">
        <v>79</v>
      </c>
      <c r="AY100" s="185" t="s">
        <v>145</v>
      </c>
    </row>
    <row r="101" spans="2:65" s="1" customFormat="1" ht="16.5" customHeight="1">
      <c r="B101" s="170"/>
      <c r="C101" s="171" t="s">
        <v>154</v>
      </c>
      <c r="D101" s="171" t="s">
        <v>148</v>
      </c>
      <c r="E101" s="172" t="s">
        <v>158</v>
      </c>
      <c r="F101" s="173" t="s">
        <v>159</v>
      </c>
      <c r="G101" s="174" t="s">
        <v>151</v>
      </c>
      <c r="H101" s="175">
        <v>105.87</v>
      </c>
      <c r="I101" s="176"/>
      <c r="J101" s="177">
        <f>ROUND(I101*H101,2)</f>
        <v>0</v>
      </c>
      <c r="K101" s="173" t="s">
        <v>152</v>
      </c>
      <c r="L101" s="38"/>
      <c r="M101" s="178" t="s">
        <v>5</v>
      </c>
      <c r="N101" s="179" t="s">
        <v>43</v>
      </c>
      <c r="O101" s="39"/>
      <c r="P101" s="180">
        <f>O101*H101</f>
        <v>0</v>
      </c>
      <c r="Q101" s="180">
        <v>0.021</v>
      </c>
      <c r="R101" s="180">
        <f>Q101*H101</f>
        <v>2.2232700000000003</v>
      </c>
      <c r="S101" s="180">
        <v>0</v>
      </c>
      <c r="T101" s="181">
        <f>S101*H101</f>
        <v>0</v>
      </c>
      <c r="AR101" s="21" t="s">
        <v>153</v>
      </c>
      <c r="AT101" s="21" t="s">
        <v>148</v>
      </c>
      <c r="AU101" s="21" t="s">
        <v>154</v>
      </c>
      <c r="AY101" s="21" t="s">
        <v>145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21" t="s">
        <v>154</v>
      </c>
      <c r="BK101" s="182">
        <f>ROUND(I101*H101,2)</f>
        <v>0</v>
      </c>
      <c r="BL101" s="21" t="s">
        <v>153</v>
      </c>
      <c r="BM101" s="21" t="s">
        <v>160</v>
      </c>
    </row>
    <row r="102" spans="2:63" s="10" customFormat="1" ht="29.85" customHeight="1">
      <c r="B102" s="157"/>
      <c r="D102" s="158" t="s">
        <v>70</v>
      </c>
      <c r="E102" s="168" t="s">
        <v>161</v>
      </c>
      <c r="F102" s="168" t="s">
        <v>162</v>
      </c>
      <c r="I102" s="160"/>
      <c r="J102" s="169">
        <f>BK102</f>
        <v>0</v>
      </c>
      <c r="L102" s="157"/>
      <c r="M102" s="162"/>
      <c r="N102" s="163"/>
      <c r="O102" s="163"/>
      <c r="P102" s="164">
        <f>SUM(P103:P120)</f>
        <v>0</v>
      </c>
      <c r="Q102" s="163"/>
      <c r="R102" s="164">
        <f>SUM(R103:R120)</f>
        <v>0.0057935999999999994</v>
      </c>
      <c r="S102" s="163"/>
      <c r="T102" s="165">
        <f>SUM(T103:T120)</f>
        <v>8.487160000000001</v>
      </c>
      <c r="AR102" s="158" t="s">
        <v>79</v>
      </c>
      <c r="AT102" s="166" t="s">
        <v>70</v>
      </c>
      <c r="AU102" s="166" t="s">
        <v>79</v>
      </c>
      <c r="AY102" s="158" t="s">
        <v>145</v>
      </c>
      <c r="BK102" s="167">
        <f>SUM(BK103:BK120)</f>
        <v>0</v>
      </c>
    </row>
    <row r="103" spans="2:65" s="1" customFormat="1" ht="25.5" customHeight="1">
      <c r="B103" s="170"/>
      <c r="C103" s="171" t="s">
        <v>163</v>
      </c>
      <c r="D103" s="171" t="s">
        <v>148</v>
      </c>
      <c r="E103" s="172" t="s">
        <v>164</v>
      </c>
      <c r="F103" s="173" t="s">
        <v>165</v>
      </c>
      <c r="G103" s="174" t="s">
        <v>151</v>
      </c>
      <c r="H103" s="175">
        <v>34.08</v>
      </c>
      <c r="I103" s="176"/>
      <c r="J103" s="177">
        <f>ROUND(I103*H103,2)</f>
        <v>0</v>
      </c>
      <c r="K103" s="173" t="s">
        <v>152</v>
      </c>
      <c r="L103" s="38"/>
      <c r="M103" s="178" t="s">
        <v>5</v>
      </c>
      <c r="N103" s="179" t="s">
        <v>43</v>
      </c>
      <c r="O103" s="39"/>
      <c r="P103" s="180">
        <f>O103*H103</f>
        <v>0</v>
      </c>
      <c r="Q103" s="180">
        <v>0.00013</v>
      </c>
      <c r="R103" s="180">
        <f>Q103*H103</f>
        <v>0.004430399999999999</v>
      </c>
      <c r="S103" s="180">
        <v>0</v>
      </c>
      <c r="T103" s="181">
        <f>S103*H103</f>
        <v>0</v>
      </c>
      <c r="AR103" s="21" t="s">
        <v>153</v>
      </c>
      <c r="AT103" s="21" t="s">
        <v>148</v>
      </c>
      <c r="AU103" s="21" t="s">
        <v>154</v>
      </c>
      <c r="AY103" s="21" t="s">
        <v>145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21" t="s">
        <v>154</v>
      </c>
      <c r="BK103" s="182">
        <f>ROUND(I103*H103,2)</f>
        <v>0</v>
      </c>
      <c r="BL103" s="21" t="s">
        <v>153</v>
      </c>
      <c r="BM103" s="21" t="s">
        <v>166</v>
      </c>
    </row>
    <row r="104" spans="2:51" s="11" customFormat="1" ht="13.5">
      <c r="B104" s="183"/>
      <c r="D104" s="184" t="s">
        <v>156</v>
      </c>
      <c r="E104" s="185" t="s">
        <v>5</v>
      </c>
      <c r="F104" s="186" t="s">
        <v>167</v>
      </c>
      <c r="H104" s="187">
        <v>34.08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85" t="s">
        <v>156</v>
      </c>
      <c r="AU104" s="185" t="s">
        <v>154</v>
      </c>
      <c r="AV104" s="11" t="s">
        <v>154</v>
      </c>
      <c r="AW104" s="11" t="s">
        <v>35</v>
      </c>
      <c r="AX104" s="11" t="s">
        <v>79</v>
      </c>
      <c r="AY104" s="185" t="s">
        <v>145</v>
      </c>
    </row>
    <row r="105" spans="2:65" s="1" customFormat="1" ht="16.5" customHeight="1">
      <c r="B105" s="170"/>
      <c r="C105" s="171" t="s">
        <v>153</v>
      </c>
      <c r="D105" s="171" t="s">
        <v>148</v>
      </c>
      <c r="E105" s="172" t="s">
        <v>168</v>
      </c>
      <c r="F105" s="173" t="s">
        <v>169</v>
      </c>
      <c r="G105" s="174" t="s">
        <v>151</v>
      </c>
      <c r="H105" s="175">
        <v>34.08</v>
      </c>
      <c r="I105" s="176"/>
      <c r="J105" s="177">
        <f>ROUND(I105*H105,2)</f>
        <v>0</v>
      </c>
      <c r="K105" s="173" t="s">
        <v>152</v>
      </c>
      <c r="L105" s="38"/>
      <c r="M105" s="178" t="s">
        <v>5</v>
      </c>
      <c r="N105" s="179" t="s">
        <v>43</v>
      </c>
      <c r="O105" s="39"/>
      <c r="P105" s="180">
        <f>O105*H105</f>
        <v>0</v>
      </c>
      <c r="Q105" s="180">
        <v>4E-05</v>
      </c>
      <c r="R105" s="180">
        <f>Q105*H105</f>
        <v>0.0013632</v>
      </c>
      <c r="S105" s="180">
        <v>0</v>
      </c>
      <c r="T105" s="181">
        <f>S105*H105</f>
        <v>0</v>
      </c>
      <c r="AR105" s="21" t="s">
        <v>153</v>
      </c>
      <c r="AT105" s="21" t="s">
        <v>148</v>
      </c>
      <c r="AU105" s="21" t="s">
        <v>154</v>
      </c>
      <c r="AY105" s="21" t="s">
        <v>145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21" t="s">
        <v>154</v>
      </c>
      <c r="BK105" s="182">
        <f>ROUND(I105*H105,2)</f>
        <v>0</v>
      </c>
      <c r="BL105" s="21" t="s">
        <v>153</v>
      </c>
      <c r="BM105" s="21" t="s">
        <v>170</v>
      </c>
    </row>
    <row r="106" spans="2:51" s="11" customFormat="1" ht="13.5">
      <c r="B106" s="183"/>
      <c r="D106" s="184" t="s">
        <v>156</v>
      </c>
      <c r="E106" s="185" t="s">
        <v>5</v>
      </c>
      <c r="F106" s="186" t="s">
        <v>167</v>
      </c>
      <c r="H106" s="187">
        <v>34.08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85" t="s">
        <v>156</v>
      </c>
      <c r="AU106" s="185" t="s">
        <v>154</v>
      </c>
      <c r="AV106" s="11" t="s">
        <v>154</v>
      </c>
      <c r="AW106" s="11" t="s">
        <v>35</v>
      </c>
      <c r="AX106" s="11" t="s">
        <v>79</v>
      </c>
      <c r="AY106" s="185" t="s">
        <v>145</v>
      </c>
    </row>
    <row r="107" spans="2:65" s="1" customFormat="1" ht="16.5" customHeight="1">
      <c r="B107" s="170"/>
      <c r="C107" s="171" t="s">
        <v>171</v>
      </c>
      <c r="D107" s="171" t="s">
        <v>148</v>
      </c>
      <c r="E107" s="172" t="s">
        <v>172</v>
      </c>
      <c r="F107" s="173" t="s">
        <v>173</v>
      </c>
      <c r="G107" s="174" t="s">
        <v>151</v>
      </c>
      <c r="H107" s="175">
        <v>33.9</v>
      </c>
      <c r="I107" s="176"/>
      <c r="J107" s="177">
        <f>ROUND(I107*H107,2)</f>
        <v>0</v>
      </c>
      <c r="K107" s="173" t="s">
        <v>152</v>
      </c>
      <c r="L107" s="38"/>
      <c r="M107" s="178" t="s">
        <v>5</v>
      </c>
      <c r="N107" s="179" t="s">
        <v>43</v>
      </c>
      <c r="O107" s="39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21" t="s">
        <v>153</v>
      </c>
      <c r="AT107" s="21" t="s">
        <v>148</v>
      </c>
      <c r="AU107" s="21" t="s">
        <v>154</v>
      </c>
      <c r="AY107" s="21" t="s">
        <v>145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21" t="s">
        <v>154</v>
      </c>
      <c r="BK107" s="182">
        <f>ROUND(I107*H107,2)</f>
        <v>0</v>
      </c>
      <c r="BL107" s="21" t="s">
        <v>153</v>
      </c>
      <c r="BM107" s="21" t="s">
        <v>174</v>
      </c>
    </row>
    <row r="108" spans="2:51" s="11" customFormat="1" ht="13.5">
      <c r="B108" s="183"/>
      <c r="D108" s="184" t="s">
        <v>156</v>
      </c>
      <c r="E108" s="185" t="s">
        <v>5</v>
      </c>
      <c r="F108" s="186" t="s">
        <v>175</v>
      </c>
      <c r="H108" s="187">
        <v>33.9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85" t="s">
        <v>156</v>
      </c>
      <c r="AU108" s="185" t="s">
        <v>154</v>
      </c>
      <c r="AV108" s="11" t="s">
        <v>154</v>
      </c>
      <c r="AW108" s="11" t="s">
        <v>35</v>
      </c>
      <c r="AX108" s="11" t="s">
        <v>79</v>
      </c>
      <c r="AY108" s="185" t="s">
        <v>145</v>
      </c>
    </row>
    <row r="109" spans="2:65" s="1" customFormat="1" ht="16.5" customHeight="1">
      <c r="B109" s="170"/>
      <c r="C109" s="171" t="s">
        <v>146</v>
      </c>
      <c r="D109" s="171" t="s">
        <v>148</v>
      </c>
      <c r="E109" s="172" t="s">
        <v>176</v>
      </c>
      <c r="F109" s="173" t="s">
        <v>177</v>
      </c>
      <c r="G109" s="174" t="s">
        <v>178</v>
      </c>
      <c r="H109" s="175">
        <v>8.8</v>
      </c>
      <c r="I109" s="176"/>
      <c r="J109" s="177">
        <f>ROUND(I109*H109,2)</f>
        <v>0</v>
      </c>
      <c r="K109" s="173" t="s">
        <v>152</v>
      </c>
      <c r="L109" s="38"/>
      <c r="M109" s="178" t="s">
        <v>5</v>
      </c>
      <c r="N109" s="179" t="s">
        <v>43</v>
      </c>
      <c r="O109" s="39"/>
      <c r="P109" s="180">
        <f>O109*H109</f>
        <v>0</v>
      </c>
      <c r="Q109" s="180">
        <v>0</v>
      </c>
      <c r="R109" s="180">
        <f>Q109*H109</f>
        <v>0</v>
      </c>
      <c r="S109" s="180">
        <v>0.013</v>
      </c>
      <c r="T109" s="181">
        <f>S109*H109</f>
        <v>0.1144</v>
      </c>
      <c r="AR109" s="21" t="s">
        <v>153</v>
      </c>
      <c r="AT109" s="21" t="s">
        <v>148</v>
      </c>
      <c r="AU109" s="21" t="s">
        <v>154</v>
      </c>
      <c r="AY109" s="21" t="s">
        <v>145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21" t="s">
        <v>154</v>
      </c>
      <c r="BK109" s="182">
        <f>ROUND(I109*H109,2)</f>
        <v>0</v>
      </c>
      <c r="BL109" s="21" t="s">
        <v>153</v>
      </c>
      <c r="BM109" s="21" t="s">
        <v>179</v>
      </c>
    </row>
    <row r="110" spans="2:51" s="11" customFormat="1" ht="13.5">
      <c r="B110" s="183"/>
      <c r="D110" s="184" t="s">
        <v>156</v>
      </c>
      <c r="E110" s="185" t="s">
        <v>5</v>
      </c>
      <c r="F110" s="186" t="s">
        <v>180</v>
      </c>
      <c r="H110" s="187">
        <v>8.8</v>
      </c>
      <c r="I110" s="188"/>
      <c r="L110" s="183"/>
      <c r="M110" s="189"/>
      <c r="N110" s="190"/>
      <c r="O110" s="190"/>
      <c r="P110" s="190"/>
      <c r="Q110" s="190"/>
      <c r="R110" s="190"/>
      <c r="S110" s="190"/>
      <c r="T110" s="191"/>
      <c r="AT110" s="185" t="s">
        <v>156</v>
      </c>
      <c r="AU110" s="185" t="s">
        <v>154</v>
      </c>
      <c r="AV110" s="11" t="s">
        <v>154</v>
      </c>
      <c r="AW110" s="11" t="s">
        <v>35</v>
      </c>
      <c r="AX110" s="11" t="s">
        <v>79</v>
      </c>
      <c r="AY110" s="185" t="s">
        <v>145</v>
      </c>
    </row>
    <row r="111" spans="2:65" s="1" customFormat="1" ht="16.5" customHeight="1">
      <c r="B111" s="170"/>
      <c r="C111" s="171" t="s">
        <v>181</v>
      </c>
      <c r="D111" s="171" t="s">
        <v>148</v>
      </c>
      <c r="E111" s="172" t="s">
        <v>182</v>
      </c>
      <c r="F111" s="173" t="s">
        <v>183</v>
      </c>
      <c r="G111" s="174" t="s">
        <v>178</v>
      </c>
      <c r="H111" s="175">
        <v>6</v>
      </c>
      <c r="I111" s="176"/>
      <c r="J111" s="177">
        <f>ROUND(I111*H111,2)</f>
        <v>0</v>
      </c>
      <c r="K111" s="173" t="s">
        <v>152</v>
      </c>
      <c r="L111" s="38"/>
      <c r="M111" s="178" t="s">
        <v>5</v>
      </c>
      <c r="N111" s="179" t="s">
        <v>43</v>
      </c>
      <c r="O111" s="39"/>
      <c r="P111" s="180">
        <f>O111*H111</f>
        <v>0</v>
      </c>
      <c r="Q111" s="180">
        <v>0</v>
      </c>
      <c r="R111" s="180">
        <f>Q111*H111</f>
        <v>0</v>
      </c>
      <c r="S111" s="180">
        <v>0.018</v>
      </c>
      <c r="T111" s="181">
        <f>S111*H111</f>
        <v>0.10799999999999998</v>
      </c>
      <c r="AR111" s="21" t="s">
        <v>153</v>
      </c>
      <c r="AT111" s="21" t="s">
        <v>148</v>
      </c>
      <c r="AU111" s="21" t="s">
        <v>154</v>
      </c>
      <c r="AY111" s="21" t="s">
        <v>145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21" t="s">
        <v>154</v>
      </c>
      <c r="BK111" s="182">
        <f>ROUND(I111*H111,2)</f>
        <v>0</v>
      </c>
      <c r="BL111" s="21" t="s">
        <v>153</v>
      </c>
      <c r="BM111" s="21" t="s">
        <v>184</v>
      </c>
    </row>
    <row r="112" spans="2:51" s="11" customFormat="1" ht="13.5">
      <c r="B112" s="183"/>
      <c r="D112" s="184" t="s">
        <v>156</v>
      </c>
      <c r="E112" s="185" t="s">
        <v>5</v>
      </c>
      <c r="F112" s="186" t="s">
        <v>185</v>
      </c>
      <c r="H112" s="187">
        <v>6</v>
      </c>
      <c r="I112" s="188"/>
      <c r="L112" s="183"/>
      <c r="M112" s="189"/>
      <c r="N112" s="190"/>
      <c r="O112" s="190"/>
      <c r="P112" s="190"/>
      <c r="Q112" s="190"/>
      <c r="R112" s="190"/>
      <c r="S112" s="190"/>
      <c r="T112" s="191"/>
      <c r="AT112" s="185" t="s">
        <v>156</v>
      </c>
      <c r="AU112" s="185" t="s">
        <v>154</v>
      </c>
      <c r="AV112" s="11" t="s">
        <v>154</v>
      </c>
      <c r="AW112" s="11" t="s">
        <v>35</v>
      </c>
      <c r="AX112" s="11" t="s">
        <v>79</v>
      </c>
      <c r="AY112" s="185" t="s">
        <v>145</v>
      </c>
    </row>
    <row r="113" spans="2:65" s="1" customFormat="1" ht="16.5" customHeight="1">
      <c r="B113" s="170"/>
      <c r="C113" s="171" t="s">
        <v>186</v>
      </c>
      <c r="D113" s="171" t="s">
        <v>148</v>
      </c>
      <c r="E113" s="172" t="s">
        <v>187</v>
      </c>
      <c r="F113" s="173" t="s">
        <v>188</v>
      </c>
      <c r="G113" s="174" t="s">
        <v>178</v>
      </c>
      <c r="H113" s="175">
        <v>20.4</v>
      </c>
      <c r="I113" s="176"/>
      <c r="J113" s="177">
        <f>ROUND(I113*H113,2)</f>
        <v>0</v>
      </c>
      <c r="K113" s="173" t="s">
        <v>152</v>
      </c>
      <c r="L113" s="38"/>
      <c r="M113" s="178" t="s">
        <v>5</v>
      </c>
      <c r="N113" s="179" t="s">
        <v>43</v>
      </c>
      <c r="O113" s="39"/>
      <c r="P113" s="180">
        <f>O113*H113</f>
        <v>0</v>
      </c>
      <c r="Q113" s="180">
        <v>0</v>
      </c>
      <c r="R113" s="180">
        <f>Q113*H113</f>
        <v>0</v>
      </c>
      <c r="S113" s="180">
        <v>0.04</v>
      </c>
      <c r="T113" s="181">
        <f>S113*H113</f>
        <v>0.816</v>
      </c>
      <c r="AR113" s="21" t="s">
        <v>153</v>
      </c>
      <c r="AT113" s="21" t="s">
        <v>148</v>
      </c>
      <c r="AU113" s="21" t="s">
        <v>154</v>
      </c>
      <c r="AY113" s="21" t="s">
        <v>145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21" t="s">
        <v>154</v>
      </c>
      <c r="BK113" s="182">
        <f>ROUND(I113*H113,2)</f>
        <v>0</v>
      </c>
      <c r="BL113" s="21" t="s">
        <v>153</v>
      </c>
      <c r="BM113" s="21" t="s">
        <v>189</v>
      </c>
    </row>
    <row r="114" spans="2:51" s="11" customFormat="1" ht="13.5">
      <c r="B114" s="183"/>
      <c r="D114" s="184" t="s">
        <v>156</v>
      </c>
      <c r="E114" s="185" t="s">
        <v>5</v>
      </c>
      <c r="F114" s="186" t="s">
        <v>190</v>
      </c>
      <c r="H114" s="187">
        <v>20.4</v>
      </c>
      <c r="I114" s="188"/>
      <c r="L114" s="183"/>
      <c r="M114" s="189"/>
      <c r="N114" s="190"/>
      <c r="O114" s="190"/>
      <c r="P114" s="190"/>
      <c r="Q114" s="190"/>
      <c r="R114" s="190"/>
      <c r="S114" s="190"/>
      <c r="T114" s="191"/>
      <c r="AT114" s="185" t="s">
        <v>156</v>
      </c>
      <c r="AU114" s="185" t="s">
        <v>154</v>
      </c>
      <c r="AV114" s="11" t="s">
        <v>154</v>
      </c>
      <c r="AW114" s="11" t="s">
        <v>35</v>
      </c>
      <c r="AX114" s="11" t="s">
        <v>79</v>
      </c>
      <c r="AY114" s="185" t="s">
        <v>145</v>
      </c>
    </row>
    <row r="115" spans="2:65" s="1" customFormat="1" ht="25.5" customHeight="1">
      <c r="B115" s="170"/>
      <c r="C115" s="171" t="s">
        <v>161</v>
      </c>
      <c r="D115" s="171" t="s">
        <v>148</v>
      </c>
      <c r="E115" s="172" t="s">
        <v>191</v>
      </c>
      <c r="F115" s="173" t="s">
        <v>192</v>
      </c>
      <c r="G115" s="174" t="s">
        <v>178</v>
      </c>
      <c r="H115" s="175">
        <v>3.6</v>
      </c>
      <c r="I115" s="176"/>
      <c r="J115" s="177">
        <f>ROUND(I115*H115,2)</f>
        <v>0</v>
      </c>
      <c r="K115" s="173" t="s">
        <v>152</v>
      </c>
      <c r="L115" s="38"/>
      <c r="M115" s="178" t="s">
        <v>5</v>
      </c>
      <c r="N115" s="179" t="s">
        <v>43</v>
      </c>
      <c r="O115" s="39"/>
      <c r="P115" s="180">
        <f>O115*H115</f>
        <v>0</v>
      </c>
      <c r="Q115" s="180">
        <v>0</v>
      </c>
      <c r="R115" s="180">
        <f>Q115*H115</f>
        <v>0</v>
      </c>
      <c r="S115" s="180">
        <v>0.016</v>
      </c>
      <c r="T115" s="181">
        <f>S115*H115</f>
        <v>0.057600000000000005</v>
      </c>
      <c r="AR115" s="21" t="s">
        <v>153</v>
      </c>
      <c r="AT115" s="21" t="s">
        <v>148</v>
      </c>
      <c r="AU115" s="21" t="s">
        <v>154</v>
      </c>
      <c r="AY115" s="21" t="s">
        <v>145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21" t="s">
        <v>154</v>
      </c>
      <c r="BK115" s="182">
        <f>ROUND(I115*H115,2)</f>
        <v>0</v>
      </c>
      <c r="BL115" s="21" t="s">
        <v>153</v>
      </c>
      <c r="BM115" s="21" t="s">
        <v>193</v>
      </c>
    </row>
    <row r="116" spans="2:51" s="11" customFormat="1" ht="13.5">
      <c r="B116" s="183"/>
      <c r="D116" s="184" t="s">
        <v>156</v>
      </c>
      <c r="E116" s="185" t="s">
        <v>5</v>
      </c>
      <c r="F116" s="186" t="s">
        <v>194</v>
      </c>
      <c r="H116" s="187">
        <v>3.6</v>
      </c>
      <c r="I116" s="188"/>
      <c r="L116" s="183"/>
      <c r="M116" s="189"/>
      <c r="N116" s="190"/>
      <c r="O116" s="190"/>
      <c r="P116" s="190"/>
      <c r="Q116" s="190"/>
      <c r="R116" s="190"/>
      <c r="S116" s="190"/>
      <c r="T116" s="191"/>
      <c r="AT116" s="185" t="s">
        <v>156</v>
      </c>
      <c r="AU116" s="185" t="s">
        <v>154</v>
      </c>
      <c r="AV116" s="11" t="s">
        <v>154</v>
      </c>
      <c r="AW116" s="11" t="s">
        <v>35</v>
      </c>
      <c r="AX116" s="11" t="s">
        <v>79</v>
      </c>
      <c r="AY116" s="185" t="s">
        <v>145</v>
      </c>
    </row>
    <row r="117" spans="2:65" s="1" customFormat="1" ht="16.5" customHeight="1">
      <c r="B117" s="170"/>
      <c r="C117" s="171" t="s">
        <v>195</v>
      </c>
      <c r="D117" s="171" t="s">
        <v>148</v>
      </c>
      <c r="E117" s="172" t="s">
        <v>196</v>
      </c>
      <c r="F117" s="173" t="s">
        <v>197</v>
      </c>
      <c r="G117" s="174" t="s">
        <v>198</v>
      </c>
      <c r="H117" s="175">
        <v>4</v>
      </c>
      <c r="I117" s="176"/>
      <c r="J117" s="177">
        <f>ROUND(I117*H117,2)</f>
        <v>0</v>
      </c>
      <c r="K117" s="173" t="s">
        <v>5</v>
      </c>
      <c r="L117" s="38"/>
      <c r="M117" s="178" t="s">
        <v>5</v>
      </c>
      <c r="N117" s="179" t="s">
        <v>43</v>
      </c>
      <c r="O117" s="39"/>
      <c r="P117" s="180">
        <f>O117*H117</f>
        <v>0</v>
      </c>
      <c r="Q117" s="180">
        <v>0</v>
      </c>
      <c r="R117" s="180">
        <f>Q117*H117</f>
        <v>0</v>
      </c>
      <c r="S117" s="180">
        <v>0</v>
      </c>
      <c r="T117" s="181">
        <f>S117*H117</f>
        <v>0</v>
      </c>
      <c r="AR117" s="21" t="s">
        <v>153</v>
      </c>
      <c r="AT117" s="21" t="s">
        <v>148</v>
      </c>
      <c r="AU117" s="21" t="s">
        <v>154</v>
      </c>
      <c r="AY117" s="21" t="s">
        <v>145</v>
      </c>
      <c r="BE117" s="182">
        <f>IF(N117="základní",J117,0)</f>
        <v>0</v>
      </c>
      <c r="BF117" s="182">
        <f>IF(N117="snížená",J117,0)</f>
        <v>0</v>
      </c>
      <c r="BG117" s="182">
        <f>IF(N117="zákl. přenesená",J117,0)</f>
        <v>0</v>
      </c>
      <c r="BH117" s="182">
        <f>IF(N117="sníž. přenesená",J117,0)</f>
        <v>0</v>
      </c>
      <c r="BI117" s="182">
        <f>IF(N117="nulová",J117,0)</f>
        <v>0</v>
      </c>
      <c r="BJ117" s="21" t="s">
        <v>154</v>
      </c>
      <c r="BK117" s="182">
        <f>ROUND(I117*H117,2)</f>
        <v>0</v>
      </c>
      <c r="BL117" s="21" t="s">
        <v>153</v>
      </c>
      <c r="BM117" s="21" t="s">
        <v>199</v>
      </c>
    </row>
    <row r="118" spans="2:65" s="1" customFormat="1" ht="16.5" customHeight="1">
      <c r="B118" s="170"/>
      <c r="C118" s="171" t="s">
        <v>200</v>
      </c>
      <c r="D118" s="171" t="s">
        <v>148</v>
      </c>
      <c r="E118" s="172" t="s">
        <v>201</v>
      </c>
      <c r="F118" s="173" t="s">
        <v>202</v>
      </c>
      <c r="G118" s="174" t="s">
        <v>203</v>
      </c>
      <c r="H118" s="175">
        <v>8</v>
      </c>
      <c r="I118" s="176"/>
      <c r="J118" s="177">
        <f>ROUND(I118*H118,2)</f>
        <v>0</v>
      </c>
      <c r="K118" s="173" t="s">
        <v>152</v>
      </c>
      <c r="L118" s="38"/>
      <c r="M118" s="178" t="s">
        <v>5</v>
      </c>
      <c r="N118" s="179" t="s">
        <v>43</v>
      </c>
      <c r="O118" s="39"/>
      <c r="P118" s="180">
        <f>O118*H118</f>
        <v>0</v>
      </c>
      <c r="Q118" s="180">
        <v>0</v>
      </c>
      <c r="R118" s="180">
        <f>Q118*H118</f>
        <v>0</v>
      </c>
      <c r="S118" s="180">
        <v>0.024</v>
      </c>
      <c r="T118" s="181">
        <f>S118*H118</f>
        <v>0.192</v>
      </c>
      <c r="AR118" s="21" t="s">
        <v>153</v>
      </c>
      <c r="AT118" s="21" t="s">
        <v>148</v>
      </c>
      <c r="AU118" s="21" t="s">
        <v>154</v>
      </c>
      <c r="AY118" s="21" t="s">
        <v>145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21" t="s">
        <v>154</v>
      </c>
      <c r="BK118" s="182">
        <f>ROUND(I118*H118,2)</f>
        <v>0</v>
      </c>
      <c r="BL118" s="21" t="s">
        <v>153</v>
      </c>
      <c r="BM118" s="21" t="s">
        <v>204</v>
      </c>
    </row>
    <row r="119" spans="2:65" s="1" customFormat="1" ht="16.5" customHeight="1">
      <c r="B119" s="170"/>
      <c r="C119" s="171" t="s">
        <v>205</v>
      </c>
      <c r="D119" s="171" t="s">
        <v>148</v>
      </c>
      <c r="E119" s="172" t="s">
        <v>206</v>
      </c>
      <c r="F119" s="173" t="s">
        <v>207</v>
      </c>
      <c r="G119" s="174" t="s">
        <v>151</v>
      </c>
      <c r="H119" s="175">
        <v>105.87</v>
      </c>
      <c r="I119" s="176"/>
      <c r="J119" s="177">
        <f>ROUND(I119*H119,2)</f>
        <v>0</v>
      </c>
      <c r="K119" s="173" t="s">
        <v>152</v>
      </c>
      <c r="L119" s="38"/>
      <c r="M119" s="178" t="s">
        <v>5</v>
      </c>
      <c r="N119" s="179" t="s">
        <v>43</v>
      </c>
      <c r="O119" s="39"/>
      <c r="P119" s="180">
        <f>O119*H119</f>
        <v>0</v>
      </c>
      <c r="Q119" s="180">
        <v>0</v>
      </c>
      <c r="R119" s="180">
        <f>Q119*H119</f>
        <v>0</v>
      </c>
      <c r="S119" s="180">
        <v>0.068</v>
      </c>
      <c r="T119" s="181">
        <f>S119*H119</f>
        <v>7.199160000000001</v>
      </c>
      <c r="AR119" s="21" t="s">
        <v>153</v>
      </c>
      <c r="AT119" s="21" t="s">
        <v>148</v>
      </c>
      <c r="AU119" s="21" t="s">
        <v>154</v>
      </c>
      <c r="AY119" s="21" t="s">
        <v>145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21" t="s">
        <v>154</v>
      </c>
      <c r="BK119" s="182">
        <f>ROUND(I119*H119,2)</f>
        <v>0</v>
      </c>
      <c r="BL119" s="21" t="s">
        <v>153</v>
      </c>
      <c r="BM119" s="21" t="s">
        <v>208</v>
      </c>
    </row>
    <row r="120" spans="2:51" s="11" customFormat="1" ht="13.5">
      <c r="B120" s="183"/>
      <c r="D120" s="184" t="s">
        <v>156</v>
      </c>
      <c r="E120" s="185" t="s">
        <v>5</v>
      </c>
      <c r="F120" s="186" t="s">
        <v>209</v>
      </c>
      <c r="H120" s="187">
        <v>105.87</v>
      </c>
      <c r="I120" s="188"/>
      <c r="L120" s="183"/>
      <c r="M120" s="189"/>
      <c r="N120" s="190"/>
      <c r="O120" s="190"/>
      <c r="P120" s="190"/>
      <c r="Q120" s="190"/>
      <c r="R120" s="190"/>
      <c r="S120" s="190"/>
      <c r="T120" s="191"/>
      <c r="AT120" s="185" t="s">
        <v>156</v>
      </c>
      <c r="AU120" s="185" t="s">
        <v>154</v>
      </c>
      <c r="AV120" s="11" t="s">
        <v>154</v>
      </c>
      <c r="AW120" s="11" t="s">
        <v>35</v>
      </c>
      <c r="AX120" s="11" t="s">
        <v>79</v>
      </c>
      <c r="AY120" s="185" t="s">
        <v>145</v>
      </c>
    </row>
    <row r="121" spans="2:63" s="10" customFormat="1" ht="29.85" customHeight="1">
      <c r="B121" s="157"/>
      <c r="D121" s="158" t="s">
        <v>70</v>
      </c>
      <c r="E121" s="168" t="s">
        <v>210</v>
      </c>
      <c r="F121" s="168" t="s">
        <v>211</v>
      </c>
      <c r="I121" s="160"/>
      <c r="J121" s="169">
        <f>BK121</f>
        <v>0</v>
      </c>
      <c r="L121" s="157"/>
      <c r="M121" s="162"/>
      <c r="N121" s="163"/>
      <c r="O121" s="163"/>
      <c r="P121" s="164">
        <f>SUM(P122:P126)</f>
        <v>0</v>
      </c>
      <c r="Q121" s="163"/>
      <c r="R121" s="164">
        <f>SUM(R122:R126)</f>
        <v>0</v>
      </c>
      <c r="S121" s="163"/>
      <c r="T121" s="165">
        <f>SUM(T122:T126)</f>
        <v>0</v>
      </c>
      <c r="AR121" s="158" t="s">
        <v>79</v>
      </c>
      <c r="AT121" s="166" t="s">
        <v>70</v>
      </c>
      <c r="AU121" s="166" t="s">
        <v>79</v>
      </c>
      <c r="AY121" s="158" t="s">
        <v>145</v>
      </c>
      <c r="BK121" s="167">
        <f>SUM(BK122:BK126)</f>
        <v>0</v>
      </c>
    </row>
    <row r="122" spans="2:65" s="1" customFormat="1" ht="25.5" customHeight="1">
      <c r="B122" s="170"/>
      <c r="C122" s="171" t="s">
        <v>212</v>
      </c>
      <c r="D122" s="171" t="s">
        <v>148</v>
      </c>
      <c r="E122" s="172" t="s">
        <v>213</v>
      </c>
      <c r="F122" s="173" t="s">
        <v>214</v>
      </c>
      <c r="G122" s="174" t="s">
        <v>215</v>
      </c>
      <c r="H122" s="175">
        <v>8.874</v>
      </c>
      <c r="I122" s="176"/>
      <c r="J122" s="177">
        <f>ROUND(I122*H122,2)</f>
        <v>0</v>
      </c>
      <c r="K122" s="173" t="s">
        <v>152</v>
      </c>
      <c r="L122" s="38"/>
      <c r="M122" s="178" t="s">
        <v>5</v>
      </c>
      <c r="N122" s="179" t="s">
        <v>43</v>
      </c>
      <c r="O122" s="39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AR122" s="21" t="s">
        <v>153</v>
      </c>
      <c r="AT122" s="21" t="s">
        <v>148</v>
      </c>
      <c r="AU122" s="21" t="s">
        <v>154</v>
      </c>
      <c r="AY122" s="21" t="s">
        <v>145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21" t="s">
        <v>154</v>
      </c>
      <c r="BK122" s="182">
        <f>ROUND(I122*H122,2)</f>
        <v>0</v>
      </c>
      <c r="BL122" s="21" t="s">
        <v>153</v>
      </c>
      <c r="BM122" s="21" t="s">
        <v>216</v>
      </c>
    </row>
    <row r="123" spans="2:65" s="1" customFormat="1" ht="25.5" customHeight="1">
      <c r="B123" s="170"/>
      <c r="C123" s="171" t="s">
        <v>217</v>
      </c>
      <c r="D123" s="171" t="s">
        <v>148</v>
      </c>
      <c r="E123" s="172" t="s">
        <v>218</v>
      </c>
      <c r="F123" s="173" t="s">
        <v>219</v>
      </c>
      <c r="G123" s="174" t="s">
        <v>215</v>
      </c>
      <c r="H123" s="175">
        <v>8.874</v>
      </c>
      <c r="I123" s="176"/>
      <c r="J123" s="177">
        <f>ROUND(I123*H123,2)</f>
        <v>0</v>
      </c>
      <c r="K123" s="173" t="s">
        <v>152</v>
      </c>
      <c r="L123" s="38"/>
      <c r="M123" s="178" t="s">
        <v>5</v>
      </c>
      <c r="N123" s="179" t="s">
        <v>43</v>
      </c>
      <c r="O123" s="39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AR123" s="21" t="s">
        <v>153</v>
      </c>
      <c r="AT123" s="21" t="s">
        <v>148</v>
      </c>
      <c r="AU123" s="21" t="s">
        <v>154</v>
      </c>
      <c r="AY123" s="21" t="s">
        <v>145</v>
      </c>
      <c r="BE123" s="182">
        <f>IF(N123="základní",J123,0)</f>
        <v>0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21" t="s">
        <v>154</v>
      </c>
      <c r="BK123" s="182">
        <f>ROUND(I123*H123,2)</f>
        <v>0</v>
      </c>
      <c r="BL123" s="21" t="s">
        <v>153</v>
      </c>
      <c r="BM123" s="21" t="s">
        <v>220</v>
      </c>
    </row>
    <row r="124" spans="2:65" s="1" customFormat="1" ht="25.5" customHeight="1">
      <c r="B124" s="170"/>
      <c r="C124" s="171" t="s">
        <v>11</v>
      </c>
      <c r="D124" s="171" t="s">
        <v>148</v>
      </c>
      <c r="E124" s="172" t="s">
        <v>221</v>
      </c>
      <c r="F124" s="173" t="s">
        <v>222</v>
      </c>
      <c r="G124" s="174" t="s">
        <v>215</v>
      </c>
      <c r="H124" s="175">
        <v>124.236</v>
      </c>
      <c r="I124" s="176"/>
      <c r="J124" s="177">
        <f>ROUND(I124*H124,2)</f>
        <v>0</v>
      </c>
      <c r="K124" s="173" t="s">
        <v>152</v>
      </c>
      <c r="L124" s="38"/>
      <c r="M124" s="178" t="s">
        <v>5</v>
      </c>
      <c r="N124" s="179" t="s">
        <v>43</v>
      </c>
      <c r="O124" s="39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AR124" s="21" t="s">
        <v>153</v>
      </c>
      <c r="AT124" s="21" t="s">
        <v>148</v>
      </c>
      <c r="AU124" s="21" t="s">
        <v>154</v>
      </c>
      <c r="AY124" s="21" t="s">
        <v>145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21" t="s">
        <v>154</v>
      </c>
      <c r="BK124" s="182">
        <f>ROUND(I124*H124,2)</f>
        <v>0</v>
      </c>
      <c r="BL124" s="21" t="s">
        <v>153</v>
      </c>
      <c r="BM124" s="21" t="s">
        <v>223</v>
      </c>
    </row>
    <row r="125" spans="2:51" s="11" customFormat="1" ht="13.5">
      <c r="B125" s="183"/>
      <c r="D125" s="184" t="s">
        <v>156</v>
      </c>
      <c r="E125" s="185" t="s">
        <v>5</v>
      </c>
      <c r="F125" s="186" t="s">
        <v>224</v>
      </c>
      <c r="H125" s="187">
        <v>124.236</v>
      </c>
      <c r="I125" s="188"/>
      <c r="L125" s="183"/>
      <c r="M125" s="189"/>
      <c r="N125" s="190"/>
      <c r="O125" s="190"/>
      <c r="P125" s="190"/>
      <c r="Q125" s="190"/>
      <c r="R125" s="190"/>
      <c r="S125" s="190"/>
      <c r="T125" s="191"/>
      <c r="AT125" s="185" t="s">
        <v>156</v>
      </c>
      <c r="AU125" s="185" t="s">
        <v>154</v>
      </c>
      <c r="AV125" s="11" t="s">
        <v>154</v>
      </c>
      <c r="AW125" s="11" t="s">
        <v>35</v>
      </c>
      <c r="AX125" s="11" t="s">
        <v>79</v>
      </c>
      <c r="AY125" s="185" t="s">
        <v>145</v>
      </c>
    </row>
    <row r="126" spans="2:65" s="1" customFormat="1" ht="25.5" customHeight="1">
      <c r="B126" s="170"/>
      <c r="C126" s="171" t="s">
        <v>225</v>
      </c>
      <c r="D126" s="171" t="s">
        <v>148</v>
      </c>
      <c r="E126" s="172" t="s">
        <v>226</v>
      </c>
      <c r="F126" s="173" t="s">
        <v>227</v>
      </c>
      <c r="G126" s="174" t="s">
        <v>215</v>
      </c>
      <c r="H126" s="175">
        <v>8.874</v>
      </c>
      <c r="I126" s="176"/>
      <c r="J126" s="177">
        <f>ROUND(I126*H126,2)</f>
        <v>0</v>
      </c>
      <c r="K126" s="173" t="s">
        <v>152</v>
      </c>
      <c r="L126" s="38"/>
      <c r="M126" s="178" t="s">
        <v>5</v>
      </c>
      <c r="N126" s="179" t="s">
        <v>43</v>
      </c>
      <c r="O126" s="39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AR126" s="21" t="s">
        <v>153</v>
      </c>
      <c r="AT126" s="21" t="s">
        <v>148</v>
      </c>
      <c r="AU126" s="21" t="s">
        <v>154</v>
      </c>
      <c r="AY126" s="21" t="s">
        <v>145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21" t="s">
        <v>154</v>
      </c>
      <c r="BK126" s="182">
        <f>ROUND(I126*H126,2)</f>
        <v>0</v>
      </c>
      <c r="BL126" s="21" t="s">
        <v>153</v>
      </c>
      <c r="BM126" s="21" t="s">
        <v>228</v>
      </c>
    </row>
    <row r="127" spans="2:63" s="10" customFormat="1" ht="29.85" customHeight="1">
      <c r="B127" s="157"/>
      <c r="D127" s="158" t="s">
        <v>70</v>
      </c>
      <c r="E127" s="168" t="s">
        <v>229</v>
      </c>
      <c r="F127" s="168" t="s">
        <v>230</v>
      </c>
      <c r="I127" s="160"/>
      <c r="J127" s="169">
        <f>BK127</f>
        <v>0</v>
      </c>
      <c r="L127" s="157"/>
      <c r="M127" s="162"/>
      <c r="N127" s="163"/>
      <c r="O127" s="163"/>
      <c r="P127" s="164">
        <f>P128</f>
        <v>0</v>
      </c>
      <c r="Q127" s="163"/>
      <c r="R127" s="164">
        <f>R128</f>
        <v>0</v>
      </c>
      <c r="S127" s="163"/>
      <c r="T127" s="165">
        <f>T128</f>
        <v>0</v>
      </c>
      <c r="AR127" s="158" t="s">
        <v>79</v>
      </c>
      <c r="AT127" s="166" t="s">
        <v>70</v>
      </c>
      <c r="AU127" s="166" t="s">
        <v>79</v>
      </c>
      <c r="AY127" s="158" t="s">
        <v>145</v>
      </c>
      <c r="BK127" s="167">
        <f>BK128</f>
        <v>0</v>
      </c>
    </row>
    <row r="128" spans="2:65" s="1" customFormat="1" ht="16.5" customHeight="1">
      <c r="B128" s="170"/>
      <c r="C128" s="171" t="s">
        <v>231</v>
      </c>
      <c r="D128" s="171" t="s">
        <v>148</v>
      </c>
      <c r="E128" s="172" t="s">
        <v>232</v>
      </c>
      <c r="F128" s="173" t="s">
        <v>233</v>
      </c>
      <c r="G128" s="174" t="s">
        <v>215</v>
      </c>
      <c r="H128" s="175">
        <v>2.383</v>
      </c>
      <c r="I128" s="176"/>
      <c r="J128" s="177">
        <f>ROUND(I128*H128,2)</f>
        <v>0</v>
      </c>
      <c r="K128" s="173" t="s">
        <v>152</v>
      </c>
      <c r="L128" s="38"/>
      <c r="M128" s="178" t="s">
        <v>5</v>
      </c>
      <c r="N128" s="179" t="s">
        <v>43</v>
      </c>
      <c r="O128" s="39"/>
      <c r="P128" s="180">
        <f>O128*H128</f>
        <v>0</v>
      </c>
      <c r="Q128" s="180">
        <v>0</v>
      </c>
      <c r="R128" s="180">
        <f>Q128*H128</f>
        <v>0</v>
      </c>
      <c r="S128" s="180">
        <v>0</v>
      </c>
      <c r="T128" s="181">
        <f>S128*H128</f>
        <v>0</v>
      </c>
      <c r="AR128" s="21" t="s">
        <v>153</v>
      </c>
      <c r="AT128" s="21" t="s">
        <v>148</v>
      </c>
      <c r="AU128" s="21" t="s">
        <v>154</v>
      </c>
      <c r="AY128" s="21" t="s">
        <v>145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21" t="s">
        <v>154</v>
      </c>
      <c r="BK128" s="182">
        <f>ROUND(I128*H128,2)</f>
        <v>0</v>
      </c>
      <c r="BL128" s="21" t="s">
        <v>153</v>
      </c>
      <c r="BM128" s="21" t="s">
        <v>234</v>
      </c>
    </row>
    <row r="129" spans="2:63" s="10" customFormat="1" ht="37.35" customHeight="1">
      <c r="B129" s="157"/>
      <c r="D129" s="158" t="s">
        <v>70</v>
      </c>
      <c r="E129" s="159" t="s">
        <v>235</v>
      </c>
      <c r="F129" s="159" t="s">
        <v>236</v>
      </c>
      <c r="I129" s="160"/>
      <c r="J129" s="161">
        <f>BK129</f>
        <v>0</v>
      </c>
      <c r="L129" s="157"/>
      <c r="M129" s="162"/>
      <c r="N129" s="163"/>
      <c r="O129" s="163"/>
      <c r="P129" s="164">
        <f>P130+P135+P141+P144+P146+P149+P151+P162+P166+P172+P184+P195</f>
        <v>0</v>
      </c>
      <c r="Q129" s="163"/>
      <c r="R129" s="164">
        <f>R130+R135+R141+R144+R146+R149+R151+R162+R166+R172+R184+R195</f>
        <v>2.72721136</v>
      </c>
      <c r="S129" s="163"/>
      <c r="T129" s="165">
        <f>T130+T135+T141+T144+T146+T149+T151+T162+T166+T172+T184+T195</f>
        <v>0.38667300000000004</v>
      </c>
      <c r="AR129" s="158" t="s">
        <v>154</v>
      </c>
      <c r="AT129" s="166" t="s">
        <v>70</v>
      </c>
      <c r="AU129" s="166" t="s">
        <v>71</v>
      </c>
      <c r="AY129" s="158" t="s">
        <v>145</v>
      </c>
      <c r="BK129" s="167">
        <f>BK130+BK135+BK141+BK144+BK146+BK149+BK151+BK162+BK166+BK172+BK184+BK195</f>
        <v>0</v>
      </c>
    </row>
    <row r="130" spans="2:63" s="10" customFormat="1" ht="19.9" customHeight="1">
      <c r="B130" s="157"/>
      <c r="D130" s="158" t="s">
        <v>70</v>
      </c>
      <c r="E130" s="168" t="s">
        <v>237</v>
      </c>
      <c r="F130" s="168" t="s">
        <v>238</v>
      </c>
      <c r="I130" s="160"/>
      <c r="J130" s="169">
        <f>BK130</f>
        <v>0</v>
      </c>
      <c r="L130" s="157"/>
      <c r="M130" s="162"/>
      <c r="N130" s="163"/>
      <c r="O130" s="163"/>
      <c r="P130" s="164">
        <f>SUM(P131:P134)</f>
        <v>0</v>
      </c>
      <c r="Q130" s="163"/>
      <c r="R130" s="164">
        <f>SUM(R131:R134)</f>
        <v>0.640971</v>
      </c>
      <c r="S130" s="163"/>
      <c r="T130" s="165">
        <f>SUM(T131:T134)</f>
        <v>0</v>
      </c>
      <c r="AR130" s="158" t="s">
        <v>154</v>
      </c>
      <c r="AT130" s="166" t="s">
        <v>70</v>
      </c>
      <c r="AU130" s="166" t="s">
        <v>79</v>
      </c>
      <c r="AY130" s="158" t="s">
        <v>145</v>
      </c>
      <c r="BK130" s="167">
        <f>SUM(BK131:BK134)</f>
        <v>0</v>
      </c>
    </row>
    <row r="131" spans="2:65" s="1" customFormat="1" ht="16.5" customHeight="1">
      <c r="B131" s="170"/>
      <c r="C131" s="171" t="s">
        <v>239</v>
      </c>
      <c r="D131" s="171" t="s">
        <v>148</v>
      </c>
      <c r="E131" s="172" t="s">
        <v>240</v>
      </c>
      <c r="F131" s="173" t="s">
        <v>241</v>
      </c>
      <c r="G131" s="174" t="s">
        <v>151</v>
      </c>
      <c r="H131" s="175">
        <v>34.08</v>
      </c>
      <c r="I131" s="176"/>
      <c r="J131" s="177">
        <f>ROUND(I131*H131,2)</f>
        <v>0</v>
      </c>
      <c r="K131" s="173" t="s">
        <v>152</v>
      </c>
      <c r="L131" s="38"/>
      <c r="M131" s="178" t="s">
        <v>5</v>
      </c>
      <c r="N131" s="179" t="s">
        <v>43</v>
      </c>
      <c r="O131" s="39"/>
      <c r="P131" s="180">
        <f>O131*H131</f>
        <v>0</v>
      </c>
      <c r="Q131" s="180">
        <v>0.00458</v>
      </c>
      <c r="R131" s="180">
        <f>Q131*H131</f>
        <v>0.1560864</v>
      </c>
      <c r="S131" s="180">
        <v>0</v>
      </c>
      <c r="T131" s="181">
        <f>S131*H131</f>
        <v>0</v>
      </c>
      <c r="AR131" s="21" t="s">
        <v>225</v>
      </c>
      <c r="AT131" s="21" t="s">
        <v>148</v>
      </c>
      <c r="AU131" s="21" t="s">
        <v>154</v>
      </c>
      <c r="AY131" s="21" t="s">
        <v>145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21" t="s">
        <v>154</v>
      </c>
      <c r="BK131" s="182">
        <f>ROUND(I131*H131,2)</f>
        <v>0</v>
      </c>
      <c r="BL131" s="21" t="s">
        <v>225</v>
      </c>
      <c r="BM131" s="21" t="s">
        <v>242</v>
      </c>
    </row>
    <row r="132" spans="2:51" s="11" customFormat="1" ht="13.5">
      <c r="B132" s="183"/>
      <c r="D132" s="184" t="s">
        <v>156</v>
      </c>
      <c r="E132" s="185" t="s">
        <v>5</v>
      </c>
      <c r="F132" s="186" t="s">
        <v>167</v>
      </c>
      <c r="H132" s="187">
        <v>34.08</v>
      </c>
      <c r="I132" s="188"/>
      <c r="L132" s="183"/>
      <c r="M132" s="189"/>
      <c r="N132" s="190"/>
      <c r="O132" s="190"/>
      <c r="P132" s="190"/>
      <c r="Q132" s="190"/>
      <c r="R132" s="190"/>
      <c r="S132" s="190"/>
      <c r="T132" s="191"/>
      <c r="AT132" s="185" t="s">
        <v>156</v>
      </c>
      <c r="AU132" s="185" t="s">
        <v>154</v>
      </c>
      <c r="AV132" s="11" t="s">
        <v>154</v>
      </c>
      <c r="AW132" s="11" t="s">
        <v>35</v>
      </c>
      <c r="AX132" s="11" t="s">
        <v>79</v>
      </c>
      <c r="AY132" s="185" t="s">
        <v>145</v>
      </c>
    </row>
    <row r="133" spans="2:65" s="1" customFormat="1" ht="16.5" customHeight="1">
      <c r="B133" s="170"/>
      <c r="C133" s="171" t="s">
        <v>243</v>
      </c>
      <c r="D133" s="171" t="s">
        <v>148</v>
      </c>
      <c r="E133" s="172" t="s">
        <v>244</v>
      </c>
      <c r="F133" s="173" t="s">
        <v>245</v>
      </c>
      <c r="G133" s="174" t="s">
        <v>151</v>
      </c>
      <c r="H133" s="175">
        <v>105.87</v>
      </c>
      <c r="I133" s="176"/>
      <c r="J133" s="177">
        <f>ROUND(I133*H133,2)</f>
        <v>0</v>
      </c>
      <c r="K133" s="173" t="s">
        <v>152</v>
      </c>
      <c r="L133" s="38"/>
      <c r="M133" s="178" t="s">
        <v>5</v>
      </c>
      <c r="N133" s="179" t="s">
        <v>43</v>
      </c>
      <c r="O133" s="39"/>
      <c r="P133" s="180">
        <f>O133*H133</f>
        <v>0</v>
      </c>
      <c r="Q133" s="180">
        <v>0.00458</v>
      </c>
      <c r="R133" s="180">
        <f>Q133*H133</f>
        <v>0.4848846</v>
      </c>
      <c r="S133" s="180">
        <v>0</v>
      </c>
      <c r="T133" s="181">
        <f>S133*H133</f>
        <v>0</v>
      </c>
      <c r="AR133" s="21" t="s">
        <v>225</v>
      </c>
      <c r="AT133" s="21" t="s">
        <v>148</v>
      </c>
      <c r="AU133" s="21" t="s">
        <v>154</v>
      </c>
      <c r="AY133" s="21" t="s">
        <v>145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21" t="s">
        <v>154</v>
      </c>
      <c r="BK133" s="182">
        <f>ROUND(I133*H133,2)</f>
        <v>0</v>
      </c>
      <c r="BL133" s="21" t="s">
        <v>225</v>
      </c>
      <c r="BM133" s="21" t="s">
        <v>246</v>
      </c>
    </row>
    <row r="134" spans="2:65" s="1" customFormat="1" ht="25.5" customHeight="1">
      <c r="B134" s="170"/>
      <c r="C134" s="171" t="s">
        <v>247</v>
      </c>
      <c r="D134" s="171" t="s">
        <v>148</v>
      </c>
      <c r="E134" s="172" t="s">
        <v>248</v>
      </c>
      <c r="F134" s="173" t="s">
        <v>249</v>
      </c>
      <c r="G134" s="174" t="s">
        <v>250</v>
      </c>
      <c r="H134" s="192"/>
      <c r="I134" s="176"/>
      <c r="J134" s="177">
        <f>ROUND(I134*H134,2)</f>
        <v>0</v>
      </c>
      <c r="K134" s="173" t="s">
        <v>152</v>
      </c>
      <c r="L134" s="38"/>
      <c r="M134" s="178" t="s">
        <v>5</v>
      </c>
      <c r="N134" s="179" t="s">
        <v>43</v>
      </c>
      <c r="O134" s="39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AR134" s="21" t="s">
        <v>225</v>
      </c>
      <c r="AT134" s="21" t="s">
        <v>148</v>
      </c>
      <c r="AU134" s="21" t="s">
        <v>154</v>
      </c>
      <c r="AY134" s="21" t="s">
        <v>145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21" t="s">
        <v>154</v>
      </c>
      <c r="BK134" s="182">
        <f>ROUND(I134*H134,2)</f>
        <v>0</v>
      </c>
      <c r="BL134" s="21" t="s">
        <v>225</v>
      </c>
      <c r="BM134" s="21" t="s">
        <v>251</v>
      </c>
    </row>
    <row r="135" spans="2:63" s="10" customFormat="1" ht="29.85" customHeight="1">
      <c r="B135" s="157"/>
      <c r="D135" s="158" t="s">
        <v>70</v>
      </c>
      <c r="E135" s="168" t="s">
        <v>252</v>
      </c>
      <c r="F135" s="168" t="s">
        <v>253</v>
      </c>
      <c r="I135" s="160"/>
      <c r="J135" s="169">
        <f>BK135</f>
        <v>0</v>
      </c>
      <c r="L135" s="157"/>
      <c r="M135" s="162"/>
      <c r="N135" s="163"/>
      <c r="O135" s="163"/>
      <c r="P135" s="164">
        <f>SUM(P136:P140)</f>
        <v>0</v>
      </c>
      <c r="Q135" s="163"/>
      <c r="R135" s="164">
        <f>SUM(R136:R140)</f>
        <v>0</v>
      </c>
      <c r="S135" s="163"/>
      <c r="T135" s="165">
        <f>SUM(T136:T140)</f>
        <v>0.21664</v>
      </c>
      <c r="AR135" s="158" t="s">
        <v>154</v>
      </c>
      <c r="AT135" s="166" t="s">
        <v>70</v>
      </c>
      <c r="AU135" s="166" t="s">
        <v>79</v>
      </c>
      <c r="AY135" s="158" t="s">
        <v>145</v>
      </c>
      <c r="BK135" s="167">
        <f>SUM(BK136:BK140)</f>
        <v>0</v>
      </c>
    </row>
    <row r="136" spans="2:65" s="1" customFormat="1" ht="16.5" customHeight="1">
      <c r="B136" s="170"/>
      <c r="C136" s="171" t="s">
        <v>10</v>
      </c>
      <c r="D136" s="171" t="s">
        <v>148</v>
      </c>
      <c r="E136" s="172" t="s">
        <v>254</v>
      </c>
      <c r="F136" s="173" t="s">
        <v>255</v>
      </c>
      <c r="G136" s="174" t="s">
        <v>198</v>
      </c>
      <c r="H136" s="175">
        <v>4</v>
      </c>
      <c r="I136" s="176"/>
      <c r="J136" s="177">
        <f>ROUND(I136*H136,2)</f>
        <v>0</v>
      </c>
      <c r="K136" s="173" t="s">
        <v>5</v>
      </c>
      <c r="L136" s="38"/>
      <c r="M136" s="178" t="s">
        <v>5</v>
      </c>
      <c r="N136" s="179" t="s">
        <v>43</v>
      </c>
      <c r="O136" s="39"/>
      <c r="P136" s="180">
        <f>O136*H136</f>
        <v>0</v>
      </c>
      <c r="Q136" s="180">
        <v>0</v>
      </c>
      <c r="R136" s="180">
        <f>Q136*H136</f>
        <v>0</v>
      </c>
      <c r="S136" s="180">
        <v>0</v>
      </c>
      <c r="T136" s="181">
        <f>S136*H136</f>
        <v>0</v>
      </c>
      <c r="AR136" s="21" t="s">
        <v>225</v>
      </c>
      <c r="AT136" s="21" t="s">
        <v>148</v>
      </c>
      <c r="AU136" s="21" t="s">
        <v>154</v>
      </c>
      <c r="AY136" s="21" t="s">
        <v>145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21" t="s">
        <v>154</v>
      </c>
      <c r="BK136" s="182">
        <f>ROUND(I136*H136,2)</f>
        <v>0</v>
      </c>
      <c r="BL136" s="21" t="s">
        <v>225</v>
      </c>
      <c r="BM136" s="21" t="s">
        <v>256</v>
      </c>
    </row>
    <row r="137" spans="2:65" s="1" customFormat="1" ht="16.5" customHeight="1">
      <c r="B137" s="170"/>
      <c r="C137" s="171" t="s">
        <v>257</v>
      </c>
      <c r="D137" s="171" t="s">
        <v>148</v>
      </c>
      <c r="E137" s="172" t="s">
        <v>258</v>
      </c>
      <c r="F137" s="173" t="s">
        <v>259</v>
      </c>
      <c r="G137" s="174" t="s">
        <v>260</v>
      </c>
      <c r="H137" s="175">
        <v>4</v>
      </c>
      <c r="I137" s="176"/>
      <c r="J137" s="177">
        <f>ROUND(I137*H137,2)</f>
        <v>0</v>
      </c>
      <c r="K137" s="173" t="s">
        <v>152</v>
      </c>
      <c r="L137" s="38"/>
      <c r="M137" s="178" t="s">
        <v>5</v>
      </c>
      <c r="N137" s="179" t="s">
        <v>43</v>
      </c>
      <c r="O137" s="39"/>
      <c r="P137" s="180">
        <f>O137*H137</f>
        <v>0</v>
      </c>
      <c r="Q137" s="180">
        <v>0</v>
      </c>
      <c r="R137" s="180">
        <f>Q137*H137</f>
        <v>0</v>
      </c>
      <c r="S137" s="180">
        <v>0.01946</v>
      </c>
      <c r="T137" s="181">
        <f>S137*H137</f>
        <v>0.07784</v>
      </c>
      <c r="AR137" s="21" t="s">
        <v>225</v>
      </c>
      <c r="AT137" s="21" t="s">
        <v>148</v>
      </c>
      <c r="AU137" s="21" t="s">
        <v>154</v>
      </c>
      <c r="AY137" s="21" t="s">
        <v>145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21" t="s">
        <v>154</v>
      </c>
      <c r="BK137" s="182">
        <f>ROUND(I137*H137,2)</f>
        <v>0</v>
      </c>
      <c r="BL137" s="21" t="s">
        <v>225</v>
      </c>
      <c r="BM137" s="21" t="s">
        <v>261</v>
      </c>
    </row>
    <row r="138" spans="2:51" s="11" customFormat="1" ht="13.5">
      <c r="B138" s="183"/>
      <c r="D138" s="184" t="s">
        <v>156</v>
      </c>
      <c r="E138" s="185" t="s">
        <v>5</v>
      </c>
      <c r="F138" s="186" t="s">
        <v>262</v>
      </c>
      <c r="H138" s="187">
        <v>4</v>
      </c>
      <c r="I138" s="188"/>
      <c r="L138" s="183"/>
      <c r="M138" s="189"/>
      <c r="N138" s="190"/>
      <c r="O138" s="190"/>
      <c r="P138" s="190"/>
      <c r="Q138" s="190"/>
      <c r="R138" s="190"/>
      <c r="S138" s="190"/>
      <c r="T138" s="191"/>
      <c r="AT138" s="185" t="s">
        <v>156</v>
      </c>
      <c r="AU138" s="185" t="s">
        <v>154</v>
      </c>
      <c r="AV138" s="11" t="s">
        <v>154</v>
      </c>
      <c r="AW138" s="11" t="s">
        <v>35</v>
      </c>
      <c r="AX138" s="11" t="s">
        <v>79</v>
      </c>
      <c r="AY138" s="185" t="s">
        <v>145</v>
      </c>
    </row>
    <row r="139" spans="2:65" s="1" customFormat="1" ht="16.5" customHeight="1">
      <c r="B139" s="170"/>
      <c r="C139" s="171" t="s">
        <v>263</v>
      </c>
      <c r="D139" s="171" t="s">
        <v>148</v>
      </c>
      <c r="E139" s="172" t="s">
        <v>264</v>
      </c>
      <c r="F139" s="173" t="s">
        <v>265</v>
      </c>
      <c r="G139" s="174" t="s">
        <v>260</v>
      </c>
      <c r="H139" s="175">
        <v>4</v>
      </c>
      <c r="I139" s="176"/>
      <c r="J139" s="177">
        <f>ROUND(I139*H139,2)</f>
        <v>0</v>
      </c>
      <c r="K139" s="173" t="s">
        <v>152</v>
      </c>
      <c r="L139" s="38"/>
      <c r="M139" s="178" t="s">
        <v>5</v>
      </c>
      <c r="N139" s="179" t="s">
        <v>43</v>
      </c>
      <c r="O139" s="39"/>
      <c r="P139" s="180">
        <f>O139*H139</f>
        <v>0</v>
      </c>
      <c r="Q139" s="180">
        <v>0</v>
      </c>
      <c r="R139" s="180">
        <f>Q139*H139</f>
        <v>0</v>
      </c>
      <c r="S139" s="180">
        <v>0.0347</v>
      </c>
      <c r="T139" s="181">
        <f>S139*H139</f>
        <v>0.1388</v>
      </c>
      <c r="AR139" s="21" t="s">
        <v>225</v>
      </c>
      <c r="AT139" s="21" t="s">
        <v>148</v>
      </c>
      <c r="AU139" s="21" t="s">
        <v>154</v>
      </c>
      <c r="AY139" s="21" t="s">
        <v>145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21" t="s">
        <v>154</v>
      </c>
      <c r="BK139" s="182">
        <f>ROUND(I139*H139,2)</f>
        <v>0</v>
      </c>
      <c r="BL139" s="21" t="s">
        <v>225</v>
      </c>
      <c r="BM139" s="21" t="s">
        <v>266</v>
      </c>
    </row>
    <row r="140" spans="2:51" s="11" customFormat="1" ht="13.5">
      <c r="B140" s="183"/>
      <c r="D140" s="184" t="s">
        <v>156</v>
      </c>
      <c r="E140" s="185" t="s">
        <v>5</v>
      </c>
      <c r="F140" s="186" t="s">
        <v>262</v>
      </c>
      <c r="H140" s="187">
        <v>4</v>
      </c>
      <c r="I140" s="188"/>
      <c r="L140" s="183"/>
      <c r="M140" s="189"/>
      <c r="N140" s="190"/>
      <c r="O140" s="190"/>
      <c r="P140" s="190"/>
      <c r="Q140" s="190"/>
      <c r="R140" s="190"/>
      <c r="S140" s="190"/>
      <c r="T140" s="191"/>
      <c r="AT140" s="185" t="s">
        <v>156</v>
      </c>
      <c r="AU140" s="185" t="s">
        <v>154</v>
      </c>
      <c r="AV140" s="11" t="s">
        <v>154</v>
      </c>
      <c r="AW140" s="11" t="s">
        <v>35</v>
      </c>
      <c r="AX140" s="11" t="s">
        <v>79</v>
      </c>
      <c r="AY140" s="185" t="s">
        <v>145</v>
      </c>
    </row>
    <row r="141" spans="2:63" s="10" customFormat="1" ht="29.85" customHeight="1">
      <c r="B141" s="157"/>
      <c r="D141" s="158" t="s">
        <v>70</v>
      </c>
      <c r="E141" s="168" t="s">
        <v>267</v>
      </c>
      <c r="F141" s="168" t="s">
        <v>268</v>
      </c>
      <c r="I141" s="160"/>
      <c r="J141" s="169">
        <f>BK141</f>
        <v>0</v>
      </c>
      <c r="L141" s="157"/>
      <c r="M141" s="162"/>
      <c r="N141" s="163"/>
      <c r="O141" s="163"/>
      <c r="P141" s="164">
        <f>SUM(P142:P143)</f>
        <v>0</v>
      </c>
      <c r="Q141" s="163"/>
      <c r="R141" s="164">
        <f>SUM(R142:R143)</f>
        <v>0</v>
      </c>
      <c r="S141" s="163"/>
      <c r="T141" s="165">
        <f>SUM(T142:T143)</f>
        <v>0.033824</v>
      </c>
      <c r="AR141" s="158" t="s">
        <v>154</v>
      </c>
      <c r="AT141" s="166" t="s">
        <v>70</v>
      </c>
      <c r="AU141" s="166" t="s">
        <v>79</v>
      </c>
      <c r="AY141" s="158" t="s">
        <v>145</v>
      </c>
      <c r="BK141" s="167">
        <f>SUM(BK142:BK143)</f>
        <v>0</v>
      </c>
    </row>
    <row r="142" spans="2:65" s="1" customFormat="1" ht="16.5" customHeight="1">
      <c r="B142" s="170"/>
      <c r="C142" s="171" t="s">
        <v>269</v>
      </c>
      <c r="D142" s="171" t="s">
        <v>148</v>
      </c>
      <c r="E142" s="172" t="s">
        <v>270</v>
      </c>
      <c r="F142" s="173" t="s">
        <v>271</v>
      </c>
      <c r="G142" s="174" t="s">
        <v>151</v>
      </c>
      <c r="H142" s="175">
        <v>3.2</v>
      </c>
      <c r="I142" s="176"/>
      <c r="J142" s="177">
        <f>ROUND(I142*H142,2)</f>
        <v>0</v>
      </c>
      <c r="K142" s="173" t="s">
        <v>152</v>
      </c>
      <c r="L142" s="38"/>
      <c r="M142" s="178" t="s">
        <v>5</v>
      </c>
      <c r="N142" s="179" t="s">
        <v>43</v>
      </c>
      <c r="O142" s="39"/>
      <c r="P142" s="180">
        <f>O142*H142</f>
        <v>0</v>
      </c>
      <c r="Q142" s="180">
        <v>0</v>
      </c>
      <c r="R142" s="180">
        <f>Q142*H142</f>
        <v>0</v>
      </c>
      <c r="S142" s="180">
        <v>0.01057</v>
      </c>
      <c r="T142" s="181">
        <f>S142*H142</f>
        <v>0.033824</v>
      </c>
      <c r="AR142" s="21" t="s">
        <v>225</v>
      </c>
      <c r="AT142" s="21" t="s">
        <v>148</v>
      </c>
      <c r="AU142" s="21" t="s">
        <v>154</v>
      </c>
      <c r="AY142" s="21" t="s">
        <v>145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21" t="s">
        <v>154</v>
      </c>
      <c r="BK142" s="182">
        <f>ROUND(I142*H142,2)</f>
        <v>0</v>
      </c>
      <c r="BL142" s="21" t="s">
        <v>225</v>
      </c>
      <c r="BM142" s="21" t="s">
        <v>272</v>
      </c>
    </row>
    <row r="143" spans="2:51" s="11" customFormat="1" ht="13.5">
      <c r="B143" s="183"/>
      <c r="D143" s="184" t="s">
        <v>156</v>
      </c>
      <c r="E143" s="185" t="s">
        <v>5</v>
      </c>
      <c r="F143" s="186" t="s">
        <v>273</v>
      </c>
      <c r="H143" s="187">
        <v>3.2</v>
      </c>
      <c r="I143" s="188"/>
      <c r="L143" s="183"/>
      <c r="M143" s="189"/>
      <c r="N143" s="190"/>
      <c r="O143" s="190"/>
      <c r="P143" s="190"/>
      <c r="Q143" s="190"/>
      <c r="R143" s="190"/>
      <c r="S143" s="190"/>
      <c r="T143" s="191"/>
      <c r="AT143" s="185" t="s">
        <v>156</v>
      </c>
      <c r="AU143" s="185" t="s">
        <v>154</v>
      </c>
      <c r="AV143" s="11" t="s">
        <v>154</v>
      </c>
      <c r="AW143" s="11" t="s">
        <v>35</v>
      </c>
      <c r="AX143" s="11" t="s">
        <v>79</v>
      </c>
      <c r="AY143" s="185" t="s">
        <v>145</v>
      </c>
    </row>
    <row r="144" spans="2:63" s="10" customFormat="1" ht="29.85" customHeight="1">
      <c r="B144" s="157"/>
      <c r="D144" s="158" t="s">
        <v>70</v>
      </c>
      <c r="E144" s="168" t="s">
        <v>274</v>
      </c>
      <c r="F144" s="168" t="s">
        <v>275</v>
      </c>
      <c r="I144" s="160"/>
      <c r="J144" s="169">
        <f>BK144</f>
        <v>0</v>
      </c>
      <c r="L144" s="157"/>
      <c r="M144" s="162"/>
      <c r="N144" s="163"/>
      <c r="O144" s="163"/>
      <c r="P144" s="164">
        <f>P145</f>
        <v>0</v>
      </c>
      <c r="Q144" s="163"/>
      <c r="R144" s="164">
        <f>R145</f>
        <v>0</v>
      </c>
      <c r="S144" s="163"/>
      <c r="T144" s="165">
        <f>T145</f>
        <v>0.008</v>
      </c>
      <c r="AR144" s="158" t="s">
        <v>154</v>
      </c>
      <c r="AT144" s="166" t="s">
        <v>70</v>
      </c>
      <c r="AU144" s="166" t="s">
        <v>79</v>
      </c>
      <c r="AY144" s="158" t="s">
        <v>145</v>
      </c>
      <c r="BK144" s="167">
        <f>BK145</f>
        <v>0</v>
      </c>
    </row>
    <row r="145" spans="2:65" s="1" customFormat="1" ht="25.5" customHeight="1">
      <c r="B145" s="170"/>
      <c r="C145" s="171" t="s">
        <v>276</v>
      </c>
      <c r="D145" s="171" t="s">
        <v>148</v>
      </c>
      <c r="E145" s="172" t="s">
        <v>277</v>
      </c>
      <c r="F145" s="173" t="s">
        <v>278</v>
      </c>
      <c r="G145" s="174" t="s">
        <v>203</v>
      </c>
      <c r="H145" s="175">
        <v>8</v>
      </c>
      <c r="I145" s="176"/>
      <c r="J145" s="177">
        <f>ROUND(I145*H145,2)</f>
        <v>0</v>
      </c>
      <c r="K145" s="173" t="s">
        <v>152</v>
      </c>
      <c r="L145" s="38"/>
      <c r="M145" s="178" t="s">
        <v>5</v>
      </c>
      <c r="N145" s="179" t="s">
        <v>43</v>
      </c>
      <c r="O145" s="39"/>
      <c r="P145" s="180">
        <f>O145*H145</f>
        <v>0</v>
      </c>
      <c r="Q145" s="180">
        <v>0</v>
      </c>
      <c r="R145" s="180">
        <f>Q145*H145</f>
        <v>0</v>
      </c>
      <c r="S145" s="180">
        <v>0.001</v>
      </c>
      <c r="T145" s="181">
        <f>S145*H145</f>
        <v>0.008</v>
      </c>
      <c r="AR145" s="21" t="s">
        <v>225</v>
      </c>
      <c r="AT145" s="21" t="s">
        <v>148</v>
      </c>
      <c r="AU145" s="21" t="s">
        <v>154</v>
      </c>
      <c r="AY145" s="21" t="s">
        <v>145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21" t="s">
        <v>154</v>
      </c>
      <c r="BK145" s="182">
        <f>ROUND(I145*H145,2)</f>
        <v>0</v>
      </c>
      <c r="BL145" s="21" t="s">
        <v>225</v>
      </c>
      <c r="BM145" s="21" t="s">
        <v>279</v>
      </c>
    </row>
    <row r="146" spans="2:63" s="10" customFormat="1" ht="29.85" customHeight="1">
      <c r="B146" s="157"/>
      <c r="D146" s="158" t="s">
        <v>70</v>
      </c>
      <c r="E146" s="168" t="s">
        <v>280</v>
      </c>
      <c r="F146" s="168" t="s">
        <v>281</v>
      </c>
      <c r="I146" s="160"/>
      <c r="J146" s="169">
        <f>BK146</f>
        <v>0</v>
      </c>
      <c r="L146" s="157"/>
      <c r="M146" s="162"/>
      <c r="N146" s="163"/>
      <c r="O146" s="163"/>
      <c r="P146" s="164">
        <f>SUM(P147:P148)</f>
        <v>0</v>
      </c>
      <c r="Q146" s="163"/>
      <c r="R146" s="164">
        <f>SUM(R147:R148)</f>
        <v>0</v>
      </c>
      <c r="S146" s="163"/>
      <c r="T146" s="165">
        <f>SUM(T147:T148)</f>
        <v>0.008</v>
      </c>
      <c r="AR146" s="158" t="s">
        <v>154</v>
      </c>
      <c r="AT146" s="166" t="s">
        <v>70</v>
      </c>
      <c r="AU146" s="166" t="s">
        <v>79</v>
      </c>
      <c r="AY146" s="158" t="s">
        <v>145</v>
      </c>
      <c r="BK146" s="167">
        <f>SUM(BK147:BK148)</f>
        <v>0</v>
      </c>
    </row>
    <row r="147" spans="2:65" s="1" customFormat="1" ht="16.5" customHeight="1">
      <c r="B147" s="170"/>
      <c r="C147" s="171" t="s">
        <v>282</v>
      </c>
      <c r="D147" s="171" t="s">
        <v>148</v>
      </c>
      <c r="E147" s="172" t="s">
        <v>283</v>
      </c>
      <c r="F147" s="173" t="s">
        <v>284</v>
      </c>
      <c r="G147" s="174" t="s">
        <v>203</v>
      </c>
      <c r="H147" s="175">
        <v>8</v>
      </c>
      <c r="I147" s="176"/>
      <c r="J147" s="177">
        <f>ROUND(I147*H147,2)</f>
        <v>0</v>
      </c>
      <c r="K147" s="173" t="s">
        <v>152</v>
      </c>
      <c r="L147" s="38"/>
      <c r="M147" s="178" t="s">
        <v>5</v>
      </c>
      <c r="N147" s="179" t="s">
        <v>43</v>
      </c>
      <c r="O147" s="39"/>
      <c r="P147" s="180">
        <f>O147*H147</f>
        <v>0</v>
      </c>
      <c r="Q147" s="180">
        <v>0</v>
      </c>
      <c r="R147" s="180">
        <f>Q147*H147</f>
        <v>0</v>
      </c>
      <c r="S147" s="180">
        <v>0.001</v>
      </c>
      <c r="T147" s="181">
        <f>S147*H147</f>
        <v>0.008</v>
      </c>
      <c r="AR147" s="21" t="s">
        <v>225</v>
      </c>
      <c r="AT147" s="21" t="s">
        <v>148</v>
      </c>
      <c r="AU147" s="21" t="s">
        <v>154</v>
      </c>
      <c r="AY147" s="21" t="s">
        <v>145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21" t="s">
        <v>154</v>
      </c>
      <c r="BK147" s="182">
        <f>ROUND(I147*H147,2)</f>
        <v>0</v>
      </c>
      <c r="BL147" s="21" t="s">
        <v>225</v>
      </c>
      <c r="BM147" s="21" t="s">
        <v>285</v>
      </c>
    </row>
    <row r="148" spans="2:65" s="1" customFormat="1" ht="25.5" customHeight="1">
      <c r="B148" s="170"/>
      <c r="C148" s="171" t="s">
        <v>286</v>
      </c>
      <c r="D148" s="171" t="s">
        <v>148</v>
      </c>
      <c r="E148" s="172" t="s">
        <v>287</v>
      </c>
      <c r="F148" s="173" t="s">
        <v>288</v>
      </c>
      <c r="G148" s="174" t="s">
        <v>203</v>
      </c>
      <c r="H148" s="175">
        <v>8</v>
      </c>
      <c r="I148" s="176"/>
      <c r="J148" s="177">
        <f>ROUND(I148*H148,2)</f>
        <v>0</v>
      </c>
      <c r="K148" s="173" t="s">
        <v>152</v>
      </c>
      <c r="L148" s="38"/>
      <c r="M148" s="178" t="s">
        <v>5</v>
      </c>
      <c r="N148" s="179" t="s">
        <v>43</v>
      </c>
      <c r="O148" s="39"/>
      <c r="P148" s="180">
        <f>O148*H148</f>
        <v>0</v>
      </c>
      <c r="Q148" s="180">
        <v>0</v>
      </c>
      <c r="R148" s="180">
        <f>Q148*H148</f>
        <v>0</v>
      </c>
      <c r="S148" s="180">
        <v>0</v>
      </c>
      <c r="T148" s="181">
        <f>S148*H148</f>
        <v>0</v>
      </c>
      <c r="AR148" s="21" t="s">
        <v>225</v>
      </c>
      <c r="AT148" s="21" t="s">
        <v>148</v>
      </c>
      <c r="AU148" s="21" t="s">
        <v>154</v>
      </c>
      <c r="AY148" s="21" t="s">
        <v>145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21" t="s">
        <v>154</v>
      </c>
      <c r="BK148" s="182">
        <f>ROUND(I148*H148,2)</f>
        <v>0</v>
      </c>
      <c r="BL148" s="21" t="s">
        <v>225</v>
      </c>
      <c r="BM148" s="21" t="s">
        <v>289</v>
      </c>
    </row>
    <row r="149" spans="2:63" s="10" customFormat="1" ht="29.85" customHeight="1">
      <c r="B149" s="157"/>
      <c r="D149" s="158" t="s">
        <v>70</v>
      </c>
      <c r="E149" s="168" t="s">
        <v>290</v>
      </c>
      <c r="F149" s="168" t="s">
        <v>88</v>
      </c>
      <c r="I149" s="160"/>
      <c r="J149" s="169">
        <f>BK149</f>
        <v>0</v>
      </c>
      <c r="L149" s="157"/>
      <c r="M149" s="162"/>
      <c r="N149" s="163"/>
      <c r="O149" s="163"/>
      <c r="P149" s="164">
        <f>P150</f>
        <v>0</v>
      </c>
      <c r="Q149" s="163"/>
      <c r="R149" s="164">
        <f>R150</f>
        <v>0</v>
      </c>
      <c r="S149" s="163"/>
      <c r="T149" s="165">
        <f>T150</f>
        <v>0.008</v>
      </c>
      <c r="AR149" s="158" t="s">
        <v>154</v>
      </c>
      <c r="AT149" s="166" t="s">
        <v>70</v>
      </c>
      <c r="AU149" s="166" t="s">
        <v>79</v>
      </c>
      <c r="AY149" s="158" t="s">
        <v>145</v>
      </c>
      <c r="BK149" s="167">
        <f>BK150</f>
        <v>0</v>
      </c>
    </row>
    <row r="150" spans="2:65" s="1" customFormat="1" ht="16.5" customHeight="1">
      <c r="B150" s="170"/>
      <c r="C150" s="171" t="s">
        <v>291</v>
      </c>
      <c r="D150" s="171" t="s">
        <v>148</v>
      </c>
      <c r="E150" s="172" t="s">
        <v>292</v>
      </c>
      <c r="F150" s="173" t="s">
        <v>293</v>
      </c>
      <c r="G150" s="174" t="s">
        <v>203</v>
      </c>
      <c r="H150" s="175">
        <v>4</v>
      </c>
      <c r="I150" s="176"/>
      <c r="J150" s="177">
        <f>ROUND(I150*H150,2)</f>
        <v>0</v>
      </c>
      <c r="K150" s="173" t="s">
        <v>152</v>
      </c>
      <c r="L150" s="38"/>
      <c r="M150" s="178" t="s">
        <v>5</v>
      </c>
      <c r="N150" s="179" t="s">
        <v>43</v>
      </c>
      <c r="O150" s="39"/>
      <c r="P150" s="180">
        <f>O150*H150</f>
        <v>0</v>
      </c>
      <c r="Q150" s="180">
        <v>0</v>
      </c>
      <c r="R150" s="180">
        <f>Q150*H150</f>
        <v>0</v>
      </c>
      <c r="S150" s="180">
        <v>0.002</v>
      </c>
      <c r="T150" s="181">
        <f>S150*H150</f>
        <v>0.008</v>
      </c>
      <c r="AR150" s="21" t="s">
        <v>225</v>
      </c>
      <c r="AT150" s="21" t="s">
        <v>148</v>
      </c>
      <c r="AU150" s="21" t="s">
        <v>154</v>
      </c>
      <c r="AY150" s="21" t="s">
        <v>145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21" t="s">
        <v>154</v>
      </c>
      <c r="BK150" s="182">
        <f>ROUND(I150*H150,2)</f>
        <v>0</v>
      </c>
      <c r="BL150" s="21" t="s">
        <v>225</v>
      </c>
      <c r="BM150" s="21" t="s">
        <v>294</v>
      </c>
    </row>
    <row r="151" spans="2:63" s="10" customFormat="1" ht="29.85" customHeight="1">
      <c r="B151" s="157"/>
      <c r="D151" s="158" t="s">
        <v>70</v>
      </c>
      <c r="E151" s="168" t="s">
        <v>295</v>
      </c>
      <c r="F151" s="168" t="s">
        <v>296</v>
      </c>
      <c r="I151" s="160"/>
      <c r="J151" s="169">
        <f>BK151</f>
        <v>0</v>
      </c>
      <c r="L151" s="157"/>
      <c r="M151" s="162"/>
      <c r="N151" s="163"/>
      <c r="O151" s="163"/>
      <c r="P151" s="164">
        <f>SUM(P152:P161)</f>
        <v>0</v>
      </c>
      <c r="Q151" s="163"/>
      <c r="R151" s="164">
        <f>SUM(R152:R161)</f>
        <v>0</v>
      </c>
      <c r="S151" s="163"/>
      <c r="T151" s="165">
        <f>SUM(T152:T161)</f>
        <v>0</v>
      </c>
      <c r="AR151" s="158" t="s">
        <v>154</v>
      </c>
      <c r="AT151" s="166" t="s">
        <v>70</v>
      </c>
      <c r="AU151" s="166" t="s">
        <v>79</v>
      </c>
      <c r="AY151" s="158" t="s">
        <v>145</v>
      </c>
      <c r="BK151" s="167">
        <f>SUM(BK152:BK161)</f>
        <v>0</v>
      </c>
    </row>
    <row r="152" spans="2:65" s="1" customFormat="1" ht="16.5" customHeight="1">
      <c r="B152" s="170"/>
      <c r="C152" s="171" t="s">
        <v>297</v>
      </c>
      <c r="D152" s="171" t="s">
        <v>148</v>
      </c>
      <c r="E152" s="172" t="s">
        <v>298</v>
      </c>
      <c r="F152" s="173" t="s">
        <v>299</v>
      </c>
      <c r="G152" s="174" t="s">
        <v>198</v>
      </c>
      <c r="H152" s="175">
        <v>4</v>
      </c>
      <c r="I152" s="176"/>
      <c r="J152" s="177">
        <f aca="true" t="shared" si="0" ref="J152:J161">ROUND(I152*H152,2)</f>
        <v>0</v>
      </c>
      <c r="K152" s="173" t="s">
        <v>5</v>
      </c>
      <c r="L152" s="38"/>
      <c r="M152" s="178" t="s">
        <v>5</v>
      </c>
      <c r="N152" s="179" t="s">
        <v>43</v>
      </c>
      <c r="O152" s="39"/>
      <c r="P152" s="180">
        <f aca="true" t="shared" si="1" ref="P152:P161">O152*H152</f>
        <v>0</v>
      </c>
      <c r="Q152" s="180">
        <v>0</v>
      </c>
      <c r="R152" s="180">
        <f aca="true" t="shared" si="2" ref="R152:R161">Q152*H152</f>
        <v>0</v>
      </c>
      <c r="S152" s="180">
        <v>0</v>
      </c>
      <c r="T152" s="181">
        <f aca="true" t="shared" si="3" ref="T152:T161">S152*H152</f>
        <v>0</v>
      </c>
      <c r="AR152" s="21" t="s">
        <v>225</v>
      </c>
      <c r="AT152" s="21" t="s">
        <v>148</v>
      </c>
      <c r="AU152" s="21" t="s">
        <v>154</v>
      </c>
      <c r="AY152" s="21" t="s">
        <v>145</v>
      </c>
      <c r="BE152" s="182">
        <f aca="true" t="shared" si="4" ref="BE152:BE161">IF(N152="základní",J152,0)</f>
        <v>0</v>
      </c>
      <c r="BF152" s="182">
        <f aca="true" t="shared" si="5" ref="BF152:BF161">IF(N152="snížená",J152,0)</f>
        <v>0</v>
      </c>
      <c r="BG152" s="182">
        <f aca="true" t="shared" si="6" ref="BG152:BG161">IF(N152="zákl. přenesená",J152,0)</f>
        <v>0</v>
      </c>
      <c r="BH152" s="182">
        <f aca="true" t="shared" si="7" ref="BH152:BH161">IF(N152="sníž. přenesená",J152,0)</f>
        <v>0</v>
      </c>
      <c r="BI152" s="182">
        <f aca="true" t="shared" si="8" ref="BI152:BI161">IF(N152="nulová",J152,0)</f>
        <v>0</v>
      </c>
      <c r="BJ152" s="21" t="s">
        <v>154</v>
      </c>
      <c r="BK152" s="182">
        <f aca="true" t="shared" si="9" ref="BK152:BK161">ROUND(I152*H152,2)</f>
        <v>0</v>
      </c>
      <c r="BL152" s="21" t="s">
        <v>225</v>
      </c>
      <c r="BM152" s="21" t="s">
        <v>300</v>
      </c>
    </row>
    <row r="153" spans="2:65" s="1" customFormat="1" ht="16.5" customHeight="1">
      <c r="B153" s="170"/>
      <c r="C153" s="171" t="s">
        <v>301</v>
      </c>
      <c r="D153" s="171" t="s">
        <v>148</v>
      </c>
      <c r="E153" s="172" t="s">
        <v>302</v>
      </c>
      <c r="F153" s="173" t="s">
        <v>303</v>
      </c>
      <c r="G153" s="174" t="s">
        <v>198</v>
      </c>
      <c r="H153" s="175">
        <v>4</v>
      </c>
      <c r="I153" s="176"/>
      <c r="J153" s="177">
        <f t="shared" si="0"/>
        <v>0</v>
      </c>
      <c r="K153" s="173" t="s">
        <v>5</v>
      </c>
      <c r="L153" s="38"/>
      <c r="M153" s="178" t="s">
        <v>5</v>
      </c>
      <c r="N153" s="179" t="s">
        <v>43</v>
      </c>
      <c r="O153" s="39"/>
      <c r="P153" s="180">
        <f t="shared" si="1"/>
        <v>0</v>
      </c>
      <c r="Q153" s="180">
        <v>0</v>
      </c>
      <c r="R153" s="180">
        <f t="shared" si="2"/>
        <v>0</v>
      </c>
      <c r="S153" s="180">
        <v>0</v>
      </c>
      <c r="T153" s="181">
        <f t="shared" si="3"/>
        <v>0</v>
      </c>
      <c r="AR153" s="21" t="s">
        <v>225</v>
      </c>
      <c r="AT153" s="21" t="s">
        <v>148</v>
      </c>
      <c r="AU153" s="21" t="s">
        <v>154</v>
      </c>
      <c r="AY153" s="21" t="s">
        <v>145</v>
      </c>
      <c r="BE153" s="182">
        <f t="shared" si="4"/>
        <v>0</v>
      </c>
      <c r="BF153" s="182">
        <f t="shared" si="5"/>
        <v>0</v>
      </c>
      <c r="BG153" s="182">
        <f t="shared" si="6"/>
        <v>0</v>
      </c>
      <c r="BH153" s="182">
        <f t="shared" si="7"/>
        <v>0</v>
      </c>
      <c r="BI153" s="182">
        <f t="shared" si="8"/>
        <v>0</v>
      </c>
      <c r="BJ153" s="21" t="s">
        <v>154</v>
      </c>
      <c r="BK153" s="182">
        <f t="shared" si="9"/>
        <v>0</v>
      </c>
      <c r="BL153" s="21" t="s">
        <v>225</v>
      </c>
      <c r="BM153" s="21" t="s">
        <v>304</v>
      </c>
    </row>
    <row r="154" spans="2:65" s="1" customFormat="1" ht="16.5" customHeight="1">
      <c r="B154" s="170"/>
      <c r="C154" s="171" t="s">
        <v>305</v>
      </c>
      <c r="D154" s="171" t="s">
        <v>148</v>
      </c>
      <c r="E154" s="172" t="s">
        <v>306</v>
      </c>
      <c r="F154" s="173" t="s">
        <v>307</v>
      </c>
      <c r="G154" s="174" t="s">
        <v>198</v>
      </c>
      <c r="H154" s="175">
        <v>4</v>
      </c>
      <c r="I154" s="176"/>
      <c r="J154" s="177">
        <f t="shared" si="0"/>
        <v>0</v>
      </c>
      <c r="K154" s="173" t="s">
        <v>5</v>
      </c>
      <c r="L154" s="38"/>
      <c r="M154" s="178" t="s">
        <v>5</v>
      </c>
      <c r="N154" s="179" t="s">
        <v>43</v>
      </c>
      <c r="O154" s="39"/>
      <c r="P154" s="180">
        <f t="shared" si="1"/>
        <v>0</v>
      </c>
      <c r="Q154" s="180">
        <v>0</v>
      </c>
      <c r="R154" s="180">
        <f t="shared" si="2"/>
        <v>0</v>
      </c>
      <c r="S154" s="180">
        <v>0</v>
      </c>
      <c r="T154" s="181">
        <f t="shared" si="3"/>
        <v>0</v>
      </c>
      <c r="AR154" s="21" t="s">
        <v>225</v>
      </c>
      <c r="AT154" s="21" t="s">
        <v>148</v>
      </c>
      <c r="AU154" s="21" t="s">
        <v>154</v>
      </c>
      <c r="AY154" s="21" t="s">
        <v>145</v>
      </c>
      <c r="BE154" s="182">
        <f t="shared" si="4"/>
        <v>0</v>
      </c>
      <c r="BF154" s="182">
        <f t="shared" si="5"/>
        <v>0</v>
      </c>
      <c r="BG154" s="182">
        <f t="shared" si="6"/>
        <v>0</v>
      </c>
      <c r="BH154" s="182">
        <f t="shared" si="7"/>
        <v>0</v>
      </c>
      <c r="BI154" s="182">
        <f t="shared" si="8"/>
        <v>0</v>
      </c>
      <c r="BJ154" s="21" t="s">
        <v>154</v>
      </c>
      <c r="BK154" s="182">
        <f t="shared" si="9"/>
        <v>0</v>
      </c>
      <c r="BL154" s="21" t="s">
        <v>225</v>
      </c>
      <c r="BM154" s="21" t="s">
        <v>308</v>
      </c>
    </row>
    <row r="155" spans="2:65" s="1" customFormat="1" ht="16.5" customHeight="1">
      <c r="B155" s="170"/>
      <c r="C155" s="171" t="s">
        <v>309</v>
      </c>
      <c r="D155" s="171" t="s">
        <v>148</v>
      </c>
      <c r="E155" s="172" t="s">
        <v>310</v>
      </c>
      <c r="F155" s="173" t="s">
        <v>311</v>
      </c>
      <c r="G155" s="174" t="s">
        <v>198</v>
      </c>
      <c r="H155" s="175">
        <v>8</v>
      </c>
      <c r="I155" s="176"/>
      <c r="J155" s="177">
        <f t="shared" si="0"/>
        <v>0</v>
      </c>
      <c r="K155" s="173" t="s">
        <v>5</v>
      </c>
      <c r="L155" s="38"/>
      <c r="M155" s="178" t="s">
        <v>5</v>
      </c>
      <c r="N155" s="179" t="s">
        <v>43</v>
      </c>
      <c r="O155" s="39"/>
      <c r="P155" s="180">
        <f t="shared" si="1"/>
        <v>0</v>
      </c>
      <c r="Q155" s="180">
        <v>0</v>
      </c>
      <c r="R155" s="180">
        <f t="shared" si="2"/>
        <v>0</v>
      </c>
      <c r="S155" s="180">
        <v>0</v>
      </c>
      <c r="T155" s="181">
        <f t="shared" si="3"/>
        <v>0</v>
      </c>
      <c r="AR155" s="21" t="s">
        <v>225</v>
      </c>
      <c r="AT155" s="21" t="s">
        <v>148</v>
      </c>
      <c r="AU155" s="21" t="s">
        <v>154</v>
      </c>
      <c r="AY155" s="21" t="s">
        <v>145</v>
      </c>
      <c r="BE155" s="182">
        <f t="shared" si="4"/>
        <v>0</v>
      </c>
      <c r="BF155" s="182">
        <f t="shared" si="5"/>
        <v>0</v>
      </c>
      <c r="BG155" s="182">
        <f t="shared" si="6"/>
        <v>0</v>
      </c>
      <c r="BH155" s="182">
        <f t="shared" si="7"/>
        <v>0</v>
      </c>
      <c r="BI155" s="182">
        <f t="shared" si="8"/>
        <v>0</v>
      </c>
      <c r="BJ155" s="21" t="s">
        <v>154</v>
      </c>
      <c r="BK155" s="182">
        <f t="shared" si="9"/>
        <v>0</v>
      </c>
      <c r="BL155" s="21" t="s">
        <v>225</v>
      </c>
      <c r="BM155" s="21" t="s">
        <v>312</v>
      </c>
    </row>
    <row r="156" spans="2:65" s="1" customFormat="1" ht="16.5" customHeight="1">
      <c r="B156" s="170"/>
      <c r="C156" s="171" t="s">
        <v>313</v>
      </c>
      <c r="D156" s="171" t="s">
        <v>148</v>
      </c>
      <c r="E156" s="172" t="s">
        <v>314</v>
      </c>
      <c r="F156" s="173" t="s">
        <v>315</v>
      </c>
      <c r="G156" s="174" t="s">
        <v>198</v>
      </c>
      <c r="H156" s="175">
        <v>4</v>
      </c>
      <c r="I156" s="176"/>
      <c r="J156" s="177">
        <f t="shared" si="0"/>
        <v>0</v>
      </c>
      <c r="K156" s="173" t="s">
        <v>5</v>
      </c>
      <c r="L156" s="38"/>
      <c r="M156" s="178" t="s">
        <v>5</v>
      </c>
      <c r="N156" s="179" t="s">
        <v>43</v>
      </c>
      <c r="O156" s="39"/>
      <c r="P156" s="180">
        <f t="shared" si="1"/>
        <v>0</v>
      </c>
      <c r="Q156" s="180">
        <v>0</v>
      </c>
      <c r="R156" s="180">
        <f t="shared" si="2"/>
        <v>0</v>
      </c>
      <c r="S156" s="180">
        <v>0</v>
      </c>
      <c r="T156" s="181">
        <f t="shared" si="3"/>
        <v>0</v>
      </c>
      <c r="AR156" s="21" t="s">
        <v>225</v>
      </c>
      <c r="AT156" s="21" t="s">
        <v>148</v>
      </c>
      <c r="AU156" s="21" t="s">
        <v>154</v>
      </c>
      <c r="AY156" s="21" t="s">
        <v>145</v>
      </c>
      <c r="BE156" s="182">
        <f t="shared" si="4"/>
        <v>0</v>
      </c>
      <c r="BF156" s="182">
        <f t="shared" si="5"/>
        <v>0</v>
      </c>
      <c r="BG156" s="182">
        <f t="shared" si="6"/>
        <v>0</v>
      </c>
      <c r="BH156" s="182">
        <f t="shared" si="7"/>
        <v>0</v>
      </c>
      <c r="BI156" s="182">
        <f t="shared" si="8"/>
        <v>0</v>
      </c>
      <c r="BJ156" s="21" t="s">
        <v>154</v>
      </c>
      <c r="BK156" s="182">
        <f t="shared" si="9"/>
        <v>0</v>
      </c>
      <c r="BL156" s="21" t="s">
        <v>225</v>
      </c>
      <c r="BM156" s="21" t="s">
        <v>316</v>
      </c>
    </row>
    <row r="157" spans="2:65" s="1" customFormat="1" ht="16.5" customHeight="1">
      <c r="B157" s="170"/>
      <c r="C157" s="171" t="s">
        <v>317</v>
      </c>
      <c r="D157" s="171" t="s">
        <v>148</v>
      </c>
      <c r="E157" s="172" t="s">
        <v>318</v>
      </c>
      <c r="F157" s="173" t="s">
        <v>319</v>
      </c>
      <c r="G157" s="174" t="s">
        <v>198</v>
      </c>
      <c r="H157" s="175">
        <v>4</v>
      </c>
      <c r="I157" s="176"/>
      <c r="J157" s="177">
        <f t="shared" si="0"/>
        <v>0</v>
      </c>
      <c r="K157" s="173" t="s">
        <v>5</v>
      </c>
      <c r="L157" s="38"/>
      <c r="M157" s="178" t="s">
        <v>5</v>
      </c>
      <c r="N157" s="179" t="s">
        <v>43</v>
      </c>
      <c r="O157" s="39"/>
      <c r="P157" s="180">
        <f t="shared" si="1"/>
        <v>0</v>
      </c>
      <c r="Q157" s="180">
        <v>0</v>
      </c>
      <c r="R157" s="180">
        <f t="shared" si="2"/>
        <v>0</v>
      </c>
      <c r="S157" s="180">
        <v>0</v>
      </c>
      <c r="T157" s="181">
        <f t="shared" si="3"/>
        <v>0</v>
      </c>
      <c r="AR157" s="21" t="s">
        <v>225</v>
      </c>
      <c r="AT157" s="21" t="s">
        <v>148</v>
      </c>
      <c r="AU157" s="21" t="s">
        <v>154</v>
      </c>
      <c r="AY157" s="21" t="s">
        <v>145</v>
      </c>
      <c r="BE157" s="182">
        <f t="shared" si="4"/>
        <v>0</v>
      </c>
      <c r="BF157" s="182">
        <f t="shared" si="5"/>
        <v>0</v>
      </c>
      <c r="BG157" s="182">
        <f t="shared" si="6"/>
        <v>0</v>
      </c>
      <c r="BH157" s="182">
        <f t="shared" si="7"/>
        <v>0</v>
      </c>
      <c r="BI157" s="182">
        <f t="shared" si="8"/>
        <v>0</v>
      </c>
      <c r="BJ157" s="21" t="s">
        <v>154</v>
      </c>
      <c r="BK157" s="182">
        <f t="shared" si="9"/>
        <v>0</v>
      </c>
      <c r="BL157" s="21" t="s">
        <v>225</v>
      </c>
      <c r="BM157" s="21" t="s">
        <v>320</v>
      </c>
    </row>
    <row r="158" spans="2:65" s="1" customFormat="1" ht="16.5" customHeight="1">
      <c r="B158" s="170"/>
      <c r="C158" s="171" t="s">
        <v>321</v>
      </c>
      <c r="D158" s="171" t="s">
        <v>148</v>
      </c>
      <c r="E158" s="172" t="s">
        <v>322</v>
      </c>
      <c r="F158" s="173" t="s">
        <v>323</v>
      </c>
      <c r="G158" s="174" t="s">
        <v>198</v>
      </c>
      <c r="H158" s="175">
        <v>4</v>
      </c>
      <c r="I158" s="176"/>
      <c r="J158" s="177">
        <f t="shared" si="0"/>
        <v>0</v>
      </c>
      <c r="K158" s="173" t="s">
        <v>5</v>
      </c>
      <c r="L158" s="38"/>
      <c r="M158" s="178" t="s">
        <v>5</v>
      </c>
      <c r="N158" s="179" t="s">
        <v>43</v>
      </c>
      <c r="O158" s="39"/>
      <c r="P158" s="180">
        <f t="shared" si="1"/>
        <v>0</v>
      </c>
      <c r="Q158" s="180">
        <v>0</v>
      </c>
      <c r="R158" s="180">
        <f t="shared" si="2"/>
        <v>0</v>
      </c>
      <c r="S158" s="180">
        <v>0</v>
      </c>
      <c r="T158" s="181">
        <f t="shared" si="3"/>
        <v>0</v>
      </c>
      <c r="AR158" s="21" t="s">
        <v>225</v>
      </c>
      <c r="AT158" s="21" t="s">
        <v>148</v>
      </c>
      <c r="AU158" s="21" t="s">
        <v>154</v>
      </c>
      <c r="AY158" s="21" t="s">
        <v>145</v>
      </c>
      <c r="BE158" s="182">
        <f t="shared" si="4"/>
        <v>0</v>
      </c>
      <c r="BF158" s="182">
        <f t="shared" si="5"/>
        <v>0</v>
      </c>
      <c r="BG158" s="182">
        <f t="shared" si="6"/>
        <v>0</v>
      </c>
      <c r="BH158" s="182">
        <f t="shared" si="7"/>
        <v>0</v>
      </c>
      <c r="BI158" s="182">
        <f t="shared" si="8"/>
        <v>0</v>
      </c>
      <c r="BJ158" s="21" t="s">
        <v>154</v>
      </c>
      <c r="BK158" s="182">
        <f t="shared" si="9"/>
        <v>0</v>
      </c>
      <c r="BL158" s="21" t="s">
        <v>225</v>
      </c>
      <c r="BM158" s="21" t="s">
        <v>324</v>
      </c>
    </row>
    <row r="159" spans="2:65" s="1" customFormat="1" ht="16.5" customHeight="1">
      <c r="B159" s="170"/>
      <c r="C159" s="171" t="s">
        <v>325</v>
      </c>
      <c r="D159" s="171" t="s">
        <v>148</v>
      </c>
      <c r="E159" s="172" t="s">
        <v>326</v>
      </c>
      <c r="F159" s="173" t="s">
        <v>327</v>
      </c>
      <c r="G159" s="174" t="s">
        <v>198</v>
      </c>
      <c r="H159" s="175">
        <v>4</v>
      </c>
      <c r="I159" s="176"/>
      <c r="J159" s="177">
        <f t="shared" si="0"/>
        <v>0</v>
      </c>
      <c r="K159" s="173" t="s">
        <v>5</v>
      </c>
      <c r="L159" s="38"/>
      <c r="M159" s="178" t="s">
        <v>5</v>
      </c>
      <c r="N159" s="179" t="s">
        <v>43</v>
      </c>
      <c r="O159" s="39"/>
      <c r="P159" s="180">
        <f t="shared" si="1"/>
        <v>0</v>
      </c>
      <c r="Q159" s="180">
        <v>0</v>
      </c>
      <c r="R159" s="180">
        <f t="shared" si="2"/>
        <v>0</v>
      </c>
      <c r="S159" s="180">
        <v>0</v>
      </c>
      <c r="T159" s="181">
        <f t="shared" si="3"/>
        <v>0</v>
      </c>
      <c r="AR159" s="21" t="s">
        <v>225</v>
      </c>
      <c r="AT159" s="21" t="s">
        <v>148</v>
      </c>
      <c r="AU159" s="21" t="s">
        <v>154</v>
      </c>
      <c r="AY159" s="21" t="s">
        <v>145</v>
      </c>
      <c r="BE159" s="182">
        <f t="shared" si="4"/>
        <v>0</v>
      </c>
      <c r="BF159" s="182">
        <f t="shared" si="5"/>
        <v>0</v>
      </c>
      <c r="BG159" s="182">
        <f t="shared" si="6"/>
        <v>0</v>
      </c>
      <c r="BH159" s="182">
        <f t="shared" si="7"/>
        <v>0</v>
      </c>
      <c r="BI159" s="182">
        <f t="shared" si="8"/>
        <v>0</v>
      </c>
      <c r="BJ159" s="21" t="s">
        <v>154</v>
      </c>
      <c r="BK159" s="182">
        <f t="shared" si="9"/>
        <v>0</v>
      </c>
      <c r="BL159" s="21" t="s">
        <v>225</v>
      </c>
      <c r="BM159" s="21" t="s">
        <v>328</v>
      </c>
    </row>
    <row r="160" spans="2:65" s="1" customFormat="1" ht="16.5" customHeight="1">
      <c r="B160" s="170"/>
      <c r="C160" s="171" t="s">
        <v>329</v>
      </c>
      <c r="D160" s="171" t="s">
        <v>148</v>
      </c>
      <c r="E160" s="172" t="s">
        <v>330</v>
      </c>
      <c r="F160" s="173" t="s">
        <v>331</v>
      </c>
      <c r="G160" s="174" t="s">
        <v>198</v>
      </c>
      <c r="H160" s="175">
        <v>8</v>
      </c>
      <c r="I160" s="176"/>
      <c r="J160" s="177">
        <f t="shared" si="0"/>
        <v>0</v>
      </c>
      <c r="K160" s="173" t="s">
        <v>5</v>
      </c>
      <c r="L160" s="38"/>
      <c r="M160" s="178" t="s">
        <v>5</v>
      </c>
      <c r="N160" s="179" t="s">
        <v>43</v>
      </c>
      <c r="O160" s="39"/>
      <c r="P160" s="180">
        <f t="shared" si="1"/>
        <v>0</v>
      </c>
      <c r="Q160" s="180">
        <v>0</v>
      </c>
      <c r="R160" s="180">
        <f t="shared" si="2"/>
        <v>0</v>
      </c>
      <c r="S160" s="180">
        <v>0</v>
      </c>
      <c r="T160" s="181">
        <f t="shared" si="3"/>
        <v>0</v>
      </c>
      <c r="AR160" s="21" t="s">
        <v>225</v>
      </c>
      <c r="AT160" s="21" t="s">
        <v>148</v>
      </c>
      <c r="AU160" s="21" t="s">
        <v>154</v>
      </c>
      <c r="AY160" s="21" t="s">
        <v>145</v>
      </c>
      <c r="BE160" s="182">
        <f t="shared" si="4"/>
        <v>0</v>
      </c>
      <c r="BF160" s="182">
        <f t="shared" si="5"/>
        <v>0</v>
      </c>
      <c r="BG160" s="182">
        <f t="shared" si="6"/>
        <v>0</v>
      </c>
      <c r="BH160" s="182">
        <f t="shared" si="7"/>
        <v>0</v>
      </c>
      <c r="BI160" s="182">
        <f t="shared" si="8"/>
        <v>0</v>
      </c>
      <c r="BJ160" s="21" t="s">
        <v>154</v>
      </c>
      <c r="BK160" s="182">
        <f t="shared" si="9"/>
        <v>0</v>
      </c>
      <c r="BL160" s="21" t="s">
        <v>225</v>
      </c>
      <c r="BM160" s="21" t="s">
        <v>332</v>
      </c>
    </row>
    <row r="161" spans="2:65" s="1" customFormat="1" ht="16.5" customHeight="1">
      <c r="B161" s="170"/>
      <c r="C161" s="171" t="s">
        <v>333</v>
      </c>
      <c r="D161" s="171" t="s">
        <v>148</v>
      </c>
      <c r="E161" s="172" t="s">
        <v>334</v>
      </c>
      <c r="F161" s="173" t="s">
        <v>335</v>
      </c>
      <c r="G161" s="174" t="s">
        <v>250</v>
      </c>
      <c r="H161" s="192"/>
      <c r="I161" s="176"/>
      <c r="J161" s="177">
        <f t="shared" si="0"/>
        <v>0</v>
      </c>
      <c r="K161" s="173" t="s">
        <v>152</v>
      </c>
      <c r="L161" s="38"/>
      <c r="M161" s="178" t="s">
        <v>5</v>
      </c>
      <c r="N161" s="179" t="s">
        <v>43</v>
      </c>
      <c r="O161" s="39"/>
      <c r="P161" s="180">
        <f t="shared" si="1"/>
        <v>0</v>
      </c>
      <c r="Q161" s="180">
        <v>0</v>
      </c>
      <c r="R161" s="180">
        <f t="shared" si="2"/>
        <v>0</v>
      </c>
      <c r="S161" s="180">
        <v>0</v>
      </c>
      <c r="T161" s="181">
        <f t="shared" si="3"/>
        <v>0</v>
      </c>
      <c r="AR161" s="21" t="s">
        <v>225</v>
      </c>
      <c r="AT161" s="21" t="s">
        <v>148</v>
      </c>
      <c r="AU161" s="21" t="s">
        <v>154</v>
      </c>
      <c r="AY161" s="21" t="s">
        <v>145</v>
      </c>
      <c r="BE161" s="182">
        <f t="shared" si="4"/>
        <v>0</v>
      </c>
      <c r="BF161" s="182">
        <f t="shared" si="5"/>
        <v>0</v>
      </c>
      <c r="BG161" s="182">
        <f t="shared" si="6"/>
        <v>0</v>
      </c>
      <c r="BH161" s="182">
        <f t="shared" si="7"/>
        <v>0</v>
      </c>
      <c r="BI161" s="182">
        <f t="shared" si="8"/>
        <v>0</v>
      </c>
      <c r="BJ161" s="21" t="s">
        <v>154</v>
      </c>
      <c r="BK161" s="182">
        <f t="shared" si="9"/>
        <v>0</v>
      </c>
      <c r="BL161" s="21" t="s">
        <v>225</v>
      </c>
      <c r="BM161" s="21" t="s">
        <v>336</v>
      </c>
    </row>
    <row r="162" spans="2:63" s="10" customFormat="1" ht="29.85" customHeight="1">
      <c r="B162" s="157"/>
      <c r="D162" s="158" t="s">
        <v>70</v>
      </c>
      <c r="E162" s="168" t="s">
        <v>337</v>
      </c>
      <c r="F162" s="168" t="s">
        <v>338</v>
      </c>
      <c r="I162" s="160"/>
      <c r="J162" s="169">
        <f>BK162</f>
        <v>0</v>
      </c>
      <c r="L162" s="157"/>
      <c r="M162" s="162"/>
      <c r="N162" s="163"/>
      <c r="O162" s="163"/>
      <c r="P162" s="164">
        <f>SUM(P163:P165)</f>
        <v>0</v>
      </c>
      <c r="Q162" s="163"/>
      <c r="R162" s="164">
        <f>SUM(R163:R165)</f>
        <v>0</v>
      </c>
      <c r="S162" s="163"/>
      <c r="T162" s="165">
        <f>SUM(T163:T165)</f>
        <v>0</v>
      </c>
      <c r="AR162" s="158" t="s">
        <v>154</v>
      </c>
      <c r="AT162" s="166" t="s">
        <v>70</v>
      </c>
      <c r="AU162" s="166" t="s">
        <v>79</v>
      </c>
      <c r="AY162" s="158" t="s">
        <v>145</v>
      </c>
      <c r="BK162" s="167">
        <f>SUM(BK163:BK165)</f>
        <v>0</v>
      </c>
    </row>
    <row r="163" spans="2:65" s="1" customFormat="1" ht="16.5" customHeight="1">
      <c r="B163" s="170"/>
      <c r="C163" s="171" t="s">
        <v>339</v>
      </c>
      <c r="D163" s="171" t="s">
        <v>148</v>
      </c>
      <c r="E163" s="172" t="s">
        <v>340</v>
      </c>
      <c r="F163" s="173" t="s">
        <v>341</v>
      </c>
      <c r="G163" s="174" t="s">
        <v>342</v>
      </c>
      <c r="H163" s="175">
        <v>3.6</v>
      </c>
      <c r="I163" s="176"/>
      <c r="J163" s="177">
        <f>ROUND(I163*H163,2)</f>
        <v>0</v>
      </c>
      <c r="K163" s="173" t="s">
        <v>5</v>
      </c>
      <c r="L163" s="38"/>
      <c r="M163" s="178" t="s">
        <v>5</v>
      </c>
      <c r="N163" s="179" t="s">
        <v>43</v>
      </c>
      <c r="O163" s="39"/>
      <c r="P163" s="180">
        <f>O163*H163</f>
        <v>0</v>
      </c>
      <c r="Q163" s="180">
        <v>0</v>
      </c>
      <c r="R163" s="180">
        <f>Q163*H163</f>
        <v>0</v>
      </c>
      <c r="S163" s="180">
        <v>0</v>
      </c>
      <c r="T163" s="181">
        <f>S163*H163</f>
        <v>0</v>
      </c>
      <c r="AR163" s="21" t="s">
        <v>225</v>
      </c>
      <c r="AT163" s="21" t="s">
        <v>148</v>
      </c>
      <c r="AU163" s="21" t="s">
        <v>154</v>
      </c>
      <c r="AY163" s="21" t="s">
        <v>145</v>
      </c>
      <c r="BE163" s="182">
        <f>IF(N163="základní",J163,0)</f>
        <v>0</v>
      </c>
      <c r="BF163" s="182">
        <f>IF(N163="snížená",J163,0)</f>
        <v>0</v>
      </c>
      <c r="BG163" s="182">
        <f>IF(N163="zákl. přenesená",J163,0)</f>
        <v>0</v>
      </c>
      <c r="BH163" s="182">
        <f>IF(N163="sníž. přenesená",J163,0)</f>
        <v>0</v>
      </c>
      <c r="BI163" s="182">
        <f>IF(N163="nulová",J163,0)</f>
        <v>0</v>
      </c>
      <c r="BJ163" s="21" t="s">
        <v>154</v>
      </c>
      <c r="BK163" s="182">
        <f>ROUND(I163*H163,2)</f>
        <v>0</v>
      </c>
      <c r="BL163" s="21" t="s">
        <v>225</v>
      </c>
      <c r="BM163" s="21" t="s">
        <v>343</v>
      </c>
    </row>
    <row r="164" spans="2:51" s="11" customFormat="1" ht="13.5">
      <c r="B164" s="183"/>
      <c r="D164" s="184" t="s">
        <v>156</v>
      </c>
      <c r="E164" s="185" t="s">
        <v>5</v>
      </c>
      <c r="F164" s="186" t="s">
        <v>194</v>
      </c>
      <c r="H164" s="187">
        <v>3.6</v>
      </c>
      <c r="I164" s="188"/>
      <c r="L164" s="183"/>
      <c r="M164" s="189"/>
      <c r="N164" s="190"/>
      <c r="O164" s="190"/>
      <c r="P164" s="190"/>
      <c r="Q164" s="190"/>
      <c r="R164" s="190"/>
      <c r="S164" s="190"/>
      <c r="T164" s="191"/>
      <c r="AT164" s="185" t="s">
        <v>156</v>
      </c>
      <c r="AU164" s="185" t="s">
        <v>154</v>
      </c>
      <c r="AV164" s="11" t="s">
        <v>154</v>
      </c>
      <c r="AW164" s="11" t="s">
        <v>35</v>
      </c>
      <c r="AX164" s="11" t="s">
        <v>79</v>
      </c>
      <c r="AY164" s="185" t="s">
        <v>145</v>
      </c>
    </row>
    <row r="165" spans="2:65" s="1" customFormat="1" ht="16.5" customHeight="1">
      <c r="B165" s="170"/>
      <c r="C165" s="171" t="s">
        <v>344</v>
      </c>
      <c r="D165" s="171" t="s">
        <v>148</v>
      </c>
      <c r="E165" s="172" t="s">
        <v>345</v>
      </c>
      <c r="F165" s="173" t="s">
        <v>346</v>
      </c>
      <c r="G165" s="174" t="s">
        <v>198</v>
      </c>
      <c r="H165" s="175">
        <v>8</v>
      </c>
      <c r="I165" s="176"/>
      <c r="J165" s="177">
        <f>ROUND(I165*H165,2)</f>
        <v>0</v>
      </c>
      <c r="K165" s="173" t="s">
        <v>5</v>
      </c>
      <c r="L165" s="38"/>
      <c r="M165" s="178" t="s">
        <v>5</v>
      </c>
      <c r="N165" s="179" t="s">
        <v>43</v>
      </c>
      <c r="O165" s="39"/>
      <c r="P165" s="180">
        <f>O165*H165</f>
        <v>0</v>
      </c>
      <c r="Q165" s="180">
        <v>0</v>
      </c>
      <c r="R165" s="180">
        <f>Q165*H165</f>
        <v>0</v>
      </c>
      <c r="S165" s="180">
        <v>0</v>
      </c>
      <c r="T165" s="181">
        <f>S165*H165</f>
        <v>0</v>
      </c>
      <c r="AR165" s="21" t="s">
        <v>225</v>
      </c>
      <c r="AT165" s="21" t="s">
        <v>148</v>
      </c>
      <c r="AU165" s="21" t="s">
        <v>154</v>
      </c>
      <c r="AY165" s="21" t="s">
        <v>145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21" t="s">
        <v>154</v>
      </c>
      <c r="BK165" s="182">
        <f>ROUND(I165*H165,2)</f>
        <v>0</v>
      </c>
      <c r="BL165" s="21" t="s">
        <v>225</v>
      </c>
      <c r="BM165" s="21" t="s">
        <v>347</v>
      </c>
    </row>
    <row r="166" spans="2:63" s="10" customFormat="1" ht="29.85" customHeight="1">
      <c r="B166" s="157"/>
      <c r="D166" s="158" t="s">
        <v>70</v>
      </c>
      <c r="E166" s="168" t="s">
        <v>348</v>
      </c>
      <c r="F166" s="168" t="s">
        <v>349</v>
      </c>
      <c r="I166" s="160"/>
      <c r="J166" s="169">
        <f>BK166</f>
        <v>0</v>
      </c>
      <c r="L166" s="157"/>
      <c r="M166" s="162"/>
      <c r="N166" s="163"/>
      <c r="O166" s="163"/>
      <c r="P166" s="164">
        <f>SUM(P167:P171)</f>
        <v>0</v>
      </c>
      <c r="Q166" s="163"/>
      <c r="R166" s="164">
        <f>SUM(R167:R171)</f>
        <v>0.0015516000000000002</v>
      </c>
      <c r="S166" s="163"/>
      <c r="T166" s="165">
        <f>SUM(T167:T171)</f>
        <v>0</v>
      </c>
      <c r="AR166" s="158" t="s">
        <v>154</v>
      </c>
      <c r="AT166" s="166" t="s">
        <v>70</v>
      </c>
      <c r="AU166" s="166" t="s">
        <v>79</v>
      </c>
      <c r="AY166" s="158" t="s">
        <v>145</v>
      </c>
      <c r="BK166" s="167">
        <f>SUM(BK167:BK171)</f>
        <v>0</v>
      </c>
    </row>
    <row r="167" spans="2:65" s="1" customFormat="1" ht="16.5" customHeight="1">
      <c r="B167" s="170"/>
      <c r="C167" s="171" t="s">
        <v>350</v>
      </c>
      <c r="D167" s="171" t="s">
        <v>148</v>
      </c>
      <c r="E167" s="172" t="s">
        <v>351</v>
      </c>
      <c r="F167" s="173" t="s">
        <v>352</v>
      </c>
      <c r="G167" s="174" t="s">
        <v>178</v>
      </c>
      <c r="H167" s="175">
        <v>3.6</v>
      </c>
      <c r="I167" s="176"/>
      <c r="J167" s="177">
        <f>ROUND(I167*H167,2)</f>
        <v>0</v>
      </c>
      <c r="K167" s="173" t="s">
        <v>152</v>
      </c>
      <c r="L167" s="38"/>
      <c r="M167" s="178" t="s">
        <v>5</v>
      </c>
      <c r="N167" s="179" t="s">
        <v>43</v>
      </c>
      <c r="O167" s="39"/>
      <c r="P167" s="180">
        <f>O167*H167</f>
        <v>0</v>
      </c>
      <c r="Q167" s="180">
        <v>0.0002</v>
      </c>
      <c r="R167" s="180">
        <f>Q167*H167</f>
        <v>0.00072</v>
      </c>
      <c r="S167" s="180">
        <v>0</v>
      </c>
      <c r="T167" s="181">
        <f>S167*H167</f>
        <v>0</v>
      </c>
      <c r="AR167" s="21" t="s">
        <v>225</v>
      </c>
      <c r="AT167" s="21" t="s">
        <v>148</v>
      </c>
      <c r="AU167" s="21" t="s">
        <v>154</v>
      </c>
      <c r="AY167" s="21" t="s">
        <v>145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21" t="s">
        <v>154</v>
      </c>
      <c r="BK167" s="182">
        <f>ROUND(I167*H167,2)</f>
        <v>0</v>
      </c>
      <c r="BL167" s="21" t="s">
        <v>225</v>
      </c>
      <c r="BM167" s="21" t="s">
        <v>353</v>
      </c>
    </row>
    <row r="168" spans="2:51" s="11" customFormat="1" ht="13.5">
      <c r="B168" s="183"/>
      <c r="D168" s="184" t="s">
        <v>156</v>
      </c>
      <c r="E168" s="185" t="s">
        <v>5</v>
      </c>
      <c r="F168" s="186" t="s">
        <v>194</v>
      </c>
      <c r="H168" s="187">
        <v>3.6</v>
      </c>
      <c r="I168" s="188"/>
      <c r="L168" s="183"/>
      <c r="M168" s="189"/>
      <c r="N168" s="190"/>
      <c r="O168" s="190"/>
      <c r="P168" s="190"/>
      <c r="Q168" s="190"/>
      <c r="R168" s="190"/>
      <c r="S168" s="190"/>
      <c r="T168" s="191"/>
      <c r="AT168" s="185" t="s">
        <v>156</v>
      </c>
      <c r="AU168" s="185" t="s">
        <v>154</v>
      </c>
      <c r="AV168" s="11" t="s">
        <v>154</v>
      </c>
      <c r="AW168" s="11" t="s">
        <v>35</v>
      </c>
      <c r="AX168" s="11" t="s">
        <v>79</v>
      </c>
      <c r="AY168" s="185" t="s">
        <v>145</v>
      </c>
    </row>
    <row r="169" spans="2:65" s="1" customFormat="1" ht="16.5" customHeight="1">
      <c r="B169" s="170"/>
      <c r="C169" s="193" t="s">
        <v>354</v>
      </c>
      <c r="D169" s="193" t="s">
        <v>355</v>
      </c>
      <c r="E169" s="194" t="s">
        <v>356</v>
      </c>
      <c r="F169" s="195" t="s">
        <v>357</v>
      </c>
      <c r="G169" s="196" t="s">
        <v>178</v>
      </c>
      <c r="H169" s="197">
        <v>3.96</v>
      </c>
      <c r="I169" s="198"/>
      <c r="J169" s="199">
        <f>ROUND(I169*H169,2)</f>
        <v>0</v>
      </c>
      <c r="K169" s="195" t="s">
        <v>152</v>
      </c>
      <c r="L169" s="200"/>
      <c r="M169" s="201" t="s">
        <v>5</v>
      </c>
      <c r="N169" s="202" t="s">
        <v>43</v>
      </c>
      <c r="O169" s="39"/>
      <c r="P169" s="180">
        <f>O169*H169</f>
        <v>0</v>
      </c>
      <c r="Q169" s="180">
        <v>0.00021</v>
      </c>
      <c r="R169" s="180">
        <f>Q169*H169</f>
        <v>0.0008316</v>
      </c>
      <c r="S169" s="180">
        <v>0</v>
      </c>
      <c r="T169" s="181">
        <f>S169*H169</f>
        <v>0</v>
      </c>
      <c r="AR169" s="21" t="s">
        <v>309</v>
      </c>
      <c r="AT169" s="21" t="s">
        <v>355</v>
      </c>
      <c r="AU169" s="21" t="s">
        <v>154</v>
      </c>
      <c r="AY169" s="21" t="s">
        <v>145</v>
      </c>
      <c r="BE169" s="182">
        <f>IF(N169="základní",J169,0)</f>
        <v>0</v>
      </c>
      <c r="BF169" s="182">
        <f>IF(N169="snížená",J169,0)</f>
        <v>0</v>
      </c>
      <c r="BG169" s="182">
        <f>IF(N169="zákl. přenesená",J169,0)</f>
        <v>0</v>
      </c>
      <c r="BH169" s="182">
        <f>IF(N169="sníž. přenesená",J169,0)</f>
        <v>0</v>
      </c>
      <c r="BI169" s="182">
        <f>IF(N169="nulová",J169,0)</f>
        <v>0</v>
      </c>
      <c r="BJ169" s="21" t="s">
        <v>154</v>
      </c>
      <c r="BK169" s="182">
        <f>ROUND(I169*H169,2)</f>
        <v>0</v>
      </c>
      <c r="BL169" s="21" t="s">
        <v>225</v>
      </c>
      <c r="BM169" s="21" t="s">
        <v>358</v>
      </c>
    </row>
    <row r="170" spans="2:51" s="11" customFormat="1" ht="13.5">
      <c r="B170" s="183"/>
      <c r="D170" s="184" t="s">
        <v>156</v>
      </c>
      <c r="F170" s="186" t="s">
        <v>359</v>
      </c>
      <c r="H170" s="187">
        <v>3.96</v>
      </c>
      <c r="I170" s="188"/>
      <c r="L170" s="183"/>
      <c r="M170" s="189"/>
      <c r="N170" s="190"/>
      <c r="O170" s="190"/>
      <c r="P170" s="190"/>
      <c r="Q170" s="190"/>
      <c r="R170" s="190"/>
      <c r="S170" s="190"/>
      <c r="T170" s="191"/>
      <c r="AT170" s="185" t="s">
        <v>156</v>
      </c>
      <c r="AU170" s="185" t="s">
        <v>154</v>
      </c>
      <c r="AV170" s="11" t="s">
        <v>154</v>
      </c>
      <c r="AW170" s="11" t="s">
        <v>6</v>
      </c>
      <c r="AX170" s="11" t="s">
        <v>79</v>
      </c>
      <c r="AY170" s="185" t="s">
        <v>145</v>
      </c>
    </row>
    <row r="171" spans="2:65" s="1" customFormat="1" ht="16.5" customHeight="1">
      <c r="B171" s="170"/>
      <c r="C171" s="171" t="s">
        <v>360</v>
      </c>
      <c r="D171" s="171" t="s">
        <v>148</v>
      </c>
      <c r="E171" s="172" t="s">
        <v>361</v>
      </c>
      <c r="F171" s="173" t="s">
        <v>362</v>
      </c>
      <c r="G171" s="174" t="s">
        <v>250</v>
      </c>
      <c r="H171" s="192"/>
      <c r="I171" s="176"/>
      <c r="J171" s="177">
        <f>ROUND(I171*H171,2)</f>
        <v>0</v>
      </c>
      <c r="K171" s="173" t="s">
        <v>152</v>
      </c>
      <c r="L171" s="38"/>
      <c r="M171" s="178" t="s">
        <v>5</v>
      </c>
      <c r="N171" s="179" t="s">
        <v>43</v>
      </c>
      <c r="O171" s="39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AR171" s="21" t="s">
        <v>225</v>
      </c>
      <c r="AT171" s="21" t="s">
        <v>148</v>
      </c>
      <c r="AU171" s="21" t="s">
        <v>154</v>
      </c>
      <c r="AY171" s="21" t="s">
        <v>145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21" t="s">
        <v>154</v>
      </c>
      <c r="BK171" s="182">
        <f>ROUND(I171*H171,2)</f>
        <v>0</v>
      </c>
      <c r="BL171" s="21" t="s">
        <v>225</v>
      </c>
      <c r="BM171" s="21" t="s">
        <v>363</v>
      </c>
    </row>
    <row r="172" spans="2:63" s="10" customFormat="1" ht="29.85" customHeight="1">
      <c r="B172" s="157"/>
      <c r="D172" s="158" t="s">
        <v>70</v>
      </c>
      <c r="E172" s="168" t="s">
        <v>364</v>
      </c>
      <c r="F172" s="168" t="s">
        <v>365</v>
      </c>
      <c r="I172" s="160"/>
      <c r="J172" s="169">
        <f>BK172</f>
        <v>0</v>
      </c>
      <c r="L172" s="157"/>
      <c r="M172" s="162"/>
      <c r="N172" s="163"/>
      <c r="O172" s="163"/>
      <c r="P172" s="164">
        <f>SUM(P173:P183)</f>
        <v>0</v>
      </c>
      <c r="Q172" s="163"/>
      <c r="R172" s="164">
        <f>SUM(R173:R183)</f>
        <v>0.27390096</v>
      </c>
      <c r="S172" s="163"/>
      <c r="T172" s="165">
        <f>SUM(T173:T183)</f>
        <v>0.1017</v>
      </c>
      <c r="AR172" s="158" t="s">
        <v>154</v>
      </c>
      <c r="AT172" s="166" t="s">
        <v>70</v>
      </c>
      <c r="AU172" s="166" t="s">
        <v>79</v>
      </c>
      <c r="AY172" s="158" t="s">
        <v>145</v>
      </c>
      <c r="BK172" s="167">
        <f>SUM(BK173:BK183)</f>
        <v>0</v>
      </c>
    </row>
    <row r="173" spans="2:65" s="1" customFormat="1" ht="25.5" customHeight="1">
      <c r="B173" s="170"/>
      <c r="C173" s="171" t="s">
        <v>366</v>
      </c>
      <c r="D173" s="171" t="s">
        <v>148</v>
      </c>
      <c r="E173" s="172" t="s">
        <v>367</v>
      </c>
      <c r="F173" s="173" t="s">
        <v>368</v>
      </c>
      <c r="G173" s="174" t="s">
        <v>151</v>
      </c>
      <c r="H173" s="175">
        <v>34.08</v>
      </c>
      <c r="I173" s="176"/>
      <c r="J173" s="177">
        <f>ROUND(I173*H173,2)</f>
        <v>0</v>
      </c>
      <c r="K173" s="173" t="s">
        <v>152</v>
      </c>
      <c r="L173" s="38"/>
      <c r="M173" s="178" t="s">
        <v>5</v>
      </c>
      <c r="N173" s="179" t="s">
        <v>43</v>
      </c>
      <c r="O173" s="39"/>
      <c r="P173" s="180">
        <f>O173*H173</f>
        <v>0</v>
      </c>
      <c r="Q173" s="180">
        <v>3E-05</v>
      </c>
      <c r="R173" s="180">
        <f>Q173*H173</f>
        <v>0.0010224</v>
      </c>
      <c r="S173" s="180">
        <v>0</v>
      </c>
      <c r="T173" s="181">
        <f>S173*H173</f>
        <v>0</v>
      </c>
      <c r="AR173" s="21" t="s">
        <v>225</v>
      </c>
      <c r="AT173" s="21" t="s">
        <v>148</v>
      </c>
      <c r="AU173" s="21" t="s">
        <v>154</v>
      </c>
      <c r="AY173" s="21" t="s">
        <v>145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21" t="s">
        <v>154</v>
      </c>
      <c r="BK173" s="182">
        <f>ROUND(I173*H173,2)</f>
        <v>0</v>
      </c>
      <c r="BL173" s="21" t="s">
        <v>225</v>
      </c>
      <c r="BM173" s="21" t="s">
        <v>369</v>
      </c>
    </row>
    <row r="174" spans="2:51" s="11" customFormat="1" ht="13.5">
      <c r="B174" s="183"/>
      <c r="D174" s="184" t="s">
        <v>156</v>
      </c>
      <c r="E174" s="185" t="s">
        <v>5</v>
      </c>
      <c r="F174" s="186" t="s">
        <v>167</v>
      </c>
      <c r="H174" s="187">
        <v>34.08</v>
      </c>
      <c r="I174" s="188"/>
      <c r="L174" s="183"/>
      <c r="M174" s="189"/>
      <c r="N174" s="190"/>
      <c r="O174" s="190"/>
      <c r="P174" s="190"/>
      <c r="Q174" s="190"/>
      <c r="R174" s="190"/>
      <c r="S174" s="190"/>
      <c r="T174" s="191"/>
      <c r="AT174" s="185" t="s">
        <v>156</v>
      </c>
      <c r="AU174" s="185" t="s">
        <v>154</v>
      </c>
      <c r="AV174" s="11" t="s">
        <v>154</v>
      </c>
      <c r="AW174" s="11" t="s">
        <v>35</v>
      </c>
      <c r="AX174" s="11" t="s">
        <v>79</v>
      </c>
      <c r="AY174" s="185" t="s">
        <v>145</v>
      </c>
    </row>
    <row r="175" spans="2:65" s="1" customFormat="1" ht="16.5" customHeight="1">
      <c r="B175" s="170"/>
      <c r="C175" s="171" t="s">
        <v>370</v>
      </c>
      <c r="D175" s="171" t="s">
        <v>148</v>
      </c>
      <c r="E175" s="172" t="s">
        <v>371</v>
      </c>
      <c r="F175" s="173" t="s">
        <v>372</v>
      </c>
      <c r="G175" s="174" t="s">
        <v>151</v>
      </c>
      <c r="H175" s="175">
        <v>34.08</v>
      </c>
      <c r="I175" s="176"/>
      <c r="J175" s="177">
        <f>ROUND(I175*H175,2)</f>
        <v>0</v>
      </c>
      <c r="K175" s="173" t="s">
        <v>152</v>
      </c>
      <c r="L175" s="38"/>
      <c r="M175" s="178" t="s">
        <v>5</v>
      </c>
      <c r="N175" s="179" t="s">
        <v>43</v>
      </c>
      <c r="O175" s="39"/>
      <c r="P175" s="180">
        <f>O175*H175</f>
        <v>0</v>
      </c>
      <c r="Q175" s="180">
        <v>0.00455</v>
      </c>
      <c r="R175" s="180">
        <f>Q175*H175</f>
        <v>0.155064</v>
      </c>
      <c r="S175" s="180">
        <v>0</v>
      </c>
      <c r="T175" s="181">
        <f>S175*H175</f>
        <v>0</v>
      </c>
      <c r="AR175" s="21" t="s">
        <v>225</v>
      </c>
      <c r="AT175" s="21" t="s">
        <v>148</v>
      </c>
      <c r="AU175" s="21" t="s">
        <v>154</v>
      </c>
      <c r="AY175" s="21" t="s">
        <v>145</v>
      </c>
      <c r="BE175" s="182">
        <f>IF(N175="základní",J175,0)</f>
        <v>0</v>
      </c>
      <c r="BF175" s="182">
        <f>IF(N175="snížená",J175,0)</f>
        <v>0</v>
      </c>
      <c r="BG175" s="182">
        <f>IF(N175="zákl. přenesená",J175,0)</f>
        <v>0</v>
      </c>
      <c r="BH175" s="182">
        <f>IF(N175="sníž. přenesená",J175,0)</f>
        <v>0</v>
      </c>
      <c r="BI175" s="182">
        <f>IF(N175="nulová",J175,0)</f>
        <v>0</v>
      </c>
      <c r="BJ175" s="21" t="s">
        <v>154</v>
      </c>
      <c r="BK175" s="182">
        <f>ROUND(I175*H175,2)</f>
        <v>0</v>
      </c>
      <c r="BL175" s="21" t="s">
        <v>225</v>
      </c>
      <c r="BM175" s="21" t="s">
        <v>373</v>
      </c>
    </row>
    <row r="176" spans="2:65" s="1" customFormat="1" ht="16.5" customHeight="1">
      <c r="B176" s="170"/>
      <c r="C176" s="171" t="s">
        <v>374</v>
      </c>
      <c r="D176" s="171" t="s">
        <v>148</v>
      </c>
      <c r="E176" s="172" t="s">
        <v>375</v>
      </c>
      <c r="F176" s="173" t="s">
        <v>376</v>
      </c>
      <c r="G176" s="174" t="s">
        <v>151</v>
      </c>
      <c r="H176" s="175">
        <v>33.9</v>
      </c>
      <c r="I176" s="176"/>
      <c r="J176" s="177">
        <f>ROUND(I176*H176,2)</f>
        <v>0</v>
      </c>
      <c r="K176" s="173" t="s">
        <v>152</v>
      </c>
      <c r="L176" s="38"/>
      <c r="M176" s="178" t="s">
        <v>5</v>
      </c>
      <c r="N176" s="179" t="s">
        <v>43</v>
      </c>
      <c r="O176" s="39"/>
      <c r="P176" s="180">
        <f>O176*H176</f>
        <v>0</v>
      </c>
      <c r="Q176" s="180">
        <v>0</v>
      </c>
      <c r="R176" s="180">
        <f>Q176*H176</f>
        <v>0</v>
      </c>
      <c r="S176" s="180">
        <v>0.003</v>
      </c>
      <c r="T176" s="181">
        <f>S176*H176</f>
        <v>0.1017</v>
      </c>
      <c r="AR176" s="21" t="s">
        <v>225</v>
      </c>
      <c r="AT176" s="21" t="s">
        <v>148</v>
      </c>
      <c r="AU176" s="21" t="s">
        <v>154</v>
      </c>
      <c r="AY176" s="21" t="s">
        <v>145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21" t="s">
        <v>154</v>
      </c>
      <c r="BK176" s="182">
        <f>ROUND(I176*H176,2)</f>
        <v>0</v>
      </c>
      <c r="BL176" s="21" t="s">
        <v>225</v>
      </c>
      <c r="BM176" s="21" t="s">
        <v>377</v>
      </c>
    </row>
    <row r="177" spans="2:51" s="11" customFormat="1" ht="13.5">
      <c r="B177" s="183"/>
      <c r="D177" s="184" t="s">
        <v>156</v>
      </c>
      <c r="E177" s="185" t="s">
        <v>5</v>
      </c>
      <c r="F177" s="186" t="s">
        <v>175</v>
      </c>
      <c r="H177" s="187">
        <v>33.9</v>
      </c>
      <c r="I177" s="188"/>
      <c r="L177" s="183"/>
      <c r="M177" s="189"/>
      <c r="N177" s="190"/>
      <c r="O177" s="190"/>
      <c r="P177" s="190"/>
      <c r="Q177" s="190"/>
      <c r="R177" s="190"/>
      <c r="S177" s="190"/>
      <c r="T177" s="191"/>
      <c r="AT177" s="185" t="s">
        <v>156</v>
      </c>
      <c r="AU177" s="185" t="s">
        <v>154</v>
      </c>
      <c r="AV177" s="11" t="s">
        <v>154</v>
      </c>
      <c r="AW177" s="11" t="s">
        <v>35</v>
      </c>
      <c r="AX177" s="11" t="s">
        <v>79</v>
      </c>
      <c r="AY177" s="185" t="s">
        <v>145</v>
      </c>
    </row>
    <row r="178" spans="2:65" s="1" customFormat="1" ht="16.5" customHeight="1">
      <c r="B178" s="170"/>
      <c r="C178" s="171" t="s">
        <v>378</v>
      </c>
      <c r="D178" s="171" t="s">
        <v>148</v>
      </c>
      <c r="E178" s="172" t="s">
        <v>379</v>
      </c>
      <c r="F178" s="173" t="s">
        <v>380</v>
      </c>
      <c r="G178" s="174" t="s">
        <v>151</v>
      </c>
      <c r="H178" s="175">
        <v>34.08</v>
      </c>
      <c r="I178" s="176"/>
      <c r="J178" s="177">
        <f>ROUND(I178*H178,2)</f>
        <v>0</v>
      </c>
      <c r="K178" s="173" t="s">
        <v>152</v>
      </c>
      <c r="L178" s="38"/>
      <c r="M178" s="178" t="s">
        <v>5</v>
      </c>
      <c r="N178" s="179" t="s">
        <v>43</v>
      </c>
      <c r="O178" s="39"/>
      <c r="P178" s="180">
        <f>O178*H178</f>
        <v>0</v>
      </c>
      <c r="Q178" s="180">
        <v>0.0003</v>
      </c>
      <c r="R178" s="180">
        <f>Q178*H178</f>
        <v>0.010223999999999999</v>
      </c>
      <c r="S178" s="180">
        <v>0</v>
      </c>
      <c r="T178" s="181">
        <f>S178*H178</f>
        <v>0</v>
      </c>
      <c r="AR178" s="21" t="s">
        <v>225</v>
      </c>
      <c r="AT178" s="21" t="s">
        <v>148</v>
      </c>
      <c r="AU178" s="21" t="s">
        <v>154</v>
      </c>
      <c r="AY178" s="21" t="s">
        <v>145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21" t="s">
        <v>154</v>
      </c>
      <c r="BK178" s="182">
        <f>ROUND(I178*H178,2)</f>
        <v>0</v>
      </c>
      <c r="BL178" s="21" t="s">
        <v>225</v>
      </c>
      <c r="BM178" s="21" t="s">
        <v>381</v>
      </c>
    </row>
    <row r="179" spans="2:65" s="1" customFormat="1" ht="25.5" customHeight="1">
      <c r="B179" s="170"/>
      <c r="C179" s="193" t="s">
        <v>382</v>
      </c>
      <c r="D179" s="193" t="s">
        <v>355</v>
      </c>
      <c r="E179" s="194" t="s">
        <v>383</v>
      </c>
      <c r="F179" s="195" t="s">
        <v>384</v>
      </c>
      <c r="G179" s="196" t="s">
        <v>151</v>
      </c>
      <c r="H179" s="197">
        <v>37.488</v>
      </c>
      <c r="I179" s="198"/>
      <c r="J179" s="199">
        <f>ROUND(I179*H179,2)</f>
        <v>0</v>
      </c>
      <c r="K179" s="195" t="s">
        <v>152</v>
      </c>
      <c r="L179" s="200"/>
      <c r="M179" s="201" t="s">
        <v>5</v>
      </c>
      <c r="N179" s="202" t="s">
        <v>43</v>
      </c>
      <c r="O179" s="39"/>
      <c r="P179" s="180">
        <f>O179*H179</f>
        <v>0</v>
      </c>
      <c r="Q179" s="180">
        <v>0.00287</v>
      </c>
      <c r="R179" s="180">
        <f>Q179*H179</f>
        <v>0.10759056</v>
      </c>
      <c r="S179" s="180">
        <v>0</v>
      </c>
      <c r="T179" s="181">
        <f>S179*H179</f>
        <v>0</v>
      </c>
      <c r="AR179" s="21" t="s">
        <v>309</v>
      </c>
      <c r="AT179" s="21" t="s">
        <v>355</v>
      </c>
      <c r="AU179" s="21" t="s">
        <v>154</v>
      </c>
      <c r="AY179" s="21" t="s">
        <v>145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21" t="s">
        <v>154</v>
      </c>
      <c r="BK179" s="182">
        <f>ROUND(I179*H179,2)</f>
        <v>0</v>
      </c>
      <c r="BL179" s="21" t="s">
        <v>225</v>
      </c>
      <c r="BM179" s="21" t="s">
        <v>385</v>
      </c>
    </row>
    <row r="180" spans="2:51" s="11" customFormat="1" ht="13.5">
      <c r="B180" s="183"/>
      <c r="D180" s="184" t="s">
        <v>156</v>
      </c>
      <c r="F180" s="186" t="s">
        <v>386</v>
      </c>
      <c r="H180" s="187">
        <v>37.488</v>
      </c>
      <c r="I180" s="188"/>
      <c r="L180" s="183"/>
      <c r="M180" s="189"/>
      <c r="N180" s="190"/>
      <c r="O180" s="190"/>
      <c r="P180" s="190"/>
      <c r="Q180" s="190"/>
      <c r="R180" s="190"/>
      <c r="S180" s="190"/>
      <c r="T180" s="191"/>
      <c r="AT180" s="185" t="s">
        <v>156</v>
      </c>
      <c r="AU180" s="185" t="s">
        <v>154</v>
      </c>
      <c r="AV180" s="11" t="s">
        <v>154</v>
      </c>
      <c r="AW180" s="11" t="s">
        <v>6</v>
      </c>
      <c r="AX180" s="11" t="s">
        <v>79</v>
      </c>
      <c r="AY180" s="185" t="s">
        <v>145</v>
      </c>
    </row>
    <row r="181" spans="2:65" s="1" customFormat="1" ht="16.5" customHeight="1">
      <c r="B181" s="170"/>
      <c r="C181" s="171" t="s">
        <v>387</v>
      </c>
      <c r="D181" s="171" t="s">
        <v>148</v>
      </c>
      <c r="E181" s="172" t="s">
        <v>388</v>
      </c>
      <c r="F181" s="173" t="s">
        <v>389</v>
      </c>
      <c r="G181" s="174" t="s">
        <v>178</v>
      </c>
      <c r="H181" s="175">
        <v>23.856</v>
      </c>
      <c r="I181" s="176"/>
      <c r="J181" s="177">
        <f>ROUND(I181*H181,2)</f>
        <v>0</v>
      </c>
      <c r="K181" s="173" t="s">
        <v>152</v>
      </c>
      <c r="L181" s="38"/>
      <c r="M181" s="178" t="s">
        <v>5</v>
      </c>
      <c r="N181" s="179" t="s">
        <v>43</v>
      </c>
      <c r="O181" s="39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AR181" s="21" t="s">
        <v>225</v>
      </c>
      <c r="AT181" s="21" t="s">
        <v>148</v>
      </c>
      <c r="AU181" s="21" t="s">
        <v>154</v>
      </c>
      <c r="AY181" s="21" t="s">
        <v>145</v>
      </c>
      <c r="BE181" s="182">
        <f>IF(N181="základní",J181,0)</f>
        <v>0</v>
      </c>
      <c r="BF181" s="182">
        <f>IF(N181="snížená",J181,0)</f>
        <v>0</v>
      </c>
      <c r="BG181" s="182">
        <f>IF(N181="zákl. přenesená",J181,0)</f>
        <v>0</v>
      </c>
      <c r="BH181" s="182">
        <f>IF(N181="sníž. přenesená",J181,0)</f>
        <v>0</v>
      </c>
      <c r="BI181" s="182">
        <f>IF(N181="nulová",J181,0)</f>
        <v>0</v>
      </c>
      <c r="BJ181" s="21" t="s">
        <v>154</v>
      </c>
      <c r="BK181" s="182">
        <f>ROUND(I181*H181,2)</f>
        <v>0</v>
      </c>
      <c r="BL181" s="21" t="s">
        <v>225</v>
      </c>
      <c r="BM181" s="21" t="s">
        <v>390</v>
      </c>
    </row>
    <row r="182" spans="2:51" s="11" customFormat="1" ht="13.5">
      <c r="B182" s="183"/>
      <c r="D182" s="184" t="s">
        <v>156</v>
      </c>
      <c r="E182" s="185" t="s">
        <v>5</v>
      </c>
      <c r="F182" s="186" t="s">
        <v>391</v>
      </c>
      <c r="H182" s="187">
        <v>23.856</v>
      </c>
      <c r="I182" s="188"/>
      <c r="L182" s="183"/>
      <c r="M182" s="189"/>
      <c r="N182" s="190"/>
      <c r="O182" s="190"/>
      <c r="P182" s="190"/>
      <c r="Q182" s="190"/>
      <c r="R182" s="190"/>
      <c r="S182" s="190"/>
      <c r="T182" s="191"/>
      <c r="AT182" s="185" t="s">
        <v>156</v>
      </c>
      <c r="AU182" s="185" t="s">
        <v>154</v>
      </c>
      <c r="AV182" s="11" t="s">
        <v>154</v>
      </c>
      <c r="AW182" s="11" t="s">
        <v>35</v>
      </c>
      <c r="AX182" s="11" t="s">
        <v>79</v>
      </c>
      <c r="AY182" s="185" t="s">
        <v>145</v>
      </c>
    </row>
    <row r="183" spans="2:65" s="1" customFormat="1" ht="16.5" customHeight="1">
      <c r="B183" s="170"/>
      <c r="C183" s="171" t="s">
        <v>392</v>
      </c>
      <c r="D183" s="171" t="s">
        <v>148</v>
      </c>
      <c r="E183" s="172" t="s">
        <v>393</v>
      </c>
      <c r="F183" s="173" t="s">
        <v>394</v>
      </c>
      <c r="G183" s="174" t="s">
        <v>250</v>
      </c>
      <c r="H183" s="192"/>
      <c r="I183" s="176"/>
      <c r="J183" s="177">
        <f>ROUND(I183*H183,2)</f>
        <v>0</v>
      </c>
      <c r="K183" s="173" t="s">
        <v>152</v>
      </c>
      <c r="L183" s="38"/>
      <c r="M183" s="178" t="s">
        <v>5</v>
      </c>
      <c r="N183" s="179" t="s">
        <v>43</v>
      </c>
      <c r="O183" s="39"/>
      <c r="P183" s="180">
        <f>O183*H183</f>
        <v>0</v>
      </c>
      <c r="Q183" s="180">
        <v>0</v>
      </c>
      <c r="R183" s="180">
        <f>Q183*H183</f>
        <v>0</v>
      </c>
      <c r="S183" s="180">
        <v>0</v>
      </c>
      <c r="T183" s="181">
        <f>S183*H183</f>
        <v>0</v>
      </c>
      <c r="AR183" s="21" t="s">
        <v>225</v>
      </c>
      <c r="AT183" s="21" t="s">
        <v>148</v>
      </c>
      <c r="AU183" s="21" t="s">
        <v>154</v>
      </c>
      <c r="AY183" s="21" t="s">
        <v>145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21" t="s">
        <v>154</v>
      </c>
      <c r="BK183" s="182">
        <f>ROUND(I183*H183,2)</f>
        <v>0</v>
      </c>
      <c r="BL183" s="21" t="s">
        <v>225</v>
      </c>
      <c r="BM183" s="21" t="s">
        <v>395</v>
      </c>
    </row>
    <row r="184" spans="2:63" s="10" customFormat="1" ht="29.85" customHeight="1">
      <c r="B184" s="157"/>
      <c r="D184" s="158" t="s">
        <v>70</v>
      </c>
      <c r="E184" s="168" t="s">
        <v>396</v>
      </c>
      <c r="F184" s="168" t="s">
        <v>397</v>
      </c>
      <c r="I184" s="160"/>
      <c r="J184" s="169">
        <f>BK184</f>
        <v>0</v>
      </c>
      <c r="L184" s="157"/>
      <c r="M184" s="162"/>
      <c r="N184" s="163"/>
      <c r="O184" s="163"/>
      <c r="P184" s="164">
        <f>SUM(P185:P194)</f>
        <v>0</v>
      </c>
      <c r="Q184" s="163"/>
      <c r="R184" s="164">
        <f>SUM(R185:R194)</f>
        <v>1.7609548000000002</v>
      </c>
      <c r="S184" s="163"/>
      <c r="T184" s="165">
        <f>SUM(T185:T194)</f>
        <v>0</v>
      </c>
      <c r="AR184" s="158" t="s">
        <v>154</v>
      </c>
      <c r="AT184" s="166" t="s">
        <v>70</v>
      </c>
      <c r="AU184" s="166" t="s">
        <v>79</v>
      </c>
      <c r="AY184" s="158" t="s">
        <v>145</v>
      </c>
      <c r="BK184" s="167">
        <f>SUM(BK185:BK194)</f>
        <v>0</v>
      </c>
    </row>
    <row r="185" spans="2:65" s="1" customFormat="1" ht="25.5" customHeight="1">
      <c r="B185" s="170"/>
      <c r="C185" s="171" t="s">
        <v>398</v>
      </c>
      <c r="D185" s="171" t="s">
        <v>148</v>
      </c>
      <c r="E185" s="172" t="s">
        <v>399</v>
      </c>
      <c r="F185" s="173" t="s">
        <v>400</v>
      </c>
      <c r="G185" s="174" t="s">
        <v>151</v>
      </c>
      <c r="H185" s="175">
        <v>106.644</v>
      </c>
      <c r="I185" s="176"/>
      <c r="J185" s="177">
        <f>ROUND(I185*H185,2)</f>
        <v>0</v>
      </c>
      <c r="K185" s="173" t="s">
        <v>152</v>
      </c>
      <c r="L185" s="38"/>
      <c r="M185" s="178" t="s">
        <v>5</v>
      </c>
      <c r="N185" s="179" t="s">
        <v>43</v>
      </c>
      <c r="O185" s="39"/>
      <c r="P185" s="180">
        <f>O185*H185</f>
        <v>0</v>
      </c>
      <c r="Q185" s="180">
        <v>0.003</v>
      </c>
      <c r="R185" s="180">
        <f>Q185*H185</f>
        <v>0.31993200000000005</v>
      </c>
      <c r="S185" s="180">
        <v>0</v>
      </c>
      <c r="T185" s="181">
        <f>S185*H185</f>
        <v>0</v>
      </c>
      <c r="AR185" s="21" t="s">
        <v>225</v>
      </c>
      <c r="AT185" s="21" t="s">
        <v>148</v>
      </c>
      <c r="AU185" s="21" t="s">
        <v>154</v>
      </c>
      <c r="AY185" s="21" t="s">
        <v>145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21" t="s">
        <v>154</v>
      </c>
      <c r="BK185" s="182">
        <f>ROUND(I185*H185,2)</f>
        <v>0</v>
      </c>
      <c r="BL185" s="21" t="s">
        <v>225</v>
      </c>
      <c r="BM185" s="21" t="s">
        <v>401</v>
      </c>
    </row>
    <row r="186" spans="2:51" s="11" customFormat="1" ht="13.5">
      <c r="B186" s="183"/>
      <c r="D186" s="184" t="s">
        <v>156</v>
      </c>
      <c r="E186" s="185" t="s">
        <v>5</v>
      </c>
      <c r="F186" s="186" t="s">
        <v>402</v>
      </c>
      <c r="H186" s="187">
        <v>106.644</v>
      </c>
      <c r="I186" s="188"/>
      <c r="L186" s="183"/>
      <c r="M186" s="189"/>
      <c r="N186" s="190"/>
      <c r="O186" s="190"/>
      <c r="P186" s="190"/>
      <c r="Q186" s="190"/>
      <c r="R186" s="190"/>
      <c r="S186" s="190"/>
      <c r="T186" s="191"/>
      <c r="AT186" s="185" t="s">
        <v>156</v>
      </c>
      <c r="AU186" s="185" t="s">
        <v>154</v>
      </c>
      <c r="AV186" s="11" t="s">
        <v>154</v>
      </c>
      <c r="AW186" s="11" t="s">
        <v>35</v>
      </c>
      <c r="AX186" s="11" t="s">
        <v>79</v>
      </c>
      <c r="AY186" s="185" t="s">
        <v>145</v>
      </c>
    </row>
    <row r="187" spans="2:65" s="1" customFormat="1" ht="16.5" customHeight="1">
      <c r="B187" s="170"/>
      <c r="C187" s="193" t="s">
        <v>403</v>
      </c>
      <c r="D187" s="193" t="s">
        <v>355</v>
      </c>
      <c r="E187" s="194" t="s">
        <v>404</v>
      </c>
      <c r="F187" s="195" t="s">
        <v>405</v>
      </c>
      <c r="G187" s="196" t="s">
        <v>151</v>
      </c>
      <c r="H187" s="197">
        <v>117.308</v>
      </c>
      <c r="I187" s="198"/>
      <c r="J187" s="199">
        <f>ROUND(I187*H187,2)</f>
        <v>0</v>
      </c>
      <c r="K187" s="195" t="s">
        <v>152</v>
      </c>
      <c r="L187" s="200"/>
      <c r="M187" s="201" t="s">
        <v>5</v>
      </c>
      <c r="N187" s="202" t="s">
        <v>43</v>
      </c>
      <c r="O187" s="39"/>
      <c r="P187" s="180">
        <f>O187*H187</f>
        <v>0</v>
      </c>
      <c r="Q187" s="180">
        <v>0.0118</v>
      </c>
      <c r="R187" s="180">
        <f>Q187*H187</f>
        <v>1.3842344</v>
      </c>
      <c r="S187" s="180">
        <v>0</v>
      </c>
      <c r="T187" s="181">
        <f>S187*H187</f>
        <v>0</v>
      </c>
      <c r="AR187" s="21" t="s">
        <v>309</v>
      </c>
      <c r="AT187" s="21" t="s">
        <v>355</v>
      </c>
      <c r="AU187" s="21" t="s">
        <v>154</v>
      </c>
      <c r="AY187" s="21" t="s">
        <v>145</v>
      </c>
      <c r="BE187" s="182">
        <f>IF(N187="základní",J187,0)</f>
        <v>0</v>
      </c>
      <c r="BF187" s="182">
        <f>IF(N187="snížená",J187,0)</f>
        <v>0</v>
      </c>
      <c r="BG187" s="182">
        <f>IF(N187="zákl. přenesená",J187,0)</f>
        <v>0</v>
      </c>
      <c r="BH187" s="182">
        <f>IF(N187="sníž. přenesená",J187,0)</f>
        <v>0</v>
      </c>
      <c r="BI187" s="182">
        <f>IF(N187="nulová",J187,0)</f>
        <v>0</v>
      </c>
      <c r="BJ187" s="21" t="s">
        <v>154</v>
      </c>
      <c r="BK187" s="182">
        <f>ROUND(I187*H187,2)</f>
        <v>0</v>
      </c>
      <c r="BL187" s="21" t="s">
        <v>225</v>
      </c>
      <c r="BM187" s="21" t="s">
        <v>406</v>
      </c>
    </row>
    <row r="188" spans="2:51" s="11" customFormat="1" ht="13.5">
      <c r="B188" s="183"/>
      <c r="D188" s="184" t="s">
        <v>156</v>
      </c>
      <c r="F188" s="186" t="s">
        <v>407</v>
      </c>
      <c r="H188" s="187">
        <v>117.308</v>
      </c>
      <c r="I188" s="188"/>
      <c r="L188" s="183"/>
      <c r="M188" s="189"/>
      <c r="N188" s="190"/>
      <c r="O188" s="190"/>
      <c r="P188" s="190"/>
      <c r="Q188" s="190"/>
      <c r="R188" s="190"/>
      <c r="S188" s="190"/>
      <c r="T188" s="191"/>
      <c r="AT188" s="185" t="s">
        <v>156</v>
      </c>
      <c r="AU188" s="185" t="s">
        <v>154</v>
      </c>
      <c r="AV188" s="11" t="s">
        <v>154</v>
      </c>
      <c r="AW188" s="11" t="s">
        <v>6</v>
      </c>
      <c r="AX188" s="11" t="s">
        <v>79</v>
      </c>
      <c r="AY188" s="185" t="s">
        <v>145</v>
      </c>
    </row>
    <row r="189" spans="2:65" s="1" customFormat="1" ht="16.5" customHeight="1">
      <c r="B189" s="170"/>
      <c r="C189" s="171" t="s">
        <v>408</v>
      </c>
      <c r="D189" s="171" t="s">
        <v>148</v>
      </c>
      <c r="E189" s="172" t="s">
        <v>409</v>
      </c>
      <c r="F189" s="173" t="s">
        <v>410</v>
      </c>
      <c r="G189" s="174" t="s">
        <v>178</v>
      </c>
      <c r="H189" s="175">
        <v>40.8</v>
      </c>
      <c r="I189" s="176"/>
      <c r="J189" s="177">
        <f>ROUND(I189*H189,2)</f>
        <v>0</v>
      </c>
      <c r="K189" s="173" t="s">
        <v>152</v>
      </c>
      <c r="L189" s="38"/>
      <c r="M189" s="178" t="s">
        <v>5</v>
      </c>
      <c r="N189" s="179" t="s">
        <v>43</v>
      </c>
      <c r="O189" s="39"/>
      <c r="P189" s="180">
        <f>O189*H189</f>
        <v>0</v>
      </c>
      <c r="Q189" s="180">
        <v>0.00031</v>
      </c>
      <c r="R189" s="180">
        <f>Q189*H189</f>
        <v>0.012648</v>
      </c>
      <c r="S189" s="180">
        <v>0</v>
      </c>
      <c r="T189" s="181">
        <f>S189*H189</f>
        <v>0</v>
      </c>
      <c r="AR189" s="21" t="s">
        <v>225</v>
      </c>
      <c r="AT189" s="21" t="s">
        <v>148</v>
      </c>
      <c r="AU189" s="21" t="s">
        <v>154</v>
      </c>
      <c r="AY189" s="21" t="s">
        <v>145</v>
      </c>
      <c r="BE189" s="182">
        <f>IF(N189="základní",J189,0)</f>
        <v>0</v>
      </c>
      <c r="BF189" s="182">
        <f>IF(N189="snížená",J189,0)</f>
        <v>0</v>
      </c>
      <c r="BG189" s="182">
        <f>IF(N189="zákl. přenesená",J189,0)</f>
        <v>0</v>
      </c>
      <c r="BH189" s="182">
        <f>IF(N189="sníž. přenesená",J189,0)</f>
        <v>0</v>
      </c>
      <c r="BI189" s="182">
        <f>IF(N189="nulová",J189,0)</f>
        <v>0</v>
      </c>
      <c r="BJ189" s="21" t="s">
        <v>154</v>
      </c>
      <c r="BK189" s="182">
        <f>ROUND(I189*H189,2)</f>
        <v>0</v>
      </c>
      <c r="BL189" s="21" t="s">
        <v>225</v>
      </c>
      <c r="BM189" s="21" t="s">
        <v>411</v>
      </c>
    </row>
    <row r="190" spans="2:51" s="11" customFormat="1" ht="13.5">
      <c r="B190" s="183"/>
      <c r="D190" s="184" t="s">
        <v>156</v>
      </c>
      <c r="E190" s="185" t="s">
        <v>5</v>
      </c>
      <c r="F190" s="186" t="s">
        <v>412</v>
      </c>
      <c r="H190" s="187">
        <v>40.8</v>
      </c>
      <c r="I190" s="188"/>
      <c r="L190" s="183"/>
      <c r="M190" s="189"/>
      <c r="N190" s="190"/>
      <c r="O190" s="190"/>
      <c r="P190" s="190"/>
      <c r="Q190" s="190"/>
      <c r="R190" s="190"/>
      <c r="S190" s="190"/>
      <c r="T190" s="191"/>
      <c r="AT190" s="185" t="s">
        <v>156</v>
      </c>
      <c r="AU190" s="185" t="s">
        <v>154</v>
      </c>
      <c r="AV190" s="11" t="s">
        <v>154</v>
      </c>
      <c r="AW190" s="11" t="s">
        <v>35</v>
      </c>
      <c r="AX190" s="11" t="s">
        <v>79</v>
      </c>
      <c r="AY190" s="185" t="s">
        <v>145</v>
      </c>
    </row>
    <row r="191" spans="2:65" s="1" customFormat="1" ht="16.5" customHeight="1">
      <c r="B191" s="170"/>
      <c r="C191" s="171" t="s">
        <v>413</v>
      </c>
      <c r="D191" s="171" t="s">
        <v>148</v>
      </c>
      <c r="E191" s="172" t="s">
        <v>414</v>
      </c>
      <c r="F191" s="173" t="s">
        <v>415</v>
      </c>
      <c r="G191" s="174" t="s">
        <v>178</v>
      </c>
      <c r="H191" s="175">
        <v>46.72</v>
      </c>
      <c r="I191" s="176"/>
      <c r="J191" s="177">
        <f>ROUND(I191*H191,2)</f>
        <v>0</v>
      </c>
      <c r="K191" s="173" t="s">
        <v>152</v>
      </c>
      <c r="L191" s="38"/>
      <c r="M191" s="178" t="s">
        <v>5</v>
      </c>
      <c r="N191" s="179" t="s">
        <v>43</v>
      </c>
      <c r="O191" s="39"/>
      <c r="P191" s="180">
        <f>O191*H191</f>
        <v>0</v>
      </c>
      <c r="Q191" s="180">
        <v>0.00026</v>
      </c>
      <c r="R191" s="180">
        <f>Q191*H191</f>
        <v>0.012147199999999999</v>
      </c>
      <c r="S191" s="180">
        <v>0</v>
      </c>
      <c r="T191" s="181">
        <f>S191*H191</f>
        <v>0</v>
      </c>
      <c r="AR191" s="21" t="s">
        <v>225</v>
      </c>
      <c r="AT191" s="21" t="s">
        <v>148</v>
      </c>
      <c r="AU191" s="21" t="s">
        <v>154</v>
      </c>
      <c r="AY191" s="21" t="s">
        <v>145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21" t="s">
        <v>154</v>
      </c>
      <c r="BK191" s="182">
        <f>ROUND(I191*H191,2)</f>
        <v>0</v>
      </c>
      <c r="BL191" s="21" t="s">
        <v>225</v>
      </c>
      <c r="BM191" s="21" t="s">
        <v>416</v>
      </c>
    </row>
    <row r="192" spans="2:51" s="11" customFormat="1" ht="13.5">
      <c r="B192" s="183"/>
      <c r="D192" s="184" t="s">
        <v>156</v>
      </c>
      <c r="E192" s="185" t="s">
        <v>5</v>
      </c>
      <c r="F192" s="186" t="s">
        <v>417</v>
      </c>
      <c r="H192" s="187">
        <v>46.72</v>
      </c>
      <c r="I192" s="188"/>
      <c r="L192" s="183"/>
      <c r="M192" s="189"/>
      <c r="N192" s="190"/>
      <c r="O192" s="190"/>
      <c r="P192" s="190"/>
      <c r="Q192" s="190"/>
      <c r="R192" s="190"/>
      <c r="S192" s="190"/>
      <c r="T192" s="191"/>
      <c r="AT192" s="185" t="s">
        <v>156</v>
      </c>
      <c r="AU192" s="185" t="s">
        <v>154</v>
      </c>
      <c r="AV192" s="11" t="s">
        <v>154</v>
      </c>
      <c r="AW192" s="11" t="s">
        <v>35</v>
      </c>
      <c r="AX192" s="11" t="s">
        <v>79</v>
      </c>
      <c r="AY192" s="185" t="s">
        <v>145</v>
      </c>
    </row>
    <row r="193" spans="2:65" s="1" customFormat="1" ht="16.5" customHeight="1">
      <c r="B193" s="170"/>
      <c r="C193" s="171" t="s">
        <v>418</v>
      </c>
      <c r="D193" s="171" t="s">
        <v>148</v>
      </c>
      <c r="E193" s="172" t="s">
        <v>419</v>
      </c>
      <c r="F193" s="173" t="s">
        <v>420</v>
      </c>
      <c r="G193" s="174" t="s">
        <v>151</v>
      </c>
      <c r="H193" s="175">
        <v>106.644</v>
      </c>
      <c r="I193" s="176"/>
      <c r="J193" s="177">
        <f>ROUND(I193*H193,2)</f>
        <v>0</v>
      </c>
      <c r="K193" s="173" t="s">
        <v>152</v>
      </c>
      <c r="L193" s="38"/>
      <c r="M193" s="178" t="s">
        <v>5</v>
      </c>
      <c r="N193" s="179" t="s">
        <v>43</v>
      </c>
      <c r="O193" s="39"/>
      <c r="P193" s="180">
        <f>O193*H193</f>
        <v>0</v>
      </c>
      <c r="Q193" s="180">
        <v>0.0003</v>
      </c>
      <c r="R193" s="180">
        <f>Q193*H193</f>
        <v>0.0319932</v>
      </c>
      <c r="S193" s="180">
        <v>0</v>
      </c>
      <c r="T193" s="181">
        <f>S193*H193</f>
        <v>0</v>
      </c>
      <c r="AR193" s="21" t="s">
        <v>225</v>
      </c>
      <c r="AT193" s="21" t="s">
        <v>148</v>
      </c>
      <c r="AU193" s="21" t="s">
        <v>154</v>
      </c>
      <c r="AY193" s="21" t="s">
        <v>145</v>
      </c>
      <c r="BE193" s="182">
        <f>IF(N193="základní",J193,0)</f>
        <v>0</v>
      </c>
      <c r="BF193" s="182">
        <f>IF(N193="snížená",J193,0)</f>
        <v>0</v>
      </c>
      <c r="BG193" s="182">
        <f>IF(N193="zákl. přenesená",J193,0)</f>
        <v>0</v>
      </c>
      <c r="BH193" s="182">
        <f>IF(N193="sníž. přenesená",J193,0)</f>
        <v>0</v>
      </c>
      <c r="BI193" s="182">
        <f>IF(N193="nulová",J193,0)</f>
        <v>0</v>
      </c>
      <c r="BJ193" s="21" t="s">
        <v>154</v>
      </c>
      <c r="BK193" s="182">
        <f>ROUND(I193*H193,2)</f>
        <v>0</v>
      </c>
      <c r="BL193" s="21" t="s">
        <v>225</v>
      </c>
      <c r="BM193" s="21" t="s">
        <v>421</v>
      </c>
    </row>
    <row r="194" spans="2:65" s="1" customFormat="1" ht="16.5" customHeight="1">
      <c r="B194" s="170"/>
      <c r="C194" s="171" t="s">
        <v>422</v>
      </c>
      <c r="D194" s="171" t="s">
        <v>148</v>
      </c>
      <c r="E194" s="172" t="s">
        <v>423</v>
      </c>
      <c r="F194" s="173" t="s">
        <v>424</v>
      </c>
      <c r="G194" s="174" t="s">
        <v>250</v>
      </c>
      <c r="H194" s="192"/>
      <c r="I194" s="176"/>
      <c r="J194" s="177">
        <f>ROUND(I194*H194,2)</f>
        <v>0</v>
      </c>
      <c r="K194" s="173" t="s">
        <v>152</v>
      </c>
      <c r="L194" s="38"/>
      <c r="M194" s="178" t="s">
        <v>5</v>
      </c>
      <c r="N194" s="179" t="s">
        <v>43</v>
      </c>
      <c r="O194" s="39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AR194" s="21" t="s">
        <v>225</v>
      </c>
      <c r="AT194" s="21" t="s">
        <v>148</v>
      </c>
      <c r="AU194" s="21" t="s">
        <v>154</v>
      </c>
      <c r="AY194" s="21" t="s">
        <v>145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21" t="s">
        <v>154</v>
      </c>
      <c r="BK194" s="182">
        <f>ROUND(I194*H194,2)</f>
        <v>0</v>
      </c>
      <c r="BL194" s="21" t="s">
        <v>225</v>
      </c>
      <c r="BM194" s="21" t="s">
        <v>425</v>
      </c>
    </row>
    <row r="195" spans="2:63" s="10" customFormat="1" ht="29.85" customHeight="1">
      <c r="B195" s="157"/>
      <c r="D195" s="158" t="s">
        <v>70</v>
      </c>
      <c r="E195" s="168" t="s">
        <v>426</v>
      </c>
      <c r="F195" s="168" t="s">
        <v>427</v>
      </c>
      <c r="I195" s="160"/>
      <c r="J195" s="169">
        <f>BK195</f>
        <v>0</v>
      </c>
      <c r="L195" s="157"/>
      <c r="M195" s="162"/>
      <c r="N195" s="163"/>
      <c r="O195" s="163"/>
      <c r="P195" s="164">
        <f>SUM(P196:P200)</f>
        <v>0</v>
      </c>
      <c r="Q195" s="163"/>
      <c r="R195" s="164">
        <f>SUM(R196:R200)</f>
        <v>0.049833</v>
      </c>
      <c r="S195" s="163"/>
      <c r="T195" s="165">
        <f>SUM(T196:T200)</f>
        <v>0.010509</v>
      </c>
      <c r="AR195" s="158" t="s">
        <v>154</v>
      </c>
      <c r="AT195" s="166" t="s">
        <v>70</v>
      </c>
      <c r="AU195" s="166" t="s">
        <v>79</v>
      </c>
      <c r="AY195" s="158" t="s">
        <v>145</v>
      </c>
      <c r="BK195" s="167">
        <f>SUM(BK196:BK200)</f>
        <v>0</v>
      </c>
    </row>
    <row r="196" spans="2:65" s="1" customFormat="1" ht="16.5" customHeight="1">
      <c r="B196" s="170"/>
      <c r="C196" s="171" t="s">
        <v>428</v>
      </c>
      <c r="D196" s="171" t="s">
        <v>148</v>
      </c>
      <c r="E196" s="172" t="s">
        <v>429</v>
      </c>
      <c r="F196" s="173" t="s">
        <v>430</v>
      </c>
      <c r="G196" s="174" t="s">
        <v>151</v>
      </c>
      <c r="H196" s="175">
        <v>33.9</v>
      </c>
      <c r="I196" s="176"/>
      <c r="J196" s="177">
        <f>ROUND(I196*H196,2)</f>
        <v>0</v>
      </c>
      <c r="K196" s="173" t="s">
        <v>152</v>
      </c>
      <c r="L196" s="38"/>
      <c r="M196" s="178" t="s">
        <v>5</v>
      </c>
      <c r="N196" s="179" t="s">
        <v>43</v>
      </c>
      <c r="O196" s="39"/>
      <c r="P196" s="180">
        <f>O196*H196</f>
        <v>0</v>
      </c>
      <c r="Q196" s="180">
        <v>0.001</v>
      </c>
      <c r="R196" s="180">
        <f>Q196*H196</f>
        <v>0.0339</v>
      </c>
      <c r="S196" s="180">
        <v>0.00031</v>
      </c>
      <c r="T196" s="181">
        <f>S196*H196</f>
        <v>0.010509</v>
      </c>
      <c r="AR196" s="21" t="s">
        <v>225</v>
      </c>
      <c r="AT196" s="21" t="s">
        <v>148</v>
      </c>
      <c r="AU196" s="21" t="s">
        <v>154</v>
      </c>
      <c r="AY196" s="21" t="s">
        <v>145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21" t="s">
        <v>154</v>
      </c>
      <c r="BK196" s="182">
        <f>ROUND(I196*H196,2)</f>
        <v>0</v>
      </c>
      <c r="BL196" s="21" t="s">
        <v>225</v>
      </c>
      <c r="BM196" s="21" t="s">
        <v>431</v>
      </c>
    </row>
    <row r="197" spans="2:51" s="11" customFormat="1" ht="13.5">
      <c r="B197" s="183"/>
      <c r="D197" s="184" t="s">
        <v>156</v>
      </c>
      <c r="E197" s="185" t="s">
        <v>5</v>
      </c>
      <c r="F197" s="186" t="s">
        <v>175</v>
      </c>
      <c r="H197" s="187">
        <v>33.9</v>
      </c>
      <c r="I197" s="188"/>
      <c r="L197" s="183"/>
      <c r="M197" s="189"/>
      <c r="N197" s="190"/>
      <c r="O197" s="190"/>
      <c r="P197" s="190"/>
      <c r="Q197" s="190"/>
      <c r="R197" s="190"/>
      <c r="S197" s="190"/>
      <c r="T197" s="191"/>
      <c r="AT197" s="185" t="s">
        <v>156</v>
      </c>
      <c r="AU197" s="185" t="s">
        <v>154</v>
      </c>
      <c r="AV197" s="11" t="s">
        <v>154</v>
      </c>
      <c r="AW197" s="11" t="s">
        <v>35</v>
      </c>
      <c r="AX197" s="11" t="s">
        <v>79</v>
      </c>
      <c r="AY197" s="185" t="s">
        <v>145</v>
      </c>
    </row>
    <row r="198" spans="2:65" s="1" customFormat="1" ht="16.5" customHeight="1">
      <c r="B198" s="170"/>
      <c r="C198" s="171" t="s">
        <v>432</v>
      </c>
      <c r="D198" s="171" t="s">
        <v>148</v>
      </c>
      <c r="E198" s="172" t="s">
        <v>433</v>
      </c>
      <c r="F198" s="173" t="s">
        <v>434</v>
      </c>
      <c r="G198" s="174" t="s">
        <v>151</v>
      </c>
      <c r="H198" s="175">
        <v>33.9</v>
      </c>
      <c r="I198" s="176"/>
      <c r="J198" s="177">
        <f>ROUND(I198*H198,2)</f>
        <v>0</v>
      </c>
      <c r="K198" s="173" t="s">
        <v>152</v>
      </c>
      <c r="L198" s="38"/>
      <c r="M198" s="178" t="s">
        <v>5</v>
      </c>
      <c r="N198" s="179" t="s">
        <v>43</v>
      </c>
      <c r="O198" s="39"/>
      <c r="P198" s="180">
        <f>O198*H198</f>
        <v>0</v>
      </c>
      <c r="Q198" s="180">
        <v>0</v>
      </c>
      <c r="R198" s="180">
        <f>Q198*H198</f>
        <v>0</v>
      </c>
      <c r="S198" s="180">
        <v>0</v>
      </c>
      <c r="T198" s="181">
        <f>S198*H198</f>
        <v>0</v>
      </c>
      <c r="AR198" s="21" t="s">
        <v>225</v>
      </c>
      <c r="AT198" s="21" t="s">
        <v>148</v>
      </c>
      <c r="AU198" s="21" t="s">
        <v>154</v>
      </c>
      <c r="AY198" s="21" t="s">
        <v>145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21" t="s">
        <v>154</v>
      </c>
      <c r="BK198" s="182">
        <f>ROUND(I198*H198,2)</f>
        <v>0</v>
      </c>
      <c r="BL198" s="21" t="s">
        <v>225</v>
      </c>
      <c r="BM198" s="21" t="s">
        <v>435</v>
      </c>
    </row>
    <row r="199" spans="2:65" s="1" customFormat="1" ht="25.5" customHeight="1">
      <c r="B199" s="170"/>
      <c r="C199" s="171" t="s">
        <v>436</v>
      </c>
      <c r="D199" s="171" t="s">
        <v>148</v>
      </c>
      <c r="E199" s="172" t="s">
        <v>437</v>
      </c>
      <c r="F199" s="173" t="s">
        <v>438</v>
      </c>
      <c r="G199" s="174" t="s">
        <v>151</v>
      </c>
      <c r="H199" s="175">
        <v>33.9</v>
      </c>
      <c r="I199" s="176"/>
      <c r="J199" s="177">
        <f>ROUND(I199*H199,2)</f>
        <v>0</v>
      </c>
      <c r="K199" s="173" t="s">
        <v>152</v>
      </c>
      <c r="L199" s="38"/>
      <c r="M199" s="178" t="s">
        <v>5</v>
      </c>
      <c r="N199" s="179" t="s">
        <v>43</v>
      </c>
      <c r="O199" s="39"/>
      <c r="P199" s="180">
        <f>O199*H199</f>
        <v>0</v>
      </c>
      <c r="Q199" s="180">
        <v>0.0002</v>
      </c>
      <c r="R199" s="180">
        <f>Q199*H199</f>
        <v>0.0067800000000000004</v>
      </c>
      <c r="S199" s="180">
        <v>0</v>
      </c>
      <c r="T199" s="181">
        <f>S199*H199</f>
        <v>0</v>
      </c>
      <c r="AR199" s="21" t="s">
        <v>225</v>
      </c>
      <c r="AT199" s="21" t="s">
        <v>148</v>
      </c>
      <c r="AU199" s="21" t="s">
        <v>154</v>
      </c>
      <c r="AY199" s="21" t="s">
        <v>145</v>
      </c>
      <c r="BE199" s="182">
        <f>IF(N199="základní",J199,0)</f>
        <v>0</v>
      </c>
      <c r="BF199" s="182">
        <f>IF(N199="snížená",J199,0)</f>
        <v>0</v>
      </c>
      <c r="BG199" s="182">
        <f>IF(N199="zákl. přenesená",J199,0)</f>
        <v>0</v>
      </c>
      <c r="BH199" s="182">
        <f>IF(N199="sníž. přenesená",J199,0)</f>
        <v>0</v>
      </c>
      <c r="BI199" s="182">
        <f>IF(N199="nulová",J199,0)</f>
        <v>0</v>
      </c>
      <c r="BJ199" s="21" t="s">
        <v>154</v>
      </c>
      <c r="BK199" s="182">
        <f>ROUND(I199*H199,2)</f>
        <v>0</v>
      </c>
      <c r="BL199" s="21" t="s">
        <v>225</v>
      </c>
      <c r="BM199" s="21" t="s">
        <v>439</v>
      </c>
    </row>
    <row r="200" spans="2:65" s="1" customFormat="1" ht="25.5" customHeight="1">
      <c r="B200" s="170"/>
      <c r="C200" s="171" t="s">
        <v>440</v>
      </c>
      <c r="D200" s="171" t="s">
        <v>148</v>
      </c>
      <c r="E200" s="172" t="s">
        <v>441</v>
      </c>
      <c r="F200" s="173" t="s">
        <v>442</v>
      </c>
      <c r="G200" s="174" t="s">
        <v>151</v>
      </c>
      <c r="H200" s="175">
        <v>33.9</v>
      </c>
      <c r="I200" s="176"/>
      <c r="J200" s="177">
        <f>ROUND(I200*H200,2)</f>
        <v>0</v>
      </c>
      <c r="K200" s="173" t="s">
        <v>152</v>
      </c>
      <c r="L200" s="38"/>
      <c r="M200" s="178" t="s">
        <v>5</v>
      </c>
      <c r="N200" s="179" t="s">
        <v>43</v>
      </c>
      <c r="O200" s="39"/>
      <c r="P200" s="180">
        <f>O200*H200</f>
        <v>0</v>
      </c>
      <c r="Q200" s="180">
        <v>0.00027</v>
      </c>
      <c r="R200" s="180">
        <f>Q200*H200</f>
        <v>0.009153</v>
      </c>
      <c r="S200" s="180">
        <v>0</v>
      </c>
      <c r="T200" s="181">
        <f>S200*H200</f>
        <v>0</v>
      </c>
      <c r="AR200" s="21" t="s">
        <v>225</v>
      </c>
      <c r="AT200" s="21" t="s">
        <v>148</v>
      </c>
      <c r="AU200" s="21" t="s">
        <v>154</v>
      </c>
      <c r="AY200" s="21" t="s">
        <v>145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21" t="s">
        <v>154</v>
      </c>
      <c r="BK200" s="182">
        <f>ROUND(I200*H200,2)</f>
        <v>0</v>
      </c>
      <c r="BL200" s="21" t="s">
        <v>225</v>
      </c>
      <c r="BM200" s="21" t="s">
        <v>443</v>
      </c>
    </row>
    <row r="201" spans="2:63" s="10" customFormat="1" ht="37.35" customHeight="1">
      <c r="B201" s="157"/>
      <c r="D201" s="158" t="s">
        <v>70</v>
      </c>
      <c r="E201" s="159" t="s">
        <v>444</v>
      </c>
      <c r="F201" s="159" t="s">
        <v>445</v>
      </c>
      <c r="I201" s="160"/>
      <c r="J201" s="161">
        <f>BK201</f>
        <v>0</v>
      </c>
      <c r="L201" s="157"/>
      <c r="M201" s="162"/>
      <c r="N201" s="163"/>
      <c r="O201" s="163"/>
      <c r="P201" s="164">
        <f>P202</f>
        <v>0</v>
      </c>
      <c r="Q201" s="163"/>
      <c r="R201" s="164">
        <f>R202</f>
        <v>0</v>
      </c>
      <c r="S201" s="163"/>
      <c r="T201" s="165">
        <f>T202</f>
        <v>0</v>
      </c>
      <c r="AR201" s="158" t="s">
        <v>171</v>
      </c>
      <c r="AT201" s="166" t="s">
        <v>70</v>
      </c>
      <c r="AU201" s="166" t="s">
        <v>71</v>
      </c>
      <c r="AY201" s="158" t="s">
        <v>145</v>
      </c>
      <c r="BK201" s="167">
        <f>BK202</f>
        <v>0</v>
      </c>
    </row>
    <row r="202" spans="2:63" s="10" customFormat="1" ht="19.9" customHeight="1">
      <c r="B202" s="157"/>
      <c r="D202" s="158" t="s">
        <v>70</v>
      </c>
      <c r="E202" s="168" t="s">
        <v>446</v>
      </c>
      <c r="F202" s="168" t="s">
        <v>447</v>
      </c>
      <c r="I202" s="160"/>
      <c r="J202" s="169">
        <f>BK202</f>
        <v>0</v>
      </c>
      <c r="L202" s="157"/>
      <c r="M202" s="162"/>
      <c r="N202" s="163"/>
      <c r="O202" s="163"/>
      <c r="P202" s="164">
        <f>SUM(P203:P205)</f>
        <v>0</v>
      </c>
      <c r="Q202" s="163"/>
      <c r="R202" s="164">
        <f>SUM(R203:R205)</f>
        <v>0</v>
      </c>
      <c r="S202" s="163"/>
      <c r="T202" s="165">
        <f>SUM(T203:T205)</f>
        <v>0</v>
      </c>
      <c r="AR202" s="158" t="s">
        <v>171</v>
      </c>
      <c r="AT202" s="166" t="s">
        <v>70</v>
      </c>
      <c r="AU202" s="166" t="s">
        <v>79</v>
      </c>
      <c r="AY202" s="158" t="s">
        <v>145</v>
      </c>
      <c r="BK202" s="167">
        <f>SUM(BK203:BK205)</f>
        <v>0</v>
      </c>
    </row>
    <row r="203" spans="2:65" s="1" customFormat="1" ht="16.5" customHeight="1">
      <c r="B203" s="170"/>
      <c r="C203" s="171" t="s">
        <v>448</v>
      </c>
      <c r="D203" s="171" t="s">
        <v>148</v>
      </c>
      <c r="E203" s="172" t="s">
        <v>449</v>
      </c>
      <c r="F203" s="173" t="s">
        <v>450</v>
      </c>
      <c r="G203" s="174" t="s">
        <v>260</v>
      </c>
      <c r="H203" s="175">
        <v>1</v>
      </c>
      <c r="I203" s="176"/>
      <c r="J203" s="177">
        <f>ROUND(I203*H203,2)</f>
        <v>0</v>
      </c>
      <c r="K203" s="173" t="s">
        <v>152</v>
      </c>
      <c r="L203" s="38"/>
      <c r="M203" s="178" t="s">
        <v>5</v>
      </c>
      <c r="N203" s="179" t="s">
        <v>43</v>
      </c>
      <c r="O203" s="39"/>
      <c r="P203" s="180">
        <f>O203*H203</f>
        <v>0</v>
      </c>
      <c r="Q203" s="180">
        <v>0</v>
      </c>
      <c r="R203" s="180">
        <f>Q203*H203</f>
        <v>0</v>
      </c>
      <c r="S203" s="180">
        <v>0</v>
      </c>
      <c r="T203" s="181">
        <f>S203*H203</f>
        <v>0</v>
      </c>
      <c r="AR203" s="21" t="s">
        <v>451</v>
      </c>
      <c r="AT203" s="21" t="s">
        <v>148</v>
      </c>
      <c r="AU203" s="21" t="s">
        <v>154</v>
      </c>
      <c r="AY203" s="21" t="s">
        <v>145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21" t="s">
        <v>154</v>
      </c>
      <c r="BK203" s="182">
        <f>ROUND(I203*H203,2)</f>
        <v>0</v>
      </c>
      <c r="BL203" s="21" t="s">
        <v>451</v>
      </c>
      <c r="BM203" s="21" t="s">
        <v>452</v>
      </c>
    </row>
    <row r="204" spans="2:65" s="1" customFormat="1" ht="16.5" customHeight="1">
      <c r="B204" s="170"/>
      <c r="C204" s="171" t="s">
        <v>453</v>
      </c>
      <c r="D204" s="171" t="s">
        <v>148</v>
      </c>
      <c r="E204" s="172" t="s">
        <v>454</v>
      </c>
      <c r="F204" s="173" t="s">
        <v>455</v>
      </c>
      <c r="G204" s="174" t="s">
        <v>260</v>
      </c>
      <c r="H204" s="175">
        <v>1</v>
      </c>
      <c r="I204" s="176"/>
      <c r="J204" s="177">
        <f>ROUND(I204*H204,2)</f>
        <v>0</v>
      </c>
      <c r="K204" s="173" t="s">
        <v>152</v>
      </c>
      <c r="L204" s="38"/>
      <c r="M204" s="178" t="s">
        <v>5</v>
      </c>
      <c r="N204" s="179" t="s">
        <v>43</v>
      </c>
      <c r="O204" s="39"/>
      <c r="P204" s="180">
        <f>O204*H204</f>
        <v>0</v>
      </c>
      <c r="Q204" s="180">
        <v>0</v>
      </c>
      <c r="R204" s="180">
        <f>Q204*H204</f>
        <v>0</v>
      </c>
      <c r="S204" s="180">
        <v>0</v>
      </c>
      <c r="T204" s="181">
        <f>S204*H204</f>
        <v>0</v>
      </c>
      <c r="AR204" s="21" t="s">
        <v>451</v>
      </c>
      <c r="AT204" s="21" t="s">
        <v>148</v>
      </c>
      <c r="AU204" s="21" t="s">
        <v>154</v>
      </c>
      <c r="AY204" s="21" t="s">
        <v>145</v>
      </c>
      <c r="BE204" s="182">
        <f>IF(N204="základní",J204,0)</f>
        <v>0</v>
      </c>
      <c r="BF204" s="182">
        <f>IF(N204="snížená",J204,0)</f>
        <v>0</v>
      </c>
      <c r="BG204" s="182">
        <f>IF(N204="zákl. přenesená",J204,0)</f>
        <v>0</v>
      </c>
      <c r="BH204" s="182">
        <f>IF(N204="sníž. přenesená",J204,0)</f>
        <v>0</v>
      </c>
      <c r="BI204" s="182">
        <f>IF(N204="nulová",J204,0)</f>
        <v>0</v>
      </c>
      <c r="BJ204" s="21" t="s">
        <v>154</v>
      </c>
      <c r="BK204" s="182">
        <f>ROUND(I204*H204,2)</f>
        <v>0</v>
      </c>
      <c r="BL204" s="21" t="s">
        <v>451</v>
      </c>
      <c r="BM204" s="21" t="s">
        <v>456</v>
      </c>
    </row>
    <row r="205" spans="2:65" s="1" customFormat="1" ht="16.5" customHeight="1">
      <c r="B205" s="170"/>
      <c r="C205" s="171" t="s">
        <v>457</v>
      </c>
      <c r="D205" s="171" t="s">
        <v>148</v>
      </c>
      <c r="E205" s="172" t="s">
        <v>458</v>
      </c>
      <c r="F205" s="173" t="s">
        <v>459</v>
      </c>
      <c r="G205" s="174" t="s">
        <v>260</v>
      </c>
      <c r="H205" s="175">
        <v>1</v>
      </c>
      <c r="I205" s="176"/>
      <c r="J205" s="177">
        <f>ROUND(I205*H205,2)</f>
        <v>0</v>
      </c>
      <c r="K205" s="173" t="s">
        <v>152</v>
      </c>
      <c r="L205" s="38"/>
      <c r="M205" s="178" t="s">
        <v>5</v>
      </c>
      <c r="N205" s="203" t="s">
        <v>43</v>
      </c>
      <c r="O205" s="204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AR205" s="21" t="s">
        <v>451</v>
      </c>
      <c r="AT205" s="21" t="s">
        <v>148</v>
      </c>
      <c r="AU205" s="21" t="s">
        <v>154</v>
      </c>
      <c r="AY205" s="21" t="s">
        <v>145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21" t="s">
        <v>154</v>
      </c>
      <c r="BK205" s="182">
        <f>ROUND(I205*H205,2)</f>
        <v>0</v>
      </c>
      <c r="BL205" s="21" t="s">
        <v>451</v>
      </c>
      <c r="BM205" s="21" t="s">
        <v>460</v>
      </c>
    </row>
    <row r="206" spans="2:12" s="1" customFormat="1" ht="6.95" customHeight="1">
      <c r="B206" s="53"/>
      <c r="C206" s="54"/>
      <c r="D206" s="54"/>
      <c r="E206" s="54"/>
      <c r="F206" s="54"/>
      <c r="G206" s="54"/>
      <c r="H206" s="54"/>
      <c r="I206" s="124"/>
      <c r="J206" s="54"/>
      <c r="K206" s="54"/>
      <c r="L206" s="38"/>
    </row>
  </sheetData>
  <autoFilter ref="C95:K205"/>
  <mergeCells count="10">
    <mergeCell ref="J51:J52"/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96</v>
      </c>
      <c r="G1" s="330" t="s">
        <v>97</v>
      </c>
      <c r="H1" s="330"/>
      <c r="I1" s="100"/>
      <c r="J1" s="99" t="s">
        <v>98</v>
      </c>
      <c r="K1" s="98" t="s">
        <v>99</v>
      </c>
      <c r="L1" s="99" t="s">
        <v>100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0" t="s">
        <v>8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79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2"/>
      <c r="J6" s="26"/>
      <c r="K6" s="28"/>
    </row>
    <row r="7" spans="2:11" ht="16.5" customHeight="1">
      <c r="B7" s="25"/>
      <c r="C7" s="26"/>
      <c r="D7" s="26"/>
      <c r="E7" s="322" t="str">
        <f>'Rekapitulace stavby'!K6</f>
        <v>Rekonstrukce koupelen</v>
      </c>
      <c r="F7" s="323"/>
      <c r="G7" s="323"/>
      <c r="H7" s="323"/>
      <c r="I7" s="102"/>
      <c r="J7" s="26"/>
      <c r="K7" s="28"/>
    </row>
    <row r="8" spans="2:11" s="1" customFormat="1" ht="13.5">
      <c r="B8" s="38"/>
      <c r="C8" s="39"/>
      <c r="D8" s="34" t="s">
        <v>102</v>
      </c>
      <c r="E8" s="39"/>
      <c r="F8" s="39"/>
      <c r="G8" s="39"/>
      <c r="H8" s="39"/>
      <c r="I8" s="103"/>
      <c r="J8" s="39"/>
      <c r="K8" s="42"/>
    </row>
    <row r="9" spans="2:11" s="1" customFormat="1" ht="36.95" customHeight="1">
      <c r="B9" s="38"/>
      <c r="C9" s="39"/>
      <c r="D9" s="39"/>
      <c r="E9" s="324" t="s">
        <v>461</v>
      </c>
      <c r="F9" s="325"/>
      <c r="G9" s="325"/>
      <c r="H9" s="325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4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4" t="s">
        <v>25</v>
      </c>
      <c r="J12" s="105" t="str">
        <f>'Rekapitulace stavby'!AN8</f>
        <v>17. 11. 2018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04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4" t="s">
        <v>30</v>
      </c>
      <c r="J15" s="32" t="s">
        <v>5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4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4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4" t="s">
        <v>28</v>
      </c>
      <c r="J20" s="32" t="s">
        <v>5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04" t="s">
        <v>30</v>
      </c>
      <c r="J21" s="32" t="s">
        <v>5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03"/>
      <c r="J23" s="39"/>
      <c r="K23" s="42"/>
    </row>
    <row r="24" spans="2:11" s="6" customFormat="1" ht="16.5" customHeight="1">
      <c r="B24" s="106"/>
      <c r="C24" s="107"/>
      <c r="D24" s="107"/>
      <c r="E24" s="292" t="s">
        <v>5</v>
      </c>
      <c r="F24" s="292"/>
      <c r="G24" s="292"/>
      <c r="H24" s="292"/>
      <c r="I24" s="108"/>
      <c r="J24" s="107"/>
      <c r="K24" s="109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10"/>
      <c r="J26" s="65"/>
      <c r="K26" s="111"/>
    </row>
    <row r="27" spans="2:11" s="1" customFormat="1" ht="25.35" customHeight="1">
      <c r="B27" s="38"/>
      <c r="C27" s="39"/>
      <c r="D27" s="112" t="s">
        <v>37</v>
      </c>
      <c r="E27" s="39"/>
      <c r="F27" s="39"/>
      <c r="G27" s="39"/>
      <c r="H27" s="39"/>
      <c r="I27" s="103"/>
      <c r="J27" s="113">
        <f>ROUND(J96,2)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10"/>
      <c r="J28" s="65"/>
      <c r="K28" s="111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14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15">
        <f>ROUND(SUM(BE96:BE214),2)</f>
        <v>0</v>
      </c>
      <c r="G30" s="39"/>
      <c r="H30" s="39"/>
      <c r="I30" s="116">
        <v>0.21</v>
      </c>
      <c r="J30" s="115">
        <f>ROUND(ROUND((SUM(BE96:BE214)),2)*I30,2)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15">
        <f>ROUND(SUM(BF96:BF214),2)</f>
        <v>0</v>
      </c>
      <c r="G31" s="39"/>
      <c r="H31" s="39"/>
      <c r="I31" s="116">
        <v>0.15</v>
      </c>
      <c r="J31" s="115">
        <f>ROUND(ROUND((SUM(BF96:BF214)),2)*I31,2)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5">
        <f>ROUND(SUM(BG96:BG214),2)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15">
        <f>ROUND(SUM(BH96:BH214),2)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15">
        <f>ROUND(SUM(BI96:BI214),2)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5.35" customHeight="1">
      <c r="B36" s="38"/>
      <c r="C36" s="117"/>
      <c r="D36" s="118" t="s">
        <v>47</v>
      </c>
      <c r="E36" s="68"/>
      <c r="F36" s="68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4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5"/>
      <c r="J41" s="57"/>
      <c r="K41" s="126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16.5" customHeight="1">
      <c r="B45" s="38"/>
      <c r="C45" s="39"/>
      <c r="D45" s="39"/>
      <c r="E45" s="322" t="str">
        <f>E7</f>
        <v>Rekonstrukce koupelen</v>
      </c>
      <c r="F45" s="323"/>
      <c r="G45" s="323"/>
      <c r="H45" s="323"/>
      <c r="I45" s="103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17.25" customHeight="1">
      <c r="B47" s="38"/>
      <c r="C47" s="39"/>
      <c r="D47" s="39"/>
      <c r="E47" s="324" t="str">
        <f>E9</f>
        <v>HK-NHK-2 - Rekonstrukce koupelen typ B</v>
      </c>
      <c r="F47" s="325"/>
      <c r="G47" s="325"/>
      <c r="H47" s="325"/>
      <c r="I47" s="103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Domov U Biřičky Hradec Králové</v>
      </c>
      <c r="G49" s="39"/>
      <c r="H49" s="39"/>
      <c r="I49" s="104" t="s">
        <v>25</v>
      </c>
      <c r="J49" s="105" t="str">
        <f>IF(J12="","",J12)</f>
        <v>17. 11. 2018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Domov U Biřičky K Biřičce 1240 Hradec Králové</v>
      </c>
      <c r="G51" s="39"/>
      <c r="H51" s="39"/>
      <c r="I51" s="104" t="s">
        <v>33</v>
      </c>
      <c r="J51" s="292" t="str">
        <f>E21</f>
        <v>Pridos Hradec Králové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03"/>
      <c r="J52" s="326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7" t="s">
        <v>105</v>
      </c>
      <c r="D54" s="117"/>
      <c r="E54" s="117"/>
      <c r="F54" s="117"/>
      <c r="G54" s="117"/>
      <c r="H54" s="117"/>
      <c r="I54" s="128"/>
      <c r="J54" s="129" t="s">
        <v>106</v>
      </c>
      <c r="K54" s="13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31" t="s">
        <v>107</v>
      </c>
      <c r="D56" s="39"/>
      <c r="E56" s="39"/>
      <c r="F56" s="39"/>
      <c r="G56" s="39"/>
      <c r="H56" s="39"/>
      <c r="I56" s="103"/>
      <c r="J56" s="113">
        <f>J96</f>
        <v>0</v>
      </c>
      <c r="K56" s="42"/>
      <c r="AU56" s="21" t="s">
        <v>108</v>
      </c>
    </row>
    <row r="57" spans="2:11" s="7" customFormat="1" ht="24.95" customHeight="1">
      <c r="B57" s="132"/>
      <c r="C57" s="133"/>
      <c r="D57" s="134" t="s">
        <v>109</v>
      </c>
      <c r="E57" s="135"/>
      <c r="F57" s="135"/>
      <c r="G57" s="135"/>
      <c r="H57" s="135"/>
      <c r="I57" s="136"/>
      <c r="J57" s="137">
        <f>J97</f>
        <v>0</v>
      </c>
      <c r="K57" s="138"/>
    </row>
    <row r="58" spans="2:11" s="8" customFormat="1" ht="19.9" customHeight="1">
      <c r="B58" s="139"/>
      <c r="C58" s="140"/>
      <c r="D58" s="141" t="s">
        <v>110</v>
      </c>
      <c r="E58" s="142"/>
      <c r="F58" s="142"/>
      <c r="G58" s="142"/>
      <c r="H58" s="142"/>
      <c r="I58" s="143"/>
      <c r="J58" s="144">
        <f>J98</f>
        <v>0</v>
      </c>
      <c r="K58" s="145"/>
    </row>
    <row r="59" spans="2:11" s="8" customFormat="1" ht="19.9" customHeight="1">
      <c r="B59" s="139"/>
      <c r="C59" s="140"/>
      <c r="D59" s="141" t="s">
        <v>111</v>
      </c>
      <c r="E59" s="142"/>
      <c r="F59" s="142"/>
      <c r="G59" s="142"/>
      <c r="H59" s="142"/>
      <c r="I59" s="143"/>
      <c r="J59" s="144">
        <f>J103</f>
        <v>0</v>
      </c>
      <c r="K59" s="145"/>
    </row>
    <row r="60" spans="2:11" s="8" customFormat="1" ht="19.9" customHeight="1">
      <c r="B60" s="139"/>
      <c r="C60" s="140"/>
      <c r="D60" s="141" t="s">
        <v>112</v>
      </c>
      <c r="E60" s="142"/>
      <c r="F60" s="142"/>
      <c r="G60" s="142"/>
      <c r="H60" s="142"/>
      <c r="I60" s="143"/>
      <c r="J60" s="144">
        <f>J117</f>
        <v>0</v>
      </c>
      <c r="K60" s="145"/>
    </row>
    <row r="61" spans="2:11" s="8" customFormat="1" ht="19.9" customHeight="1">
      <c r="B61" s="139"/>
      <c r="C61" s="140"/>
      <c r="D61" s="141" t="s">
        <v>113</v>
      </c>
      <c r="E61" s="142"/>
      <c r="F61" s="142"/>
      <c r="G61" s="142"/>
      <c r="H61" s="142"/>
      <c r="I61" s="143"/>
      <c r="J61" s="144">
        <f>J123</f>
        <v>0</v>
      </c>
      <c r="K61" s="145"/>
    </row>
    <row r="62" spans="2:11" s="7" customFormat="1" ht="24.95" customHeight="1">
      <c r="B62" s="132"/>
      <c r="C62" s="133"/>
      <c r="D62" s="134" t="s">
        <v>114</v>
      </c>
      <c r="E62" s="135"/>
      <c r="F62" s="135"/>
      <c r="G62" s="135"/>
      <c r="H62" s="135"/>
      <c r="I62" s="136"/>
      <c r="J62" s="137">
        <f>J125</f>
        <v>0</v>
      </c>
      <c r="K62" s="138"/>
    </row>
    <row r="63" spans="2:11" s="8" customFormat="1" ht="19.9" customHeight="1">
      <c r="B63" s="139"/>
      <c r="C63" s="140"/>
      <c r="D63" s="141" t="s">
        <v>115</v>
      </c>
      <c r="E63" s="142"/>
      <c r="F63" s="142"/>
      <c r="G63" s="142"/>
      <c r="H63" s="142"/>
      <c r="I63" s="143"/>
      <c r="J63" s="144">
        <f>J126</f>
        <v>0</v>
      </c>
      <c r="K63" s="145"/>
    </row>
    <row r="64" spans="2:11" s="8" customFormat="1" ht="19.9" customHeight="1">
      <c r="B64" s="139"/>
      <c r="C64" s="140"/>
      <c r="D64" s="141" t="s">
        <v>116</v>
      </c>
      <c r="E64" s="142"/>
      <c r="F64" s="142"/>
      <c r="G64" s="142"/>
      <c r="H64" s="142"/>
      <c r="I64" s="143"/>
      <c r="J64" s="144">
        <f>J131</f>
        <v>0</v>
      </c>
      <c r="K64" s="145"/>
    </row>
    <row r="65" spans="2:11" s="8" customFormat="1" ht="19.9" customHeight="1">
      <c r="B65" s="139"/>
      <c r="C65" s="140"/>
      <c r="D65" s="141" t="s">
        <v>117</v>
      </c>
      <c r="E65" s="142"/>
      <c r="F65" s="142"/>
      <c r="G65" s="142"/>
      <c r="H65" s="142"/>
      <c r="I65" s="143"/>
      <c r="J65" s="144">
        <f>J137</f>
        <v>0</v>
      </c>
      <c r="K65" s="145"/>
    </row>
    <row r="66" spans="2:11" s="8" customFormat="1" ht="19.9" customHeight="1">
      <c r="B66" s="139"/>
      <c r="C66" s="140"/>
      <c r="D66" s="141" t="s">
        <v>118</v>
      </c>
      <c r="E66" s="142"/>
      <c r="F66" s="142"/>
      <c r="G66" s="142"/>
      <c r="H66" s="142"/>
      <c r="I66" s="143"/>
      <c r="J66" s="144">
        <f>J140</f>
        <v>0</v>
      </c>
      <c r="K66" s="145"/>
    </row>
    <row r="67" spans="2:11" s="8" customFormat="1" ht="19.9" customHeight="1">
      <c r="B67" s="139"/>
      <c r="C67" s="140"/>
      <c r="D67" s="141" t="s">
        <v>119</v>
      </c>
      <c r="E67" s="142"/>
      <c r="F67" s="142"/>
      <c r="G67" s="142"/>
      <c r="H67" s="142"/>
      <c r="I67" s="143"/>
      <c r="J67" s="144">
        <f>J143</f>
        <v>0</v>
      </c>
      <c r="K67" s="145"/>
    </row>
    <row r="68" spans="2:11" s="8" customFormat="1" ht="19.9" customHeight="1">
      <c r="B68" s="139"/>
      <c r="C68" s="140"/>
      <c r="D68" s="141" t="s">
        <v>120</v>
      </c>
      <c r="E68" s="142"/>
      <c r="F68" s="142"/>
      <c r="G68" s="142"/>
      <c r="H68" s="142"/>
      <c r="I68" s="143"/>
      <c r="J68" s="144">
        <f>J147</f>
        <v>0</v>
      </c>
      <c r="K68" s="145"/>
    </row>
    <row r="69" spans="2:11" s="8" customFormat="1" ht="19.9" customHeight="1">
      <c r="B69" s="139"/>
      <c r="C69" s="140"/>
      <c r="D69" s="141" t="s">
        <v>121</v>
      </c>
      <c r="E69" s="142"/>
      <c r="F69" s="142"/>
      <c r="G69" s="142"/>
      <c r="H69" s="142"/>
      <c r="I69" s="143"/>
      <c r="J69" s="144">
        <f>J149</f>
        <v>0</v>
      </c>
      <c r="K69" s="145"/>
    </row>
    <row r="70" spans="2:11" s="8" customFormat="1" ht="19.9" customHeight="1">
      <c r="B70" s="139"/>
      <c r="C70" s="140"/>
      <c r="D70" s="141" t="s">
        <v>122</v>
      </c>
      <c r="E70" s="142"/>
      <c r="F70" s="142"/>
      <c r="G70" s="142"/>
      <c r="H70" s="142"/>
      <c r="I70" s="143"/>
      <c r="J70" s="144">
        <f>J169</f>
        <v>0</v>
      </c>
      <c r="K70" s="145"/>
    </row>
    <row r="71" spans="2:11" s="8" customFormat="1" ht="19.9" customHeight="1">
      <c r="B71" s="139"/>
      <c r="C71" s="140"/>
      <c r="D71" s="141" t="s">
        <v>123</v>
      </c>
      <c r="E71" s="142"/>
      <c r="F71" s="142"/>
      <c r="G71" s="142"/>
      <c r="H71" s="142"/>
      <c r="I71" s="143"/>
      <c r="J71" s="144">
        <f>J175</f>
        <v>0</v>
      </c>
      <c r="K71" s="145"/>
    </row>
    <row r="72" spans="2:11" s="8" customFormat="1" ht="19.9" customHeight="1">
      <c r="B72" s="139"/>
      <c r="C72" s="140"/>
      <c r="D72" s="141" t="s">
        <v>124</v>
      </c>
      <c r="E72" s="142"/>
      <c r="F72" s="142"/>
      <c r="G72" s="142"/>
      <c r="H72" s="142"/>
      <c r="I72" s="143"/>
      <c r="J72" s="144">
        <f>J181</f>
        <v>0</v>
      </c>
      <c r="K72" s="145"/>
    </row>
    <row r="73" spans="2:11" s="8" customFormat="1" ht="19.9" customHeight="1">
      <c r="B73" s="139"/>
      <c r="C73" s="140"/>
      <c r="D73" s="141" t="s">
        <v>125</v>
      </c>
      <c r="E73" s="142"/>
      <c r="F73" s="142"/>
      <c r="G73" s="142"/>
      <c r="H73" s="142"/>
      <c r="I73" s="143"/>
      <c r="J73" s="144">
        <f>J191</f>
        <v>0</v>
      </c>
      <c r="K73" s="145"/>
    </row>
    <row r="74" spans="2:11" s="8" customFormat="1" ht="19.9" customHeight="1">
      <c r="B74" s="139"/>
      <c r="C74" s="140"/>
      <c r="D74" s="141" t="s">
        <v>126</v>
      </c>
      <c r="E74" s="142"/>
      <c r="F74" s="142"/>
      <c r="G74" s="142"/>
      <c r="H74" s="142"/>
      <c r="I74" s="143"/>
      <c r="J74" s="144">
        <f>J204</f>
        <v>0</v>
      </c>
      <c r="K74" s="145"/>
    </row>
    <row r="75" spans="2:11" s="7" customFormat="1" ht="24.95" customHeight="1">
      <c r="B75" s="132"/>
      <c r="C75" s="133"/>
      <c r="D75" s="134" t="s">
        <v>127</v>
      </c>
      <c r="E75" s="135"/>
      <c r="F75" s="135"/>
      <c r="G75" s="135"/>
      <c r="H75" s="135"/>
      <c r="I75" s="136"/>
      <c r="J75" s="137">
        <f>J210</f>
        <v>0</v>
      </c>
      <c r="K75" s="138"/>
    </row>
    <row r="76" spans="2:11" s="8" customFormat="1" ht="19.9" customHeight="1">
      <c r="B76" s="139"/>
      <c r="C76" s="140"/>
      <c r="D76" s="141" t="s">
        <v>128</v>
      </c>
      <c r="E76" s="142"/>
      <c r="F76" s="142"/>
      <c r="G76" s="142"/>
      <c r="H76" s="142"/>
      <c r="I76" s="143"/>
      <c r="J76" s="144">
        <f>J211</f>
        <v>0</v>
      </c>
      <c r="K76" s="145"/>
    </row>
    <row r="77" spans="2:11" s="1" customFormat="1" ht="21.75" customHeight="1">
      <c r="B77" s="38"/>
      <c r="C77" s="39"/>
      <c r="D77" s="39"/>
      <c r="E77" s="39"/>
      <c r="F77" s="39"/>
      <c r="G77" s="39"/>
      <c r="H77" s="39"/>
      <c r="I77" s="103"/>
      <c r="J77" s="39"/>
      <c r="K77" s="42"/>
    </row>
    <row r="78" spans="2:11" s="1" customFormat="1" ht="6.95" customHeight="1">
      <c r="B78" s="53"/>
      <c r="C78" s="54"/>
      <c r="D78" s="54"/>
      <c r="E78" s="54"/>
      <c r="F78" s="54"/>
      <c r="G78" s="54"/>
      <c r="H78" s="54"/>
      <c r="I78" s="124"/>
      <c r="J78" s="54"/>
      <c r="K78" s="55"/>
    </row>
    <row r="82" spans="2:12" s="1" customFormat="1" ht="6.95" customHeight="1">
      <c r="B82" s="56"/>
      <c r="C82" s="57"/>
      <c r="D82" s="57"/>
      <c r="E82" s="57"/>
      <c r="F82" s="57"/>
      <c r="G82" s="57"/>
      <c r="H82" s="57"/>
      <c r="I82" s="125"/>
      <c r="J82" s="57"/>
      <c r="K82" s="57"/>
      <c r="L82" s="38"/>
    </row>
    <row r="83" spans="2:12" s="1" customFormat="1" ht="36.95" customHeight="1">
      <c r="B83" s="38"/>
      <c r="C83" s="58" t="s">
        <v>129</v>
      </c>
      <c r="L83" s="38"/>
    </row>
    <row r="84" spans="2:12" s="1" customFormat="1" ht="6.95" customHeight="1">
      <c r="B84" s="38"/>
      <c r="L84" s="38"/>
    </row>
    <row r="85" spans="2:12" s="1" customFormat="1" ht="14.45" customHeight="1">
      <c r="B85" s="38"/>
      <c r="C85" s="60" t="s">
        <v>19</v>
      </c>
      <c r="L85" s="38"/>
    </row>
    <row r="86" spans="2:12" s="1" customFormat="1" ht="16.5" customHeight="1">
      <c r="B86" s="38"/>
      <c r="E86" s="327" t="str">
        <f>E7</f>
        <v>Rekonstrukce koupelen</v>
      </c>
      <c r="F86" s="328"/>
      <c r="G86" s="328"/>
      <c r="H86" s="328"/>
      <c r="L86" s="38"/>
    </row>
    <row r="87" spans="2:12" s="1" customFormat="1" ht="14.45" customHeight="1">
      <c r="B87" s="38"/>
      <c r="C87" s="60" t="s">
        <v>102</v>
      </c>
      <c r="L87" s="38"/>
    </row>
    <row r="88" spans="2:12" s="1" customFormat="1" ht="17.25" customHeight="1">
      <c r="B88" s="38"/>
      <c r="E88" s="303" t="str">
        <f>E9</f>
        <v>HK-NHK-2 - Rekonstrukce koupelen typ B</v>
      </c>
      <c r="F88" s="329"/>
      <c r="G88" s="329"/>
      <c r="H88" s="329"/>
      <c r="L88" s="38"/>
    </row>
    <row r="89" spans="2:12" s="1" customFormat="1" ht="6.95" customHeight="1">
      <c r="B89" s="38"/>
      <c r="L89" s="38"/>
    </row>
    <row r="90" spans="2:12" s="1" customFormat="1" ht="18" customHeight="1">
      <c r="B90" s="38"/>
      <c r="C90" s="60" t="s">
        <v>23</v>
      </c>
      <c r="F90" s="146" t="str">
        <f>F12</f>
        <v>Domov U Biřičky Hradec Králové</v>
      </c>
      <c r="I90" s="147" t="s">
        <v>25</v>
      </c>
      <c r="J90" s="64" t="str">
        <f>IF(J12="","",J12)</f>
        <v>17. 11. 2018</v>
      </c>
      <c r="L90" s="38"/>
    </row>
    <row r="91" spans="2:12" s="1" customFormat="1" ht="6.95" customHeight="1">
      <c r="B91" s="38"/>
      <c r="L91" s="38"/>
    </row>
    <row r="92" spans="2:12" s="1" customFormat="1" ht="13.5">
      <c r="B92" s="38"/>
      <c r="C92" s="60" t="s">
        <v>27</v>
      </c>
      <c r="F92" s="146" t="str">
        <f>E15</f>
        <v>Domov U Biřičky K Biřičce 1240 Hradec Králové</v>
      </c>
      <c r="I92" s="147" t="s">
        <v>33</v>
      </c>
      <c r="J92" s="146" t="str">
        <f>E21</f>
        <v>Pridos Hradec Králové</v>
      </c>
      <c r="L92" s="38"/>
    </row>
    <row r="93" spans="2:12" s="1" customFormat="1" ht="14.45" customHeight="1">
      <c r="B93" s="38"/>
      <c r="C93" s="60" t="s">
        <v>31</v>
      </c>
      <c r="F93" s="146" t="str">
        <f>IF(E18="","",E18)</f>
        <v/>
      </c>
      <c r="L93" s="38"/>
    </row>
    <row r="94" spans="2:12" s="1" customFormat="1" ht="10.35" customHeight="1">
      <c r="B94" s="38"/>
      <c r="L94" s="38"/>
    </row>
    <row r="95" spans="2:20" s="9" customFormat="1" ht="29.25" customHeight="1">
      <c r="B95" s="148"/>
      <c r="C95" s="149" t="s">
        <v>130</v>
      </c>
      <c r="D95" s="150" t="s">
        <v>56</v>
      </c>
      <c r="E95" s="150" t="s">
        <v>52</v>
      </c>
      <c r="F95" s="150" t="s">
        <v>131</v>
      </c>
      <c r="G95" s="150" t="s">
        <v>132</v>
      </c>
      <c r="H95" s="150" t="s">
        <v>133</v>
      </c>
      <c r="I95" s="151" t="s">
        <v>134</v>
      </c>
      <c r="J95" s="150" t="s">
        <v>106</v>
      </c>
      <c r="K95" s="152" t="s">
        <v>135</v>
      </c>
      <c r="L95" s="148"/>
      <c r="M95" s="70" t="s">
        <v>136</v>
      </c>
      <c r="N95" s="71" t="s">
        <v>41</v>
      </c>
      <c r="O95" s="71" t="s">
        <v>137</v>
      </c>
      <c r="P95" s="71" t="s">
        <v>138</v>
      </c>
      <c r="Q95" s="71" t="s">
        <v>139</v>
      </c>
      <c r="R95" s="71" t="s">
        <v>140</v>
      </c>
      <c r="S95" s="71" t="s">
        <v>141</v>
      </c>
      <c r="T95" s="72" t="s">
        <v>142</v>
      </c>
    </row>
    <row r="96" spans="2:63" s="1" customFormat="1" ht="29.25" customHeight="1">
      <c r="B96" s="38"/>
      <c r="C96" s="74" t="s">
        <v>107</v>
      </c>
      <c r="J96" s="153">
        <f>BK96</f>
        <v>0</v>
      </c>
      <c r="L96" s="38"/>
      <c r="M96" s="73"/>
      <c r="N96" s="65"/>
      <c r="O96" s="65"/>
      <c r="P96" s="154">
        <f>P97+P125+P210</f>
        <v>0</v>
      </c>
      <c r="Q96" s="65"/>
      <c r="R96" s="154">
        <f>R97+R125+R210</f>
        <v>7.1705168</v>
      </c>
      <c r="S96" s="65"/>
      <c r="T96" s="155">
        <f>T97+T125+T210</f>
        <v>12.983239000000001</v>
      </c>
      <c r="AT96" s="21" t="s">
        <v>70</v>
      </c>
      <c r="AU96" s="21" t="s">
        <v>108</v>
      </c>
      <c r="BK96" s="156">
        <f>BK97+BK125+BK210</f>
        <v>0</v>
      </c>
    </row>
    <row r="97" spans="2:63" s="10" customFormat="1" ht="37.35" customHeight="1">
      <c r="B97" s="157"/>
      <c r="D97" s="158" t="s">
        <v>70</v>
      </c>
      <c r="E97" s="159" t="s">
        <v>143</v>
      </c>
      <c r="F97" s="159" t="s">
        <v>144</v>
      </c>
      <c r="I97" s="160"/>
      <c r="J97" s="161">
        <f>BK97</f>
        <v>0</v>
      </c>
      <c r="L97" s="157"/>
      <c r="M97" s="162"/>
      <c r="N97" s="163"/>
      <c r="O97" s="163"/>
      <c r="P97" s="164">
        <f>P98+P103+P117+P123</f>
        <v>0</v>
      </c>
      <c r="Q97" s="163"/>
      <c r="R97" s="164">
        <f>R98+R103+R117+R123</f>
        <v>3.3232239999999997</v>
      </c>
      <c r="S97" s="163"/>
      <c r="T97" s="165">
        <f>T98+T103+T117+T123</f>
        <v>12.62968</v>
      </c>
      <c r="AR97" s="158" t="s">
        <v>79</v>
      </c>
      <c r="AT97" s="166" t="s">
        <v>70</v>
      </c>
      <c r="AU97" s="166" t="s">
        <v>71</v>
      </c>
      <c r="AY97" s="158" t="s">
        <v>145</v>
      </c>
      <c r="BK97" s="167">
        <f>BK98+BK103+BK117+BK123</f>
        <v>0</v>
      </c>
    </row>
    <row r="98" spans="2:63" s="10" customFormat="1" ht="19.9" customHeight="1">
      <c r="B98" s="157"/>
      <c r="D98" s="158" t="s">
        <v>70</v>
      </c>
      <c r="E98" s="168" t="s">
        <v>146</v>
      </c>
      <c r="F98" s="168" t="s">
        <v>147</v>
      </c>
      <c r="I98" s="160"/>
      <c r="J98" s="169">
        <f>BK98</f>
        <v>0</v>
      </c>
      <c r="L98" s="157"/>
      <c r="M98" s="162"/>
      <c r="N98" s="163"/>
      <c r="O98" s="163"/>
      <c r="P98" s="164">
        <f>SUM(P99:P102)</f>
        <v>0</v>
      </c>
      <c r="Q98" s="163"/>
      <c r="R98" s="164">
        <f>SUM(R99:R102)</f>
        <v>3.31452</v>
      </c>
      <c r="S98" s="163"/>
      <c r="T98" s="165">
        <f>SUM(T99:T102)</f>
        <v>0</v>
      </c>
      <c r="AR98" s="158" t="s">
        <v>79</v>
      </c>
      <c r="AT98" s="166" t="s">
        <v>70</v>
      </c>
      <c r="AU98" s="166" t="s">
        <v>79</v>
      </c>
      <c r="AY98" s="158" t="s">
        <v>145</v>
      </c>
      <c r="BK98" s="167">
        <f>SUM(BK99:BK102)</f>
        <v>0</v>
      </c>
    </row>
    <row r="99" spans="2:65" s="1" customFormat="1" ht="16.5" customHeight="1">
      <c r="B99" s="170"/>
      <c r="C99" s="171" t="s">
        <v>79</v>
      </c>
      <c r="D99" s="171" t="s">
        <v>148</v>
      </c>
      <c r="E99" s="172" t="s">
        <v>149</v>
      </c>
      <c r="F99" s="173" t="s">
        <v>150</v>
      </c>
      <c r="G99" s="174" t="s">
        <v>151</v>
      </c>
      <c r="H99" s="175">
        <v>2.16</v>
      </c>
      <c r="I99" s="176"/>
      <c r="J99" s="177">
        <f>ROUND(I99*H99,2)</f>
        <v>0</v>
      </c>
      <c r="K99" s="173" t="s">
        <v>152</v>
      </c>
      <c r="L99" s="38"/>
      <c r="M99" s="178" t="s">
        <v>5</v>
      </c>
      <c r="N99" s="179" t="s">
        <v>43</v>
      </c>
      <c r="O99" s="39"/>
      <c r="P99" s="180">
        <f>O99*H99</f>
        <v>0</v>
      </c>
      <c r="Q99" s="180">
        <v>0.04</v>
      </c>
      <c r="R99" s="180">
        <f>Q99*H99</f>
        <v>0.0864</v>
      </c>
      <c r="S99" s="180">
        <v>0</v>
      </c>
      <c r="T99" s="181">
        <f>S99*H99</f>
        <v>0</v>
      </c>
      <c r="AR99" s="21" t="s">
        <v>153</v>
      </c>
      <c r="AT99" s="21" t="s">
        <v>148</v>
      </c>
      <c r="AU99" s="21" t="s">
        <v>154</v>
      </c>
      <c r="AY99" s="21" t="s">
        <v>145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21" t="s">
        <v>154</v>
      </c>
      <c r="BK99" s="182">
        <f>ROUND(I99*H99,2)</f>
        <v>0</v>
      </c>
      <c r="BL99" s="21" t="s">
        <v>153</v>
      </c>
      <c r="BM99" s="21" t="s">
        <v>462</v>
      </c>
    </row>
    <row r="100" spans="2:51" s="11" customFormat="1" ht="13.5">
      <c r="B100" s="183"/>
      <c r="D100" s="184" t="s">
        <v>156</v>
      </c>
      <c r="E100" s="185" t="s">
        <v>5</v>
      </c>
      <c r="F100" s="186" t="s">
        <v>463</v>
      </c>
      <c r="H100" s="187">
        <v>2.16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85" t="s">
        <v>156</v>
      </c>
      <c r="AU100" s="185" t="s">
        <v>154</v>
      </c>
      <c r="AV100" s="11" t="s">
        <v>154</v>
      </c>
      <c r="AW100" s="11" t="s">
        <v>35</v>
      </c>
      <c r="AX100" s="11" t="s">
        <v>79</v>
      </c>
      <c r="AY100" s="185" t="s">
        <v>145</v>
      </c>
    </row>
    <row r="101" spans="2:65" s="1" customFormat="1" ht="16.5" customHeight="1">
      <c r="B101" s="170"/>
      <c r="C101" s="171" t="s">
        <v>154</v>
      </c>
      <c r="D101" s="171" t="s">
        <v>148</v>
      </c>
      <c r="E101" s="172" t="s">
        <v>158</v>
      </c>
      <c r="F101" s="173" t="s">
        <v>159</v>
      </c>
      <c r="G101" s="174" t="s">
        <v>151</v>
      </c>
      <c r="H101" s="175">
        <v>153.72</v>
      </c>
      <c r="I101" s="176"/>
      <c r="J101" s="177">
        <f>ROUND(I101*H101,2)</f>
        <v>0</v>
      </c>
      <c r="K101" s="173" t="s">
        <v>152</v>
      </c>
      <c r="L101" s="38"/>
      <c r="M101" s="178" t="s">
        <v>5</v>
      </c>
      <c r="N101" s="179" t="s">
        <v>43</v>
      </c>
      <c r="O101" s="39"/>
      <c r="P101" s="180">
        <f>O101*H101</f>
        <v>0</v>
      </c>
      <c r="Q101" s="180">
        <v>0.021</v>
      </c>
      <c r="R101" s="180">
        <f>Q101*H101</f>
        <v>3.22812</v>
      </c>
      <c r="S101" s="180">
        <v>0</v>
      </c>
      <c r="T101" s="181">
        <f>S101*H101</f>
        <v>0</v>
      </c>
      <c r="AR101" s="21" t="s">
        <v>153</v>
      </c>
      <c r="AT101" s="21" t="s">
        <v>148</v>
      </c>
      <c r="AU101" s="21" t="s">
        <v>154</v>
      </c>
      <c r="AY101" s="21" t="s">
        <v>145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21" t="s">
        <v>154</v>
      </c>
      <c r="BK101" s="182">
        <f>ROUND(I101*H101,2)</f>
        <v>0</v>
      </c>
      <c r="BL101" s="21" t="s">
        <v>153</v>
      </c>
      <c r="BM101" s="21" t="s">
        <v>464</v>
      </c>
    </row>
    <row r="102" spans="2:51" s="11" customFormat="1" ht="13.5">
      <c r="B102" s="183"/>
      <c r="D102" s="184" t="s">
        <v>156</v>
      </c>
      <c r="E102" s="185" t="s">
        <v>5</v>
      </c>
      <c r="F102" s="186" t="s">
        <v>465</v>
      </c>
      <c r="H102" s="187">
        <v>153.72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85" t="s">
        <v>156</v>
      </c>
      <c r="AU102" s="185" t="s">
        <v>154</v>
      </c>
      <c r="AV102" s="11" t="s">
        <v>154</v>
      </c>
      <c r="AW102" s="11" t="s">
        <v>35</v>
      </c>
      <c r="AX102" s="11" t="s">
        <v>79</v>
      </c>
      <c r="AY102" s="185" t="s">
        <v>145</v>
      </c>
    </row>
    <row r="103" spans="2:63" s="10" customFormat="1" ht="29.85" customHeight="1">
      <c r="B103" s="157"/>
      <c r="D103" s="158" t="s">
        <v>70</v>
      </c>
      <c r="E103" s="168" t="s">
        <v>161</v>
      </c>
      <c r="F103" s="168" t="s">
        <v>162</v>
      </c>
      <c r="I103" s="160"/>
      <c r="J103" s="169">
        <f>BK103</f>
        <v>0</v>
      </c>
      <c r="L103" s="157"/>
      <c r="M103" s="162"/>
      <c r="N103" s="163"/>
      <c r="O103" s="163"/>
      <c r="P103" s="164">
        <f>SUM(P104:P116)</f>
        <v>0</v>
      </c>
      <c r="Q103" s="163"/>
      <c r="R103" s="164">
        <f>SUM(R104:R116)</f>
        <v>0.008704</v>
      </c>
      <c r="S103" s="163"/>
      <c r="T103" s="165">
        <f>SUM(T104:T116)</f>
        <v>12.62968</v>
      </c>
      <c r="AR103" s="158" t="s">
        <v>79</v>
      </c>
      <c r="AT103" s="166" t="s">
        <v>70</v>
      </c>
      <c r="AU103" s="166" t="s">
        <v>79</v>
      </c>
      <c r="AY103" s="158" t="s">
        <v>145</v>
      </c>
      <c r="BK103" s="167">
        <f>SUM(BK104:BK116)</f>
        <v>0</v>
      </c>
    </row>
    <row r="104" spans="2:65" s="1" customFormat="1" ht="25.5" customHeight="1">
      <c r="B104" s="170"/>
      <c r="C104" s="171" t="s">
        <v>163</v>
      </c>
      <c r="D104" s="171" t="s">
        <v>148</v>
      </c>
      <c r="E104" s="172" t="s">
        <v>164</v>
      </c>
      <c r="F104" s="173" t="s">
        <v>165</v>
      </c>
      <c r="G104" s="174" t="s">
        <v>151</v>
      </c>
      <c r="H104" s="175">
        <v>51.2</v>
      </c>
      <c r="I104" s="176"/>
      <c r="J104" s="177">
        <f>ROUND(I104*H104,2)</f>
        <v>0</v>
      </c>
      <c r="K104" s="173" t="s">
        <v>152</v>
      </c>
      <c r="L104" s="38"/>
      <c r="M104" s="178" t="s">
        <v>5</v>
      </c>
      <c r="N104" s="179" t="s">
        <v>43</v>
      </c>
      <c r="O104" s="39"/>
      <c r="P104" s="180">
        <f>O104*H104</f>
        <v>0</v>
      </c>
      <c r="Q104" s="180">
        <v>0.00013</v>
      </c>
      <c r="R104" s="180">
        <f>Q104*H104</f>
        <v>0.006656</v>
      </c>
      <c r="S104" s="180">
        <v>0</v>
      </c>
      <c r="T104" s="181">
        <f>S104*H104</f>
        <v>0</v>
      </c>
      <c r="AR104" s="21" t="s">
        <v>153</v>
      </c>
      <c r="AT104" s="21" t="s">
        <v>148</v>
      </c>
      <c r="AU104" s="21" t="s">
        <v>154</v>
      </c>
      <c r="AY104" s="21" t="s">
        <v>145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21" t="s">
        <v>154</v>
      </c>
      <c r="BK104" s="182">
        <f>ROUND(I104*H104,2)</f>
        <v>0</v>
      </c>
      <c r="BL104" s="21" t="s">
        <v>153</v>
      </c>
      <c r="BM104" s="21" t="s">
        <v>466</v>
      </c>
    </row>
    <row r="105" spans="2:51" s="11" customFormat="1" ht="13.5">
      <c r="B105" s="183"/>
      <c r="D105" s="184" t="s">
        <v>156</v>
      </c>
      <c r="E105" s="185" t="s">
        <v>5</v>
      </c>
      <c r="F105" s="186" t="s">
        <v>467</v>
      </c>
      <c r="H105" s="187">
        <v>51.2</v>
      </c>
      <c r="I105" s="188"/>
      <c r="L105" s="183"/>
      <c r="M105" s="189"/>
      <c r="N105" s="190"/>
      <c r="O105" s="190"/>
      <c r="P105" s="190"/>
      <c r="Q105" s="190"/>
      <c r="R105" s="190"/>
      <c r="S105" s="190"/>
      <c r="T105" s="191"/>
      <c r="AT105" s="185" t="s">
        <v>156</v>
      </c>
      <c r="AU105" s="185" t="s">
        <v>154</v>
      </c>
      <c r="AV105" s="11" t="s">
        <v>154</v>
      </c>
      <c r="AW105" s="11" t="s">
        <v>35</v>
      </c>
      <c r="AX105" s="11" t="s">
        <v>79</v>
      </c>
      <c r="AY105" s="185" t="s">
        <v>145</v>
      </c>
    </row>
    <row r="106" spans="2:65" s="1" customFormat="1" ht="16.5" customHeight="1">
      <c r="B106" s="170"/>
      <c r="C106" s="171" t="s">
        <v>153</v>
      </c>
      <c r="D106" s="171" t="s">
        <v>148</v>
      </c>
      <c r="E106" s="172" t="s">
        <v>168</v>
      </c>
      <c r="F106" s="173" t="s">
        <v>169</v>
      </c>
      <c r="G106" s="174" t="s">
        <v>151</v>
      </c>
      <c r="H106" s="175">
        <v>51.2</v>
      </c>
      <c r="I106" s="176"/>
      <c r="J106" s="177">
        <f>ROUND(I106*H106,2)</f>
        <v>0</v>
      </c>
      <c r="K106" s="173" t="s">
        <v>152</v>
      </c>
      <c r="L106" s="38"/>
      <c r="M106" s="178" t="s">
        <v>5</v>
      </c>
      <c r="N106" s="179" t="s">
        <v>43</v>
      </c>
      <c r="O106" s="39"/>
      <c r="P106" s="180">
        <f>O106*H106</f>
        <v>0</v>
      </c>
      <c r="Q106" s="180">
        <v>4E-05</v>
      </c>
      <c r="R106" s="180">
        <f>Q106*H106</f>
        <v>0.0020480000000000003</v>
      </c>
      <c r="S106" s="180">
        <v>0</v>
      </c>
      <c r="T106" s="181">
        <f>S106*H106</f>
        <v>0</v>
      </c>
      <c r="AR106" s="21" t="s">
        <v>153</v>
      </c>
      <c r="AT106" s="21" t="s">
        <v>148</v>
      </c>
      <c r="AU106" s="21" t="s">
        <v>154</v>
      </c>
      <c r="AY106" s="21" t="s">
        <v>145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21" t="s">
        <v>154</v>
      </c>
      <c r="BK106" s="182">
        <f>ROUND(I106*H106,2)</f>
        <v>0</v>
      </c>
      <c r="BL106" s="21" t="s">
        <v>153</v>
      </c>
      <c r="BM106" s="21" t="s">
        <v>468</v>
      </c>
    </row>
    <row r="107" spans="2:65" s="1" customFormat="1" ht="16.5" customHeight="1">
      <c r="B107" s="170"/>
      <c r="C107" s="171" t="s">
        <v>171</v>
      </c>
      <c r="D107" s="171" t="s">
        <v>148</v>
      </c>
      <c r="E107" s="172" t="s">
        <v>172</v>
      </c>
      <c r="F107" s="173" t="s">
        <v>173</v>
      </c>
      <c r="G107" s="174" t="s">
        <v>151</v>
      </c>
      <c r="H107" s="175">
        <v>51.2</v>
      </c>
      <c r="I107" s="176"/>
      <c r="J107" s="177">
        <f>ROUND(I107*H107,2)</f>
        <v>0</v>
      </c>
      <c r="K107" s="173" t="s">
        <v>152</v>
      </c>
      <c r="L107" s="38"/>
      <c r="M107" s="178" t="s">
        <v>5</v>
      </c>
      <c r="N107" s="179" t="s">
        <v>43</v>
      </c>
      <c r="O107" s="39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21" t="s">
        <v>153</v>
      </c>
      <c r="AT107" s="21" t="s">
        <v>148</v>
      </c>
      <c r="AU107" s="21" t="s">
        <v>154</v>
      </c>
      <c r="AY107" s="21" t="s">
        <v>145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21" t="s">
        <v>154</v>
      </c>
      <c r="BK107" s="182">
        <f>ROUND(I107*H107,2)</f>
        <v>0</v>
      </c>
      <c r="BL107" s="21" t="s">
        <v>153</v>
      </c>
      <c r="BM107" s="21" t="s">
        <v>469</v>
      </c>
    </row>
    <row r="108" spans="2:51" s="11" customFormat="1" ht="13.5">
      <c r="B108" s="183"/>
      <c r="D108" s="184" t="s">
        <v>156</v>
      </c>
      <c r="E108" s="185" t="s">
        <v>5</v>
      </c>
      <c r="F108" s="186" t="s">
        <v>467</v>
      </c>
      <c r="H108" s="187">
        <v>51.2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85" t="s">
        <v>156</v>
      </c>
      <c r="AU108" s="185" t="s">
        <v>154</v>
      </c>
      <c r="AV108" s="11" t="s">
        <v>154</v>
      </c>
      <c r="AW108" s="11" t="s">
        <v>35</v>
      </c>
      <c r="AX108" s="11" t="s">
        <v>79</v>
      </c>
      <c r="AY108" s="185" t="s">
        <v>145</v>
      </c>
    </row>
    <row r="109" spans="2:65" s="1" customFormat="1" ht="25.5" customHeight="1">
      <c r="B109" s="170"/>
      <c r="C109" s="171" t="s">
        <v>146</v>
      </c>
      <c r="D109" s="171" t="s">
        <v>148</v>
      </c>
      <c r="E109" s="172" t="s">
        <v>470</v>
      </c>
      <c r="F109" s="173" t="s">
        <v>471</v>
      </c>
      <c r="G109" s="174" t="s">
        <v>151</v>
      </c>
      <c r="H109" s="175">
        <v>51.2</v>
      </c>
      <c r="I109" s="176"/>
      <c r="J109" s="177">
        <f>ROUND(I109*H109,2)</f>
        <v>0</v>
      </c>
      <c r="K109" s="173" t="s">
        <v>152</v>
      </c>
      <c r="L109" s="38"/>
      <c r="M109" s="178" t="s">
        <v>5</v>
      </c>
      <c r="N109" s="179" t="s">
        <v>43</v>
      </c>
      <c r="O109" s="39"/>
      <c r="P109" s="180">
        <f>O109*H109</f>
        <v>0</v>
      </c>
      <c r="Q109" s="180">
        <v>0</v>
      </c>
      <c r="R109" s="180">
        <f>Q109*H109</f>
        <v>0</v>
      </c>
      <c r="S109" s="180">
        <v>0.035</v>
      </c>
      <c r="T109" s="181">
        <f>S109*H109</f>
        <v>1.7920000000000003</v>
      </c>
      <c r="AR109" s="21" t="s">
        <v>153</v>
      </c>
      <c r="AT109" s="21" t="s">
        <v>148</v>
      </c>
      <c r="AU109" s="21" t="s">
        <v>154</v>
      </c>
      <c r="AY109" s="21" t="s">
        <v>145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21" t="s">
        <v>154</v>
      </c>
      <c r="BK109" s="182">
        <f>ROUND(I109*H109,2)</f>
        <v>0</v>
      </c>
      <c r="BL109" s="21" t="s">
        <v>153</v>
      </c>
      <c r="BM109" s="21" t="s">
        <v>472</v>
      </c>
    </row>
    <row r="110" spans="2:51" s="11" customFormat="1" ht="13.5">
      <c r="B110" s="183"/>
      <c r="D110" s="184" t="s">
        <v>156</v>
      </c>
      <c r="E110" s="185" t="s">
        <v>5</v>
      </c>
      <c r="F110" s="186" t="s">
        <v>467</v>
      </c>
      <c r="H110" s="187">
        <v>51.2</v>
      </c>
      <c r="I110" s="188"/>
      <c r="L110" s="183"/>
      <c r="M110" s="189"/>
      <c r="N110" s="190"/>
      <c r="O110" s="190"/>
      <c r="P110" s="190"/>
      <c r="Q110" s="190"/>
      <c r="R110" s="190"/>
      <c r="S110" s="190"/>
      <c r="T110" s="191"/>
      <c r="AT110" s="185" t="s">
        <v>156</v>
      </c>
      <c r="AU110" s="185" t="s">
        <v>154</v>
      </c>
      <c r="AV110" s="11" t="s">
        <v>154</v>
      </c>
      <c r="AW110" s="11" t="s">
        <v>35</v>
      </c>
      <c r="AX110" s="11" t="s">
        <v>79</v>
      </c>
      <c r="AY110" s="185" t="s">
        <v>145</v>
      </c>
    </row>
    <row r="111" spans="2:65" s="1" customFormat="1" ht="16.5" customHeight="1">
      <c r="B111" s="170"/>
      <c r="C111" s="171" t="s">
        <v>181</v>
      </c>
      <c r="D111" s="171" t="s">
        <v>148</v>
      </c>
      <c r="E111" s="172" t="s">
        <v>473</v>
      </c>
      <c r="F111" s="173" t="s">
        <v>474</v>
      </c>
      <c r="G111" s="174" t="s">
        <v>178</v>
      </c>
      <c r="H111" s="175">
        <v>25.68</v>
      </c>
      <c r="I111" s="176"/>
      <c r="J111" s="177">
        <f>ROUND(I111*H111,2)</f>
        <v>0</v>
      </c>
      <c r="K111" s="173" t="s">
        <v>152</v>
      </c>
      <c r="L111" s="38"/>
      <c r="M111" s="178" t="s">
        <v>5</v>
      </c>
      <c r="N111" s="179" t="s">
        <v>43</v>
      </c>
      <c r="O111" s="39"/>
      <c r="P111" s="180">
        <f>O111*H111</f>
        <v>0</v>
      </c>
      <c r="Q111" s="180">
        <v>0</v>
      </c>
      <c r="R111" s="180">
        <f>Q111*H111</f>
        <v>0</v>
      </c>
      <c r="S111" s="180">
        <v>0.009</v>
      </c>
      <c r="T111" s="181">
        <f>S111*H111</f>
        <v>0.23112</v>
      </c>
      <c r="AR111" s="21" t="s">
        <v>153</v>
      </c>
      <c r="AT111" s="21" t="s">
        <v>148</v>
      </c>
      <c r="AU111" s="21" t="s">
        <v>154</v>
      </c>
      <c r="AY111" s="21" t="s">
        <v>145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21" t="s">
        <v>154</v>
      </c>
      <c r="BK111" s="182">
        <f>ROUND(I111*H111,2)</f>
        <v>0</v>
      </c>
      <c r="BL111" s="21" t="s">
        <v>153</v>
      </c>
      <c r="BM111" s="21" t="s">
        <v>475</v>
      </c>
    </row>
    <row r="112" spans="2:51" s="11" customFormat="1" ht="13.5">
      <c r="B112" s="183"/>
      <c r="D112" s="184" t="s">
        <v>156</v>
      </c>
      <c r="E112" s="185" t="s">
        <v>5</v>
      </c>
      <c r="F112" s="186" t="s">
        <v>476</v>
      </c>
      <c r="H112" s="187">
        <v>25.68</v>
      </c>
      <c r="I112" s="188"/>
      <c r="L112" s="183"/>
      <c r="M112" s="189"/>
      <c r="N112" s="190"/>
      <c r="O112" s="190"/>
      <c r="P112" s="190"/>
      <c r="Q112" s="190"/>
      <c r="R112" s="190"/>
      <c r="S112" s="190"/>
      <c r="T112" s="191"/>
      <c r="AT112" s="185" t="s">
        <v>156</v>
      </c>
      <c r="AU112" s="185" t="s">
        <v>154</v>
      </c>
      <c r="AV112" s="11" t="s">
        <v>154</v>
      </c>
      <c r="AW112" s="11" t="s">
        <v>35</v>
      </c>
      <c r="AX112" s="11" t="s">
        <v>79</v>
      </c>
      <c r="AY112" s="185" t="s">
        <v>145</v>
      </c>
    </row>
    <row r="113" spans="2:65" s="1" customFormat="1" ht="25.5" customHeight="1">
      <c r="B113" s="170"/>
      <c r="C113" s="171" t="s">
        <v>186</v>
      </c>
      <c r="D113" s="171" t="s">
        <v>148</v>
      </c>
      <c r="E113" s="172" t="s">
        <v>191</v>
      </c>
      <c r="F113" s="173" t="s">
        <v>192</v>
      </c>
      <c r="G113" s="174" t="s">
        <v>178</v>
      </c>
      <c r="H113" s="175">
        <v>3.6</v>
      </c>
      <c r="I113" s="176"/>
      <c r="J113" s="177">
        <f>ROUND(I113*H113,2)</f>
        <v>0</v>
      </c>
      <c r="K113" s="173" t="s">
        <v>152</v>
      </c>
      <c r="L113" s="38"/>
      <c r="M113" s="178" t="s">
        <v>5</v>
      </c>
      <c r="N113" s="179" t="s">
        <v>43</v>
      </c>
      <c r="O113" s="39"/>
      <c r="P113" s="180">
        <f>O113*H113</f>
        <v>0</v>
      </c>
      <c r="Q113" s="180">
        <v>0</v>
      </c>
      <c r="R113" s="180">
        <f>Q113*H113</f>
        <v>0</v>
      </c>
      <c r="S113" s="180">
        <v>0.016</v>
      </c>
      <c r="T113" s="181">
        <f>S113*H113</f>
        <v>0.057600000000000005</v>
      </c>
      <c r="AR113" s="21" t="s">
        <v>153</v>
      </c>
      <c r="AT113" s="21" t="s">
        <v>148</v>
      </c>
      <c r="AU113" s="21" t="s">
        <v>154</v>
      </c>
      <c r="AY113" s="21" t="s">
        <v>145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21" t="s">
        <v>154</v>
      </c>
      <c r="BK113" s="182">
        <f>ROUND(I113*H113,2)</f>
        <v>0</v>
      </c>
      <c r="BL113" s="21" t="s">
        <v>153</v>
      </c>
      <c r="BM113" s="21" t="s">
        <v>477</v>
      </c>
    </row>
    <row r="114" spans="2:51" s="11" customFormat="1" ht="13.5">
      <c r="B114" s="183"/>
      <c r="D114" s="184" t="s">
        <v>156</v>
      </c>
      <c r="E114" s="185" t="s">
        <v>5</v>
      </c>
      <c r="F114" s="186" t="s">
        <v>194</v>
      </c>
      <c r="H114" s="187">
        <v>3.6</v>
      </c>
      <c r="I114" s="188"/>
      <c r="L114" s="183"/>
      <c r="M114" s="189"/>
      <c r="N114" s="190"/>
      <c r="O114" s="190"/>
      <c r="P114" s="190"/>
      <c r="Q114" s="190"/>
      <c r="R114" s="190"/>
      <c r="S114" s="190"/>
      <c r="T114" s="191"/>
      <c r="AT114" s="185" t="s">
        <v>156</v>
      </c>
      <c r="AU114" s="185" t="s">
        <v>154</v>
      </c>
      <c r="AV114" s="11" t="s">
        <v>154</v>
      </c>
      <c r="AW114" s="11" t="s">
        <v>35</v>
      </c>
      <c r="AX114" s="11" t="s">
        <v>79</v>
      </c>
      <c r="AY114" s="185" t="s">
        <v>145</v>
      </c>
    </row>
    <row r="115" spans="2:65" s="1" customFormat="1" ht="16.5" customHeight="1">
      <c r="B115" s="170"/>
      <c r="C115" s="171" t="s">
        <v>161</v>
      </c>
      <c r="D115" s="171" t="s">
        <v>148</v>
      </c>
      <c r="E115" s="172" t="s">
        <v>201</v>
      </c>
      <c r="F115" s="173" t="s">
        <v>478</v>
      </c>
      <c r="G115" s="174" t="s">
        <v>203</v>
      </c>
      <c r="H115" s="175">
        <v>4</v>
      </c>
      <c r="I115" s="176"/>
      <c r="J115" s="177">
        <f>ROUND(I115*H115,2)</f>
        <v>0</v>
      </c>
      <c r="K115" s="173" t="s">
        <v>152</v>
      </c>
      <c r="L115" s="38"/>
      <c r="M115" s="178" t="s">
        <v>5</v>
      </c>
      <c r="N115" s="179" t="s">
        <v>43</v>
      </c>
      <c r="O115" s="39"/>
      <c r="P115" s="180">
        <f>O115*H115</f>
        <v>0</v>
      </c>
      <c r="Q115" s="180">
        <v>0</v>
      </c>
      <c r="R115" s="180">
        <f>Q115*H115</f>
        <v>0</v>
      </c>
      <c r="S115" s="180">
        <v>0.024</v>
      </c>
      <c r="T115" s="181">
        <f>S115*H115</f>
        <v>0.096</v>
      </c>
      <c r="AR115" s="21" t="s">
        <v>153</v>
      </c>
      <c r="AT115" s="21" t="s">
        <v>148</v>
      </c>
      <c r="AU115" s="21" t="s">
        <v>154</v>
      </c>
      <c r="AY115" s="21" t="s">
        <v>145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21" t="s">
        <v>154</v>
      </c>
      <c r="BK115" s="182">
        <f>ROUND(I115*H115,2)</f>
        <v>0</v>
      </c>
      <c r="BL115" s="21" t="s">
        <v>153</v>
      </c>
      <c r="BM115" s="21" t="s">
        <v>479</v>
      </c>
    </row>
    <row r="116" spans="2:65" s="1" customFormat="1" ht="16.5" customHeight="1">
      <c r="B116" s="170"/>
      <c r="C116" s="171" t="s">
        <v>195</v>
      </c>
      <c r="D116" s="171" t="s">
        <v>148</v>
      </c>
      <c r="E116" s="172" t="s">
        <v>206</v>
      </c>
      <c r="F116" s="173" t="s">
        <v>207</v>
      </c>
      <c r="G116" s="174" t="s">
        <v>151</v>
      </c>
      <c r="H116" s="175">
        <v>153.72</v>
      </c>
      <c r="I116" s="176"/>
      <c r="J116" s="177">
        <f>ROUND(I116*H116,2)</f>
        <v>0</v>
      </c>
      <c r="K116" s="173" t="s">
        <v>152</v>
      </c>
      <c r="L116" s="38"/>
      <c r="M116" s="178" t="s">
        <v>5</v>
      </c>
      <c r="N116" s="179" t="s">
        <v>43</v>
      </c>
      <c r="O116" s="39"/>
      <c r="P116" s="180">
        <f>O116*H116</f>
        <v>0</v>
      </c>
      <c r="Q116" s="180">
        <v>0</v>
      </c>
      <c r="R116" s="180">
        <f>Q116*H116</f>
        <v>0</v>
      </c>
      <c r="S116" s="180">
        <v>0.068</v>
      </c>
      <c r="T116" s="181">
        <f>S116*H116</f>
        <v>10.452960000000001</v>
      </c>
      <c r="AR116" s="21" t="s">
        <v>153</v>
      </c>
      <c r="AT116" s="21" t="s">
        <v>148</v>
      </c>
      <c r="AU116" s="21" t="s">
        <v>154</v>
      </c>
      <c r="AY116" s="21" t="s">
        <v>145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21" t="s">
        <v>154</v>
      </c>
      <c r="BK116" s="182">
        <f>ROUND(I116*H116,2)</f>
        <v>0</v>
      </c>
      <c r="BL116" s="21" t="s">
        <v>153</v>
      </c>
      <c r="BM116" s="21" t="s">
        <v>480</v>
      </c>
    </row>
    <row r="117" spans="2:63" s="10" customFormat="1" ht="29.85" customHeight="1">
      <c r="B117" s="157"/>
      <c r="D117" s="158" t="s">
        <v>70</v>
      </c>
      <c r="E117" s="168" t="s">
        <v>210</v>
      </c>
      <c r="F117" s="168" t="s">
        <v>211</v>
      </c>
      <c r="I117" s="160"/>
      <c r="J117" s="169">
        <f>BK117</f>
        <v>0</v>
      </c>
      <c r="L117" s="157"/>
      <c r="M117" s="162"/>
      <c r="N117" s="163"/>
      <c r="O117" s="163"/>
      <c r="P117" s="164">
        <f>SUM(P118:P122)</f>
        <v>0</v>
      </c>
      <c r="Q117" s="163"/>
      <c r="R117" s="164">
        <f>SUM(R118:R122)</f>
        <v>0</v>
      </c>
      <c r="S117" s="163"/>
      <c r="T117" s="165">
        <f>SUM(T118:T122)</f>
        <v>0</v>
      </c>
      <c r="AR117" s="158" t="s">
        <v>79</v>
      </c>
      <c r="AT117" s="166" t="s">
        <v>70</v>
      </c>
      <c r="AU117" s="166" t="s">
        <v>79</v>
      </c>
      <c r="AY117" s="158" t="s">
        <v>145</v>
      </c>
      <c r="BK117" s="167">
        <f>SUM(BK118:BK122)</f>
        <v>0</v>
      </c>
    </row>
    <row r="118" spans="2:65" s="1" customFormat="1" ht="25.5" customHeight="1">
      <c r="B118" s="170"/>
      <c r="C118" s="171" t="s">
        <v>200</v>
      </c>
      <c r="D118" s="171" t="s">
        <v>148</v>
      </c>
      <c r="E118" s="172" t="s">
        <v>213</v>
      </c>
      <c r="F118" s="173" t="s">
        <v>214</v>
      </c>
      <c r="G118" s="174" t="s">
        <v>215</v>
      </c>
      <c r="H118" s="175">
        <v>12.983</v>
      </c>
      <c r="I118" s="176"/>
      <c r="J118" s="177">
        <f>ROUND(I118*H118,2)</f>
        <v>0</v>
      </c>
      <c r="K118" s="173" t="s">
        <v>152</v>
      </c>
      <c r="L118" s="38"/>
      <c r="M118" s="178" t="s">
        <v>5</v>
      </c>
      <c r="N118" s="179" t="s">
        <v>43</v>
      </c>
      <c r="O118" s="39"/>
      <c r="P118" s="180">
        <f>O118*H118</f>
        <v>0</v>
      </c>
      <c r="Q118" s="180">
        <v>0</v>
      </c>
      <c r="R118" s="180">
        <f>Q118*H118</f>
        <v>0</v>
      </c>
      <c r="S118" s="180">
        <v>0</v>
      </c>
      <c r="T118" s="181">
        <f>S118*H118</f>
        <v>0</v>
      </c>
      <c r="AR118" s="21" t="s">
        <v>153</v>
      </c>
      <c r="AT118" s="21" t="s">
        <v>148</v>
      </c>
      <c r="AU118" s="21" t="s">
        <v>154</v>
      </c>
      <c r="AY118" s="21" t="s">
        <v>145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21" t="s">
        <v>154</v>
      </c>
      <c r="BK118" s="182">
        <f>ROUND(I118*H118,2)</f>
        <v>0</v>
      </c>
      <c r="BL118" s="21" t="s">
        <v>153</v>
      </c>
      <c r="BM118" s="21" t="s">
        <v>481</v>
      </c>
    </row>
    <row r="119" spans="2:65" s="1" customFormat="1" ht="25.5" customHeight="1">
      <c r="B119" s="170"/>
      <c r="C119" s="171" t="s">
        <v>205</v>
      </c>
      <c r="D119" s="171" t="s">
        <v>148</v>
      </c>
      <c r="E119" s="172" t="s">
        <v>218</v>
      </c>
      <c r="F119" s="173" t="s">
        <v>219</v>
      </c>
      <c r="G119" s="174" t="s">
        <v>215</v>
      </c>
      <c r="H119" s="175">
        <v>12.983</v>
      </c>
      <c r="I119" s="176"/>
      <c r="J119" s="177">
        <f>ROUND(I119*H119,2)</f>
        <v>0</v>
      </c>
      <c r="K119" s="173" t="s">
        <v>152</v>
      </c>
      <c r="L119" s="38"/>
      <c r="M119" s="178" t="s">
        <v>5</v>
      </c>
      <c r="N119" s="179" t="s">
        <v>43</v>
      </c>
      <c r="O119" s="39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AR119" s="21" t="s">
        <v>153</v>
      </c>
      <c r="AT119" s="21" t="s">
        <v>148</v>
      </c>
      <c r="AU119" s="21" t="s">
        <v>154</v>
      </c>
      <c r="AY119" s="21" t="s">
        <v>145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21" t="s">
        <v>154</v>
      </c>
      <c r="BK119" s="182">
        <f>ROUND(I119*H119,2)</f>
        <v>0</v>
      </c>
      <c r="BL119" s="21" t="s">
        <v>153</v>
      </c>
      <c r="BM119" s="21" t="s">
        <v>482</v>
      </c>
    </row>
    <row r="120" spans="2:65" s="1" customFormat="1" ht="25.5" customHeight="1">
      <c r="B120" s="170"/>
      <c r="C120" s="171" t="s">
        <v>212</v>
      </c>
      <c r="D120" s="171" t="s">
        <v>148</v>
      </c>
      <c r="E120" s="172" t="s">
        <v>221</v>
      </c>
      <c r="F120" s="173" t="s">
        <v>222</v>
      </c>
      <c r="G120" s="174" t="s">
        <v>215</v>
      </c>
      <c r="H120" s="175">
        <v>181.762</v>
      </c>
      <c r="I120" s="176"/>
      <c r="J120" s="177">
        <f>ROUND(I120*H120,2)</f>
        <v>0</v>
      </c>
      <c r="K120" s="173" t="s">
        <v>152</v>
      </c>
      <c r="L120" s="38"/>
      <c r="M120" s="178" t="s">
        <v>5</v>
      </c>
      <c r="N120" s="179" t="s">
        <v>43</v>
      </c>
      <c r="O120" s="39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AR120" s="21" t="s">
        <v>153</v>
      </c>
      <c r="AT120" s="21" t="s">
        <v>148</v>
      </c>
      <c r="AU120" s="21" t="s">
        <v>154</v>
      </c>
      <c r="AY120" s="21" t="s">
        <v>145</v>
      </c>
      <c r="BE120" s="182">
        <f>IF(N120="základní",J120,0)</f>
        <v>0</v>
      </c>
      <c r="BF120" s="182">
        <f>IF(N120="snížená",J120,0)</f>
        <v>0</v>
      </c>
      <c r="BG120" s="182">
        <f>IF(N120="zákl. přenesená",J120,0)</f>
        <v>0</v>
      </c>
      <c r="BH120" s="182">
        <f>IF(N120="sníž. přenesená",J120,0)</f>
        <v>0</v>
      </c>
      <c r="BI120" s="182">
        <f>IF(N120="nulová",J120,0)</f>
        <v>0</v>
      </c>
      <c r="BJ120" s="21" t="s">
        <v>154</v>
      </c>
      <c r="BK120" s="182">
        <f>ROUND(I120*H120,2)</f>
        <v>0</v>
      </c>
      <c r="BL120" s="21" t="s">
        <v>153</v>
      </c>
      <c r="BM120" s="21" t="s">
        <v>483</v>
      </c>
    </row>
    <row r="121" spans="2:51" s="11" customFormat="1" ht="13.5">
      <c r="B121" s="183"/>
      <c r="D121" s="184" t="s">
        <v>156</v>
      </c>
      <c r="E121" s="185" t="s">
        <v>5</v>
      </c>
      <c r="F121" s="186" t="s">
        <v>484</v>
      </c>
      <c r="H121" s="187">
        <v>181.762</v>
      </c>
      <c r="I121" s="188"/>
      <c r="L121" s="183"/>
      <c r="M121" s="189"/>
      <c r="N121" s="190"/>
      <c r="O121" s="190"/>
      <c r="P121" s="190"/>
      <c r="Q121" s="190"/>
      <c r="R121" s="190"/>
      <c r="S121" s="190"/>
      <c r="T121" s="191"/>
      <c r="AT121" s="185" t="s">
        <v>156</v>
      </c>
      <c r="AU121" s="185" t="s">
        <v>154</v>
      </c>
      <c r="AV121" s="11" t="s">
        <v>154</v>
      </c>
      <c r="AW121" s="11" t="s">
        <v>35</v>
      </c>
      <c r="AX121" s="11" t="s">
        <v>79</v>
      </c>
      <c r="AY121" s="185" t="s">
        <v>145</v>
      </c>
    </row>
    <row r="122" spans="2:65" s="1" customFormat="1" ht="25.5" customHeight="1">
      <c r="B122" s="170"/>
      <c r="C122" s="171" t="s">
        <v>217</v>
      </c>
      <c r="D122" s="171" t="s">
        <v>148</v>
      </c>
      <c r="E122" s="172" t="s">
        <v>226</v>
      </c>
      <c r="F122" s="173" t="s">
        <v>227</v>
      </c>
      <c r="G122" s="174" t="s">
        <v>215</v>
      </c>
      <c r="H122" s="175">
        <v>12.983</v>
      </c>
      <c r="I122" s="176"/>
      <c r="J122" s="177">
        <f>ROUND(I122*H122,2)</f>
        <v>0</v>
      </c>
      <c r="K122" s="173" t="s">
        <v>152</v>
      </c>
      <c r="L122" s="38"/>
      <c r="M122" s="178" t="s">
        <v>5</v>
      </c>
      <c r="N122" s="179" t="s">
        <v>43</v>
      </c>
      <c r="O122" s="39"/>
      <c r="P122" s="180">
        <f>O122*H122</f>
        <v>0</v>
      </c>
      <c r="Q122" s="180">
        <v>0</v>
      </c>
      <c r="R122" s="180">
        <f>Q122*H122</f>
        <v>0</v>
      </c>
      <c r="S122" s="180">
        <v>0</v>
      </c>
      <c r="T122" s="181">
        <f>S122*H122</f>
        <v>0</v>
      </c>
      <c r="AR122" s="21" t="s">
        <v>153</v>
      </c>
      <c r="AT122" s="21" t="s">
        <v>148</v>
      </c>
      <c r="AU122" s="21" t="s">
        <v>154</v>
      </c>
      <c r="AY122" s="21" t="s">
        <v>145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21" t="s">
        <v>154</v>
      </c>
      <c r="BK122" s="182">
        <f>ROUND(I122*H122,2)</f>
        <v>0</v>
      </c>
      <c r="BL122" s="21" t="s">
        <v>153</v>
      </c>
      <c r="BM122" s="21" t="s">
        <v>485</v>
      </c>
    </row>
    <row r="123" spans="2:63" s="10" customFormat="1" ht="29.85" customHeight="1">
      <c r="B123" s="157"/>
      <c r="D123" s="158" t="s">
        <v>70</v>
      </c>
      <c r="E123" s="168" t="s">
        <v>229</v>
      </c>
      <c r="F123" s="168" t="s">
        <v>230</v>
      </c>
      <c r="I123" s="160"/>
      <c r="J123" s="169">
        <f>BK123</f>
        <v>0</v>
      </c>
      <c r="L123" s="157"/>
      <c r="M123" s="162"/>
      <c r="N123" s="163"/>
      <c r="O123" s="163"/>
      <c r="P123" s="164">
        <f>P124</f>
        <v>0</v>
      </c>
      <c r="Q123" s="163"/>
      <c r="R123" s="164">
        <f>R124</f>
        <v>0</v>
      </c>
      <c r="S123" s="163"/>
      <c r="T123" s="165">
        <f>T124</f>
        <v>0</v>
      </c>
      <c r="AR123" s="158" t="s">
        <v>79</v>
      </c>
      <c r="AT123" s="166" t="s">
        <v>70</v>
      </c>
      <c r="AU123" s="166" t="s">
        <v>79</v>
      </c>
      <c r="AY123" s="158" t="s">
        <v>145</v>
      </c>
      <c r="BK123" s="167">
        <f>BK124</f>
        <v>0</v>
      </c>
    </row>
    <row r="124" spans="2:65" s="1" customFormat="1" ht="16.5" customHeight="1">
      <c r="B124" s="170"/>
      <c r="C124" s="171" t="s">
        <v>11</v>
      </c>
      <c r="D124" s="171" t="s">
        <v>148</v>
      </c>
      <c r="E124" s="172" t="s">
        <v>232</v>
      </c>
      <c r="F124" s="173" t="s">
        <v>233</v>
      </c>
      <c r="G124" s="174" t="s">
        <v>215</v>
      </c>
      <c r="H124" s="175">
        <v>3.323</v>
      </c>
      <c r="I124" s="176"/>
      <c r="J124" s="177">
        <f>ROUND(I124*H124,2)</f>
        <v>0</v>
      </c>
      <c r="K124" s="173" t="s">
        <v>152</v>
      </c>
      <c r="L124" s="38"/>
      <c r="M124" s="178" t="s">
        <v>5</v>
      </c>
      <c r="N124" s="179" t="s">
        <v>43</v>
      </c>
      <c r="O124" s="39"/>
      <c r="P124" s="180">
        <f>O124*H124</f>
        <v>0</v>
      </c>
      <c r="Q124" s="180">
        <v>0</v>
      </c>
      <c r="R124" s="180">
        <f>Q124*H124</f>
        <v>0</v>
      </c>
      <c r="S124" s="180">
        <v>0</v>
      </c>
      <c r="T124" s="181">
        <f>S124*H124</f>
        <v>0</v>
      </c>
      <c r="AR124" s="21" t="s">
        <v>153</v>
      </c>
      <c r="AT124" s="21" t="s">
        <v>148</v>
      </c>
      <c r="AU124" s="21" t="s">
        <v>154</v>
      </c>
      <c r="AY124" s="21" t="s">
        <v>145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21" t="s">
        <v>154</v>
      </c>
      <c r="BK124" s="182">
        <f>ROUND(I124*H124,2)</f>
        <v>0</v>
      </c>
      <c r="BL124" s="21" t="s">
        <v>153</v>
      </c>
      <c r="BM124" s="21" t="s">
        <v>486</v>
      </c>
    </row>
    <row r="125" spans="2:63" s="10" customFormat="1" ht="37.35" customHeight="1">
      <c r="B125" s="157"/>
      <c r="D125" s="158" t="s">
        <v>70</v>
      </c>
      <c r="E125" s="159" t="s">
        <v>235</v>
      </c>
      <c r="F125" s="159" t="s">
        <v>236</v>
      </c>
      <c r="I125" s="160"/>
      <c r="J125" s="161">
        <f>BK125</f>
        <v>0</v>
      </c>
      <c r="L125" s="157"/>
      <c r="M125" s="162"/>
      <c r="N125" s="163"/>
      <c r="O125" s="163"/>
      <c r="P125" s="164">
        <f>P126+P131+P137+P140+P143+P147+P149+P169+P175+P181+P191+P204</f>
        <v>0</v>
      </c>
      <c r="Q125" s="163"/>
      <c r="R125" s="164">
        <f>R126+R131+R137+R140+R143+R147+R149+R169+R175+R181+R191+R204</f>
        <v>3.8472928</v>
      </c>
      <c r="S125" s="163"/>
      <c r="T125" s="165">
        <f>T126+T131+T137+T140+T143+T147+T149+T169+T175+T181+T191+T204</f>
        <v>0.35355900000000007</v>
      </c>
      <c r="AR125" s="158" t="s">
        <v>154</v>
      </c>
      <c r="AT125" s="166" t="s">
        <v>70</v>
      </c>
      <c r="AU125" s="166" t="s">
        <v>71</v>
      </c>
      <c r="AY125" s="158" t="s">
        <v>145</v>
      </c>
      <c r="BK125" s="167">
        <f>BK126+BK131+BK137+BK140+BK143+BK147+BK149+BK169+BK175+BK181+BK191+BK204</f>
        <v>0</v>
      </c>
    </row>
    <row r="126" spans="2:63" s="10" customFormat="1" ht="19.9" customHeight="1">
      <c r="B126" s="157"/>
      <c r="D126" s="158" t="s">
        <v>70</v>
      </c>
      <c r="E126" s="168" t="s">
        <v>237</v>
      </c>
      <c r="F126" s="168" t="s">
        <v>238</v>
      </c>
      <c r="I126" s="160"/>
      <c r="J126" s="169">
        <f>BK126</f>
        <v>0</v>
      </c>
      <c r="L126" s="157"/>
      <c r="M126" s="162"/>
      <c r="N126" s="163"/>
      <c r="O126" s="163"/>
      <c r="P126" s="164">
        <f>SUM(P127:P130)</f>
        <v>0</v>
      </c>
      <c r="Q126" s="163"/>
      <c r="R126" s="164">
        <f>SUM(R127:R130)</f>
        <v>0.9385336</v>
      </c>
      <c r="S126" s="163"/>
      <c r="T126" s="165">
        <f>SUM(T127:T130)</f>
        <v>0</v>
      </c>
      <c r="AR126" s="158" t="s">
        <v>154</v>
      </c>
      <c r="AT126" s="166" t="s">
        <v>70</v>
      </c>
      <c r="AU126" s="166" t="s">
        <v>79</v>
      </c>
      <c r="AY126" s="158" t="s">
        <v>145</v>
      </c>
      <c r="BK126" s="167">
        <f>SUM(BK127:BK130)</f>
        <v>0</v>
      </c>
    </row>
    <row r="127" spans="2:65" s="1" customFormat="1" ht="16.5" customHeight="1">
      <c r="B127" s="170"/>
      <c r="C127" s="171" t="s">
        <v>225</v>
      </c>
      <c r="D127" s="171" t="s">
        <v>148</v>
      </c>
      <c r="E127" s="172" t="s">
        <v>240</v>
      </c>
      <c r="F127" s="173" t="s">
        <v>241</v>
      </c>
      <c r="G127" s="174" t="s">
        <v>151</v>
      </c>
      <c r="H127" s="175">
        <v>51.2</v>
      </c>
      <c r="I127" s="176"/>
      <c r="J127" s="177">
        <f>ROUND(I127*H127,2)</f>
        <v>0</v>
      </c>
      <c r="K127" s="173" t="s">
        <v>152</v>
      </c>
      <c r="L127" s="38"/>
      <c r="M127" s="178" t="s">
        <v>5</v>
      </c>
      <c r="N127" s="179" t="s">
        <v>43</v>
      </c>
      <c r="O127" s="39"/>
      <c r="P127" s="180">
        <f>O127*H127</f>
        <v>0</v>
      </c>
      <c r="Q127" s="180">
        <v>0.00458</v>
      </c>
      <c r="R127" s="180">
        <f>Q127*H127</f>
        <v>0.234496</v>
      </c>
      <c r="S127" s="180">
        <v>0</v>
      </c>
      <c r="T127" s="181">
        <f>S127*H127</f>
        <v>0</v>
      </c>
      <c r="AR127" s="21" t="s">
        <v>225</v>
      </c>
      <c r="AT127" s="21" t="s">
        <v>148</v>
      </c>
      <c r="AU127" s="21" t="s">
        <v>154</v>
      </c>
      <c r="AY127" s="21" t="s">
        <v>145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21" t="s">
        <v>154</v>
      </c>
      <c r="BK127" s="182">
        <f>ROUND(I127*H127,2)</f>
        <v>0</v>
      </c>
      <c r="BL127" s="21" t="s">
        <v>225</v>
      </c>
      <c r="BM127" s="21" t="s">
        <v>487</v>
      </c>
    </row>
    <row r="128" spans="2:51" s="11" customFormat="1" ht="13.5">
      <c r="B128" s="183"/>
      <c r="D128" s="184" t="s">
        <v>156</v>
      </c>
      <c r="E128" s="185" t="s">
        <v>5</v>
      </c>
      <c r="F128" s="186" t="s">
        <v>467</v>
      </c>
      <c r="H128" s="187">
        <v>51.2</v>
      </c>
      <c r="I128" s="188"/>
      <c r="L128" s="183"/>
      <c r="M128" s="189"/>
      <c r="N128" s="190"/>
      <c r="O128" s="190"/>
      <c r="P128" s="190"/>
      <c r="Q128" s="190"/>
      <c r="R128" s="190"/>
      <c r="S128" s="190"/>
      <c r="T128" s="191"/>
      <c r="AT128" s="185" t="s">
        <v>156</v>
      </c>
      <c r="AU128" s="185" t="s">
        <v>154</v>
      </c>
      <c r="AV128" s="11" t="s">
        <v>154</v>
      </c>
      <c r="AW128" s="11" t="s">
        <v>35</v>
      </c>
      <c r="AX128" s="11" t="s">
        <v>79</v>
      </c>
      <c r="AY128" s="185" t="s">
        <v>145</v>
      </c>
    </row>
    <row r="129" spans="2:65" s="1" customFormat="1" ht="16.5" customHeight="1">
      <c r="B129" s="170"/>
      <c r="C129" s="171" t="s">
        <v>231</v>
      </c>
      <c r="D129" s="171" t="s">
        <v>148</v>
      </c>
      <c r="E129" s="172" t="s">
        <v>244</v>
      </c>
      <c r="F129" s="173" t="s">
        <v>245</v>
      </c>
      <c r="G129" s="174" t="s">
        <v>151</v>
      </c>
      <c r="H129" s="175">
        <v>153.72</v>
      </c>
      <c r="I129" s="176"/>
      <c r="J129" s="177">
        <f>ROUND(I129*H129,2)</f>
        <v>0</v>
      </c>
      <c r="K129" s="173" t="s">
        <v>152</v>
      </c>
      <c r="L129" s="38"/>
      <c r="M129" s="178" t="s">
        <v>5</v>
      </c>
      <c r="N129" s="179" t="s">
        <v>43</v>
      </c>
      <c r="O129" s="39"/>
      <c r="P129" s="180">
        <f>O129*H129</f>
        <v>0</v>
      </c>
      <c r="Q129" s="180">
        <v>0.00458</v>
      </c>
      <c r="R129" s="180">
        <f>Q129*H129</f>
        <v>0.7040375999999999</v>
      </c>
      <c r="S129" s="180">
        <v>0</v>
      </c>
      <c r="T129" s="181">
        <f>S129*H129</f>
        <v>0</v>
      </c>
      <c r="AR129" s="21" t="s">
        <v>225</v>
      </c>
      <c r="AT129" s="21" t="s">
        <v>148</v>
      </c>
      <c r="AU129" s="21" t="s">
        <v>154</v>
      </c>
      <c r="AY129" s="21" t="s">
        <v>145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21" t="s">
        <v>154</v>
      </c>
      <c r="BK129" s="182">
        <f>ROUND(I129*H129,2)</f>
        <v>0</v>
      </c>
      <c r="BL129" s="21" t="s">
        <v>225</v>
      </c>
      <c r="BM129" s="21" t="s">
        <v>488</v>
      </c>
    </row>
    <row r="130" spans="2:65" s="1" customFormat="1" ht="25.5" customHeight="1">
      <c r="B130" s="170"/>
      <c r="C130" s="171" t="s">
        <v>239</v>
      </c>
      <c r="D130" s="171" t="s">
        <v>148</v>
      </c>
      <c r="E130" s="172" t="s">
        <v>248</v>
      </c>
      <c r="F130" s="173" t="s">
        <v>249</v>
      </c>
      <c r="G130" s="174" t="s">
        <v>250</v>
      </c>
      <c r="H130" s="192"/>
      <c r="I130" s="176"/>
      <c r="J130" s="177">
        <f>ROUND(I130*H130,2)</f>
        <v>0</v>
      </c>
      <c r="K130" s="173" t="s">
        <v>152</v>
      </c>
      <c r="L130" s="38"/>
      <c r="M130" s="178" t="s">
        <v>5</v>
      </c>
      <c r="N130" s="179" t="s">
        <v>43</v>
      </c>
      <c r="O130" s="39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AR130" s="21" t="s">
        <v>225</v>
      </c>
      <c r="AT130" s="21" t="s">
        <v>148</v>
      </c>
      <c r="AU130" s="21" t="s">
        <v>154</v>
      </c>
      <c r="AY130" s="21" t="s">
        <v>145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21" t="s">
        <v>154</v>
      </c>
      <c r="BK130" s="182">
        <f>ROUND(I130*H130,2)</f>
        <v>0</v>
      </c>
      <c r="BL130" s="21" t="s">
        <v>225</v>
      </c>
      <c r="BM130" s="21" t="s">
        <v>489</v>
      </c>
    </row>
    <row r="131" spans="2:63" s="10" customFormat="1" ht="29.85" customHeight="1">
      <c r="B131" s="157"/>
      <c r="D131" s="158" t="s">
        <v>70</v>
      </c>
      <c r="E131" s="168" t="s">
        <v>252</v>
      </c>
      <c r="F131" s="168" t="s">
        <v>253</v>
      </c>
      <c r="I131" s="160"/>
      <c r="J131" s="169">
        <f>BK131</f>
        <v>0</v>
      </c>
      <c r="L131" s="157"/>
      <c r="M131" s="162"/>
      <c r="N131" s="163"/>
      <c r="O131" s="163"/>
      <c r="P131" s="164">
        <f>SUM(P132:P136)</f>
        <v>0</v>
      </c>
      <c r="Q131" s="163"/>
      <c r="R131" s="164">
        <f>SUM(R132:R136)</f>
        <v>0</v>
      </c>
      <c r="S131" s="163"/>
      <c r="T131" s="165">
        <f>SUM(T132:T136)</f>
        <v>0.15516000000000002</v>
      </c>
      <c r="AR131" s="158" t="s">
        <v>154</v>
      </c>
      <c r="AT131" s="166" t="s">
        <v>70</v>
      </c>
      <c r="AU131" s="166" t="s">
        <v>79</v>
      </c>
      <c r="AY131" s="158" t="s">
        <v>145</v>
      </c>
      <c r="BK131" s="167">
        <f>SUM(BK132:BK136)</f>
        <v>0</v>
      </c>
    </row>
    <row r="132" spans="2:65" s="1" customFormat="1" ht="16.5" customHeight="1">
      <c r="B132" s="170"/>
      <c r="C132" s="171" t="s">
        <v>243</v>
      </c>
      <c r="D132" s="171" t="s">
        <v>148</v>
      </c>
      <c r="E132" s="172" t="s">
        <v>254</v>
      </c>
      <c r="F132" s="173" t="s">
        <v>490</v>
      </c>
      <c r="G132" s="174" t="s">
        <v>198</v>
      </c>
      <c r="H132" s="175">
        <v>4</v>
      </c>
      <c r="I132" s="176"/>
      <c r="J132" s="177">
        <f>ROUND(I132*H132,2)</f>
        <v>0</v>
      </c>
      <c r="K132" s="173" t="s">
        <v>5</v>
      </c>
      <c r="L132" s="38"/>
      <c r="M132" s="178" t="s">
        <v>5</v>
      </c>
      <c r="N132" s="179" t="s">
        <v>43</v>
      </c>
      <c r="O132" s="39"/>
      <c r="P132" s="180">
        <f>O132*H132</f>
        <v>0</v>
      </c>
      <c r="Q132" s="180">
        <v>0</v>
      </c>
      <c r="R132" s="180">
        <f>Q132*H132</f>
        <v>0</v>
      </c>
      <c r="S132" s="180">
        <v>0</v>
      </c>
      <c r="T132" s="181">
        <f>S132*H132</f>
        <v>0</v>
      </c>
      <c r="AR132" s="21" t="s">
        <v>225</v>
      </c>
      <c r="AT132" s="21" t="s">
        <v>148</v>
      </c>
      <c r="AU132" s="21" t="s">
        <v>154</v>
      </c>
      <c r="AY132" s="21" t="s">
        <v>145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21" t="s">
        <v>154</v>
      </c>
      <c r="BK132" s="182">
        <f>ROUND(I132*H132,2)</f>
        <v>0</v>
      </c>
      <c r="BL132" s="21" t="s">
        <v>225</v>
      </c>
      <c r="BM132" s="21" t="s">
        <v>491</v>
      </c>
    </row>
    <row r="133" spans="2:51" s="11" customFormat="1" ht="13.5">
      <c r="B133" s="183"/>
      <c r="D133" s="184" t="s">
        <v>156</v>
      </c>
      <c r="E133" s="185" t="s">
        <v>5</v>
      </c>
      <c r="F133" s="186" t="s">
        <v>153</v>
      </c>
      <c r="H133" s="187">
        <v>4</v>
      </c>
      <c r="I133" s="188"/>
      <c r="L133" s="183"/>
      <c r="M133" s="189"/>
      <c r="N133" s="190"/>
      <c r="O133" s="190"/>
      <c r="P133" s="190"/>
      <c r="Q133" s="190"/>
      <c r="R133" s="190"/>
      <c r="S133" s="190"/>
      <c r="T133" s="191"/>
      <c r="AT133" s="185" t="s">
        <v>156</v>
      </c>
      <c r="AU133" s="185" t="s">
        <v>154</v>
      </c>
      <c r="AV133" s="11" t="s">
        <v>154</v>
      </c>
      <c r="AW133" s="11" t="s">
        <v>35</v>
      </c>
      <c r="AX133" s="11" t="s">
        <v>79</v>
      </c>
      <c r="AY133" s="185" t="s">
        <v>145</v>
      </c>
    </row>
    <row r="134" spans="2:65" s="1" customFormat="1" ht="16.5" customHeight="1">
      <c r="B134" s="170"/>
      <c r="C134" s="171" t="s">
        <v>247</v>
      </c>
      <c r="D134" s="171" t="s">
        <v>148</v>
      </c>
      <c r="E134" s="172" t="s">
        <v>492</v>
      </c>
      <c r="F134" s="173" t="s">
        <v>493</v>
      </c>
      <c r="G134" s="174" t="s">
        <v>260</v>
      </c>
      <c r="H134" s="175">
        <v>4</v>
      </c>
      <c r="I134" s="176"/>
      <c r="J134" s="177">
        <f>ROUND(I134*H134,2)</f>
        <v>0</v>
      </c>
      <c r="K134" s="173" t="s">
        <v>152</v>
      </c>
      <c r="L134" s="38"/>
      <c r="M134" s="178" t="s">
        <v>5</v>
      </c>
      <c r="N134" s="179" t="s">
        <v>43</v>
      </c>
      <c r="O134" s="39"/>
      <c r="P134" s="180">
        <f>O134*H134</f>
        <v>0</v>
      </c>
      <c r="Q134" s="180">
        <v>0</v>
      </c>
      <c r="R134" s="180">
        <f>Q134*H134</f>
        <v>0</v>
      </c>
      <c r="S134" s="180">
        <v>0.01933</v>
      </c>
      <c r="T134" s="181">
        <f>S134*H134</f>
        <v>0.07732</v>
      </c>
      <c r="AR134" s="21" t="s">
        <v>225</v>
      </c>
      <c r="AT134" s="21" t="s">
        <v>148</v>
      </c>
      <c r="AU134" s="21" t="s">
        <v>154</v>
      </c>
      <c r="AY134" s="21" t="s">
        <v>145</v>
      </c>
      <c r="BE134" s="182">
        <f>IF(N134="základní",J134,0)</f>
        <v>0</v>
      </c>
      <c r="BF134" s="182">
        <f>IF(N134="snížená",J134,0)</f>
        <v>0</v>
      </c>
      <c r="BG134" s="182">
        <f>IF(N134="zákl. přenesená",J134,0)</f>
        <v>0</v>
      </c>
      <c r="BH134" s="182">
        <f>IF(N134="sníž. přenesená",J134,0)</f>
        <v>0</v>
      </c>
      <c r="BI134" s="182">
        <f>IF(N134="nulová",J134,0)</f>
        <v>0</v>
      </c>
      <c r="BJ134" s="21" t="s">
        <v>154</v>
      </c>
      <c r="BK134" s="182">
        <f>ROUND(I134*H134,2)</f>
        <v>0</v>
      </c>
      <c r="BL134" s="21" t="s">
        <v>225</v>
      </c>
      <c r="BM134" s="21" t="s">
        <v>494</v>
      </c>
    </row>
    <row r="135" spans="2:65" s="1" customFormat="1" ht="16.5" customHeight="1">
      <c r="B135" s="170"/>
      <c r="C135" s="171" t="s">
        <v>10</v>
      </c>
      <c r="D135" s="171" t="s">
        <v>148</v>
      </c>
      <c r="E135" s="172" t="s">
        <v>258</v>
      </c>
      <c r="F135" s="173" t="s">
        <v>495</v>
      </c>
      <c r="G135" s="174" t="s">
        <v>260</v>
      </c>
      <c r="H135" s="175">
        <v>4</v>
      </c>
      <c r="I135" s="176"/>
      <c r="J135" s="177">
        <f>ROUND(I135*H135,2)</f>
        <v>0</v>
      </c>
      <c r="K135" s="173" t="s">
        <v>152</v>
      </c>
      <c r="L135" s="38"/>
      <c r="M135" s="178" t="s">
        <v>5</v>
      </c>
      <c r="N135" s="179" t="s">
        <v>43</v>
      </c>
      <c r="O135" s="39"/>
      <c r="P135" s="180">
        <f>O135*H135</f>
        <v>0</v>
      </c>
      <c r="Q135" s="180">
        <v>0</v>
      </c>
      <c r="R135" s="180">
        <f>Q135*H135</f>
        <v>0</v>
      </c>
      <c r="S135" s="180">
        <v>0.01946</v>
      </c>
      <c r="T135" s="181">
        <f>S135*H135</f>
        <v>0.07784</v>
      </c>
      <c r="AR135" s="21" t="s">
        <v>225</v>
      </c>
      <c r="AT135" s="21" t="s">
        <v>148</v>
      </c>
      <c r="AU135" s="21" t="s">
        <v>154</v>
      </c>
      <c r="AY135" s="21" t="s">
        <v>145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21" t="s">
        <v>154</v>
      </c>
      <c r="BK135" s="182">
        <f>ROUND(I135*H135,2)</f>
        <v>0</v>
      </c>
      <c r="BL135" s="21" t="s">
        <v>225</v>
      </c>
      <c r="BM135" s="21" t="s">
        <v>496</v>
      </c>
    </row>
    <row r="136" spans="2:51" s="11" customFormat="1" ht="13.5">
      <c r="B136" s="183"/>
      <c r="D136" s="184" t="s">
        <v>156</v>
      </c>
      <c r="E136" s="185" t="s">
        <v>5</v>
      </c>
      <c r="F136" s="186" t="s">
        <v>153</v>
      </c>
      <c r="H136" s="187">
        <v>4</v>
      </c>
      <c r="I136" s="188"/>
      <c r="L136" s="183"/>
      <c r="M136" s="189"/>
      <c r="N136" s="190"/>
      <c r="O136" s="190"/>
      <c r="P136" s="190"/>
      <c r="Q136" s="190"/>
      <c r="R136" s="190"/>
      <c r="S136" s="190"/>
      <c r="T136" s="191"/>
      <c r="AT136" s="185" t="s">
        <v>156</v>
      </c>
      <c r="AU136" s="185" t="s">
        <v>154</v>
      </c>
      <c r="AV136" s="11" t="s">
        <v>154</v>
      </c>
      <c r="AW136" s="11" t="s">
        <v>35</v>
      </c>
      <c r="AX136" s="11" t="s">
        <v>79</v>
      </c>
      <c r="AY136" s="185" t="s">
        <v>145</v>
      </c>
    </row>
    <row r="137" spans="2:63" s="10" customFormat="1" ht="29.85" customHeight="1">
      <c r="B137" s="157"/>
      <c r="D137" s="158" t="s">
        <v>70</v>
      </c>
      <c r="E137" s="168" t="s">
        <v>267</v>
      </c>
      <c r="F137" s="168" t="s">
        <v>268</v>
      </c>
      <c r="I137" s="160"/>
      <c r="J137" s="169">
        <f>BK137</f>
        <v>0</v>
      </c>
      <c r="L137" s="157"/>
      <c r="M137" s="162"/>
      <c r="N137" s="163"/>
      <c r="O137" s="163"/>
      <c r="P137" s="164">
        <f>SUM(P138:P139)</f>
        <v>0</v>
      </c>
      <c r="Q137" s="163"/>
      <c r="R137" s="164">
        <f>SUM(R138:R139)</f>
        <v>0</v>
      </c>
      <c r="S137" s="163"/>
      <c r="T137" s="165">
        <f>SUM(T138:T139)</f>
        <v>0.032767</v>
      </c>
      <c r="AR137" s="158" t="s">
        <v>154</v>
      </c>
      <c r="AT137" s="166" t="s">
        <v>70</v>
      </c>
      <c r="AU137" s="166" t="s">
        <v>79</v>
      </c>
      <c r="AY137" s="158" t="s">
        <v>145</v>
      </c>
      <c r="BK137" s="167">
        <f>SUM(BK138:BK139)</f>
        <v>0</v>
      </c>
    </row>
    <row r="138" spans="2:65" s="1" customFormat="1" ht="16.5" customHeight="1">
      <c r="B138" s="170"/>
      <c r="C138" s="171" t="s">
        <v>257</v>
      </c>
      <c r="D138" s="171" t="s">
        <v>148</v>
      </c>
      <c r="E138" s="172" t="s">
        <v>270</v>
      </c>
      <c r="F138" s="173" t="s">
        <v>271</v>
      </c>
      <c r="G138" s="174" t="s">
        <v>151</v>
      </c>
      <c r="H138" s="175">
        <v>3.1</v>
      </c>
      <c r="I138" s="176"/>
      <c r="J138" s="177">
        <f>ROUND(I138*H138,2)</f>
        <v>0</v>
      </c>
      <c r="K138" s="173" t="s">
        <v>152</v>
      </c>
      <c r="L138" s="38"/>
      <c r="M138" s="178" t="s">
        <v>5</v>
      </c>
      <c r="N138" s="179" t="s">
        <v>43</v>
      </c>
      <c r="O138" s="39"/>
      <c r="P138" s="180">
        <f>O138*H138</f>
        <v>0</v>
      </c>
      <c r="Q138" s="180">
        <v>0</v>
      </c>
      <c r="R138" s="180">
        <f>Q138*H138</f>
        <v>0</v>
      </c>
      <c r="S138" s="180">
        <v>0.01057</v>
      </c>
      <c r="T138" s="181">
        <f>S138*H138</f>
        <v>0.032767</v>
      </c>
      <c r="AR138" s="21" t="s">
        <v>225</v>
      </c>
      <c r="AT138" s="21" t="s">
        <v>148</v>
      </c>
      <c r="AU138" s="21" t="s">
        <v>154</v>
      </c>
      <c r="AY138" s="21" t="s">
        <v>145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21" t="s">
        <v>154</v>
      </c>
      <c r="BK138" s="182">
        <f>ROUND(I138*H138,2)</f>
        <v>0</v>
      </c>
      <c r="BL138" s="21" t="s">
        <v>225</v>
      </c>
      <c r="BM138" s="21" t="s">
        <v>497</v>
      </c>
    </row>
    <row r="139" spans="2:51" s="11" customFormat="1" ht="13.5">
      <c r="B139" s="183"/>
      <c r="D139" s="184" t="s">
        <v>156</v>
      </c>
      <c r="E139" s="185" t="s">
        <v>5</v>
      </c>
      <c r="F139" s="186" t="s">
        <v>498</v>
      </c>
      <c r="H139" s="187">
        <v>3.1</v>
      </c>
      <c r="I139" s="188"/>
      <c r="L139" s="183"/>
      <c r="M139" s="189"/>
      <c r="N139" s="190"/>
      <c r="O139" s="190"/>
      <c r="P139" s="190"/>
      <c r="Q139" s="190"/>
      <c r="R139" s="190"/>
      <c r="S139" s="190"/>
      <c r="T139" s="191"/>
      <c r="AT139" s="185" t="s">
        <v>156</v>
      </c>
      <c r="AU139" s="185" t="s">
        <v>154</v>
      </c>
      <c r="AV139" s="11" t="s">
        <v>154</v>
      </c>
      <c r="AW139" s="11" t="s">
        <v>35</v>
      </c>
      <c r="AX139" s="11" t="s">
        <v>79</v>
      </c>
      <c r="AY139" s="185" t="s">
        <v>145</v>
      </c>
    </row>
    <row r="140" spans="2:63" s="10" customFormat="1" ht="29.85" customHeight="1">
      <c r="B140" s="157"/>
      <c r="D140" s="158" t="s">
        <v>70</v>
      </c>
      <c r="E140" s="168" t="s">
        <v>274</v>
      </c>
      <c r="F140" s="168" t="s">
        <v>275</v>
      </c>
      <c r="I140" s="160"/>
      <c r="J140" s="169">
        <f>BK140</f>
        <v>0</v>
      </c>
      <c r="L140" s="157"/>
      <c r="M140" s="162"/>
      <c r="N140" s="163"/>
      <c r="O140" s="163"/>
      <c r="P140" s="164">
        <f>SUM(P141:P142)</f>
        <v>0</v>
      </c>
      <c r="Q140" s="163"/>
      <c r="R140" s="164">
        <f>SUM(R141:R142)</f>
        <v>0</v>
      </c>
      <c r="S140" s="163"/>
      <c r="T140" s="165">
        <f>SUM(T141:T142)</f>
        <v>0.008</v>
      </c>
      <c r="AR140" s="158" t="s">
        <v>154</v>
      </c>
      <c r="AT140" s="166" t="s">
        <v>70</v>
      </c>
      <c r="AU140" s="166" t="s">
        <v>79</v>
      </c>
      <c r="AY140" s="158" t="s">
        <v>145</v>
      </c>
      <c r="BK140" s="167">
        <f>SUM(BK141:BK142)</f>
        <v>0</v>
      </c>
    </row>
    <row r="141" spans="2:65" s="1" customFormat="1" ht="16.5" customHeight="1">
      <c r="B141" s="170"/>
      <c r="C141" s="171" t="s">
        <v>263</v>
      </c>
      <c r="D141" s="171" t="s">
        <v>148</v>
      </c>
      <c r="E141" s="172" t="s">
        <v>499</v>
      </c>
      <c r="F141" s="173" t="s">
        <v>197</v>
      </c>
      <c r="G141" s="174" t="s">
        <v>198</v>
      </c>
      <c r="H141" s="175">
        <v>4</v>
      </c>
      <c r="I141" s="176"/>
      <c r="J141" s="177">
        <f>ROUND(I141*H141,2)</f>
        <v>0</v>
      </c>
      <c r="K141" s="173" t="s">
        <v>5</v>
      </c>
      <c r="L141" s="38"/>
      <c r="M141" s="178" t="s">
        <v>5</v>
      </c>
      <c r="N141" s="179" t="s">
        <v>43</v>
      </c>
      <c r="O141" s="39"/>
      <c r="P141" s="180">
        <f>O141*H141</f>
        <v>0</v>
      </c>
      <c r="Q141" s="180">
        <v>0</v>
      </c>
      <c r="R141" s="180">
        <f>Q141*H141</f>
        <v>0</v>
      </c>
      <c r="S141" s="180">
        <v>0</v>
      </c>
      <c r="T141" s="181">
        <f>S141*H141</f>
        <v>0</v>
      </c>
      <c r="AR141" s="21" t="s">
        <v>225</v>
      </c>
      <c r="AT141" s="21" t="s">
        <v>148</v>
      </c>
      <c r="AU141" s="21" t="s">
        <v>154</v>
      </c>
      <c r="AY141" s="21" t="s">
        <v>145</v>
      </c>
      <c r="BE141" s="182">
        <f>IF(N141="základní",J141,0)</f>
        <v>0</v>
      </c>
      <c r="BF141" s="182">
        <f>IF(N141="snížená",J141,0)</f>
        <v>0</v>
      </c>
      <c r="BG141" s="182">
        <f>IF(N141="zákl. přenesená",J141,0)</f>
        <v>0</v>
      </c>
      <c r="BH141" s="182">
        <f>IF(N141="sníž. přenesená",J141,0)</f>
        <v>0</v>
      </c>
      <c r="BI141" s="182">
        <f>IF(N141="nulová",J141,0)</f>
        <v>0</v>
      </c>
      <c r="BJ141" s="21" t="s">
        <v>154</v>
      </c>
      <c r="BK141" s="182">
        <f>ROUND(I141*H141,2)</f>
        <v>0</v>
      </c>
      <c r="BL141" s="21" t="s">
        <v>225</v>
      </c>
      <c r="BM141" s="21" t="s">
        <v>500</v>
      </c>
    </row>
    <row r="142" spans="2:65" s="1" customFormat="1" ht="25.5" customHeight="1">
      <c r="B142" s="170"/>
      <c r="C142" s="171" t="s">
        <v>269</v>
      </c>
      <c r="D142" s="171" t="s">
        <v>148</v>
      </c>
      <c r="E142" s="172" t="s">
        <v>277</v>
      </c>
      <c r="F142" s="173" t="s">
        <v>278</v>
      </c>
      <c r="G142" s="174" t="s">
        <v>203</v>
      </c>
      <c r="H142" s="175">
        <v>8</v>
      </c>
      <c r="I142" s="176"/>
      <c r="J142" s="177">
        <f>ROUND(I142*H142,2)</f>
        <v>0</v>
      </c>
      <c r="K142" s="173" t="s">
        <v>152</v>
      </c>
      <c r="L142" s="38"/>
      <c r="M142" s="178" t="s">
        <v>5</v>
      </c>
      <c r="N142" s="179" t="s">
        <v>43</v>
      </c>
      <c r="O142" s="39"/>
      <c r="P142" s="180">
        <f>O142*H142</f>
        <v>0</v>
      </c>
      <c r="Q142" s="180">
        <v>0</v>
      </c>
      <c r="R142" s="180">
        <f>Q142*H142</f>
        <v>0</v>
      </c>
      <c r="S142" s="180">
        <v>0.001</v>
      </c>
      <c r="T142" s="181">
        <f>S142*H142</f>
        <v>0.008</v>
      </c>
      <c r="AR142" s="21" t="s">
        <v>225</v>
      </c>
      <c r="AT142" s="21" t="s">
        <v>148</v>
      </c>
      <c r="AU142" s="21" t="s">
        <v>154</v>
      </c>
      <c r="AY142" s="21" t="s">
        <v>145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21" t="s">
        <v>154</v>
      </c>
      <c r="BK142" s="182">
        <f>ROUND(I142*H142,2)</f>
        <v>0</v>
      </c>
      <c r="BL142" s="21" t="s">
        <v>225</v>
      </c>
      <c r="BM142" s="21" t="s">
        <v>501</v>
      </c>
    </row>
    <row r="143" spans="2:63" s="10" customFormat="1" ht="29.85" customHeight="1">
      <c r="B143" s="157"/>
      <c r="D143" s="158" t="s">
        <v>70</v>
      </c>
      <c r="E143" s="168" t="s">
        <v>280</v>
      </c>
      <c r="F143" s="168" t="s">
        <v>281</v>
      </c>
      <c r="I143" s="160"/>
      <c r="J143" s="169">
        <f>BK143</f>
        <v>0</v>
      </c>
      <c r="L143" s="157"/>
      <c r="M143" s="162"/>
      <c r="N143" s="163"/>
      <c r="O143" s="163"/>
      <c r="P143" s="164">
        <f>SUM(P144:P146)</f>
        <v>0</v>
      </c>
      <c r="Q143" s="163"/>
      <c r="R143" s="164">
        <f>SUM(R144:R146)</f>
        <v>0</v>
      </c>
      <c r="S143" s="163"/>
      <c r="T143" s="165">
        <f>SUM(T144:T146)</f>
        <v>0.008</v>
      </c>
      <c r="AR143" s="158" t="s">
        <v>154</v>
      </c>
      <c r="AT143" s="166" t="s">
        <v>70</v>
      </c>
      <c r="AU143" s="166" t="s">
        <v>79</v>
      </c>
      <c r="AY143" s="158" t="s">
        <v>145</v>
      </c>
      <c r="BK143" s="167">
        <f>SUM(BK144:BK146)</f>
        <v>0</v>
      </c>
    </row>
    <row r="144" spans="2:65" s="1" customFormat="1" ht="16.5" customHeight="1">
      <c r="B144" s="170"/>
      <c r="C144" s="171" t="s">
        <v>276</v>
      </c>
      <c r="D144" s="171" t="s">
        <v>148</v>
      </c>
      <c r="E144" s="172" t="s">
        <v>283</v>
      </c>
      <c r="F144" s="173" t="s">
        <v>502</v>
      </c>
      <c r="G144" s="174" t="s">
        <v>203</v>
      </c>
      <c r="H144" s="175">
        <v>8</v>
      </c>
      <c r="I144" s="176"/>
      <c r="J144" s="177">
        <f>ROUND(I144*H144,2)</f>
        <v>0</v>
      </c>
      <c r="K144" s="173" t="s">
        <v>152</v>
      </c>
      <c r="L144" s="38"/>
      <c r="M144" s="178" t="s">
        <v>5</v>
      </c>
      <c r="N144" s="179" t="s">
        <v>43</v>
      </c>
      <c r="O144" s="39"/>
      <c r="P144" s="180">
        <f>O144*H144</f>
        <v>0</v>
      </c>
      <c r="Q144" s="180">
        <v>0</v>
      </c>
      <c r="R144" s="180">
        <f>Q144*H144</f>
        <v>0</v>
      </c>
      <c r="S144" s="180">
        <v>0.001</v>
      </c>
      <c r="T144" s="181">
        <f>S144*H144</f>
        <v>0.008</v>
      </c>
      <c r="AR144" s="21" t="s">
        <v>225</v>
      </c>
      <c r="AT144" s="21" t="s">
        <v>148</v>
      </c>
      <c r="AU144" s="21" t="s">
        <v>154</v>
      </c>
      <c r="AY144" s="21" t="s">
        <v>145</v>
      </c>
      <c r="BE144" s="182">
        <f>IF(N144="základní",J144,0)</f>
        <v>0</v>
      </c>
      <c r="BF144" s="182">
        <f>IF(N144="snížená",J144,0)</f>
        <v>0</v>
      </c>
      <c r="BG144" s="182">
        <f>IF(N144="zákl. přenesená",J144,0)</f>
        <v>0</v>
      </c>
      <c r="BH144" s="182">
        <f>IF(N144="sníž. přenesená",J144,0)</f>
        <v>0</v>
      </c>
      <c r="BI144" s="182">
        <f>IF(N144="nulová",J144,0)</f>
        <v>0</v>
      </c>
      <c r="BJ144" s="21" t="s">
        <v>154</v>
      </c>
      <c r="BK144" s="182">
        <f>ROUND(I144*H144,2)</f>
        <v>0</v>
      </c>
      <c r="BL144" s="21" t="s">
        <v>225</v>
      </c>
      <c r="BM144" s="21" t="s">
        <v>503</v>
      </c>
    </row>
    <row r="145" spans="2:65" s="1" customFormat="1" ht="25.5" customHeight="1">
      <c r="B145" s="170"/>
      <c r="C145" s="171" t="s">
        <v>282</v>
      </c>
      <c r="D145" s="171" t="s">
        <v>148</v>
      </c>
      <c r="E145" s="172" t="s">
        <v>287</v>
      </c>
      <c r="F145" s="173" t="s">
        <v>504</v>
      </c>
      <c r="G145" s="174" t="s">
        <v>203</v>
      </c>
      <c r="H145" s="175">
        <v>8</v>
      </c>
      <c r="I145" s="176"/>
      <c r="J145" s="177">
        <f>ROUND(I145*H145,2)</f>
        <v>0</v>
      </c>
      <c r="K145" s="173" t="s">
        <v>152</v>
      </c>
      <c r="L145" s="38"/>
      <c r="M145" s="178" t="s">
        <v>5</v>
      </c>
      <c r="N145" s="179" t="s">
        <v>43</v>
      </c>
      <c r="O145" s="39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AR145" s="21" t="s">
        <v>225</v>
      </c>
      <c r="AT145" s="21" t="s">
        <v>148</v>
      </c>
      <c r="AU145" s="21" t="s">
        <v>154</v>
      </c>
      <c r="AY145" s="21" t="s">
        <v>145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21" t="s">
        <v>154</v>
      </c>
      <c r="BK145" s="182">
        <f>ROUND(I145*H145,2)</f>
        <v>0</v>
      </c>
      <c r="BL145" s="21" t="s">
        <v>225</v>
      </c>
      <c r="BM145" s="21" t="s">
        <v>505</v>
      </c>
    </row>
    <row r="146" spans="2:51" s="11" customFormat="1" ht="13.5">
      <c r="B146" s="183"/>
      <c r="D146" s="184" t="s">
        <v>156</v>
      </c>
      <c r="E146" s="185" t="s">
        <v>5</v>
      </c>
      <c r="F146" s="186" t="s">
        <v>186</v>
      </c>
      <c r="H146" s="187">
        <v>8</v>
      </c>
      <c r="I146" s="188"/>
      <c r="L146" s="183"/>
      <c r="M146" s="189"/>
      <c r="N146" s="190"/>
      <c r="O146" s="190"/>
      <c r="P146" s="190"/>
      <c r="Q146" s="190"/>
      <c r="R146" s="190"/>
      <c r="S146" s="190"/>
      <c r="T146" s="191"/>
      <c r="AT146" s="185" t="s">
        <v>156</v>
      </c>
      <c r="AU146" s="185" t="s">
        <v>154</v>
      </c>
      <c r="AV146" s="11" t="s">
        <v>154</v>
      </c>
      <c r="AW146" s="11" t="s">
        <v>35</v>
      </c>
      <c r="AX146" s="11" t="s">
        <v>79</v>
      </c>
      <c r="AY146" s="185" t="s">
        <v>145</v>
      </c>
    </row>
    <row r="147" spans="2:63" s="10" customFormat="1" ht="29.85" customHeight="1">
      <c r="B147" s="157"/>
      <c r="D147" s="158" t="s">
        <v>70</v>
      </c>
      <c r="E147" s="168" t="s">
        <v>290</v>
      </c>
      <c r="F147" s="168" t="s">
        <v>88</v>
      </c>
      <c r="I147" s="160"/>
      <c r="J147" s="169">
        <f>BK147</f>
        <v>0</v>
      </c>
      <c r="L147" s="157"/>
      <c r="M147" s="162"/>
      <c r="N147" s="163"/>
      <c r="O147" s="163"/>
      <c r="P147" s="164">
        <f>P148</f>
        <v>0</v>
      </c>
      <c r="Q147" s="163"/>
      <c r="R147" s="164">
        <f>R148</f>
        <v>0</v>
      </c>
      <c r="S147" s="163"/>
      <c r="T147" s="165">
        <f>T148</f>
        <v>0.008</v>
      </c>
      <c r="AR147" s="158" t="s">
        <v>154</v>
      </c>
      <c r="AT147" s="166" t="s">
        <v>70</v>
      </c>
      <c r="AU147" s="166" t="s">
        <v>79</v>
      </c>
      <c r="AY147" s="158" t="s">
        <v>145</v>
      </c>
      <c r="BK147" s="167">
        <f>BK148</f>
        <v>0</v>
      </c>
    </row>
    <row r="148" spans="2:65" s="1" customFormat="1" ht="16.5" customHeight="1">
      <c r="B148" s="170"/>
      <c r="C148" s="171" t="s">
        <v>286</v>
      </c>
      <c r="D148" s="171" t="s">
        <v>148</v>
      </c>
      <c r="E148" s="172" t="s">
        <v>292</v>
      </c>
      <c r="F148" s="173" t="s">
        <v>293</v>
      </c>
      <c r="G148" s="174" t="s">
        <v>203</v>
      </c>
      <c r="H148" s="175">
        <v>4</v>
      </c>
      <c r="I148" s="176"/>
      <c r="J148" s="177">
        <f>ROUND(I148*H148,2)</f>
        <v>0</v>
      </c>
      <c r="K148" s="173" t="s">
        <v>152</v>
      </c>
      <c r="L148" s="38"/>
      <c r="M148" s="178" t="s">
        <v>5</v>
      </c>
      <c r="N148" s="179" t="s">
        <v>43</v>
      </c>
      <c r="O148" s="39"/>
      <c r="P148" s="180">
        <f>O148*H148</f>
        <v>0</v>
      </c>
      <c r="Q148" s="180">
        <v>0</v>
      </c>
      <c r="R148" s="180">
        <f>Q148*H148</f>
        <v>0</v>
      </c>
      <c r="S148" s="180">
        <v>0.002</v>
      </c>
      <c r="T148" s="181">
        <f>S148*H148</f>
        <v>0.008</v>
      </c>
      <c r="AR148" s="21" t="s">
        <v>225</v>
      </c>
      <c r="AT148" s="21" t="s">
        <v>148</v>
      </c>
      <c r="AU148" s="21" t="s">
        <v>154</v>
      </c>
      <c r="AY148" s="21" t="s">
        <v>145</v>
      </c>
      <c r="BE148" s="182">
        <f>IF(N148="základní",J148,0)</f>
        <v>0</v>
      </c>
      <c r="BF148" s="182">
        <f>IF(N148="snížená",J148,0)</f>
        <v>0</v>
      </c>
      <c r="BG148" s="182">
        <f>IF(N148="zákl. přenesená",J148,0)</f>
        <v>0</v>
      </c>
      <c r="BH148" s="182">
        <f>IF(N148="sníž. přenesená",J148,0)</f>
        <v>0</v>
      </c>
      <c r="BI148" s="182">
        <f>IF(N148="nulová",J148,0)</f>
        <v>0</v>
      </c>
      <c r="BJ148" s="21" t="s">
        <v>154</v>
      </c>
      <c r="BK148" s="182">
        <f>ROUND(I148*H148,2)</f>
        <v>0</v>
      </c>
      <c r="BL148" s="21" t="s">
        <v>225</v>
      </c>
      <c r="BM148" s="21" t="s">
        <v>506</v>
      </c>
    </row>
    <row r="149" spans="2:63" s="10" customFormat="1" ht="29.85" customHeight="1">
      <c r="B149" s="157"/>
      <c r="D149" s="158" t="s">
        <v>70</v>
      </c>
      <c r="E149" s="168" t="s">
        <v>295</v>
      </c>
      <c r="F149" s="168" t="s">
        <v>296</v>
      </c>
      <c r="I149" s="160"/>
      <c r="J149" s="169">
        <f>BK149</f>
        <v>0</v>
      </c>
      <c r="L149" s="157"/>
      <c r="M149" s="162"/>
      <c r="N149" s="163"/>
      <c r="O149" s="163"/>
      <c r="P149" s="164">
        <f>SUM(P150:P168)</f>
        <v>0</v>
      </c>
      <c r="Q149" s="163"/>
      <c r="R149" s="164">
        <f>SUM(R150:R168)</f>
        <v>0</v>
      </c>
      <c r="S149" s="163"/>
      <c r="T149" s="165">
        <f>SUM(T150:T168)</f>
        <v>0.12576</v>
      </c>
      <c r="AR149" s="158" t="s">
        <v>154</v>
      </c>
      <c r="AT149" s="166" t="s">
        <v>70</v>
      </c>
      <c r="AU149" s="166" t="s">
        <v>79</v>
      </c>
      <c r="AY149" s="158" t="s">
        <v>145</v>
      </c>
      <c r="BK149" s="167">
        <f>SUM(BK150:BK168)</f>
        <v>0</v>
      </c>
    </row>
    <row r="150" spans="2:65" s="1" customFormat="1" ht="16.5" customHeight="1">
      <c r="B150" s="170"/>
      <c r="C150" s="171" t="s">
        <v>291</v>
      </c>
      <c r="D150" s="171" t="s">
        <v>148</v>
      </c>
      <c r="E150" s="172" t="s">
        <v>298</v>
      </c>
      <c r="F150" s="173" t="s">
        <v>507</v>
      </c>
      <c r="G150" s="174" t="s">
        <v>198</v>
      </c>
      <c r="H150" s="175">
        <v>8</v>
      </c>
      <c r="I150" s="176"/>
      <c r="J150" s="177">
        <f aca="true" t="shared" si="0" ref="J150:J165">ROUND(I150*H150,2)</f>
        <v>0</v>
      </c>
      <c r="K150" s="173" t="s">
        <v>5</v>
      </c>
      <c r="L150" s="38"/>
      <c r="M150" s="178" t="s">
        <v>5</v>
      </c>
      <c r="N150" s="179" t="s">
        <v>43</v>
      </c>
      <c r="O150" s="39"/>
      <c r="P150" s="180">
        <f aca="true" t="shared" si="1" ref="P150:P165">O150*H150</f>
        <v>0</v>
      </c>
      <c r="Q150" s="180">
        <v>0</v>
      </c>
      <c r="R150" s="180">
        <f aca="true" t="shared" si="2" ref="R150:R165">Q150*H150</f>
        <v>0</v>
      </c>
      <c r="S150" s="180">
        <v>0</v>
      </c>
      <c r="T150" s="181">
        <f aca="true" t="shared" si="3" ref="T150:T165">S150*H150</f>
        <v>0</v>
      </c>
      <c r="AR150" s="21" t="s">
        <v>225</v>
      </c>
      <c r="AT150" s="21" t="s">
        <v>148</v>
      </c>
      <c r="AU150" s="21" t="s">
        <v>154</v>
      </c>
      <c r="AY150" s="21" t="s">
        <v>145</v>
      </c>
      <c r="BE150" s="182">
        <f aca="true" t="shared" si="4" ref="BE150:BE165">IF(N150="základní",J150,0)</f>
        <v>0</v>
      </c>
      <c r="BF150" s="182">
        <f aca="true" t="shared" si="5" ref="BF150:BF165">IF(N150="snížená",J150,0)</f>
        <v>0</v>
      </c>
      <c r="BG150" s="182">
        <f aca="true" t="shared" si="6" ref="BG150:BG165">IF(N150="zákl. přenesená",J150,0)</f>
        <v>0</v>
      </c>
      <c r="BH150" s="182">
        <f aca="true" t="shared" si="7" ref="BH150:BH165">IF(N150="sníž. přenesená",J150,0)</f>
        <v>0</v>
      </c>
      <c r="BI150" s="182">
        <f aca="true" t="shared" si="8" ref="BI150:BI165">IF(N150="nulová",J150,0)</f>
        <v>0</v>
      </c>
      <c r="BJ150" s="21" t="s">
        <v>154</v>
      </c>
      <c r="BK150" s="182">
        <f aca="true" t="shared" si="9" ref="BK150:BK165">ROUND(I150*H150,2)</f>
        <v>0</v>
      </c>
      <c r="BL150" s="21" t="s">
        <v>225</v>
      </c>
      <c r="BM150" s="21" t="s">
        <v>508</v>
      </c>
    </row>
    <row r="151" spans="2:65" s="1" customFormat="1" ht="16.5" customHeight="1">
      <c r="B151" s="170"/>
      <c r="C151" s="171" t="s">
        <v>297</v>
      </c>
      <c r="D151" s="171" t="s">
        <v>148</v>
      </c>
      <c r="E151" s="172" t="s">
        <v>302</v>
      </c>
      <c r="F151" s="173" t="s">
        <v>509</v>
      </c>
      <c r="G151" s="174" t="s">
        <v>198</v>
      </c>
      <c r="H151" s="175">
        <v>8</v>
      </c>
      <c r="I151" s="176"/>
      <c r="J151" s="177">
        <f t="shared" si="0"/>
        <v>0</v>
      </c>
      <c r="K151" s="173" t="s">
        <v>5</v>
      </c>
      <c r="L151" s="38"/>
      <c r="M151" s="178" t="s">
        <v>5</v>
      </c>
      <c r="N151" s="179" t="s">
        <v>43</v>
      </c>
      <c r="O151" s="39"/>
      <c r="P151" s="180">
        <f t="shared" si="1"/>
        <v>0</v>
      </c>
      <c r="Q151" s="180">
        <v>0</v>
      </c>
      <c r="R151" s="180">
        <f t="shared" si="2"/>
        <v>0</v>
      </c>
      <c r="S151" s="180">
        <v>0</v>
      </c>
      <c r="T151" s="181">
        <f t="shared" si="3"/>
        <v>0</v>
      </c>
      <c r="AR151" s="21" t="s">
        <v>225</v>
      </c>
      <c r="AT151" s="21" t="s">
        <v>148</v>
      </c>
      <c r="AU151" s="21" t="s">
        <v>154</v>
      </c>
      <c r="AY151" s="21" t="s">
        <v>145</v>
      </c>
      <c r="BE151" s="182">
        <f t="shared" si="4"/>
        <v>0</v>
      </c>
      <c r="BF151" s="182">
        <f t="shared" si="5"/>
        <v>0</v>
      </c>
      <c r="BG151" s="182">
        <f t="shared" si="6"/>
        <v>0</v>
      </c>
      <c r="BH151" s="182">
        <f t="shared" si="7"/>
        <v>0</v>
      </c>
      <c r="BI151" s="182">
        <f t="shared" si="8"/>
        <v>0</v>
      </c>
      <c r="BJ151" s="21" t="s">
        <v>154</v>
      </c>
      <c r="BK151" s="182">
        <f t="shared" si="9"/>
        <v>0</v>
      </c>
      <c r="BL151" s="21" t="s">
        <v>225</v>
      </c>
      <c r="BM151" s="21" t="s">
        <v>510</v>
      </c>
    </row>
    <row r="152" spans="2:65" s="1" customFormat="1" ht="16.5" customHeight="1">
      <c r="B152" s="170"/>
      <c r="C152" s="171" t="s">
        <v>301</v>
      </c>
      <c r="D152" s="171" t="s">
        <v>148</v>
      </c>
      <c r="E152" s="172" t="s">
        <v>306</v>
      </c>
      <c r="F152" s="173" t="s">
        <v>511</v>
      </c>
      <c r="G152" s="174" t="s">
        <v>198</v>
      </c>
      <c r="H152" s="175">
        <v>4</v>
      </c>
      <c r="I152" s="176"/>
      <c r="J152" s="177">
        <f t="shared" si="0"/>
        <v>0</v>
      </c>
      <c r="K152" s="173" t="s">
        <v>5</v>
      </c>
      <c r="L152" s="38"/>
      <c r="M152" s="178" t="s">
        <v>5</v>
      </c>
      <c r="N152" s="179" t="s">
        <v>43</v>
      </c>
      <c r="O152" s="39"/>
      <c r="P152" s="180">
        <f t="shared" si="1"/>
        <v>0</v>
      </c>
      <c r="Q152" s="180">
        <v>0</v>
      </c>
      <c r="R152" s="180">
        <f t="shared" si="2"/>
        <v>0</v>
      </c>
      <c r="S152" s="180">
        <v>0</v>
      </c>
      <c r="T152" s="181">
        <f t="shared" si="3"/>
        <v>0</v>
      </c>
      <c r="AR152" s="21" t="s">
        <v>225</v>
      </c>
      <c r="AT152" s="21" t="s">
        <v>148</v>
      </c>
      <c r="AU152" s="21" t="s">
        <v>154</v>
      </c>
      <c r="AY152" s="21" t="s">
        <v>145</v>
      </c>
      <c r="BE152" s="182">
        <f t="shared" si="4"/>
        <v>0</v>
      </c>
      <c r="BF152" s="182">
        <f t="shared" si="5"/>
        <v>0</v>
      </c>
      <c r="BG152" s="182">
        <f t="shared" si="6"/>
        <v>0</v>
      </c>
      <c r="BH152" s="182">
        <f t="shared" si="7"/>
        <v>0</v>
      </c>
      <c r="BI152" s="182">
        <f t="shared" si="8"/>
        <v>0</v>
      </c>
      <c r="BJ152" s="21" t="s">
        <v>154</v>
      </c>
      <c r="BK152" s="182">
        <f t="shared" si="9"/>
        <v>0</v>
      </c>
      <c r="BL152" s="21" t="s">
        <v>225</v>
      </c>
      <c r="BM152" s="21" t="s">
        <v>512</v>
      </c>
    </row>
    <row r="153" spans="2:65" s="1" customFormat="1" ht="25.5" customHeight="1">
      <c r="B153" s="170"/>
      <c r="C153" s="171" t="s">
        <v>305</v>
      </c>
      <c r="D153" s="171" t="s">
        <v>148</v>
      </c>
      <c r="E153" s="172" t="s">
        <v>314</v>
      </c>
      <c r="F153" s="173" t="s">
        <v>513</v>
      </c>
      <c r="G153" s="174" t="s">
        <v>198</v>
      </c>
      <c r="H153" s="175">
        <v>4</v>
      </c>
      <c r="I153" s="176"/>
      <c r="J153" s="177">
        <f t="shared" si="0"/>
        <v>0</v>
      </c>
      <c r="K153" s="173" t="s">
        <v>5</v>
      </c>
      <c r="L153" s="38"/>
      <c r="M153" s="178" t="s">
        <v>5</v>
      </c>
      <c r="N153" s="179" t="s">
        <v>43</v>
      </c>
      <c r="O153" s="39"/>
      <c r="P153" s="180">
        <f t="shared" si="1"/>
        <v>0</v>
      </c>
      <c r="Q153" s="180">
        <v>0</v>
      </c>
      <c r="R153" s="180">
        <f t="shared" si="2"/>
        <v>0</v>
      </c>
      <c r="S153" s="180">
        <v>0</v>
      </c>
      <c r="T153" s="181">
        <f t="shared" si="3"/>
        <v>0</v>
      </c>
      <c r="AR153" s="21" t="s">
        <v>225</v>
      </c>
      <c r="AT153" s="21" t="s">
        <v>148</v>
      </c>
      <c r="AU153" s="21" t="s">
        <v>154</v>
      </c>
      <c r="AY153" s="21" t="s">
        <v>145</v>
      </c>
      <c r="BE153" s="182">
        <f t="shared" si="4"/>
        <v>0</v>
      </c>
      <c r="BF153" s="182">
        <f t="shared" si="5"/>
        <v>0</v>
      </c>
      <c r="BG153" s="182">
        <f t="shared" si="6"/>
        <v>0</v>
      </c>
      <c r="BH153" s="182">
        <f t="shared" si="7"/>
        <v>0</v>
      </c>
      <c r="BI153" s="182">
        <f t="shared" si="8"/>
        <v>0</v>
      </c>
      <c r="BJ153" s="21" t="s">
        <v>154</v>
      </c>
      <c r="BK153" s="182">
        <f t="shared" si="9"/>
        <v>0</v>
      </c>
      <c r="BL153" s="21" t="s">
        <v>225</v>
      </c>
      <c r="BM153" s="21" t="s">
        <v>514</v>
      </c>
    </row>
    <row r="154" spans="2:65" s="1" customFormat="1" ht="16.5" customHeight="1">
      <c r="B154" s="170"/>
      <c r="C154" s="171" t="s">
        <v>309</v>
      </c>
      <c r="D154" s="171" t="s">
        <v>148</v>
      </c>
      <c r="E154" s="172" t="s">
        <v>318</v>
      </c>
      <c r="F154" s="173" t="s">
        <v>307</v>
      </c>
      <c r="G154" s="174" t="s">
        <v>198</v>
      </c>
      <c r="H154" s="175">
        <v>4</v>
      </c>
      <c r="I154" s="176"/>
      <c r="J154" s="177">
        <f t="shared" si="0"/>
        <v>0</v>
      </c>
      <c r="K154" s="173" t="s">
        <v>5</v>
      </c>
      <c r="L154" s="38"/>
      <c r="M154" s="178" t="s">
        <v>5</v>
      </c>
      <c r="N154" s="179" t="s">
        <v>43</v>
      </c>
      <c r="O154" s="39"/>
      <c r="P154" s="180">
        <f t="shared" si="1"/>
        <v>0</v>
      </c>
      <c r="Q154" s="180">
        <v>0</v>
      </c>
      <c r="R154" s="180">
        <f t="shared" si="2"/>
        <v>0</v>
      </c>
      <c r="S154" s="180">
        <v>0</v>
      </c>
      <c r="T154" s="181">
        <f t="shared" si="3"/>
        <v>0</v>
      </c>
      <c r="AR154" s="21" t="s">
        <v>225</v>
      </c>
      <c r="AT154" s="21" t="s">
        <v>148</v>
      </c>
      <c r="AU154" s="21" t="s">
        <v>154</v>
      </c>
      <c r="AY154" s="21" t="s">
        <v>145</v>
      </c>
      <c r="BE154" s="182">
        <f t="shared" si="4"/>
        <v>0</v>
      </c>
      <c r="BF154" s="182">
        <f t="shared" si="5"/>
        <v>0</v>
      </c>
      <c r="BG154" s="182">
        <f t="shared" si="6"/>
        <v>0</v>
      </c>
      <c r="BH154" s="182">
        <f t="shared" si="7"/>
        <v>0</v>
      </c>
      <c r="BI154" s="182">
        <f t="shared" si="8"/>
        <v>0</v>
      </c>
      <c r="BJ154" s="21" t="s">
        <v>154</v>
      </c>
      <c r="BK154" s="182">
        <f t="shared" si="9"/>
        <v>0</v>
      </c>
      <c r="BL154" s="21" t="s">
        <v>225</v>
      </c>
      <c r="BM154" s="21" t="s">
        <v>515</v>
      </c>
    </row>
    <row r="155" spans="2:65" s="1" customFormat="1" ht="16.5" customHeight="1">
      <c r="B155" s="170"/>
      <c r="C155" s="171" t="s">
        <v>313</v>
      </c>
      <c r="D155" s="171" t="s">
        <v>148</v>
      </c>
      <c r="E155" s="172" t="s">
        <v>322</v>
      </c>
      <c r="F155" s="173" t="s">
        <v>516</v>
      </c>
      <c r="G155" s="174" t="s">
        <v>198</v>
      </c>
      <c r="H155" s="175">
        <v>4</v>
      </c>
      <c r="I155" s="176"/>
      <c r="J155" s="177">
        <f t="shared" si="0"/>
        <v>0</v>
      </c>
      <c r="K155" s="173" t="s">
        <v>5</v>
      </c>
      <c r="L155" s="38"/>
      <c r="M155" s="178" t="s">
        <v>5</v>
      </c>
      <c r="N155" s="179" t="s">
        <v>43</v>
      </c>
      <c r="O155" s="39"/>
      <c r="P155" s="180">
        <f t="shared" si="1"/>
        <v>0</v>
      </c>
      <c r="Q155" s="180">
        <v>0</v>
      </c>
      <c r="R155" s="180">
        <f t="shared" si="2"/>
        <v>0</v>
      </c>
      <c r="S155" s="180">
        <v>0</v>
      </c>
      <c r="T155" s="181">
        <f t="shared" si="3"/>
        <v>0</v>
      </c>
      <c r="AR155" s="21" t="s">
        <v>225</v>
      </c>
      <c r="AT155" s="21" t="s">
        <v>148</v>
      </c>
      <c r="AU155" s="21" t="s">
        <v>154</v>
      </c>
      <c r="AY155" s="21" t="s">
        <v>145</v>
      </c>
      <c r="BE155" s="182">
        <f t="shared" si="4"/>
        <v>0</v>
      </c>
      <c r="BF155" s="182">
        <f t="shared" si="5"/>
        <v>0</v>
      </c>
      <c r="BG155" s="182">
        <f t="shared" si="6"/>
        <v>0</v>
      </c>
      <c r="BH155" s="182">
        <f t="shared" si="7"/>
        <v>0</v>
      </c>
      <c r="BI155" s="182">
        <f t="shared" si="8"/>
        <v>0</v>
      </c>
      <c r="BJ155" s="21" t="s">
        <v>154</v>
      </c>
      <c r="BK155" s="182">
        <f t="shared" si="9"/>
        <v>0</v>
      </c>
      <c r="BL155" s="21" t="s">
        <v>225</v>
      </c>
      <c r="BM155" s="21" t="s">
        <v>517</v>
      </c>
    </row>
    <row r="156" spans="2:65" s="1" customFormat="1" ht="16.5" customHeight="1">
      <c r="B156" s="170"/>
      <c r="C156" s="171" t="s">
        <v>317</v>
      </c>
      <c r="D156" s="171" t="s">
        <v>148</v>
      </c>
      <c r="E156" s="172" t="s">
        <v>326</v>
      </c>
      <c r="F156" s="173" t="s">
        <v>311</v>
      </c>
      <c r="G156" s="174" t="s">
        <v>198</v>
      </c>
      <c r="H156" s="175">
        <v>4</v>
      </c>
      <c r="I156" s="176"/>
      <c r="J156" s="177">
        <f t="shared" si="0"/>
        <v>0</v>
      </c>
      <c r="K156" s="173" t="s">
        <v>5</v>
      </c>
      <c r="L156" s="38"/>
      <c r="M156" s="178" t="s">
        <v>5</v>
      </c>
      <c r="N156" s="179" t="s">
        <v>43</v>
      </c>
      <c r="O156" s="39"/>
      <c r="P156" s="180">
        <f t="shared" si="1"/>
        <v>0</v>
      </c>
      <c r="Q156" s="180">
        <v>0</v>
      </c>
      <c r="R156" s="180">
        <f t="shared" si="2"/>
        <v>0</v>
      </c>
      <c r="S156" s="180">
        <v>0</v>
      </c>
      <c r="T156" s="181">
        <f t="shared" si="3"/>
        <v>0</v>
      </c>
      <c r="AR156" s="21" t="s">
        <v>225</v>
      </c>
      <c r="AT156" s="21" t="s">
        <v>148</v>
      </c>
      <c r="AU156" s="21" t="s">
        <v>154</v>
      </c>
      <c r="AY156" s="21" t="s">
        <v>145</v>
      </c>
      <c r="BE156" s="182">
        <f t="shared" si="4"/>
        <v>0</v>
      </c>
      <c r="BF156" s="182">
        <f t="shared" si="5"/>
        <v>0</v>
      </c>
      <c r="BG156" s="182">
        <f t="shared" si="6"/>
        <v>0</v>
      </c>
      <c r="BH156" s="182">
        <f t="shared" si="7"/>
        <v>0</v>
      </c>
      <c r="BI156" s="182">
        <f t="shared" si="8"/>
        <v>0</v>
      </c>
      <c r="BJ156" s="21" t="s">
        <v>154</v>
      </c>
      <c r="BK156" s="182">
        <f t="shared" si="9"/>
        <v>0</v>
      </c>
      <c r="BL156" s="21" t="s">
        <v>225</v>
      </c>
      <c r="BM156" s="21" t="s">
        <v>518</v>
      </c>
    </row>
    <row r="157" spans="2:65" s="1" customFormat="1" ht="16.5" customHeight="1">
      <c r="B157" s="170"/>
      <c r="C157" s="171" t="s">
        <v>321</v>
      </c>
      <c r="D157" s="171" t="s">
        <v>148</v>
      </c>
      <c r="E157" s="172" t="s">
        <v>330</v>
      </c>
      <c r="F157" s="173" t="s">
        <v>299</v>
      </c>
      <c r="G157" s="174" t="s">
        <v>198</v>
      </c>
      <c r="H157" s="175">
        <v>4</v>
      </c>
      <c r="I157" s="176"/>
      <c r="J157" s="177">
        <f t="shared" si="0"/>
        <v>0</v>
      </c>
      <c r="K157" s="173" t="s">
        <v>5</v>
      </c>
      <c r="L157" s="38"/>
      <c r="M157" s="178" t="s">
        <v>5</v>
      </c>
      <c r="N157" s="179" t="s">
        <v>43</v>
      </c>
      <c r="O157" s="39"/>
      <c r="P157" s="180">
        <f t="shared" si="1"/>
        <v>0</v>
      </c>
      <c r="Q157" s="180">
        <v>0</v>
      </c>
      <c r="R157" s="180">
        <f t="shared" si="2"/>
        <v>0</v>
      </c>
      <c r="S157" s="180">
        <v>0</v>
      </c>
      <c r="T157" s="181">
        <f t="shared" si="3"/>
        <v>0</v>
      </c>
      <c r="AR157" s="21" t="s">
        <v>225</v>
      </c>
      <c r="AT157" s="21" t="s">
        <v>148</v>
      </c>
      <c r="AU157" s="21" t="s">
        <v>154</v>
      </c>
      <c r="AY157" s="21" t="s">
        <v>145</v>
      </c>
      <c r="BE157" s="182">
        <f t="shared" si="4"/>
        <v>0</v>
      </c>
      <c r="BF157" s="182">
        <f t="shared" si="5"/>
        <v>0</v>
      </c>
      <c r="BG157" s="182">
        <f t="shared" si="6"/>
        <v>0</v>
      </c>
      <c r="BH157" s="182">
        <f t="shared" si="7"/>
        <v>0</v>
      </c>
      <c r="BI157" s="182">
        <f t="shared" si="8"/>
        <v>0</v>
      </c>
      <c r="BJ157" s="21" t="s">
        <v>154</v>
      </c>
      <c r="BK157" s="182">
        <f t="shared" si="9"/>
        <v>0</v>
      </c>
      <c r="BL157" s="21" t="s">
        <v>225</v>
      </c>
      <c r="BM157" s="21" t="s">
        <v>519</v>
      </c>
    </row>
    <row r="158" spans="2:65" s="1" customFormat="1" ht="16.5" customHeight="1">
      <c r="B158" s="170"/>
      <c r="C158" s="171" t="s">
        <v>325</v>
      </c>
      <c r="D158" s="171" t="s">
        <v>148</v>
      </c>
      <c r="E158" s="172" t="s">
        <v>520</v>
      </c>
      <c r="F158" s="173" t="s">
        <v>521</v>
      </c>
      <c r="G158" s="174" t="s">
        <v>198</v>
      </c>
      <c r="H158" s="175">
        <v>4</v>
      </c>
      <c r="I158" s="176"/>
      <c r="J158" s="177">
        <f t="shared" si="0"/>
        <v>0</v>
      </c>
      <c r="K158" s="173" t="s">
        <v>5</v>
      </c>
      <c r="L158" s="38"/>
      <c r="M158" s="178" t="s">
        <v>5</v>
      </c>
      <c r="N158" s="179" t="s">
        <v>43</v>
      </c>
      <c r="O158" s="39"/>
      <c r="P158" s="180">
        <f t="shared" si="1"/>
        <v>0</v>
      </c>
      <c r="Q158" s="180">
        <v>0</v>
      </c>
      <c r="R158" s="180">
        <f t="shared" si="2"/>
        <v>0</v>
      </c>
      <c r="S158" s="180">
        <v>0</v>
      </c>
      <c r="T158" s="181">
        <f t="shared" si="3"/>
        <v>0</v>
      </c>
      <c r="AR158" s="21" t="s">
        <v>225</v>
      </c>
      <c r="AT158" s="21" t="s">
        <v>148</v>
      </c>
      <c r="AU158" s="21" t="s">
        <v>154</v>
      </c>
      <c r="AY158" s="21" t="s">
        <v>145</v>
      </c>
      <c r="BE158" s="182">
        <f t="shared" si="4"/>
        <v>0</v>
      </c>
      <c r="BF158" s="182">
        <f t="shared" si="5"/>
        <v>0</v>
      </c>
      <c r="BG158" s="182">
        <f t="shared" si="6"/>
        <v>0</v>
      </c>
      <c r="BH158" s="182">
        <f t="shared" si="7"/>
        <v>0</v>
      </c>
      <c r="BI158" s="182">
        <f t="shared" si="8"/>
        <v>0</v>
      </c>
      <c r="BJ158" s="21" t="s">
        <v>154</v>
      </c>
      <c r="BK158" s="182">
        <f t="shared" si="9"/>
        <v>0</v>
      </c>
      <c r="BL158" s="21" t="s">
        <v>225</v>
      </c>
      <c r="BM158" s="21" t="s">
        <v>522</v>
      </c>
    </row>
    <row r="159" spans="2:65" s="1" customFormat="1" ht="16.5" customHeight="1">
      <c r="B159" s="170"/>
      <c r="C159" s="171" t="s">
        <v>329</v>
      </c>
      <c r="D159" s="171" t="s">
        <v>148</v>
      </c>
      <c r="E159" s="172" t="s">
        <v>523</v>
      </c>
      <c r="F159" s="173" t="s">
        <v>319</v>
      </c>
      <c r="G159" s="174" t="s">
        <v>198</v>
      </c>
      <c r="H159" s="175">
        <v>4</v>
      </c>
      <c r="I159" s="176"/>
      <c r="J159" s="177">
        <f t="shared" si="0"/>
        <v>0</v>
      </c>
      <c r="K159" s="173" t="s">
        <v>5</v>
      </c>
      <c r="L159" s="38"/>
      <c r="M159" s="178" t="s">
        <v>5</v>
      </c>
      <c r="N159" s="179" t="s">
        <v>43</v>
      </c>
      <c r="O159" s="39"/>
      <c r="P159" s="180">
        <f t="shared" si="1"/>
        <v>0</v>
      </c>
      <c r="Q159" s="180">
        <v>0</v>
      </c>
      <c r="R159" s="180">
        <f t="shared" si="2"/>
        <v>0</v>
      </c>
      <c r="S159" s="180">
        <v>0</v>
      </c>
      <c r="T159" s="181">
        <f t="shared" si="3"/>
        <v>0</v>
      </c>
      <c r="AR159" s="21" t="s">
        <v>225</v>
      </c>
      <c r="AT159" s="21" t="s">
        <v>148</v>
      </c>
      <c r="AU159" s="21" t="s">
        <v>154</v>
      </c>
      <c r="AY159" s="21" t="s">
        <v>145</v>
      </c>
      <c r="BE159" s="182">
        <f t="shared" si="4"/>
        <v>0</v>
      </c>
      <c r="BF159" s="182">
        <f t="shared" si="5"/>
        <v>0</v>
      </c>
      <c r="BG159" s="182">
        <f t="shared" si="6"/>
        <v>0</v>
      </c>
      <c r="BH159" s="182">
        <f t="shared" si="7"/>
        <v>0</v>
      </c>
      <c r="BI159" s="182">
        <f t="shared" si="8"/>
        <v>0</v>
      </c>
      <c r="BJ159" s="21" t="s">
        <v>154</v>
      </c>
      <c r="BK159" s="182">
        <f t="shared" si="9"/>
        <v>0</v>
      </c>
      <c r="BL159" s="21" t="s">
        <v>225</v>
      </c>
      <c r="BM159" s="21" t="s">
        <v>524</v>
      </c>
    </row>
    <row r="160" spans="2:65" s="1" customFormat="1" ht="16.5" customHeight="1">
      <c r="B160" s="170"/>
      <c r="C160" s="171" t="s">
        <v>333</v>
      </c>
      <c r="D160" s="171" t="s">
        <v>148</v>
      </c>
      <c r="E160" s="172" t="s">
        <v>525</v>
      </c>
      <c r="F160" s="173" t="s">
        <v>323</v>
      </c>
      <c r="G160" s="174" t="s">
        <v>198</v>
      </c>
      <c r="H160" s="175">
        <v>4</v>
      </c>
      <c r="I160" s="176"/>
      <c r="J160" s="177">
        <f t="shared" si="0"/>
        <v>0</v>
      </c>
      <c r="K160" s="173" t="s">
        <v>5</v>
      </c>
      <c r="L160" s="38"/>
      <c r="M160" s="178" t="s">
        <v>5</v>
      </c>
      <c r="N160" s="179" t="s">
        <v>43</v>
      </c>
      <c r="O160" s="39"/>
      <c r="P160" s="180">
        <f t="shared" si="1"/>
        <v>0</v>
      </c>
      <c r="Q160" s="180">
        <v>0</v>
      </c>
      <c r="R160" s="180">
        <f t="shared" si="2"/>
        <v>0</v>
      </c>
      <c r="S160" s="180">
        <v>0</v>
      </c>
      <c r="T160" s="181">
        <f t="shared" si="3"/>
        <v>0</v>
      </c>
      <c r="AR160" s="21" t="s">
        <v>225</v>
      </c>
      <c r="AT160" s="21" t="s">
        <v>148</v>
      </c>
      <c r="AU160" s="21" t="s">
        <v>154</v>
      </c>
      <c r="AY160" s="21" t="s">
        <v>145</v>
      </c>
      <c r="BE160" s="182">
        <f t="shared" si="4"/>
        <v>0</v>
      </c>
      <c r="BF160" s="182">
        <f t="shared" si="5"/>
        <v>0</v>
      </c>
      <c r="BG160" s="182">
        <f t="shared" si="6"/>
        <v>0</v>
      </c>
      <c r="BH160" s="182">
        <f t="shared" si="7"/>
        <v>0</v>
      </c>
      <c r="BI160" s="182">
        <f t="shared" si="8"/>
        <v>0</v>
      </c>
      <c r="BJ160" s="21" t="s">
        <v>154</v>
      </c>
      <c r="BK160" s="182">
        <f t="shared" si="9"/>
        <v>0</v>
      </c>
      <c r="BL160" s="21" t="s">
        <v>225</v>
      </c>
      <c r="BM160" s="21" t="s">
        <v>526</v>
      </c>
    </row>
    <row r="161" spans="2:65" s="1" customFormat="1" ht="16.5" customHeight="1">
      <c r="B161" s="170"/>
      <c r="C161" s="171" t="s">
        <v>339</v>
      </c>
      <c r="D161" s="171" t="s">
        <v>148</v>
      </c>
      <c r="E161" s="172" t="s">
        <v>527</v>
      </c>
      <c r="F161" s="173" t="s">
        <v>528</v>
      </c>
      <c r="G161" s="174" t="s">
        <v>198</v>
      </c>
      <c r="H161" s="175">
        <v>4</v>
      </c>
      <c r="I161" s="176"/>
      <c r="J161" s="177">
        <f t="shared" si="0"/>
        <v>0</v>
      </c>
      <c r="K161" s="173" t="s">
        <v>5</v>
      </c>
      <c r="L161" s="38"/>
      <c r="M161" s="178" t="s">
        <v>5</v>
      </c>
      <c r="N161" s="179" t="s">
        <v>43</v>
      </c>
      <c r="O161" s="39"/>
      <c r="P161" s="180">
        <f t="shared" si="1"/>
        <v>0</v>
      </c>
      <c r="Q161" s="180">
        <v>0</v>
      </c>
      <c r="R161" s="180">
        <f t="shared" si="2"/>
        <v>0</v>
      </c>
      <c r="S161" s="180">
        <v>0</v>
      </c>
      <c r="T161" s="181">
        <f t="shared" si="3"/>
        <v>0</v>
      </c>
      <c r="AR161" s="21" t="s">
        <v>225</v>
      </c>
      <c r="AT161" s="21" t="s">
        <v>148</v>
      </c>
      <c r="AU161" s="21" t="s">
        <v>154</v>
      </c>
      <c r="AY161" s="21" t="s">
        <v>145</v>
      </c>
      <c r="BE161" s="182">
        <f t="shared" si="4"/>
        <v>0</v>
      </c>
      <c r="BF161" s="182">
        <f t="shared" si="5"/>
        <v>0</v>
      </c>
      <c r="BG161" s="182">
        <f t="shared" si="6"/>
        <v>0</v>
      </c>
      <c r="BH161" s="182">
        <f t="shared" si="7"/>
        <v>0</v>
      </c>
      <c r="BI161" s="182">
        <f t="shared" si="8"/>
        <v>0</v>
      </c>
      <c r="BJ161" s="21" t="s">
        <v>154</v>
      </c>
      <c r="BK161" s="182">
        <f t="shared" si="9"/>
        <v>0</v>
      </c>
      <c r="BL161" s="21" t="s">
        <v>225</v>
      </c>
      <c r="BM161" s="21" t="s">
        <v>529</v>
      </c>
    </row>
    <row r="162" spans="2:65" s="1" customFormat="1" ht="16.5" customHeight="1">
      <c r="B162" s="170"/>
      <c r="C162" s="171" t="s">
        <v>344</v>
      </c>
      <c r="D162" s="171" t="s">
        <v>148</v>
      </c>
      <c r="E162" s="172" t="s">
        <v>530</v>
      </c>
      <c r="F162" s="173" t="s">
        <v>531</v>
      </c>
      <c r="G162" s="174" t="s">
        <v>198</v>
      </c>
      <c r="H162" s="175">
        <v>8</v>
      </c>
      <c r="I162" s="176"/>
      <c r="J162" s="177">
        <f t="shared" si="0"/>
        <v>0</v>
      </c>
      <c r="K162" s="173" t="s">
        <v>5</v>
      </c>
      <c r="L162" s="38"/>
      <c r="M162" s="178" t="s">
        <v>5</v>
      </c>
      <c r="N162" s="179" t="s">
        <v>43</v>
      </c>
      <c r="O162" s="39"/>
      <c r="P162" s="180">
        <f t="shared" si="1"/>
        <v>0</v>
      </c>
      <c r="Q162" s="180">
        <v>0</v>
      </c>
      <c r="R162" s="180">
        <f t="shared" si="2"/>
        <v>0</v>
      </c>
      <c r="S162" s="180">
        <v>0</v>
      </c>
      <c r="T162" s="181">
        <f t="shared" si="3"/>
        <v>0</v>
      </c>
      <c r="AR162" s="21" t="s">
        <v>225</v>
      </c>
      <c r="AT162" s="21" t="s">
        <v>148</v>
      </c>
      <c r="AU162" s="21" t="s">
        <v>154</v>
      </c>
      <c r="AY162" s="21" t="s">
        <v>145</v>
      </c>
      <c r="BE162" s="182">
        <f t="shared" si="4"/>
        <v>0</v>
      </c>
      <c r="BF162" s="182">
        <f t="shared" si="5"/>
        <v>0</v>
      </c>
      <c r="BG162" s="182">
        <f t="shared" si="6"/>
        <v>0</v>
      </c>
      <c r="BH162" s="182">
        <f t="shared" si="7"/>
        <v>0</v>
      </c>
      <c r="BI162" s="182">
        <f t="shared" si="8"/>
        <v>0</v>
      </c>
      <c r="BJ162" s="21" t="s">
        <v>154</v>
      </c>
      <c r="BK162" s="182">
        <f t="shared" si="9"/>
        <v>0</v>
      </c>
      <c r="BL162" s="21" t="s">
        <v>225</v>
      </c>
      <c r="BM162" s="21" t="s">
        <v>532</v>
      </c>
    </row>
    <row r="163" spans="2:65" s="1" customFormat="1" ht="16.5" customHeight="1">
      <c r="B163" s="170"/>
      <c r="C163" s="171" t="s">
        <v>350</v>
      </c>
      <c r="D163" s="171" t="s">
        <v>148</v>
      </c>
      <c r="E163" s="172" t="s">
        <v>533</v>
      </c>
      <c r="F163" s="173" t="s">
        <v>534</v>
      </c>
      <c r="G163" s="174" t="s">
        <v>198</v>
      </c>
      <c r="H163" s="175">
        <v>4</v>
      </c>
      <c r="I163" s="176"/>
      <c r="J163" s="177">
        <f t="shared" si="0"/>
        <v>0</v>
      </c>
      <c r="K163" s="173" t="s">
        <v>5</v>
      </c>
      <c r="L163" s="38"/>
      <c r="M163" s="178" t="s">
        <v>5</v>
      </c>
      <c r="N163" s="179" t="s">
        <v>43</v>
      </c>
      <c r="O163" s="39"/>
      <c r="P163" s="180">
        <f t="shared" si="1"/>
        <v>0</v>
      </c>
      <c r="Q163" s="180">
        <v>0</v>
      </c>
      <c r="R163" s="180">
        <f t="shared" si="2"/>
        <v>0</v>
      </c>
      <c r="S163" s="180">
        <v>0</v>
      </c>
      <c r="T163" s="181">
        <f t="shared" si="3"/>
        <v>0</v>
      </c>
      <c r="AR163" s="21" t="s">
        <v>225</v>
      </c>
      <c r="AT163" s="21" t="s">
        <v>148</v>
      </c>
      <c r="AU163" s="21" t="s">
        <v>154</v>
      </c>
      <c r="AY163" s="21" t="s">
        <v>145</v>
      </c>
      <c r="BE163" s="182">
        <f t="shared" si="4"/>
        <v>0</v>
      </c>
      <c r="BF163" s="182">
        <f t="shared" si="5"/>
        <v>0</v>
      </c>
      <c r="BG163" s="182">
        <f t="shared" si="6"/>
        <v>0</v>
      </c>
      <c r="BH163" s="182">
        <f t="shared" si="7"/>
        <v>0</v>
      </c>
      <c r="BI163" s="182">
        <f t="shared" si="8"/>
        <v>0</v>
      </c>
      <c r="BJ163" s="21" t="s">
        <v>154</v>
      </c>
      <c r="BK163" s="182">
        <f t="shared" si="9"/>
        <v>0</v>
      </c>
      <c r="BL163" s="21" t="s">
        <v>225</v>
      </c>
      <c r="BM163" s="21" t="s">
        <v>535</v>
      </c>
    </row>
    <row r="164" spans="2:65" s="1" customFormat="1" ht="16.5" customHeight="1">
      <c r="B164" s="170"/>
      <c r="C164" s="171" t="s">
        <v>354</v>
      </c>
      <c r="D164" s="171" t="s">
        <v>148</v>
      </c>
      <c r="E164" s="172" t="s">
        <v>536</v>
      </c>
      <c r="F164" s="173" t="s">
        <v>537</v>
      </c>
      <c r="G164" s="174" t="s">
        <v>198</v>
      </c>
      <c r="H164" s="175">
        <v>4</v>
      </c>
      <c r="I164" s="176"/>
      <c r="J164" s="177">
        <f t="shared" si="0"/>
        <v>0</v>
      </c>
      <c r="K164" s="173" t="s">
        <v>5</v>
      </c>
      <c r="L164" s="38"/>
      <c r="M164" s="178" t="s">
        <v>5</v>
      </c>
      <c r="N164" s="179" t="s">
        <v>43</v>
      </c>
      <c r="O164" s="39"/>
      <c r="P164" s="180">
        <f t="shared" si="1"/>
        <v>0</v>
      </c>
      <c r="Q164" s="180">
        <v>0</v>
      </c>
      <c r="R164" s="180">
        <f t="shared" si="2"/>
        <v>0</v>
      </c>
      <c r="S164" s="180">
        <v>0</v>
      </c>
      <c r="T164" s="181">
        <f t="shared" si="3"/>
        <v>0</v>
      </c>
      <c r="AR164" s="21" t="s">
        <v>225</v>
      </c>
      <c r="AT164" s="21" t="s">
        <v>148</v>
      </c>
      <c r="AU164" s="21" t="s">
        <v>154</v>
      </c>
      <c r="AY164" s="21" t="s">
        <v>145</v>
      </c>
      <c r="BE164" s="182">
        <f t="shared" si="4"/>
        <v>0</v>
      </c>
      <c r="BF164" s="182">
        <f t="shared" si="5"/>
        <v>0</v>
      </c>
      <c r="BG164" s="182">
        <f t="shared" si="6"/>
        <v>0</v>
      </c>
      <c r="BH164" s="182">
        <f t="shared" si="7"/>
        <v>0</v>
      </c>
      <c r="BI164" s="182">
        <f t="shared" si="8"/>
        <v>0</v>
      </c>
      <c r="BJ164" s="21" t="s">
        <v>154</v>
      </c>
      <c r="BK164" s="182">
        <f t="shared" si="9"/>
        <v>0</v>
      </c>
      <c r="BL164" s="21" t="s">
        <v>225</v>
      </c>
      <c r="BM164" s="21" t="s">
        <v>538</v>
      </c>
    </row>
    <row r="165" spans="2:65" s="1" customFormat="1" ht="16.5" customHeight="1">
      <c r="B165" s="170"/>
      <c r="C165" s="171" t="s">
        <v>360</v>
      </c>
      <c r="D165" s="171" t="s">
        <v>148</v>
      </c>
      <c r="E165" s="172" t="s">
        <v>539</v>
      </c>
      <c r="F165" s="173" t="s">
        <v>540</v>
      </c>
      <c r="G165" s="174" t="s">
        <v>178</v>
      </c>
      <c r="H165" s="175">
        <v>6.4</v>
      </c>
      <c r="I165" s="176"/>
      <c r="J165" s="177">
        <f t="shared" si="0"/>
        <v>0</v>
      </c>
      <c r="K165" s="173" t="s">
        <v>152</v>
      </c>
      <c r="L165" s="38"/>
      <c r="M165" s="178" t="s">
        <v>5</v>
      </c>
      <c r="N165" s="179" t="s">
        <v>43</v>
      </c>
      <c r="O165" s="39"/>
      <c r="P165" s="180">
        <f t="shared" si="1"/>
        <v>0</v>
      </c>
      <c r="Q165" s="180">
        <v>0</v>
      </c>
      <c r="R165" s="180">
        <f t="shared" si="2"/>
        <v>0</v>
      </c>
      <c r="S165" s="180">
        <v>0.01965</v>
      </c>
      <c r="T165" s="181">
        <f t="shared" si="3"/>
        <v>0.12576</v>
      </c>
      <c r="AR165" s="21" t="s">
        <v>225</v>
      </c>
      <c r="AT165" s="21" t="s">
        <v>148</v>
      </c>
      <c r="AU165" s="21" t="s">
        <v>154</v>
      </c>
      <c r="AY165" s="21" t="s">
        <v>145</v>
      </c>
      <c r="BE165" s="182">
        <f t="shared" si="4"/>
        <v>0</v>
      </c>
      <c r="BF165" s="182">
        <f t="shared" si="5"/>
        <v>0</v>
      </c>
      <c r="BG165" s="182">
        <f t="shared" si="6"/>
        <v>0</v>
      </c>
      <c r="BH165" s="182">
        <f t="shared" si="7"/>
        <v>0</v>
      </c>
      <c r="BI165" s="182">
        <f t="shared" si="8"/>
        <v>0</v>
      </c>
      <c r="BJ165" s="21" t="s">
        <v>154</v>
      </c>
      <c r="BK165" s="182">
        <f t="shared" si="9"/>
        <v>0</v>
      </c>
      <c r="BL165" s="21" t="s">
        <v>225</v>
      </c>
      <c r="BM165" s="21" t="s">
        <v>541</v>
      </c>
    </row>
    <row r="166" spans="2:51" s="11" customFormat="1" ht="13.5">
      <c r="B166" s="183"/>
      <c r="D166" s="184" t="s">
        <v>156</v>
      </c>
      <c r="E166" s="185" t="s">
        <v>5</v>
      </c>
      <c r="F166" s="186" t="s">
        <v>542</v>
      </c>
      <c r="H166" s="187">
        <v>6.4</v>
      </c>
      <c r="I166" s="188"/>
      <c r="L166" s="183"/>
      <c r="M166" s="189"/>
      <c r="N166" s="190"/>
      <c r="O166" s="190"/>
      <c r="P166" s="190"/>
      <c r="Q166" s="190"/>
      <c r="R166" s="190"/>
      <c r="S166" s="190"/>
      <c r="T166" s="191"/>
      <c r="AT166" s="185" t="s">
        <v>156</v>
      </c>
      <c r="AU166" s="185" t="s">
        <v>154</v>
      </c>
      <c r="AV166" s="11" t="s">
        <v>154</v>
      </c>
      <c r="AW166" s="11" t="s">
        <v>35</v>
      </c>
      <c r="AX166" s="11" t="s">
        <v>79</v>
      </c>
      <c r="AY166" s="185" t="s">
        <v>145</v>
      </c>
    </row>
    <row r="167" spans="2:65" s="1" customFormat="1" ht="16.5" customHeight="1">
      <c r="B167" s="170"/>
      <c r="C167" s="171" t="s">
        <v>366</v>
      </c>
      <c r="D167" s="171" t="s">
        <v>148</v>
      </c>
      <c r="E167" s="172" t="s">
        <v>310</v>
      </c>
      <c r="F167" s="173" t="s">
        <v>543</v>
      </c>
      <c r="G167" s="174" t="s">
        <v>198</v>
      </c>
      <c r="H167" s="175">
        <v>4</v>
      </c>
      <c r="I167" s="176"/>
      <c r="J167" s="177">
        <f>ROUND(I167*H167,2)</f>
        <v>0</v>
      </c>
      <c r="K167" s="173" t="s">
        <v>5</v>
      </c>
      <c r="L167" s="38"/>
      <c r="M167" s="178" t="s">
        <v>5</v>
      </c>
      <c r="N167" s="179" t="s">
        <v>43</v>
      </c>
      <c r="O167" s="39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AR167" s="21" t="s">
        <v>225</v>
      </c>
      <c r="AT167" s="21" t="s">
        <v>148</v>
      </c>
      <c r="AU167" s="21" t="s">
        <v>154</v>
      </c>
      <c r="AY167" s="21" t="s">
        <v>145</v>
      </c>
      <c r="BE167" s="182">
        <f>IF(N167="základní",J167,0)</f>
        <v>0</v>
      </c>
      <c r="BF167" s="182">
        <f>IF(N167="snížená",J167,0)</f>
        <v>0</v>
      </c>
      <c r="BG167" s="182">
        <f>IF(N167="zákl. přenesená",J167,0)</f>
        <v>0</v>
      </c>
      <c r="BH167" s="182">
        <f>IF(N167="sníž. přenesená",J167,0)</f>
        <v>0</v>
      </c>
      <c r="BI167" s="182">
        <f>IF(N167="nulová",J167,0)</f>
        <v>0</v>
      </c>
      <c r="BJ167" s="21" t="s">
        <v>154</v>
      </c>
      <c r="BK167" s="182">
        <f>ROUND(I167*H167,2)</f>
        <v>0</v>
      </c>
      <c r="BL167" s="21" t="s">
        <v>225</v>
      </c>
      <c r="BM167" s="21" t="s">
        <v>544</v>
      </c>
    </row>
    <row r="168" spans="2:65" s="1" customFormat="1" ht="16.5" customHeight="1">
      <c r="B168" s="170"/>
      <c r="C168" s="171" t="s">
        <v>370</v>
      </c>
      <c r="D168" s="171" t="s">
        <v>148</v>
      </c>
      <c r="E168" s="172" t="s">
        <v>334</v>
      </c>
      <c r="F168" s="173" t="s">
        <v>335</v>
      </c>
      <c r="G168" s="174" t="s">
        <v>250</v>
      </c>
      <c r="H168" s="192"/>
      <c r="I168" s="176"/>
      <c r="J168" s="177">
        <f>ROUND(I168*H168,2)</f>
        <v>0</v>
      </c>
      <c r="K168" s="173" t="s">
        <v>152</v>
      </c>
      <c r="L168" s="38"/>
      <c r="M168" s="178" t="s">
        <v>5</v>
      </c>
      <c r="N168" s="179" t="s">
        <v>43</v>
      </c>
      <c r="O168" s="39"/>
      <c r="P168" s="180">
        <f>O168*H168</f>
        <v>0</v>
      </c>
      <c r="Q168" s="180">
        <v>0</v>
      </c>
      <c r="R168" s="180">
        <f>Q168*H168</f>
        <v>0</v>
      </c>
      <c r="S168" s="180">
        <v>0</v>
      </c>
      <c r="T168" s="181">
        <f>S168*H168</f>
        <v>0</v>
      </c>
      <c r="AR168" s="21" t="s">
        <v>225</v>
      </c>
      <c r="AT168" s="21" t="s">
        <v>148</v>
      </c>
      <c r="AU168" s="21" t="s">
        <v>154</v>
      </c>
      <c r="AY168" s="21" t="s">
        <v>145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21" t="s">
        <v>154</v>
      </c>
      <c r="BK168" s="182">
        <f>ROUND(I168*H168,2)</f>
        <v>0</v>
      </c>
      <c r="BL168" s="21" t="s">
        <v>225</v>
      </c>
      <c r="BM168" s="21" t="s">
        <v>545</v>
      </c>
    </row>
    <row r="169" spans="2:63" s="10" customFormat="1" ht="29.85" customHeight="1">
      <c r="B169" s="157"/>
      <c r="D169" s="158" t="s">
        <v>70</v>
      </c>
      <c r="E169" s="168" t="s">
        <v>337</v>
      </c>
      <c r="F169" s="168" t="s">
        <v>338</v>
      </c>
      <c r="I169" s="160"/>
      <c r="J169" s="169">
        <f>BK169</f>
        <v>0</v>
      </c>
      <c r="L169" s="157"/>
      <c r="M169" s="162"/>
      <c r="N169" s="163"/>
      <c r="O169" s="163"/>
      <c r="P169" s="164">
        <f>SUM(P170:P174)</f>
        <v>0</v>
      </c>
      <c r="Q169" s="163"/>
      <c r="R169" s="164">
        <f>SUM(R170:R174)</f>
        <v>0</v>
      </c>
      <c r="S169" s="163"/>
      <c r="T169" s="165">
        <f>SUM(T170:T174)</f>
        <v>0</v>
      </c>
      <c r="AR169" s="158" t="s">
        <v>154</v>
      </c>
      <c r="AT169" s="166" t="s">
        <v>70</v>
      </c>
      <c r="AU169" s="166" t="s">
        <v>79</v>
      </c>
      <c r="AY169" s="158" t="s">
        <v>145</v>
      </c>
      <c r="BK169" s="167">
        <f>SUM(BK170:BK174)</f>
        <v>0</v>
      </c>
    </row>
    <row r="170" spans="2:65" s="1" customFormat="1" ht="16.5" customHeight="1">
      <c r="B170" s="170"/>
      <c r="C170" s="171" t="s">
        <v>374</v>
      </c>
      <c r="D170" s="171" t="s">
        <v>148</v>
      </c>
      <c r="E170" s="172" t="s">
        <v>340</v>
      </c>
      <c r="F170" s="173" t="s">
        <v>546</v>
      </c>
      <c r="G170" s="174" t="s">
        <v>198</v>
      </c>
      <c r="H170" s="175">
        <v>4</v>
      </c>
      <c r="I170" s="176"/>
      <c r="J170" s="177">
        <f>ROUND(I170*H170,2)</f>
        <v>0</v>
      </c>
      <c r="K170" s="173" t="s">
        <v>5</v>
      </c>
      <c r="L170" s="38"/>
      <c r="M170" s="178" t="s">
        <v>5</v>
      </c>
      <c r="N170" s="179" t="s">
        <v>43</v>
      </c>
      <c r="O170" s="39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AR170" s="21" t="s">
        <v>225</v>
      </c>
      <c r="AT170" s="21" t="s">
        <v>148</v>
      </c>
      <c r="AU170" s="21" t="s">
        <v>154</v>
      </c>
      <c r="AY170" s="21" t="s">
        <v>145</v>
      </c>
      <c r="BE170" s="182">
        <f>IF(N170="základní",J170,0)</f>
        <v>0</v>
      </c>
      <c r="BF170" s="182">
        <f>IF(N170="snížená",J170,0)</f>
        <v>0</v>
      </c>
      <c r="BG170" s="182">
        <f>IF(N170="zákl. přenesená",J170,0)</f>
        <v>0</v>
      </c>
      <c r="BH170" s="182">
        <f>IF(N170="sníž. přenesená",J170,0)</f>
        <v>0</v>
      </c>
      <c r="BI170" s="182">
        <f>IF(N170="nulová",J170,0)</f>
        <v>0</v>
      </c>
      <c r="BJ170" s="21" t="s">
        <v>154</v>
      </c>
      <c r="BK170" s="182">
        <f>ROUND(I170*H170,2)</f>
        <v>0</v>
      </c>
      <c r="BL170" s="21" t="s">
        <v>225</v>
      </c>
      <c r="BM170" s="21" t="s">
        <v>547</v>
      </c>
    </row>
    <row r="171" spans="2:65" s="1" customFormat="1" ht="16.5" customHeight="1">
      <c r="B171" s="170"/>
      <c r="C171" s="171" t="s">
        <v>378</v>
      </c>
      <c r="D171" s="171" t="s">
        <v>148</v>
      </c>
      <c r="E171" s="172" t="s">
        <v>345</v>
      </c>
      <c r="F171" s="173" t="s">
        <v>341</v>
      </c>
      <c r="G171" s="174" t="s">
        <v>342</v>
      </c>
      <c r="H171" s="175">
        <v>3.6</v>
      </c>
      <c r="I171" s="176"/>
      <c r="J171" s="177">
        <f>ROUND(I171*H171,2)</f>
        <v>0</v>
      </c>
      <c r="K171" s="173" t="s">
        <v>5</v>
      </c>
      <c r="L171" s="38"/>
      <c r="M171" s="178" t="s">
        <v>5</v>
      </c>
      <c r="N171" s="179" t="s">
        <v>43</v>
      </c>
      <c r="O171" s="39"/>
      <c r="P171" s="180">
        <f>O171*H171</f>
        <v>0</v>
      </c>
      <c r="Q171" s="180">
        <v>0</v>
      </c>
      <c r="R171" s="180">
        <f>Q171*H171</f>
        <v>0</v>
      </c>
      <c r="S171" s="180">
        <v>0</v>
      </c>
      <c r="T171" s="181">
        <f>S171*H171</f>
        <v>0</v>
      </c>
      <c r="AR171" s="21" t="s">
        <v>225</v>
      </c>
      <c r="AT171" s="21" t="s">
        <v>148</v>
      </c>
      <c r="AU171" s="21" t="s">
        <v>154</v>
      </c>
      <c r="AY171" s="21" t="s">
        <v>145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21" t="s">
        <v>154</v>
      </c>
      <c r="BK171" s="182">
        <f>ROUND(I171*H171,2)</f>
        <v>0</v>
      </c>
      <c r="BL171" s="21" t="s">
        <v>225</v>
      </c>
      <c r="BM171" s="21" t="s">
        <v>548</v>
      </c>
    </row>
    <row r="172" spans="2:51" s="11" customFormat="1" ht="13.5">
      <c r="B172" s="183"/>
      <c r="D172" s="184" t="s">
        <v>156</v>
      </c>
      <c r="E172" s="185" t="s">
        <v>5</v>
      </c>
      <c r="F172" s="186" t="s">
        <v>194</v>
      </c>
      <c r="H172" s="187">
        <v>3.6</v>
      </c>
      <c r="I172" s="188"/>
      <c r="L172" s="183"/>
      <c r="M172" s="189"/>
      <c r="N172" s="190"/>
      <c r="O172" s="190"/>
      <c r="P172" s="190"/>
      <c r="Q172" s="190"/>
      <c r="R172" s="190"/>
      <c r="S172" s="190"/>
      <c r="T172" s="191"/>
      <c r="AT172" s="185" t="s">
        <v>156</v>
      </c>
      <c r="AU172" s="185" t="s">
        <v>154</v>
      </c>
      <c r="AV172" s="11" t="s">
        <v>154</v>
      </c>
      <c r="AW172" s="11" t="s">
        <v>35</v>
      </c>
      <c r="AX172" s="11" t="s">
        <v>79</v>
      </c>
      <c r="AY172" s="185" t="s">
        <v>145</v>
      </c>
    </row>
    <row r="173" spans="2:65" s="1" customFormat="1" ht="16.5" customHeight="1">
      <c r="B173" s="170"/>
      <c r="C173" s="171" t="s">
        <v>382</v>
      </c>
      <c r="D173" s="171" t="s">
        <v>148</v>
      </c>
      <c r="E173" s="172" t="s">
        <v>549</v>
      </c>
      <c r="F173" s="173" t="s">
        <v>550</v>
      </c>
      <c r="G173" s="174" t="s">
        <v>198</v>
      </c>
      <c r="H173" s="175">
        <v>12</v>
      </c>
      <c r="I173" s="176"/>
      <c r="J173" s="177">
        <f>ROUND(I173*H173,2)</f>
        <v>0</v>
      </c>
      <c r="K173" s="173" t="s">
        <v>5</v>
      </c>
      <c r="L173" s="38"/>
      <c r="M173" s="178" t="s">
        <v>5</v>
      </c>
      <c r="N173" s="179" t="s">
        <v>43</v>
      </c>
      <c r="O173" s="39"/>
      <c r="P173" s="180">
        <f>O173*H173</f>
        <v>0</v>
      </c>
      <c r="Q173" s="180">
        <v>0</v>
      </c>
      <c r="R173" s="180">
        <f>Q173*H173</f>
        <v>0</v>
      </c>
      <c r="S173" s="180">
        <v>0</v>
      </c>
      <c r="T173" s="181">
        <f>S173*H173</f>
        <v>0</v>
      </c>
      <c r="AR173" s="21" t="s">
        <v>225</v>
      </c>
      <c r="AT173" s="21" t="s">
        <v>148</v>
      </c>
      <c r="AU173" s="21" t="s">
        <v>154</v>
      </c>
      <c r="AY173" s="21" t="s">
        <v>145</v>
      </c>
      <c r="BE173" s="182">
        <f>IF(N173="základní",J173,0)</f>
        <v>0</v>
      </c>
      <c r="BF173" s="182">
        <f>IF(N173="snížená",J173,0)</f>
        <v>0</v>
      </c>
      <c r="BG173" s="182">
        <f>IF(N173="zákl. přenesená",J173,0)</f>
        <v>0</v>
      </c>
      <c r="BH173" s="182">
        <f>IF(N173="sníž. přenesená",J173,0)</f>
        <v>0</v>
      </c>
      <c r="BI173" s="182">
        <f>IF(N173="nulová",J173,0)</f>
        <v>0</v>
      </c>
      <c r="BJ173" s="21" t="s">
        <v>154</v>
      </c>
      <c r="BK173" s="182">
        <f>ROUND(I173*H173,2)</f>
        <v>0</v>
      </c>
      <c r="BL173" s="21" t="s">
        <v>225</v>
      </c>
      <c r="BM173" s="21" t="s">
        <v>551</v>
      </c>
    </row>
    <row r="174" spans="2:65" s="1" customFormat="1" ht="16.5" customHeight="1">
      <c r="B174" s="170"/>
      <c r="C174" s="171" t="s">
        <v>387</v>
      </c>
      <c r="D174" s="171" t="s">
        <v>148</v>
      </c>
      <c r="E174" s="172" t="s">
        <v>552</v>
      </c>
      <c r="F174" s="173" t="s">
        <v>553</v>
      </c>
      <c r="G174" s="174" t="s">
        <v>250</v>
      </c>
      <c r="H174" s="192"/>
      <c r="I174" s="176"/>
      <c r="J174" s="177">
        <f>ROUND(I174*H174,2)</f>
        <v>0</v>
      </c>
      <c r="K174" s="173" t="s">
        <v>152</v>
      </c>
      <c r="L174" s="38"/>
      <c r="M174" s="178" t="s">
        <v>5</v>
      </c>
      <c r="N174" s="179" t="s">
        <v>43</v>
      </c>
      <c r="O174" s="39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AR174" s="21" t="s">
        <v>225</v>
      </c>
      <c r="AT174" s="21" t="s">
        <v>148</v>
      </c>
      <c r="AU174" s="21" t="s">
        <v>154</v>
      </c>
      <c r="AY174" s="21" t="s">
        <v>145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21" t="s">
        <v>154</v>
      </c>
      <c r="BK174" s="182">
        <f>ROUND(I174*H174,2)</f>
        <v>0</v>
      </c>
      <c r="BL174" s="21" t="s">
        <v>225</v>
      </c>
      <c r="BM174" s="21" t="s">
        <v>554</v>
      </c>
    </row>
    <row r="175" spans="2:63" s="10" customFormat="1" ht="29.85" customHeight="1">
      <c r="B175" s="157"/>
      <c r="D175" s="158" t="s">
        <v>70</v>
      </c>
      <c r="E175" s="168" t="s">
        <v>348</v>
      </c>
      <c r="F175" s="168" t="s">
        <v>349</v>
      </c>
      <c r="I175" s="160"/>
      <c r="J175" s="169">
        <f>BK175</f>
        <v>0</v>
      </c>
      <c r="L175" s="157"/>
      <c r="M175" s="162"/>
      <c r="N175" s="163"/>
      <c r="O175" s="163"/>
      <c r="P175" s="164">
        <f>SUM(P176:P180)</f>
        <v>0</v>
      </c>
      <c r="Q175" s="163"/>
      <c r="R175" s="164">
        <f>SUM(R176:R180)</f>
        <v>0.0020688</v>
      </c>
      <c r="S175" s="163"/>
      <c r="T175" s="165">
        <f>SUM(T176:T180)</f>
        <v>0</v>
      </c>
      <c r="AR175" s="158" t="s">
        <v>154</v>
      </c>
      <c r="AT175" s="166" t="s">
        <v>70</v>
      </c>
      <c r="AU175" s="166" t="s">
        <v>79</v>
      </c>
      <c r="AY175" s="158" t="s">
        <v>145</v>
      </c>
      <c r="BK175" s="167">
        <f>SUM(BK176:BK180)</f>
        <v>0</v>
      </c>
    </row>
    <row r="176" spans="2:65" s="1" customFormat="1" ht="16.5" customHeight="1">
      <c r="B176" s="170"/>
      <c r="C176" s="171" t="s">
        <v>392</v>
      </c>
      <c r="D176" s="171" t="s">
        <v>148</v>
      </c>
      <c r="E176" s="172" t="s">
        <v>351</v>
      </c>
      <c r="F176" s="173" t="s">
        <v>352</v>
      </c>
      <c r="G176" s="174" t="s">
        <v>178</v>
      </c>
      <c r="H176" s="175">
        <v>4.8</v>
      </c>
      <c r="I176" s="176"/>
      <c r="J176" s="177">
        <f>ROUND(I176*H176,2)</f>
        <v>0</v>
      </c>
      <c r="K176" s="173" t="s">
        <v>152</v>
      </c>
      <c r="L176" s="38"/>
      <c r="M176" s="178" t="s">
        <v>5</v>
      </c>
      <c r="N176" s="179" t="s">
        <v>43</v>
      </c>
      <c r="O176" s="39"/>
      <c r="P176" s="180">
        <f>O176*H176</f>
        <v>0</v>
      </c>
      <c r="Q176" s="180">
        <v>0.0002</v>
      </c>
      <c r="R176" s="180">
        <f>Q176*H176</f>
        <v>0.00096</v>
      </c>
      <c r="S176" s="180">
        <v>0</v>
      </c>
      <c r="T176" s="181">
        <f>S176*H176</f>
        <v>0</v>
      </c>
      <c r="AR176" s="21" t="s">
        <v>225</v>
      </c>
      <c r="AT176" s="21" t="s">
        <v>148</v>
      </c>
      <c r="AU176" s="21" t="s">
        <v>154</v>
      </c>
      <c r="AY176" s="21" t="s">
        <v>145</v>
      </c>
      <c r="BE176" s="182">
        <f>IF(N176="základní",J176,0)</f>
        <v>0</v>
      </c>
      <c r="BF176" s="182">
        <f>IF(N176="snížená",J176,0)</f>
        <v>0</v>
      </c>
      <c r="BG176" s="182">
        <f>IF(N176="zákl. přenesená",J176,0)</f>
        <v>0</v>
      </c>
      <c r="BH176" s="182">
        <f>IF(N176="sníž. přenesená",J176,0)</f>
        <v>0</v>
      </c>
      <c r="BI176" s="182">
        <f>IF(N176="nulová",J176,0)</f>
        <v>0</v>
      </c>
      <c r="BJ176" s="21" t="s">
        <v>154</v>
      </c>
      <c r="BK176" s="182">
        <f>ROUND(I176*H176,2)</f>
        <v>0</v>
      </c>
      <c r="BL176" s="21" t="s">
        <v>225</v>
      </c>
      <c r="BM176" s="21" t="s">
        <v>555</v>
      </c>
    </row>
    <row r="177" spans="2:51" s="11" customFormat="1" ht="13.5">
      <c r="B177" s="183"/>
      <c r="D177" s="184" t="s">
        <v>156</v>
      </c>
      <c r="E177" s="185" t="s">
        <v>5</v>
      </c>
      <c r="F177" s="186" t="s">
        <v>556</v>
      </c>
      <c r="H177" s="187">
        <v>4.8</v>
      </c>
      <c r="I177" s="188"/>
      <c r="L177" s="183"/>
      <c r="M177" s="189"/>
      <c r="N177" s="190"/>
      <c r="O177" s="190"/>
      <c r="P177" s="190"/>
      <c r="Q177" s="190"/>
      <c r="R177" s="190"/>
      <c r="S177" s="190"/>
      <c r="T177" s="191"/>
      <c r="AT177" s="185" t="s">
        <v>156</v>
      </c>
      <c r="AU177" s="185" t="s">
        <v>154</v>
      </c>
      <c r="AV177" s="11" t="s">
        <v>154</v>
      </c>
      <c r="AW177" s="11" t="s">
        <v>35</v>
      </c>
      <c r="AX177" s="11" t="s">
        <v>79</v>
      </c>
      <c r="AY177" s="185" t="s">
        <v>145</v>
      </c>
    </row>
    <row r="178" spans="2:65" s="1" customFormat="1" ht="16.5" customHeight="1">
      <c r="B178" s="170"/>
      <c r="C178" s="193" t="s">
        <v>398</v>
      </c>
      <c r="D178" s="193" t="s">
        <v>355</v>
      </c>
      <c r="E178" s="194" t="s">
        <v>356</v>
      </c>
      <c r="F178" s="195" t="s">
        <v>357</v>
      </c>
      <c r="G178" s="196" t="s">
        <v>178</v>
      </c>
      <c r="H178" s="197">
        <v>5.28</v>
      </c>
      <c r="I178" s="198"/>
      <c r="J178" s="199">
        <f>ROUND(I178*H178,2)</f>
        <v>0</v>
      </c>
      <c r="K178" s="195" t="s">
        <v>152</v>
      </c>
      <c r="L178" s="200"/>
      <c r="M178" s="201" t="s">
        <v>5</v>
      </c>
      <c r="N178" s="202" t="s">
        <v>43</v>
      </c>
      <c r="O178" s="39"/>
      <c r="P178" s="180">
        <f>O178*H178</f>
        <v>0</v>
      </c>
      <c r="Q178" s="180">
        <v>0.00021</v>
      </c>
      <c r="R178" s="180">
        <f>Q178*H178</f>
        <v>0.0011088</v>
      </c>
      <c r="S178" s="180">
        <v>0</v>
      </c>
      <c r="T178" s="181">
        <f>S178*H178</f>
        <v>0</v>
      </c>
      <c r="AR178" s="21" t="s">
        <v>309</v>
      </c>
      <c r="AT178" s="21" t="s">
        <v>355</v>
      </c>
      <c r="AU178" s="21" t="s">
        <v>154</v>
      </c>
      <c r="AY178" s="21" t="s">
        <v>145</v>
      </c>
      <c r="BE178" s="182">
        <f>IF(N178="základní",J178,0)</f>
        <v>0</v>
      </c>
      <c r="BF178" s="182">
        <f>IF(N178="snížená",J178,0)</f>
        <v>0</v>
      </c>
      <c r="BG178" s="182">
        <f>IF(N178="zákl. přenesená",J178,0)</f>
        <v>0</v>
      </c>
      <c r="BH178" s="182">
        <f>IF(N178="sníž. přenesená",J178,0)</f>
        <v>0</v>
      </c>
      <c r="BI178" s="182">
        <f>IF(N178="nulová",J178,0)</f>
        <v>0</v>
      </c>
      <c r="BJ178" s="21" t="s">
        <v>154</v>
      </c>
      <c r="BK178" s="182">
        <f>ROUND(I178*H178,2)</f>
        <v>0</v>
      </c>
      <c r="BL178" s="21" t="s">
        <v>225</v>
      </c>
      <c r="BM178" s="21" t="s">
        <v>557</v>
      </c>
    </row>
    <row r="179" spans="2:51" s="11" customFormat="1" ht="13.5">
      <c r="B179" s="183"/>
      <c r="D179" s="184" t="s">
        <v>156</v>
      </c>
      <c r="F179" s="186" t="s">
        <v>558</v>
      </c>
      <c r="H179" s="187">
        <v>5.28</v>
      </c>
      <c r="I179" s="188"/>
      <c r="L179" s="183"/>
      <c r="M179" s="189"/>
      <c r="N179" s="190"/>
      <c r="O179" s="190"/>
      <c r="P179" s="190"/>
      <c r="Q179" s="190"/>
      <c r="R179" s="190"/>
      <c r="S179" s="190"/>
      <c r="T179" s="191"/>
      <c r="AT179" s="185" t="s">
        <v>156</v>
      </c>
      <c r="AU179" s="185" t="s">
        <v>154</v>
      </c>
      <c r="AV179" s="11" t="s">
        <v>154</v>
      </c>
      <c r="AW179" s="11" t="s">
        <v>6</v>
      </c>
      <c r="AX179" s="11" t="s">
        <v>79</v>
      </c>
      <c r="AY179" s="185" t="s">
        <v>145</v>
      </c>
    </row>
    <row r="180" spans="2:65" s="1" customFormat="1" ht="16.5" customHeight="1">
      <c r="B180" s="170"/>
      <c r="C180" s="171" t="s">
        <v>403</v>
      </c>
      <c r="D180" s="171" t="s">
        <v>148</v>
      </c>
      <c r="E180" s="172" t="s">
        <v>361</v>
      </c>
      <c r="F180" s="173" t="s">
        <v>362</v>
      </c>
      <c r="G180" s="174" t="s">
        <v>250</v>
      </c>
      <c r="H180" s="192"/>
      <c r="I180" s="176"/>
      <c r="J180" s="177">
        <f>ROUND(I180*H180,2)</f>
        <v>0</v>
      </c>
      <c r="K180" s="173" t="s">
        <v>152</v>
      </c>
      <c r="L180" s="38"/>
      <c r="M180" s="178" t="s">
        <v>5</v>
      </c>
      <c r="N180" s="179" t="s">
        <v>43</v>
      </c>
      <c r="O180" s="39"/>
      <c r="P180" s="180">
        <f>O180*H180</f>
        <v>0</v>
      </c>
      <c r="Q180" s="180">
        <v>0</v>
      </c>
      <c r="R180" s="180">
        <f>Q180*H180</f>
        <v>0</v>
      </c>
      <c r="S180" s="180">
        <v>0</v>
      </c>
      <c r="T180" s="181">
        <f>S180*H180</f>
        <v>0</v>
      </c>
      <c r="AR180" s="21" t="s">
        <v>225</v>
      </c>
      <c r="AT180" s="21" t="s">
        <v>148</v>
      </c>
      <c r="AU180" s="21" t="s">
        <v>154</v>
      </c>
      <c r="AY180" s="21" t="s">
        <v>145</v>
      </c>
      <c r="BE180" s="182">
        <f>IF(N180="základní",J180,0)</f>
        <v>0</v>
      </c>
      <c r="BF180" s="182">
        <f>IF(N180="snížená",J180,0)</f>
        <v>0</v>
      </c>
      <c r="BG180" s="182">
        <f>IF(N180="zákl. přenesená",J180,0)</f>
        <v>0</v>
      </c>
      <c r="BH180" s="182">
        <f>IF(N180="sníž. přenesená",J180,0)</f>
        <v>0</v>
      </c>
      <c r="BI180" s="182">
        <f>IF(N180="nulová",J180,0)</f>
        <v>0</v>
      </c>
      <c r="BJ180" s="21" t="s">
        <v>154</v>
      </c>
      <c r="BK180" s="182">
        <f>ROUND(I180*H180,2)</f>
        <v>0</v>
      </c>
      <c r="BL180" s="21" t="s">
        <v>225</v>
      </c>
      <c r="BM180" s="21" t="s">
        <v>559</v>
      </c>
    </row>
    <row r="181" spans="2:63" s="10" customFormat="1" ht="29.85" customHeight="1">
      <c r="B181" s="157"/>
      <c r="D181" s="158" t="s">
        <v>70</v>
      </c>
      <c r="E181" s="168" t="s">
        <v>364</v>
      </c>
      <c r="F181" s="168" t="s">
        <v>365</v>
      </c>
      <c r="I181" s="160"/>
      <c r="J181" s="169">
        <f>BK181</f>
        <v>0</v>
      </c>
      <c r="L181" s="157"/>
      <c r="M181" s="162"/>
      <c r="N181" s="163"/>
      <c r="O181" s="163"/>
      <c r="P181" s="164">
        <f>SUM(P182:P190)</f>
        <v>0</v>
      </c>
      <c r="Q181" s="163"/>
      <c r="R181" s="164">
        <f>SUM(R182:R190)</f>
        <v>0.41149440000000004</v>
      </c>
      <c r="S181" s="163"/>
      <c r="T181" s="165">
        <f>SUM(T182:T190)</f>
        <v>0</v>
      </c>
      <c r="AR181" s="158" t="s">
        <v>154</v>
      </c>
      <c r="AT181" s="166" t="s">
        <v>70</v>
      </c>
      <c r="AU181" s="166" t="s">
        <v>79</v>
      </c>
      <c r="AY181" s="158" t="s">
        <v>145</v>
      </c>
      <c r="BK181" s="167">
        <f>SUM(BK182:BK190)</f>
        <v>0</v>
      </c>
    </row>
    <row r="182" spans="2:65" s="1" customFormat="1" ht="25.5" customHeight="1">
      <c r="B182" s="170"/>
      <c r="C182" s="171" t="s">
        <v>408</v>
      </c>
      <c r="D182" s="171" t="s">
        <v>148</v>
      </c>
      <c r="E182" s="172" t="s">
        <v>367</v>
      </c>
      <c r="F182" s="173" t="s">
        <v>368</v>
      </c>
      <c r="G182" s="174" t="s">
        <v>151</v>
      </c>
      <c r="H182" s="175">
        <v>51.2</v>
      </c>
      <c r="I182" s="176"/>
      <c r="J182" s="177">
        <f>ROUND(I182*H182,2)</f>
        <v>0</v>
      </c>
      <c r="K182" s="173" t="s">
        <v>152</v>
      </c>
      <c r="L182" s="38"/>
      <c r="M182" s="178" t="s">
        <v>5</v>
      </c>
      <c r="N182" s="179" t="s">
        <v>43</v>
      </c>
      <c r="O182" s="39"/>
      <c r="P182" s="180">
        <f>O182*H182</f>
        <v>0</v>
      </c>
      <c r="Q182" s="180">
        <v>3E-05</v>
      </c>
      <c r="R182" s="180">
        <f>Q182*H182</f>
        <v>0.001536</v>
      </c>
      <c r="S182" s="180">
        <v>0</v>
      </c>
      <c r="T182" s="181">
        <f>S182*H182</f>
        <v>0</v>
      </c>
      <c r="AR182" s="21" t="s">
        <v>225</v>
      </c>
      <c r="AT182" s="21" t="s">
        <v>148</v>
      </c>
      <c r="AU182" s="21" t="s">
        <v>154</v>
      </c>
      <c r="AY182" s="21" t="s">
        <v>145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21" t="s">
        <v>154</v>
      </c>
      <c r="BK182" s="182">
        <f>ROUND(I182*H182,2)</f>
        <v>0</v>
      </c>
      <c r="BL182" s="21" t="s">
        <v>225</v>
      </c>
      <c r="BM182" s="21" t="s">
        <v>560</v>
      </c>
    </row>
    <row r="183" spans="2:51" s="11" customFormat="1" ht="13.5">
      <c r="B183" s="183"/>
      <c r="D183" s="184" t="s">
        <v>156</v>
      </c>
      <c r="E183" s="185" t="s">
        <v>5</v>
      </c>
      <c r="F183" s="186" t="s">
        <v>467</v>
      </c>
      <c r="H183" s="187">
        <v>51.2</v>
      </c>
      <c r="I183" s="188"/>
      <c r="L183" s="183"/>
      <c r="M183" s="189"/>
      <c r="N183" s="190"/>
      <c r="O183" s="190"/>
      <c r="P183" s="190"/>
      <c r="Q183" s="190"/>
      <c r="R183" s="190"/>
      <c r="S183" s="190"/>
      <c r="T183" s="191"/>
      <c r="AT183" s="185" t="s">
        <v>156</v>
      </c>
      <c r="AU183" s="185" t="s">
        <v>154</v>
      </c>
      <c r="AV183" s="11" t="s">
        <v>154</v>
      </c>
      <c r="AW183" s="11" t="s">
        <v>35</v>
      </c>
      <c r="AX183" s="11" t="s">
        <v>79</v>
      </c>
      <c r="AY183" s="185" t="s">
        <v>145</v>
      </c>
    </row>
    <row r="184" spans="2:65" s="1" customFormat="1" ht="16.5" customHeight="1">
      <c r="B184" s="170"/>
      <c r="C184" s="171" t="s">
        <v>413</v>
      </c>
      <c r="D184" s="171" t="s">
        <v>148</v>
      </c>
      <c r="E184" s="172" t="s">
        <v>371</v>
      </c>
      <c r="F184" s="173" t="s">
        <v>372</v>
      </c>
      <c r="G184" s="174" t="s">
        <v>151</v>
      </c>
      <c r="H184" s="175">
        <v>51.2</v>
      </c>
      <c r="I184" s="176"/>
      <c r="J184" s="177">
        <f>ROUND(I184*H184,2)</f>
        <v>0</v>
      </c>
      <c r="K184" s="173" t="s">
        <v>152</v>
      </c>
      <c r="L184" s="38"/>
      <c r="M184" s="178" t="s">
        <v>5</v>
      </c>
      <c r="N184" s="179" t="s">
        <v>43</v>
      </c>
      <c r="O184" s="39"/>
      <c r="P184" s="180">
        <f>O184*H184</f>
        <v>0</v>
      </c>
      <c r="Q184" s="180">
        <v>0.00455</v>
      </c>
      <c r="R184" s="180">
        <f>Q184*H184</f>
        <v>0.23296000000000003</v>
      </c>
      <c r="S184" s="180">
        <v>0</v>
      </c>
      <c r="T184" s="181">
        <f>S184*H184</f>
        <v>0</v>
      </c>
      <c r="AR184" s="21" t="s">
        <v>225</v>
      </c>
      <c r="AT184" s="21" t="s">
        <v>148</v>
      </c>
      <c r="AU184" s="21" t="s">
        <v>154</v>
      </c>
      <c r="AY184" s="21" t="s">
        <v>145</v>
      </c>
      <c r="BE184" s="182">
        <f>IF(N184="základní",J184,0)</f>
        <v>0</v>
      </c>
      <c r="BF184" s="182">
        <f>IF(N184="snížená",J184,0)</f>
        <v>0</v>
      </c>
      <c r="BG184" s="182">
        <f>IF(N184="zákl. přenesená",J184,0)</f>
        <v>0</v>
      </c>
      <c r="BH184" s="182">
        <f>IF(N184="sníž. přenesená",J184,0)</f>
        <v>0</v>
      </c>
      <c r="BI184" s="182">
        <f>IF(N184="nulová",J184,0)</f>
        <v>0</v>
      </c>
      <c r="BJ184" s="21" t="s">
        <v>154</v>
      </c>
      <c r="BK184" s="182">
        <f>ROUND(I184*H184,2)</f>
        <v>0</v>
      </c>
      <c r="BL184" s="21" t="s">
        <v>225</v>
      </c>
      <c r="BM184" s="21" t="s">
        <v>561</v>
      </c>
    </row>
    <row r="185" spans="2:65" s="1" customFormat="1" ht="16.5" customHeight="1">
      <c r="B185" s="170"/>
      <c r="C185" s="171" t="s">
        <v>418</v>
      </c>
      <c r="D185" s="171" t="s">
        <v>148</v>
      </c>
      <c r="E185" s="172" t="s">
        <v>379</v>
      </c>
      <c r="F185" s="173" t="s">
        <v>380</v>
      </c>
      <c r="G185" s="174" t="s">
        <v>151</v>
      </c>
      <c r="H185" s="175">
        <v>51.2</v>
      </c>
      <c r="I185" s="176"/>
      <c r="J185" s="177">
        <f>ROUND(I185*H185,2)</f>
        <v>0</v>
      </c>
      <c r="K185" s="173" t="s">
        <v>152</v>
      </c>
      <c r="L185" s="38"/>
      <c r="M185" s="178" t="s">
        <v>5</v>
      </c>
      <c r="N185" s="179" t="s">
        <v>43</v>
      </c>
      <c r="O185" s="39"/>
      <c r="P185" s="180">
        <f>O185*H185</f>
        <v>0</v>
      </c>
      <c r="Q185" s="180">
        <v>0.0003</v>
      </c>
      <c r="R185" s="180">
        <f>Q185*H185</f>
        <v>0.015359999999999999</v>
      </c>
      <c r="S185" s="180">
        <v>0</v>
      </c>
      <c r="T185" s="181">
        <f>S185*H185</f>
        <v>0</v>
      </c>
      <c r="AR185" s="21" t="s">
        <v>225</v>
      </c>
      <c r="AT185" s="21" t="s">
        <v>148</v>
      </c>
      <c r="AU185" s="21" t="s">
        <v>154</v>
      </c>
      <c r="AY185" s="21" t="s">
        <v>145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21" t="s">
        <v>154</v>
      </c>
      <c r="BK185" s="182">
        <f>ROUND(I185*H185,2)</f>
        <v>0</v>
      </c>
      <c r="BL185" s="21" t="s">
        <v>225</v>
      </c>
      <c r="BM185" s="21" t="s">
        <v>562</v>
      </c>
    </row>
    <row r="186" spans="2:65" s="1" customFormat="1" ht="25.5" customHeight="1">
      <c r="B186" s="170"/>
      <c r="C186" s="193" t="s">
        <v>422</v>
      </c>
      <c r="D186" s="193" t="s">
        <v>355</v>
      </c>
      <c r="E186" s="194" t="s">
        <v>383</v>
      </c>
      <c r="F186" s="195" t="s">
        <v>384</v>
      </c>
      <c r="G186" s="196" t="s">
        <v>151</v>
      </c>
      <c r="H186" s="197">
        <v>56.32</v>
      </c>
      <c r="I186" s="198"/>
      <c r="J186" s="199">
        <f>ROUND(I186*H186,2)</f>
        <v>0</v>
      </c>
      <c r="K186" s="195" t="s">
        <v>152</v>
      </c>
      <c r="L186" s="200"/>
      <c r="M186" s="201" t="s">
        <v>5</v>
      </c>
      <c r="N186" s="202" t="s">
        <v>43</v>
      </c>
      <c r="O186" s="39"/>
      <c r="P186" s="180">
        <f>O186*H186</f>
        <v>0</v>
      </c>
      <c r="Q186" s="180">
        <v>0.00287</v>
      </c>
      <c r="R186" s="180">
        <f>Q186*H186</f>
        <v>0.16163840000000002</v>
      </c>
      <c r="S186" s="180">
        <v>0</v>
      </c>
      <c r="T186" s="181">
        <f>S186*H186</f>
        <v>0</v>
      </c>
      <c r="AR186" s="21" t="s">
        <v>309</v>
      </c>
      <c r="AT186" s="21" t="s">
        <v>355</v>
      </c>
      <c r="AU186" s="21" t="s">
        <v>154</v>
      </c>
      <c r="AY186" s="21" t="s">
        <v>145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21" t="s">
        <v>154</v>
      </c>
      <c r="BK186" s="182">
        <f>ROUND(I186*H186,2)</f>
        <v>0</v>
      </c>
      <c r="BL186" s="21" t="s">
        <v>225</v>
      </c>
      <c r="BM186" s="21" t="s">
        <v>563</v>
      </c>
    </row>
    <row r="187" spans="2:51" s="11" customFormat="1" ht="13.5">
      <c r="B187" s="183"/>
      <c r="D187" s="184" t="s">
        <v>156</v>
      </c>
      <c r="F187" s="186" t="s">
        <v>564</v>
      </c>
      <c r="H187" s="187">
        <v>56.32</v>
      </c>
      <c r="I187" s="188"/>
      <c r="L187" s="183"/>
      <c r="M187" s="189"/>
      <c r="N187" s="190"/>
      <c r="O187" s="190"/>
      <c r="P187" s="190"/>
      <c r="Q187" s="190"/>
      <c r="R187" s="190"/>
      <c r="S187" s="190"/>
      <c r="T187" s="191"/>
      <c r="AT187" s="185" t="s">
        <v>156</v>
      </c>
      <c r="AU187" s="185" t="s">
        <v>154</v>
      </c>
      <c r="AV187" s="11" t="s">
        <v>154</v>
      </c>
      <c r="AW187" s="11" t="s">
        <v>6</v>
      </c>
      <c r="AX187" s="11" t="s">
        <v>79</v>
      </c>
      <c r="AY187" s="185" t="s">
        <v>145</v>
      </c>
    </row>
    <row r="188" spans="2:65" s="1" customFormat="1" ht="16.5" customHeight="1">
      <c r="B188" s="170"/>
      <c r="C188" s="171" t="s">
        <v>428</v>
      </c>
      <c r="D188" s="171" t="s">
        <v>148</v>
      </c>
      <c r="E188" s="172" t="s">
        <v>388</v>
      </c>
      <c r="F188" s="173" t="s">
        <v>389</v>
      </c>
      <c r="G188" s="174" t="s">
        <v>178</v>
      </c>
      <c r="H188" s="175">
        <v>35.84</v>
      </c>
      <c r="I188" s="176"/>
      <c r="J188" s="177">
        <f>ROUND(I188*H188,2)</f>
        <v>0</v>
      </c>
      <c r="K188" s="173" t="s">
        <v>152</v>
      </c>
      <c r="L188" s="38"/>
      <c r="M188" s="178" t="s">
        <v>5</v>
      </c>
      <c r="N188" s="179" t="s">
        <v>43</v>
      </c>
      <c r="O188" s="39"/>
      <c r="P188" s="180">
        <f>O188*H188</f>
        <v>0</v>
      </c>
      <c r="Q188" s="180">
        <v>0</v>
      </c>
      <c r="R188" s="180">
        <f>Q188*H188</f>
        <v>0</v>
      </c>
      <c r="S188" s="180">
        <v>0</v>
      </c>
      <c r="T188" s="181">
        <f>S188*H188</f>
        <v>0</v>
      </c>
      <c r="AR188" s="21" t="s">
        <v>225</v>
      </c>
      <c r="AT188" s="21" t="s">
        <v>148</v>
      </c>
      <c r="AU188" s="21" t="s">
        <v>154</v>
      </c>
      <c r="AY188" s="21" t="s">
        <v>145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21" t="s">
        <v>154</v>
      </c>
      <c r="BK188" s="182">
        <f>ROUND(I188*H188,2)</f>
        <v>0</v>
      </c>
      <c r="BL188" s="21" t="s">
        <v>225</v>
      </c>
      <c r="BM188" s="21" t="s">
        <v>565</v>
      </c>
    </row>
    <row r="189" spans="2:51" s="11" customFormat="1" ht="13.5">
      <c r="B189" s="183"/>
      <c r="D189" s="184" t="s">
        <v>156</v>
      </c>
      <c r="E189" s="185" t="s">
        <v>5</v>
      </c>
      <c r="F189" s="186" t="s">
        <v>566</v>
      </c>
      <c r="H189" s="187">
        <v>35.84</v>
      </c>
      <c r="I189" s="188"/>
      <c r="L189" s="183"/>
      <c r="M189" s="189"/>
      <c r="N189" s="190"/>
      <c r="O189" s="190"/>
      <c r="P189" s="190"/>
      <c r="Q189" s="190"/>
      <c r="R189" s="190"/>
      <c r="S189" s="190"/>
      <c r="T189" s="191"/>
      <c r="AT189" s="185" t="s">
        <v>156</v>
      </c>
      <c r="AU189" s="185" t="s">
        <v>154</v>
      </c>
      <c r="AV189" s="11" t="s">
        <v>154</v>
      </c>
      <c r="AW189" s="11" t="s">
        <v>35</v>
      </c>
      <c r="AX189" s="11" t="s">
        <v>79</v>
      </c>
      <c r="AY189" s="185" t="s">
        <v>145</v>
      </c>
    </row>
    <row r="190" spans="2:65" s="1" customFormat="1" ht="16.5" customHeight="1">
      <c r="B190" s="170"/>
      <c r="C190" s="171" t="s">
        <v>432</v>
      </c>
      <c r="D190" s="171" t="s">
        <v>148</v>
      </c>
      <c r="E190" s="172" t="s">
        <v>393</v>
      </c>
      <c r="F190" s="173" t="s">
        <v>394</v>
      </c>
      <c r="G190" s="174" t="s">
        <v>250</v>
      </c>
      <c r="H190" s="192"/>
      <c r="I190" s="176"/>
      <c r="J190" s="177">
        <f>ROUND(I190*H190,2)</f>
        <v>0</v>
      </c>
      <c r="K190" s="173" t="s">
        <v>152</v>
      </c>
      <c r="L190" s="38"/>
      <c r="M190" s="178" t="s">
        <v>5</v>
      </c>
      <c r="N190" s="179" t="s">
        <v>43</v>
      </c>
      <c r="O190" s="39"/>
      <c r="P190" s="180">
        <f>O190*H190</f>
        <v>0</v>
      </c>
      <c r="Q190" s="180">
        <v>0</v>
      </c>
      <c r="R190" s="180">
        <f>Q190*H190</f>
        <v>0</v>
      </c>
      <c r="S190" s="180">
        <v>0</v>
      </c>
      <c r="T190" s="181">
        <f>S190*H190</f>
        <v>0</v>
      </c>
      <c r="AR190" s="21" t="s">
        <v>225</v>
      </c>
      <c r="AT190" s="21" t="s">
        <v>148</v>
      </c>
      <c r="AU190" s="21" t="s">
        <v>154</v>
      </c>
      <c r="AY190" s="21" t="s">
        <v>145</v>
      </c>
      <c r="BE190" s="182">
        <f>IF(N190="základní",J190,0)</f>
        <v>0</v>
      </c>
      <c r="BF190" s="182">
        <f>IF(N190="snížená",J190,0)</f>
        <v>0</v>
      </c>
      <c r="BG190" s="182">
        <f>IF(N190="zákl. přenesená",J190,0)</f>
        <v>0</v>
      </c>
      <c r="BH190" s="182">
        <f>IF(N190="sníž. přenesená",J190,0)</f>
        <v>0</v>
      </c>
      <c r="BI190" s="182">
        <f>IF(N190="nulová",J190,0)</f>
        <v>0</v>
      </c>
      <c r="BJ190" s="21" t="s">
        <v>154</v>
      </c>
      <c r="BK190" s="182">
        <f>ROUND(I190*H190,2)</f>
        <v>0</v>
      </c>
      <c r="BL190" s="21" t="s">
        <v>225</v>
      </c>
      <c r="BM190" s="21" t="s">
        <v>567</v>
      </c>
    </row>
    <row r="191" spans="2:63" s="10" customFormat="1" ht="29.85" customHeight="1">
      <c r="B191" s="157"/>
      <c r="D191" s="158" t="s">
        <v>70</v>
      </c>
      <c r="E191" s="168" t="s">
        <v>396</v>
      </c>
      <c r="F191" s="168" t="s">
        <v>397</v>
      </c>
      <c r="I191" s="160"/>
      <c r="J191" s="169">
        <f>BK191</f>
        <v>0</v>
      </c>
      <c r="L191" s="157"/>
      <c r="M191" s="162"/>
      <c r="N191" s="163"/>
      <c r="O191" s="163"/>
      <c r="P191" s="164">
        <f>SUM(P192:P203)</f>
        <v>0</v>
      </c>
      <c r="Q191" s="163"/>
      <c r="R191" s="164">
        <f>SUM(R192:R203)</f>
        <v>2.419932</v>
      </c>
      <c r="S191" s="163"/>
      <c r="T191" s="165">
        <f>SUM(T192:T203)</f>
        <v>0</v>
      </c>
      <c r="AR191" s="158" t="s">
        <v>154</v>
      </c>
      <c r="AT191" s="166" t="s">
        <v>70</v>
      </c>
      <c r="AU191" s="166" t="s">
        <v>79</v>
      </c>
      <c r="AY191" s="158" t="s">
        <v>145</v>
      </c>
      <c r="BK191" s="167">
        <f>SUM(BK192:BK203)</f>
        <v>0</v>
      </c>
    </row>
    <row r="192" spans="2:65" s="1" customFormat="1" ht="25.5" customHeight="1">
      <c r="B192" s="170"/>
      <c r="C192" s="171" t="s">
        <v>436</v>
      </c>
      <c r="D192" s="171" t="s">
        <v>148</v>
      </c>
      <c r="E192" s="172" t="s">
        <v>568</v>
      </c>
      <c r="F192" s="173" t="s">
        <v>569</v>
      </c>
      <c r="G192" s="174" t="s">
        <v>178</v>
      </c>
      <c r="H192" s="175">
        <v>93.2</v>
      </c>
      <c r="I192" s="176"/>
      <c r="J192" s="177">
        <f>ROUND(I192*H192,2)</f>
        <v>0</v>
      </c>
      <c r="K192" s="173" t="s">
        <v>152</v>
      </c>
      <c r="L192" s="38"/>
      <c r="M192" s="178" t="s">
        <v>5</v>
      </c>
      <c r="N192" s="179" t="s">
        <v>43</v>
      </c>
      <c r="O192" s="39"/>
      <c r="P192" s="180">
        <f>O192*H192</f>
        <v>0</v>
      </c>
      <c r="Q192" s="180">
        <v>0.00041</v>
      </c>
      <c r="R192" s="180">
        <f>Q192*H192</f>
        <v>0.038212</v>
      </c>
      <c r="S192" s="180">
        <v>0</v>
      </c>
      <c r="T192" s="181">
        <f>S192*H192</f>
        <v>0</v>
      </c>
      <c r="AR192" s="21" t="s">
        <v>225</v>
      </c>
      <c r="AT192" s="21" t="s">
        <v>148</v>
      </c>
      <c r="AU192" s="21" t="s">
        <v>154</v>
      </c>
      <c r="AY192" s="21" t="s">
        <v>145</v>
      </c>
      <c r="BE192" s="182">
        <f>IF(N192="základní",J192,0)</f>
        <v>0</v>
      </c>
      <c r="BF192" s="182">
        <f>IF(N192="snížená",J192,0)</f>
        <v>0</v>
      </c>
      <c r="BG192" s="182">
        <f>IF(N192="zákl. přenesená",J192,0)</f>
        <v>0</v>
      </c>
      <c r="BH192" s="182">
        <f>IF(N192="sníž. přenesená",J192,0)</f>
        <v>0</v>
      </c>
      <c r="BI192" s="182">
        <f>IF(N192="nulová",J192,0)</f>
        <v>0</v>
      </c>
      <c r="BJ192" s="21" t="s">
        <v>154</v>
      </c>
      <c r="BK192" s="182">
        <f>ROUND(I192*H192,2)</f>
        <v>0</v>
      </c>
      <c r="BL192" s="21" t="s">
        <v>225</v>
      </c>
      <c r="BM192" s="21" t="s">
        <v>570</v>
      </c>
    </row>
    <row r="193" spans="2:51" s="11" customFormat="1" ht="13.5">
      <c r="B193" s="183"/>
      <c r="D193" s="184" t="s">
        <v>156</v>
      </c>
      <c r="E193" s="185" t="s">
        <v>5</v>
      </c>
      <c r="F193" s="186" t="s">
        <v>571</v>
      </c>
      <c r="H193" s="187">
        <v>93.2</v>
      </c>
      <c r="I193" s="188"/>
      <c r="L193" s="183"/>
      <c r="M193" s="189"/>
      <c r="N193" s="190"/>
      <c r="O193" s="190"/>
      <c r="P193" s="190"/>
      <c r="Q193" s="190"/>
      <c r="R193" s="190"/>
      <c r="S193" s="190"/>
      <c r="T193" s="191"/>
      <c r="AT193" s="185" t="s">
        <v>156</v>
      </c>
      <c r="AU193" s="185" t="s">
        <v>154</v>
      </c>
      <c r="AV193" s="11" t="s">
        <v>154</v>
      </c>
      <c r="AW193" s="11" t="s">
        <v>35</v>
      </c>
      <c r="AX193" s="11" t="s">
        <v>79</v>
      </c>
      <c r="AY193" s="185" t="s">
        <v>145</v>
      </c>
    </row>
    <row r="194" spans="2:65" s="1" customFormat="1" ht="25.5" customHeight="1">
      <c r="B194" s="170"/>
      <c r="C194" s="171" t="s">
        <v>440</v>
      </c>
      <c r="D194" s="171" t="s">
        <v>148</v>
      </c>
      <c r="E194" s="172" t="s">
        <v>399</v>
      </c>
      <c r="F194" s="173" t="s">
        <v>400</v>
      </c>
      <c r="G194" s="174" t="s">
        <v>151</v>
      </c>
      <c r="H194" s="175">
        <v>144.4</v>
      </c>
      <c r="I194" s="176"/>
      <c r="J194" s="177">
        <f>ROUND(I194*H194,2)</f>
        <v>0</v>
      </c>
      <c r="K194" s="173" t="s">
        <v>152</v>
      </c>
      <c r="L194" s="38"/>
      <c r="M194" s="178" t="s">
        <v>5</v>
      </c>
      <c r="N194" s="179" t="s">
        <v>43</v>
      </c>
      <c r="O194" s="39"/>
      <c r="P194" s="180">
        <f>O194*H194</f>
        <v>0</v>
      </c>
      <c r="Q194" s="180">
        <v>0.003</v>
      </c>
      <c r="R194" s="180">
        <f>Q194*H194</f>
        <v>0.43320000000000003</v>
      </c>
      <c r="S194" s="180">
        <v>0</v>
      </c>
      <c r="T194" s="181">
        <f>S194*H194</f>
        <v>0</v>
      </c>
      <c r="AR194" s="21" t="s">
        <v>225</v>
      </c>
      <c r="AT194" s="21" t="s">
        <v>148</v>
      </c>
      <c r="AU194" s="21" t="s">
        <v>154</v>
      </c>
      <c r="AY194" s="21" t="s">
        <v>145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21" t="s">
        <v>154</v>
      </c>
      <c r="BK194" s="182">
        <f>ROUND(I194*H194,2)</f>
        <v>0</v>
      </c>
      <c r="BL194" s="21" t="s">
        <v>225</v>
      </c>
      <c r="BM194" s="21" t="s">
        <v>572</v>
      </c>
    </row>
    <row r="195" spans="2:51" s="11" customFormat="1" ht="13.5">
      <c r="B195" s="183"/>
      <c r="D195" s="184" t="s">
        <v>156</v>
      </c>
      <c r="E195" s="185" t="s">
        <v>5</v>
      </c>
      <c r="F195" s="186" t="s">
        <v>573</v>
      </c>
      <c r="H195" s="187">
        <v>144.4</v>
      </c>
      <c r="I195" s="188"/>
      <c r="L195" s="183"/>
      <c r="M195" s="189"/>
      <c r="N195" s="190"/>
      <c r="O195" s="190"/>
      <c r="P195" s="190"/>
      <c r="Q195" s="190"/>
      <c r="R195" s="190"/>
      <c r="S195" s="190"/>
      <c r="T195" s="191"/>
      <c r="AT195" s="185" t="s">
        <v>156</v>
      </c>
      <c r="AU195" s="185" t="s">
        <v>154</v>
      </c>
      <c r="AV195" s="11" t="s">
        <v>154</v>
      </c>
      <c r="AW195" s="11" t="s">
        <v>35</v>
      </c>
      <c r="AX195" s="11" t="s">
        <v>79</v>
      </c>
      <c r="AY195" s="185" t="s">
        <v>145</v>
      </c>
    </row>
    <row r="196" spans="2:65" s="1" customFormat="1" ht="16.5" customHeight="1">
      <c r="B196" s="170"/>
      <c r="C196" s="193" t="s">
        <v>448</v>
      </c>
      <c r="D196" s="193" t="s">
        <v>355</v>
      </c>
      <c r="E196" s="194" t="s">
        <v>404</v>
      </c>
      <c r="F196" s="195" t="s">
        <v>405</v>
      </c>
      <c r="G196" s="196" t="s">
        <v>151</v>
      </c>
      <c r="H196" s="197">
        <v>158.84</v>
      </c>
      <c r="I196" s="198"/>
      <c r="J196" s="199">
        <f>ROUND(I196*H196,2)</f>
        <v>0</v>
      </c>
      <c r="K196" s="195" t="s">
        <v>152</v>
      </c>
      <c r="L196" s="200"/>
      <c r="M196" s="201" t="s">
        <v>5</v>
      </c>
      <c r="N196" s="202" t="s">
        <v>43</v>
      </c>
      <c r="O196" s="39"/>
      <c r="P196" s="180">
        <f>O196*H196</f>
        <v>0</v>
      </c>
      <c r="Q196" s="180">
        <v>0.0118</v>
      </c>
      <c r="R196" s="180">
        <f>Q196*H196</f>
        <v>1.874312</v>
      </c>
      <c r="S196" s="180">
        <v>0</v>
      </c>
      <c r="T196" s="181">
        <f>S196*H196</f>
        <v>0</v>
      </c>
      <c r="AR196" s="21" t="s">
        <v>309</v>
      </c>
      <c r="AT196" s="21" t="s">
        <v>355</v>
      </c>
      <c r="AU196" s="21" t="s">
        <v>154</v>
      </c>
      <c r="AY196" s="21" t="s">
        <v>145</v>
      </c>
      <c r="BE196" s="182">
        <f>IF(N196="základní",J196,0)</f>
        <v>0</v>
      </c>
      <c r="BF196" s="182">
        <f>IF(N196="snížená",J196,0)</f>
        <v>0</v>
      </c>
      <c r="BG196" s="182">
        <f>IF(N196="zákl. přenesená",J196,0)</f>
        <v>0</v>
      </c>
      <c r="BH196" s="182">
        <f>IF(N196="sníž. přenesená",J196,0)</f>
        <v>0</v>
      </c>
      <c r="BI196" s="182">
        <f>IF(N196="nulová",J196,0)</f>
        <v>0</v>
      </c>
      <c r="BJ196" s="21" t="s">
        <v>154</v>
      </c>
      <c r="BK196" s="182">
        <f>ROUND(I196*H196,2)</f>
        <v>0</v>
      </c>
      <c r="BL196" s="21" t="s">
        <v>225</v>
      </c>
      <c r="BM196" s="21" t="s">
        <v>574</v>
      </c>
    </row>
    <row r="197" spans="2:51" s="11" customFormat="1" ht="13.5">
      <c r="B197" s="183"/>
      <c r="D197" s="184" t="s">
        <v>156</v>
      </c>
      <c r="F197" s="186" t="s">
        <v>575</v>
      </c>
      <c r="H197" s="187">
        <v>158.84</v>
      </c>
      <c r="I197" s="188"/>
      <c r="L197" s="183"/>
      <c r="M197" s="189"/>
      <c r="N197" s="190"/>
      <c r="O197" s="190"/>
      <c r="P197" s="190"/>
      <c r="Q197" s="190"/>
      <c r="R197" s="190"/>
      <c r="S197" s="190"/>
      <c r="T197" s="191"/>
      <c r="AT197" s="185" t="s">
        <v>156</v>
      </c>
      <c r="AU197" s="185" t="s">
        <v>154</v>
      </c>
      <c r="AV197" s="11" t="s">
        <v>154</v>
      </c>
      <c r="AW197" s="11" t="s">
        <v>6</v>
      </c>
      <c r="AX197" s="11" t="s">
        <v>79</v>
      </c>
      <c r="AY197" s="185" t="s">
        <v>145</v>
      </c>
    </row>
    <row r="198" spans="2:65" s="1" customFormat="1" ht="16.5" customHeight="1">
      <c r="B198" s="170"/>
      <c r="C198" s="171" t="s">
        <v>453</v>
      </c>
      <c r="D198" s="171" t="s">
        <v>148</v>
      </c>
      <c r="E198" s="172" t="s">
        <v>409</v>
      </c>
      <c r="F198" s="173" t="s">
        <v>410</v>
      </c>
      <c r="G198" s="174" t="s">
        <v>178</v>
      </c>
      <c r="H198" s="175">
        <v>40.8</v>
      </c>
      <c r="I198" s="176"/>
      <c r="J198" s="177">
        <f>ROUND(I198*H198,2)</f>
        <v>0</v>
      </c>
      <c r="K198" s="173" t="s">
        <v>152</v>
      </c>
      <c r="L198" s="38"/>
      <c r="M198" s="178" t="s">
        <v>5</v>
      </c>
      <c r="N198" s="179" t="s">
        <v>43</v>
      </c>
      <c r="O198" s="39"/>
      <c r="P198" s="180">
        <f>O198*H198</f>
        <v>0</v>
      </c>
      <c r="Q198" s="180">
        <v>0.00031</v>
      </c>
      <c r="R198" s="180">
        <f>Q198*H198</f>
        <v>0.012648</v>
      </c>
      <c r="S198" s="180">
        <v>0</v>
      </c>
      <c r="T198" s="181">
        <f>S198*H198</f>
        <v>0</v>
      </c>
      <c r="AR198" s="21" t="s">
        <v>225</v>
      </c>
      <c r="AT198" s="21" t="s">
        <v>148</v>
      </c>
      <c r="AU198" s="21" t="s">
        <v>154</v>
      </c>
      <c r="AY198" s="21" t="s">
        <v>145</v>
      </c>
      <c r="BE198" s="182">
        <f>IF(N198="základní",J198,0)</f>
        <v>0</v>
      </c>
      <c r="BF198" s="182">
        <f>IF(N198="snížená",J198,0)</f>
        <v>0</v>
      </c>
      <c r="BG198" s="182">
        <f>IF(N198="zákl. přenesená",J198,0)</f>
        <v>0</v>
      </c>
      <c r="BH198" s="182">
        <f>IF(N198="sníž. přenesená",J198,0)</f>
        <v>0</v>
      </c>
      <c r="BI198" s="182">
        <f>IF(N198="nulová",J198,0)</f>
        <v>0</v>
      </c>
      <c r="BJ198" s="21" t="s">
        <v>154</v>
      </c>
      <c r="BK198" s="182">
        <f>ROUND(I198*H198,2)</f>
        <v>0</v>
      </c>
      <c r="BL198" s="21" t="s">
        <v>225</v>
      </c>
      <c r="BM198" s="21" t="s">
        <v>576</v>
      </c>
    </row>
    <row r="199" spans="2:51" s="11" customFormat="1" ht="13.5">
      <c r="B199" s="183"/>
      <c r="D199" s="184" t="s">
        <v>156</v>
      </c>
      <c r="E199" s="185" t="s">
        <v>5</v>
      </c>
      <c r="F199" s="186" t="s">
        <v>412</v>
      </c>
      <c r="H199" s="187">
        <v>40.8</v>
      </c>
      <c r="I199" s="188"/>
      <c r="L199" s="183"/>
      <c r="M199" s="189"/>
      <c r="N199" s="190"/>
      <c r="O199" s="190"/>
      <c r="P199" s="190"/>
      <c r="Q199" s="190"/>
      <c r="R199" s="190"/>
      <c r="S199" s="190"/>
      <c r="T199" s="191"/>
      <c r="AT199" s="185" t="s">
        <v>156</v>
      </c>
      <c r="AU199" s="185" t="s">
        <v>154</v>
      </c>
      <c r="AV199" s="11" t="s">
        <v>154</v>
      </c>
      <c r="AW199" s="11" t="s">
        <v>35</v>
      </c>
      <c r="AX199" s="11" t="s">
        <v>79</v>
      </c>
      <c r="AY199" s="185" t="s">
        <v>145</v>
      </c>
    </row>
    <row r="200" spans="2:65" s="1" customFormat="1" ht="16.5" customHeight="1">
      <c r="B200" s="170"/>
      <c r="C200" s="171" t="s">
        <v>457</v>
      </c>
      <c r="D200" s="171" t="s">
        <v>148</v>
      </c>
      <c r="E200" s="172" t="s">
        <v>414</v>
      </c>
      <c r="F200" s="173" t="s">
        <v>415</v>
      </c>
      <c r="G200" s="174" t="s">
        <v>178</v>
      </c>
      <c r="H200" s="175">
        <v>59.4</v>
      </c>
      <c r="I200" s="176"/>
      <c r="J200" s="177">
        <f>ROUND(I200*H200,2)</f>
        <v>0</v>
      </c>
      <c r="K200" s="173" t="s">
        <v>152</v>
      </c>
      <c r="L200" s="38"/>
      <c r="M200" s="178" t="s">
        <v>5</v>
      </c>
      <c r="N200" s="179" t="s">
        <v>43</v>
      </c>
      <c r="O200" s="39"/>
      <c r="P200" s="180">
        <f>O200*H200</f>
        <v>0</v>
      </c>
      <c r="Q200" s="180">
        <v>0.00026</v>
      </c>
      <c r="R200" s="180">
        <f>Q200*H200</f>
        <v>0.015443999999999998</v>
      </c>
      <c r="S200" s="180">
        <v>0</v>
      </c>
      <c r="T200" s="181">
        <f>S200*H200</f>
        <v>0</v>
      </c>
      <c r="AR200" s="21" t="s">
        <v>225</v>
      </c>
      <c r="AT200" s="21" t="s">
        <v>148</v>
      </c>
      <c r="AU200" s="21" t="s">
        <v>154</v>
      </c>
      <c r="AY200" s="21" t="s">
        <v>145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21" t="s">
        <v>154</v>
      </c>
      <c r="BK200" s="182">
        <f>ROUND(I200*H200,2)</f>
        <v>0</v>
      </c>
      <c r="BL200" s="21" t="s">
        <v>225</v>
      </c>
      <c r="BM200" s="21" t="s">
        <v>577</v>
      </c>
    </row>
    <row r="201" spans="2:51" s="11" customFormat="1" ht="13.5">
      <c r="B201" s="183"/>
      <c r="D201" s="184" t="s">
        <v>156</v>
      </c>
      <c r="E201" s="185" t="s">
        <v>5</v>
      </c>
      <c r="F201" s="186" t="s">
        <v>578</v>
      </c>
      <c r="H201" s="187">
        <v>59.4</v>
      </c>
      <c r="I201" s="188"/>
      <c r="L201" s="183"/>
      <c r="M201" s="189"/>
      <c r="N201" s="190"/>
      <c r="O201" s="190"/>
      <c r="P201" s="190"/>
      <c r="Q201" s="190"/>
      <c r="R201" s="190"/>
      <c r="S201" s="190"/>
      <c r="T201" s="191"/>
      <c r="AT201" s="185" t="s">
        <v>156</v>
      </c>
      <c r="AU201" s="185" t="s">
        <v>154</v>
      </c>
      <c r="AV201" s="11" t="s">
        <v>154</v>
      </c>
      <c r="AW201" s="11" t="s">
        <v>35</v>
      </c>
      <c r="AX201" s="11" t="s">
        <v>79</v>
      </c>
      <c r="AY201" s="185" t="s">
        <v>145</v>
      </c>
    </row>
    <row r="202" spans="2:65" s="1" customFormat="1" ht="16.5" customHeight="1">
      <c r="B202" s="170"/>
      <c r="C202" s="171" t="s">
        <v>579</v>
      </c>
      <c r="D202" s="171" t="s">
        <v>148</v>
      </c>
      <c r="E202" s="172" t="s">
        <v>419</v>
      </c>
      <c r="F202" s="173" t="s">
        <v>420</v>
      </c>
      <c r="G202" s="174" t="s">
        <v>151</v>
      </c>
      <c r="H202" s="175">
        <v>153.72</v>
      </c>
      <c r="I202" s="176"/>
      <c r="J202" s="177">
        <f>ROUND(I202*H202,2)</f>
        <v>0</v>
      </c>
      <c r="K202" s="173" t="s">
        <v>152</v>
      </c>
      <c r="L202" s="38"/>
      <c r="M202" s="178" t="s">
        <v>5</v>
      </c>
      <c r="N202" s="179" t="s">
        <v>43</v>
      </c>
      <c r="O202" s="39"/>
      <c r="P202" s="180">
        <f>O202*H202</f>
        <v>0</v>
      </c>
      <c r="Q202" s="180">
        <v>0.0003</v>
      </c>
      <c r="R202" s="180">
        <f>Q202*H202</f>
        <v>0.046116</v>
      </c>
      <c r="S202" s="180">
        <v>0</v>
      </c>
      <c r="T202" s="181">
        <f>S202*H202</f>
        <v>0</v>
      </c>
      <c r="AR202" s="21" t="s">
        <v>225</v>
      </c>
      <c r="AT202" s="21" t="s">
        <v>148</v>
      </c>
      <c r="AU202" s="21" t="s">
        <v>154</v>
      </c>
      <c r="AY202" s="21" t="s">
        <v>145</v>
      </c>
      <c r="BE202" s="182">
        <f>IF(N202="základní",J202,0)</f>
        <v>0</v>
      </c>
      <c r="BF202" s="182">
        <f>IF(N202="snížená",J202,0)</f>
        <v>0</v>
      </c>
      <c r="BG202" s="182">
        <f>IF(N202="zákl. přenesená",J202,0)</f>
        <v>0</v>
      </c>
      <c r="BH202" s="182">
        <f>IF(N202="sníž. přenesená",J202,0)</f>
        <v>0</v>
      </c>
      <c r="BI202" s="182">
        <f>IF(N202="nulová",J202,0)</f>
        <v>0</v>
      </c>
      <c r="BJ202" s="21" t="s">
        <v>154</v>
      </c>
      <c r="BK202" s="182">
        <f>ROUND(I202*H202,2)</f>
        <v>0</v>
      </c>
      <c r="BL202" s="21" t="s">
        <v>225</v>
      </c>
      <c r="BM202" s="21" t="s">
        <v>580</v>
      </c>
    </row>
    <row r="203" spans="2:65" s="1" customFormat="1" ht="16.5" customHeight="1">
      <c r="B203" s="170"/>
      <c r="C203" s="171" t="s">
        <v>581</v>
      </c>
      <c r="D203" s="171" t="s">
        <v>148</v>
      </c>
      <c r="E203" s="172" t="s">
        <v>423</v>
      </c>
      <c r="F203" s="173" t="s">
        <v>424</v>
      </c>
      <c r="G203" s="174" t="s">
        <v>250</v>
      </c>
      <c r="H203" s="192"/>
      <c r="I203" s="176"/>
      <c r="J203" s="177">
        <f>ROUND(I203*H203,2)</f>
        <v>0</v>
      </c>
      <c r="K203" s="173" t="s">
        <v>152</v>
      </c>
      <c r="L203" s="38"/>
      <c r="M203" s="178" t="s">
        <v>5</v>
      </c>
      <c r="N203" s="179" t="s">
        <v>43</v>
      </c>
      <c r="O203" s="39"/>
      <c r="P203" s="180">
        <f>O203*H203</f>
        <v>0</v>
      </c>
      <c r="Q203" s="180">
        <v>0</v>
      </c>
      <c r="R203" s="180">
        <f>Q203*H203</f>
        <v>0</v>
      </c>
      <c r="S203" s="180">
        <v>0</v>
      </c>
      <c r="T203" s="181">
        <f>S203*H203</f>
        <v>0</v>
      </c>
      <c r="AR203" s="21" t="s">
        <v>225</v>
      </c>
      <c r="AT203" s="21" t="s">
        <v>148</v>
      </c>
      <c r="AU203" s="21" t="s">
        <v>154</v>
      </c>
      <c r="AY203" s="21" t="s">
        <v>145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21" t="s">
        <v>154</v>
      </c>
      <c r="BK203" s="182">
        <f>ROUND(I203*H203,2)</f>
        <v>0</v>
      </c>
      <c r="BL203" s="21" t="s">
        <v>225</v>
      </c>
      <c r="BM203" s="21" t="s">
        <v>582</v>
      </c>
    </row>
    <row r="204" spans="2:63" s="10" customFormat="1" ht="29.85" customHeight="1">
      <c r="B204" s="157"/>
      <c r="D204" s="158" t="s">
        <v>70</v>
      </c>
      <c r="E204" s="168" t="s">
        <v>426</v>
      </c>
      <c r="F204" s="168" t="s">
        <v>427</v>
      </c>
      <c r="I204" s="160"/>
      <c r="J204" s="169">
        <f>BK204</f>
        <v>0</v>
      </c>
      <c r="L204" s="157"/>
      <c r="M204" s="162"/>
      <c r="N204" s="163"/>
      <c r="O204" s="163"/>
      <c r="P204" s="164">
        <f>SUM(P205:P209)</f>
        <v>0</v>
      </c>
      <c r="Q204" s="163"/>
      <c r="R204" s="164">
        <f>SUM(R205:R209)</f>
        <v>0.075264</v>
      </c>
      <c r="S204" s="163"/>
      <c r="T204" s="165">
        <f>SUM(T205:T209)</f>
        <v>0.015872</v>
      </c>
      <c r="AR204" s="158" t="s">
        <v>154</v>
      </c>
      <c r="AT204" s="166" t="s">
        <v>70</v>
      </c>
      <c r="AU204" s="166" t="s">
        <v>79</v>
      </c>
      <c r="AY204" s="158" t="s">
        <v>145</v>
      </c>
      <c r="BK204" s="167">
        <f>SUM(BK205:BK209)</f>
        <v>0</v>
      </c>
    </row>
    <row r="205" spans="2:65" s="1" customFormat="1" ht="16.5" customHeight="1">
      <c r="B205" s="170"/>
      <c r="C205" s="171" t="s">
        <v>583</v>
      </c>
      <c r="D205" s="171" t="s">
        <v>148</v>
      </c>
      <c r="E205" s="172" t="s">
        <v>429</v>
      </c>
      <c r="F205" s="173" t="s">
        <v>430</v>
      </c>
      <c r="G205" s="174" t="s">
        <v>151</v>
      </c>
      <c r="H205" s="175">
        <v>51.2</v>
      </c>
      <c r="I205" s="176"/>
      <c r="J205" s="177">
        <f>ROUND(I205*H205,2)</f>
        <v>0</v>
      </c>
      <c r="K205" s="173" t="s">
        <v>152</v>
      </c>
      <c r="L205" s="38"/>
      <c r="M205" s="178" t="s">
        <v>5</v>
      </c>
      <c r="N205" s="179" t="s">
        <v>43</v>
      </c>
      <c r="O205" s="39"/>
      <c r="P205" s="180">
        <f>O205*H205</f>
        <v>0</v>
      </c>
      <c r="Q205" s="180">
        <v>0.001</v>
      </c>
      <c r="R205" s="180">
        <f>Q205*H205</f>
        <v>0.0512</v>
      </c>
      <c r="S205" s="180">
        <v>0.00031</v>
      </c>
      <c r="T205" s="181">
        <f>S205*H205</f>
        <v>0.015872</v>
      </c>
      <c r="AR205" s="21" t="s">
        <v>225</v>
      </c>
      <c r="AT205" s="21" t="s">
        <v>148</v>
      </c>
      <c r="AU205" s="21" t="s">
        <v>154</v>
      </c>
      <c r="AY205" s="21" t="s">
        <v>145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21" t="s">
        <v>154</v>
      </c>
      <c r="BK205" s="182">
        <f>ROUND(I205*H205,2)</f>
        <v>0</v>
      </c>
      <c r="BL205" s="21" t="s">
        <v>225</v>
      </c>
      <c r="BM205" s="21" t="s">
        <v>584</v>
      </c>
    </row>
    <row r="206" spans="2:51" s="11" customFormat="1" ht="13.5">
      <c r="B206" s="183"/>
      <c r="D206" s="184" t="s">
        <v>156</v>
      </c>
      <c r="E206" s="185" t="s">
        <v>5</v>
      </c>
      <c r="F206" s="186" t="s">
        <v>467</v>
      </c>
      <c r="H206" s="187">
        <v>51.2</v>
      </c>
      <c r="I206" s="188"/>
      <c r="L206" s="183"/>
      <c r="M206" s="189"/>
      <c r="N206" s="190"/>
      <c r="O206" s="190"/>
      <c r="P206" s="190"/>
      <c r="Q206" s="190"/>
      <c r="R206" s="190"/>
      <c r="S206" s="190"/>
      <c r="T206" s="191"/>
      <c r="AT206" s="185" t="s">
        <v>156</v>
      </c>
      <c r="AU206" s="185" t="s">
        <v>154</v>
      </c>
      <c r="AV206" s="11" t="s">
        <v>154</v>
      </c>
      <c r="AW206" s="11" t="s">
        <v>35</v>
      </c>
      <c r="AX206" s="11" t="s">
        <v>79</v>
      </c>
      <c r="AY206" s="185" t="s">
        <v>145</v>
      </c>
    </row>
    <row r="207" spans="2:65" s="1" customFormat="1" ht="16.5" customHeight="1">
      <c r="B207" s="170"/>
      <c r="C207" s="171" t="s">
        <v>585</v>
      </c>
      <c r="D207" s="171" t="s">
        <v>148</v>
      </c>
      <c r="E207" s="172" t="s">
        <v>433</v>
      </c>
      <c r="F207" s="173" t="s">
        <v>434</v>
      </c>
      <c r="G207" s="174" t="s">
        <v>151</v>
      </c>
      <c r="H207" s="175">
        <v>51.2</v>
      </c>
      <c r="I207" s="176"/>
      <c r="J207" s="177">
        <f>ROUND(I207*H207,2)</f>
        <v>0</v>
      </c>
      <c r="K207" s="173" t="s">
        <v>152</v>
      </c>
      <c r="L207" s="38"/>
      <c r="M207" s="178" t="s">
        <v>5</v>
      </c>
      <c r="N207" s="179" t="s">
        <v>43</v>
      </c>
      <c r="O207" s="39"/>
      <c r="P207" s="180">
        <f>O207*H207</f>
        <v>0</v>
      </c>
      <c r="Q207" s="180">
        <v>0</v>
      </c>
      <c r="R207" s="180">
        <f>Q207*H207</f>
        <v>0</v>
      </c>
      <c r="S207" s="180">
        <v>0</v>
      </c>
      <c r="T207" s="181">
        <f>S207*H207</f>
        <v>0</v>
      </c>
      <c r="AR207" s="21" t="s">
        <v>225</v>
      </c>
      <c r="AT207" s="21" t="s">
        <v>148</v>
      </c>
      <c r="AU207" s="21" t="s">
        <v>154</v>
      </c>
      <c r="AY207" s="21" t="s">
        <v>145</v>
      </c>
      <c r="BE207" s="182">
        <f>IF(N207="základní",J207,0)</f>
        <v>0</v>
      </c>
      <c r="BF207" s="182">
        <f>IF(N207="snížená",J207,0)</f>
        <v>0</v>
      </c>
      <c r="BG207" s="182">
        <f>IF(N207="zákl. přenesená",J207,0)</f>
        <v>0</v>
      </c>
      <c r="BH207" s="182">
        <f>IF(N207="sníž. přenesená",J207,0)</f>
        <v>0</v>
      </c>
      <c r="BI207" s="182">
        <f>IF(N207="nulová",J207,0)</f>
        <v>0</v>
      </c>
      <c r="BJ207" s="21" t="s">
        <v>154</v>
      </c>
      <c r="BK207" s="182">
        <f>ROUND(I207*H207,2)</f>
        <v>0</v>
      </c>
      <c r="BL207" s="21" t="s">
        <v>225</v>
      </c>
      <c r="BM207" s="21" t="s">
        <v>586</v>
      </c>
    </row>
    <row r="208" spans="2:65" s="1" customFormat="1" ht="25.5" customHeight="1">
      <c r="B208" s="170"/>
      <c r="C208" s="171" t="s">
        <v>587</v>
      </c>
      <c r="D208" s="171" t="s">
        <v>148</v>
      </c>
      <c r="E208" s="172" t="s">
        <v>437</v>
      </c>
      <c r="F208" s="173" t="s">
        <v>438</v>
      </c>
      <c r="G208" s="174" t="s">
        <v>151</v>
      </c>
      <c r="H208" s="175">
        <v>51.2</v>
      </c>
      <c r="I208" s="176"/>
      <c r="J208" s="177">
        <f>ROUND(I208*H208,2)</f>
        <v>0</v>
      </c>
      <c r="K208" s="173" t="s">
        <v>152</v>
      </c>
      <c r="L208" s="38"/>
      <c r="M208" s="178" t="s">
        <v>5</v>
      </c>
      <c r="N208" s="179" t="s">
        <v>43</v>
      </c>
      <c r="O208" s="39"/>
      <c r="P208" s="180">
        <f>O208*H208</f>
        <v>0</v>
      </c>
      <c r="Q208" s="180">
        <v>0.0002</v>
      </c>
      <c r="R208" s="180">
        <f>Q208*H208</f>
        <v>0.01024</v>
      </c>
      <c r="S208" s="180">
        <v>0</v>
      </c>
      <c r="T208" s="181">
        <f>S208*H208</f>
        <v>0</v>
      </c>
      <c r="AR208" s="21" t="s">
        <v>225</v>
      </c>
      <c r="AT208" s="21" t="s">
        <v>148</v>
      </c>
      <c r="AU208" s="21" t="s">
        <v>154</v>
      </c>
      <c r="AY208" s="21" t="s">
        <v>145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21" t="s">
        <v>154</v>
      </c>
      <c r="BK208" s="182">
        <f>ROUND(I208*H208,2)</f>
        <v>0</v>
      </c>
      <c r="BL208" s="21" t="s">
        <v>225</v>
      </c>
      <c r="BM208" s="21" t="s">
        <v>588</v>
      </c>
    </row>
    <row r="209" spans="2:65" s="1" customFormat="1" ht="25.5" customHeight="1">
      <c r="B209" s="170"/>
      <c r="C209" s="171" t="s">
        <v>589</v>
      </c>
      <c r="D209" s="171" t="s">
        <v>148</v>
      </c>
      <c r="E209" s="172" t="s">
        <v>441</v>
      </c>
      <c r="F209" s="173" t="s">
        <v>442</v>
      </c>
      <c r="G209" s="174" t="s">
        <v>151</v>
      </c>
      <c r="H209" s="175">
        <v>51.2</v>
      </c>
      <c r="I209" s="176"/>
      <c r="J209" s="177">
        <f>ROUND(I209*H209,2)</f>
        <v>0</v>
      </c>
      <c r="K209" s="173" t="s">
        <v>152</v>
      </c>
      <c r="L209" s="38"/>
      <c r="M209" s="178" t="s">
        <v>5</v>
      </c>
      <c r="N209" s="179" t="s">
        <v>43</v>
      </c>
      <c r="O209" s="39"/>
      <c r="P209" s="180">
        <f>O209*H209</f>
        <v>0</v>
      </c>
      <c r="Q209" s="180">
        <v>0.00027</v>
      </c>
      <c r="R209" s="180">
        <f>Q209*H209</f>
        <v>0.013824000000000001</v>
      </c>
      <c r="S209" s="180">
        <v>0</v>
      </c>
      <c r="T209" s="181">
        <f>S209*H209</f>
        <v>0</v>
      </c>
      <c r="AR209" s="21" t="s">
        <v>225</v>
      </c>
      <c r="AT209" s="21" t="s">
        <v>148</v>
      </c>
      <c r="AU209" s="21" t="s">
        <v>154</v>
      </c>
      <c r="AY209" s="21" t="s">
        <v>145</v>
      </c>
      <c r="BE209" s="182">
        <f>IF(N209="základní",J209,0)</f>
        <v>0</v>
      </c>
      <c r="BF209" s="182">
        <f>IF(N209="snížená",J209,0)</f>
        <v>0</v>
      </c>
      <c r="BG209" s="182">
        <f>IF(N209="zákl. přenesená",J209,0)</f>
        <v>0</v>
      </c>
      <c r="BH209" s="182">
        <f>IF(N209="sníž. přenesená",J209,0)</f>
        <v>0</v>
      </c>
      <c r="BI209" s="182">
        <f>IF(N209="nulová",J209,0)</f>
        <v>0</v>
      </c>
      <c r="BJ209" s="21" t="s">
        <v>154</v>
      </c>
      <c r="BK209" s="182">
        <f>ROUND(I209*H209,2)</f>
        <v>0</v>
      </c>
      <c r="BL209" s="21" t="s">
        <v>225</v>
      </c>
      <c r="BM209" s="21" t="s">
        <v>590</v>
      </c>
    </row>
    <row r="210" spans="2:63" s="10" customFormat="1" ht="37.35" customHeight="1">
      <c r="B210" s="157"/>
      <c r="D210" s="158" t="s">
        <v>70</v>
      </c>
      <c r="E210" s="159" t="s">
        <v>444</v>
      </c>
      <c r="F210" s="159" t="s">
        <v>445</v>
      </c>
      <c r="I210" s="160"/>
      <c r="J210" s="161">
        <f>BK210</f>
        <v>0</v>
      </c>
      <c r="L210" s="157"/>
      <c r="M210" s="162"/>
      <c r="N210" s="163"/>
      <c r="O210" s="163"/>
      <c r="P210" s="164">
        <f>P211</f>
        <v>0</v>
      </c>
      <c r="Q210" s="163"/>
      <c r="R210" s="164">
        <f>R211</f>
        <v>0</v>
      </c>
      <c r="S210" s="163"/>
      <c r="T210" s="165">
        <f>T211</f>
        <v>0</v>
      </c>
      <c r="AR210" s="158" t="s">
        <v>171</v>
      </c>
      <c r="AT210" s="166" t="s">
        <v>70</v>
      </c>
      <c r="AU210" s="166" t="s">
        <v>71</v>
      </c>
      <c r="AY210" s="158" t="s">
        <v>145</v>
      </c>
      <c r="BK210" s="167">
        <f>BK211</f>
        <v>0</v>
      </c>
    </row>
    <row r="211" spans="2:63" s="10" customFormat="1" ht="19.9" customHeight="1">
      <c r="B211" s="157"/>
      <c r="D211" s="158" t="s">
        <v>70</v>
      </c>
      <c r="E211" s="168" t="s">
        <v>446</v>
      </c>
      <c r="F211" s="168" t="s">
        <v>447</v>
      </c>
      <c r="I211" s="160"/>
      <c r="J211" s="169">
        <f>BK211</f>
        <v>0</v>
      </c>
      <c r="L211" s="157"/>
      <c r="M211" s="162"/>
      <c r="N211" s="163"/>
      <c r="O211" s="163"/>
      <c r="P211" s="164">
        <f>SUM(P212:P214)</f>
        <v>0</v>
      </c>
      <c r="Q211" s="163"/>
      <c r="R211" s="164">
        <f>SUM(R212:R214)</f>
        <v>0</v>
      </c>
      <c r="S211" s="163"/>
      <c r="T211" s="165">
        <f>SUM(T212:T214)</f>
        <v>0</v>
      </c>
      <c r="AR211" s="158" t="s">
        <v>171</v>
      </c>
      <c r="AT211" s="166" t="s">
        <v>70</v>
      </c>
      <c r="AU211" s="166" t="s">
        <v>79</v>
      </c>
      <c r="AY211" s="158" t="s">
        <v>145</v>
      </c>
      <c r="BK211" s="167">
        <f>SUM(BK212:BK214)</f>
        <v>0</v>
      </c>
    </row>
    <row r="212" spans="2:65" s="1" customFormat="1" ht="16.5" customHeight="1">
      <c r="B212" s="170"/>
      <c r="C212" s="171" t="s">
        <v>591</v>
      </c>
      <c r="D212" s="171" t="s">
        <v>148</v>
      </c>
      <c r="E212" s="172" t="s">
        <v>449</v>
      </c>
      <c r="F212" s="173" t="s">
        <v>450</v>
      </c>
      <c r="G212" s="174" t="s">
        <v>260</v>
      </c>
      <c r="H212" s="175">
        <v>1</v>
      </c>
      <c r="I212" s="176"/>
      <c r="J212" s="177">
        <f>ROUND(I212*H212,2)</f>
        <v>0</v>
      </c>
      <c r="K212" s="173" t="s">
        <v>152</v>
      </c>
      <c r="L212" s="38"/>
      <c r="M212" s="178" t="s">
        <v>5</v>
      </c>
      <c r="N212" s="179" t="s">
        <v>43</v>
      </c>
      <c r="O212" s="39"/>
      <c r="P212" s="180">
        <f>O212*H212</f>
        <v>0</v>
      </c>
      <c r="Q212" s="180">
        <v>0</v>
      </c>
      <c r="R212" s="180">
        <f>Q212*H212</f>
        <v>0</v>
      </c>
      <c r="S212" s="180">
        <v>0</v>
      </c>
      <c r="T212" s="181">
        <f>S212*H212</f>
        <v>0</v>
      </c>
      <c r="AR212" s="21" t="s">
        <v>451</v>
      </c>
      <c r="AT212" s="21" t="s">
        <v>148</v>
      </c>
      <c r="AU212" s="21" t="s">
        <v>154</v>
      </c>
      <c r="AY212" s="21" t="s">
        <v>145</v>
      </c>
      <c r="BE212" s="182">
        <f>IF(N212="základní",J212,0)</f>
        <v>0</v>
      </c>
      <c r="BF212" s="182">
        <f>IF(N212="snížená",J212,0)</f>
        <v>0</v>
      </c>
      <c r="BG212" s="182">
        <f>IF(N212="zákl. přenesená",J212,0)</f>
        <v>0</v>
      </c>
      <c r="BH212" s="182">
        <f>IF(N212="sníž. přenesená",J212,0)</f>
        <v>0</v>
      </c>
      <c r="BI212" s="182">
        <f>IF(N212="nulová",J212,0)</f>
        <v>0</v>
      </c>
      <c r="BJ212" s="21" t="s">
        <v>154</v>
      </c>
      <c r="BK212" s="182">
        <f>ROUND(I212*H212,2)</f>
        <v>0</v>
      </c>
      <c r="BL212" s="21" t="s">
        <v>451</v>
      </c>
      <c r="BM212" s="21" t="s">
        <v>592</v>
      </c>
    </row>
    <row r="213" spans="2:65" s="1" customFormat="1" ht="16.5" customHeight="1">
      <c r="B213" s="170"/>
      <c r="C213" s="171" t="s">
        <v>593</v>
      </c>
      <c r="D213" s="171" t="s">
        <v>148</v>
      </c>
      <c r="E213" s="172" t="s">
        <v>454</v>
      </c>
      <c r="F213" s="173" t="s">
        <v>594</v>
      </c>
      <c r="G213" s="174" t="s">
        <v>260</v>
      </c>
      <c r="H213" s="175">
        <v>1</v>
      </c>
      <c r="I213" s="176"/>
      <c r="J213" s="177">
        <f>ROUND(I213*H213,2)</f>
        <v>0</v>
      </c>
      <c r="K213" s="173" t="s">
        <v>152</v>
      </c>
      <c r="L213" s="38"/>
      <c r="M213" s="178" t="s">
        <v>5</v>
      </c>
      <c r="N213" s="179" t="s">
        <v>43</v>
      </c>
      <c r="O213" s="39"/>
      <c r="P213" s="180">
        <f>O213*H213</f>
        <v>0</v>
      </c>
      <c r="Q213" s="180">
        <v>0</v>
      </c>
      <c r="R213" s="180">
        <f>Q213*H213</f>
        <v>0</v>
      </c>
      <c r="S213" s="180">
        <v>0</v>
      </c>
      <c r="T213" s="181">
        <f>S213*H213</f>
        <v>0</v>
      </c>
      <c r="AR213" s="21" t="s">
        <v>451</v>
      </c>
      <c r="AT213" s="21" t="s">
        <v>148</v>
      </c>
      <c r="AU213" s="21" t="s">
        <v>154</v>
      </c>
      <c r="AY213" s="21" t="s">
        <v>145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21" t="s">
        <v>154</v>
      </c>
      <c r="BK213" s="182">
        <f>ROUND(I213*H213,2)</f>
        <v>0</v>
      </c>
      <c r="BL213" s="21" t="s">
        <v>451</v>
      </c>
      <c r="BM213" s="21" t="s">
        <v>595</v>
      </c>
    </row>
    <row r="214" spans="2:65" s="1" customFormat="1" ht="16.5" customHeight="1">
      <c r="B214" s="170"/>
      <c r="C214" s="171" t="s">
        <v>596</v>
      </c>
      <c r="D214" s="171" t="s">
        <v>148</v>
      </c>
      <c r="E214" s="172" t="s">
        <v>458</v>
      </c>
      <c r="F214" s="173" t="s">
        <v>459</v>
      </c>
      <c r="G214" s="174" t="s">
        <v>260</v>
      </c>
      <c r="H214" s="175">
        <v>1</v>
      </c>
      <c r="I214" s="176"/>
      <c r="J214" s="177">
        <f>ROUND(I214*H214,2)</f>
        <v>0</v>
      </c>
      <c r="K214" s="173" t="s">
        <v>152</v>
      </c>
      <c r="L214" s="38"/>
      <c r="M214" s="178" t="s">
        <v>5</v>
      </c>
      <c r="N214" s="203" t="s">
        <v>43</v>
      </c>
      <c r="O214" s="204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AR214" s="21" t="s">
        <v>451</v>
      </c>
      <c r="AT214" s="21" t="s">
        <v>148</v>
      </c>
      <c r="AU214" s="21" t="s">
        <v>154</v>
      </c>
      <c r="AY214" s="21" t="s">
        <v>145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21" t="s">
        <v>154</v>
      </c>
      <c r="BK214" s="182">
        <f>ROUND(I214*H214,2)</f>
        <v>0</v>
      </c>
      <c r="BL214" s="21" t="s">
        <v>451</v>
      </c>
      <c r="BM214" s="21" t="s">
        <v>597</v>
      </c>
    </row>
    <row r="215" spans="2:12" s="1" customFormat="1" ht="6.95" customHeight="1">
      <c r="B215" s="53"/>
      <c r="C215" s="54"/>
      <c r="D215" s="54"/>
      <c r="E215" s="54"/>
      <c r="F215" s="54"/>
      <c r="G215" s="54"/>
      <c r="H215" s="54"/>
      <c r="I215" s="124"/>
      <c r="J215" s="54"/>
      <c r="K215" s="54"/>
      <c r="L215" s="38"/>
    </row>
  </sheetData>
  <autoFilter ref="C95:K214"/>
  <mergeCells count="10">
    <mergeCell ref="J51:J52"/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96</v>
      </c>
      <c r="G1" s="330" t="s">
        <v>97</v>
      </c>
      <c r="H1" s="330"/>
      <c r="I1" s="100"/>
      <c r="J1" s="99" t="s">
        <v>98</v>
      </c>
      <c r="K1" s="98" t="s">
        <v>99</v>
      </c>
      <c r="L1" s="99" t="s">
        <v>100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0" t="s">
        <v>8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79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2"/>
      <c r="J6" s="26"/>
      <c r="K6" s="28"/>
    </row>
    <row r="7" spans="2:11" ht="16.5" customHeight="1">
      <c r="B7" s="25"/>
      <c r="C7" s="26"/>
      <c r="D7" s="26"/>
      <c r="E7" s="322" t="str">
        <f>'Rekapitulace stavby'!K6</f>
        <v>Rekonstrukce koupelen</v>
      </c>
      <c r="F7" s="323"/>
      <c r="G7" s="323"/>
      <c r="H7" s="323"/>
      <c r="I7" s="102"/>
      <c r="J7" s="26"/>
      <c r="K7" s="28"/>
    </row>
    <row r="8" spans="2:11" s="1" customFormat="1" ht="13.5">
      <c r="B8" s="38"/>
      <c r="C8" s="39"/>
      <c r="D8" s="34" t="s">
        <v>102</v>
      </c>
      <c r="E8" s="39"/>
      <c r="F8" s="39"/>
      <c r="G8" s="39"/>
      <c r="H8" s="39"/>
      <c r="I8" s="103"/>
      <c r="J8" s="39"/>
      <c r="K8" s="42"/>
    </row>
    <row r="9" spans="2:11" s="1" customFormat="1" ht="36.95" customHeight="1">
      <c r="B9" s="38"/>
      <c r="C9" s="39"/>
      <c r="D9" s="39"/>
      <c r="E9" s="324" t="s">
        <v>598</v>
      </c>
      <c r="F9" s="325"/>
      <c r="G9" s="325"/>
      <c r="H9" s="325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4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4" t="s">
        <v>25</v>
      </c>
      <c r="J12" s="105" t="str">
        <f>'Rekapitulace stavby'!AN8</f>
        <v>17. 11. 2018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04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4" t="s">
        <v>30</v>
      </c>
      <c r="J15" s="32" t="s">
        <v>5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4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4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4" t="s">
        <v>28</v>
      </c>
      <c r="J20" s="32" t="s">
        <v>5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04" t="s">
        <v>30</v>
      </c>
      <c r="J21" s="32" t="s">
        <v>5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03"/>
      <c r="J23" s="39"/>
      <c r="K23" s="42"/>
    </row>
    <row r="24" spans="2:11" s="6" customFormat="1" ht="16.5" customHeight="1">
      <c r="B24" s="106"/>
      <c r="C24" s="107"/>
      <c r="D24" s="107"/>
      <c r="E24" s="292" t="s">
        <v>5</v>
      </c>
      <c r="F24" s="292"/>
      <c r="G24" s="292"/>
      <c r="H24" s="292"/>
      <c r="I24" s="108"/>
      <c r="J24" s="107"/>
      <c r="K24" s="109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10"/>
      <c r="J26" s="65"/>
      <c r="K26" s="111"/>
    </row>
    <row r="27" spans="2:11" s="1" customFormat="1" ht="25.35" customHeight="1">
      <c r="B27" s="38"/>
      <c r="C27" s="39"/>
      <c r="D27" s="112" t="s">
        <v>37</v>
      </c>
      <c r="E27" s="39"/>
      <c r="F27" s="39"/>
      <c r="G27" s="39"/>
      <c r="H27" s="39"/>
      <c r="I27" s="103"/>
      <c r="J27" s="113">
        <f>ROUND(J78,2)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10"/>
      <c r="J28" s="65"/>
      <c r="K28" s="111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14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15">
        <f>ROUND(SUM(BE78:BE81),2)</f>
        <v>0</v>
      </c>
      <c r="G30" s="39"/>
      <c r="H30" s="39"/>
      <c r="I30" s="116">
        <v>0.21</v>
      </c>
      <c r="J30" s="115">
        <f>ROUND(ROUND((SUM(BE78:BE81)),2)*I30,2)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15">
        <f>ROUND(SUM(BF78:BF81),2)</f>
        <v>0</v>
      </c>
      <c r="G31" s="39"/>
      <c r="H31" s="39"/>
      <c r="I31" s="116">
        <v>0.15</v>
      </c>
      <c r="J31" s="115">
        <f>ROUND(ROUND((SUM(BF78:BF81)),2)*I31,2)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5">
        <f>ROUND(SUM(BG78:BG81),2)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15">
        <f>ROUND(SUM(BH78:BH81),2)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15">
        <f>ROUND(SUM(BI78:BI81),2)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5.35" customHeight="1">
      <c r="B36" s="38"/>
      <c r="C36" s="117"/>
      <c r="D36" s="118" t="s">
        <v>47</v>
      </c>
      <c r="E36" s="68"/>
      <c r="F36" s="68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4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5"/>
      <c r="J41" s="57"/>
      <c r="K41" s="126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16.5" customHeight="1">
      <c r="B45" s="38"/>
      <c r="C45" s="39"/>
      <c r="D45" s="39"/>
      <c r="E45" s="322" t="str">
        <f>E7</f>
        <v>Rekonstrukce koupelen</v>
      </c>
      <c r="F45" s="323"/>
      <c r="G45" s="323"/>
      <c r="H45" s="323"/>
      <c r="I45" s="103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17.25" customHeight="1">
      <c r="B47" s="38"/>
      <c r="C47" s="39"/>
      <c r="D47" s="39"/>
      <c r="E47" s="324" t="str">
        <f>E9</f>
        <v>HK-NHK-3 - Ústřední vytápění</v>
      </c>
      <c r="F47" s="325"/>
      <c r="G47" s="325"/>
      <c r="H47" s="325"/>
      <c r="I47" s="103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Domov U Biřičky Hradec Králové</v>
      </c>
      <c r="G49" s="39"/>
      <c r="H49" s="39"/>
      <c r="I49" s="104" t="s">
        <v>25</v>
      </c>
      <c r="J49" s="105" t="str">
        <f>IF(J12="","",J12)</f>
        <v>17. 11. 2018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Domov U Biřičky K Biřičce 1240 Hradec Králové</v>
      </c>
      <c r="G51" s="39"/>
      <c r="H51" s="39"/>
      <c r="I51" s="104" t="s">
        <v>33</v>
      </c>
      <c r="J51" s="292" t="str">
        <f>E21</f>
        <v>Pridos Hradec Králové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03"/>
      <c r="J52" s="326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7" t="s">
        <v>105</v>
      </c>
      <c r="D54" s="117"/>
      <c r="E54" s="117"/>
      <c r="F54" s="117"/>
      <c r="G54" s="117"/>
      <c r="H54" s="117"/>
      <c r="I54" s="128"/>
      <c r="J54" s="129" t="s">
        <v>106</v>
      </c>
      <c r="K54" s="13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31" t="s">
        <v>107</v>
      </c>
      <c r="D56" s="39"/>
      <c r="E56" s="39"/>
      <c r="F56" s="39"/>
      <c r="G56" s="39"/>
      <c r="H56" s="39"/>
      <c r="I56" s="103"/>
      <c r="J56" s="113">
        <f>J78</f>
        <v>0</v>
      </c>
      <c r="K56" s="42"/>
      <c r="AU56" s="21" t="s">
        <v>108</v>
      </c>
    </row>
    <row r="57" spans="2:11" s="7" customFormat="1" ht="24.95" customHeight="1">
      <c r="B57" s="132"/>
      <c r="C57" s="133"/>
      <c r="D57" s="134" t="s">
        <v>114</v>
      </c>
      <c r="E57" s="135"/>
      <c r="F57" s="135"/>
      <c r="G57" s="135"/>
      <c r="H57" s="135"/>
      <c r="I57" s="136"/>
      <c r="J57" s="137">
        <f>J79</f>
        <v>0</v>
      </c>
      <c r="K57" s="138"/>
    </row>
    <row r="58" spans="2:11" s="8" customFormat="1" ht="19.9" customHeight="1">
      <c r="B58" s="139"/>
      <c r="C58" s="140"/>
      <c r="D58" s="141" t="s">
        <v>599</v>
      </c>
      <c r="E58" s="142"/>
      <c r="F58" s="142"/>
      <c r="G58" s="142"/>
      <c r="H58" s="142"/>
      <c r="I58" s="143"/>
      <c r="J58" s="144">
        <f>J80</f>
        <v>0</v>
      </c>
      <c r="K58" s="145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03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24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25"/>
      <c r="J64" s="57"/>
      <c r="K64" s="57"/>
      <c r="L64" s="38"/>
    </row>
    <row r="65" spans="2:12" s="1" customFormat="1" ht="36.95" customHeight="1">
      <c r="B65" s="38"/>
      <c r="C65" s="58" t="s">
        <v>129</v>
      </c>
      <c r="L65" s="38"/>
    </row>
    <row r="66" spans="2:12" s="1" customFormat="1" ht="6.95" customHeight="1">
      <c r="B66" s="38"/>
      <c r="L66" s="38"/>
    </row>
    <row r="67" spans="2:12" s="1" customFormat="1" ht="14.45" customHeight="1">
      <c r="B67" s="38"/>
      <c r="C67" s="60" t="s">
        <v>19</v>
      </c>
      <c r="L67" s="38"/>
    </row>
    <row r="68" spans="2:12" s="1" customFormat="1" ht="16.5" customHeight="1">
      <c r="B68" s="38"/>
      <c r="E68" s="327" t="str">
        <f>E7</f>
        <v>Rekonstrukce koupelen</v>
      </c>
      <c r="F68" s="328"/>
      <c r="G68" s="328"/>
      <c r="H68" s="328"/>
      <c r="L68" s="38"/>
    </row>
    <row r="69" spans="2:12" s="1" customFormat="1" ht="14.45" customHeight="1">
      <c r="B69" s="38"/>
      <c r="C69" s="60" t="s">
        <v>102</v>
      </c>
      <c r="L69" s="38"/>
    </row>
    <row r="70" spans="2:12" s="1" customFormat="1" ht="17.25" customHeight="1">
      <c r="B70" s="38"/>
      <c r="E70" s="303" t="str">
        <f>E9</f>
        <v>HK-NHK-3 - Ústřední vytápění</v>
      </c>
      <c r="F70" s="329"/>
      <c r="G70" s="329"/>
      <c r="H70" s="329"/>
      <c r="L70" s="38"/>
    </row>
    <row r="71" spans="2:12" s="1" customFormat="1" ht="6.95" customHeight="1">
      <c r="B71" s="38"/>
      <c r="L71" s="38"/>
    </row>
    <row r="72" spans="2:12" s="1" customFormat="1" ht="18" customHeight="1">
      <c r="B72" s="38"/>
      <c r="C72" s="60" t="s">
        <v>23</v>
      </c>
      <c r="F72" s="146" t="str">
        <f>F12</f>
        <v>Domov U Biřičky Hradec Králové</v>
      </c>
      <c r="I72" s="147" t="s">
        <v>25</v>
      </c>
      <c r="J72" s="64" t="str">
        <f>IF(J12="","",J12)</f>
        <v>17. 11. 2018</v>
      </c>
      <c r="L72" s="38"/>
    </row>
    <row r="73" spans="2:12" s="1" customFormat="1" ht="6.95" customHeight="1">
      <c r="B73" s="38"/>
      <c r="L73" s="38"/>
    </row>
    <row r="74" spans="2:12" s="1" customFormat="1" ht="13.5">
      <c r="B74" s="38"/>
      <c r="C74" s="60" t="s">
        <v>27</v>
      </c>
      <c r="F74" s="146" t="str">
        <f>E15</f>
        <v>Domov U Biřičky K Biřičce 1240 Hradec Králové</v>
      </c>
      <c r="I74" s="147" t="s">
        <v>33</v>
      </c>
      <c r="J74" s="146" t="str">
        <f>E21</f>
        <v>Pridos Hradec Králové</v>
      </c>
      <c r="L74" s="38"/>
    </row>
    <row r="75" spans="2:12" s="1" customFormat="1" ht="14.45" customHeight="1">
      <c r="B75" s="38"/>
      <c r="C75" s="60" t="s">
        <v>31</v>
      </c>
      <c r="F75" s="146" t="str">
        <f>IF(E18="","",E18)</f>
        <v/>
      </c>
      <c r="L75" s="38"/>
    </row>
    <row r="76" spans="2:12" s="1" customFormat="1" ht="10.35" customHeight="1">
      <c r="B76" s="38"/>
      <c r="L76" s="38"/>
    </row>
    <row r="77" spans="2:20" s="9" customFormat="1" ht="29.25" customHeight="1">
      <c r="B77" s="148"/>
      <c r="C77" s="149" t="s">
        <v>130</v>
      </c>
      <c r="D77" s="150" t="s">
        <v>56</v>
      </c>
      <c r="E77" s="150" t="s">
        <v>52</v>
      </c>
      <c r="F77" s="150" t="s">
        <v>131</v>
      </c>
      <c r="G77" s="150" t="s">
        <v>132</v>
      </c>
      <c r="H77" s="150" t="s">
        <v>133</v>
      </c>
      <c r="I77" s="151" t="s">
        <v>134</v>
      </c>
      <c r="J77" s="150" t="s">
        <v>106</v>
      </c>
      <c r="K77" s="152" t="s">
        <v>135</v>
      </c>
      <c r="L77" s="148"/>
      <c r="M77" s="70" t="s">
        <v>136</v>
      </c>
      <c r="N77" s="71" t="s">
        <v>41</v>
      </c>
      <c r="O77" s="71" t="s">
        <v>137</v>
      </c>
      <c r="P77" s="71" t="s">
        <v>138</v>
      </c>
      <c r="Q77" s="71" t="s">
        <v>139</v>
      </c>
      <c r="R77" s="71" t="s">
        <v>140</v>
      </c>
      <c r="S77" s="71" t="s">
        <v>141</v>
      </c>
      <c r="T77" s="72" t="s">
        <v>142</v>
      </c>
    </row>
    <row r="78" spans="2:63" s="1" customFormat="1" ht="29.25" customHeight="1">
      <c r="B78" s="38"/>
      <c r="C78" s="74" t="s">
        <v>107</v>
      </c>
      <c r="J78" s="153">
        <f>BK78</f>
        <v>0</v>
      </c>
      <c r="L78" s="38"/>
      <c r="M78" s="73"/>
      <c r="N78" s="65"/>
      <c r="O78" s="65"/>
      <c r="P78" s="154">
        <f>P79</f>
        <v>0</v>
      </c>
      <c r="Q78" s="65"/>
      <c r="R78" s="154">
        <f>R79</f>
        <v>0</v>
      </c>
      <c r="S78" s="65"/>
      <c r="T78" s="155">
        <f>T79</f>
        <v>0</v>
      </c>
      <c r="AT78" s="21" t="s">
        <v>70</v>
      </c>
      <c r="AU78" s="21" t="s">
        <v>108</v>
      </c>
      <c r="BK78" s="156">
        <f>BK79</f>
        <v>0</v>
      </c>
    </row>
    <row r="79" spans="2:63" s="10" customFormat="1" ht="37.35" customHeight="1">
      <c r="B79" s="157"/>
      <c r="D79" s="158" t="s">
        <v>70</v>
      </c>
      <c r="E79" s="159" t="s">
        <v>235</v>
      </c>
      <c r="F79" s="159" t="s">
        <v>236</v>
      </c>
      <c r="I79" s="160"/>
      <c r="J79" s="161">
        <f>BK79</f>
        <v>0</v>
      </c>
      <c r="L79" s="157"/>
      <c r="M79" s="162"/>
      <c r="N79" s="163"/>
      <c r="O79" s="163"/>
      <c r="P79" s="164">
        <f>P80</f>
        <v>0</v>
      </c>
      <c r="Q79" s="163"/>
      <c r="R79" s="164">
        <f>R80</f>
        <v>0</v>
      </c>
      <c r="S79" s="163"/>
      <c r="T79" s="165">
        <f>T80</f>
        <v>0</v>
      </c>
      <c r="AR79" s="158" t="s">
        <v>154</v>
      </c>
      <c r="AT79" s="166" t="s">
        <v>70</v>
      </c>
      <c r="AU79" s="166" t="s">
        <v>71</v>
      </c>
      <c r="AY79" s="158" t="s">
        <v>145</v>
      </c>
      <c r="BK79" s="167">
        <f>BK80</f>
        <v>0</v>
      </c>
    </row>
    <row r="80" spans="2:63" s="10" customFormat="1" ht="19.9" customHeight="1">
      <c r="B80" s="157"/>
      <c r="D80" s="158" t="s">
        <v>70</v>
      </c>
      <c r="E80" s="168" t="s">
        <v>600</v>
      </c>
      <c r="F80" s="168" t="s">
        <v>85</v>
      </c>
      <c r="I80" s="160"/>
      <c r="J80" s="169">
        <f>BK80</f>
        <v>0</v>
      </c>
      <c r="L80" s="157"/>
      <c r="M80" s="162"/>
      <c r="N80" s="163"/>
      <c r="O80" s="163"/>
      <c r="P80" s="164">
        <f>P81</f>
        <v>0</v>
      </c>
      <c r="Q80" s="163"/>
      <c r="R80" s="164">
        <f>R81</f>
        <v>0</v>
      </c>
      <c r="S80" s="163"/>
      <c r="T80" s="165">
        <f>T81</f>
        <v>0</v>
      </c>
      <c r="AR80" s="158" t="s">
        <v>154</v>
      </c>
      <c r="AT80" s="166" t="s">
        <v>70</v>
      </c>
      <c r="AU80" s="166" t="s">
        <v>79</v>
      </c>
      <c r="AY80" s="158" t="s">
        <v>145</v>
      </c>
      <c r="BK80" s="167">
        <f>BK81</f>
        <v>0</v>
      </c>
    </row>
    <row r="81" spans="2:65" s="1" customFormat="1" ht="16.5" customHeight="1">
      <c r="B81" s="170"/>
      <c r="C81" s="171" t="s">
        <v>79</v>
      </c>
      <c r="D81" s="171" t="s">
        <v>148</v>
      </c>
      <c r="E81" s="172" t="s">
        <v>601</v>
      </c>
      <c r="F81" s="173" t="s">
        <v>602</v>
      </c>
      <c r="G81" s="174" t="s">
        <v>603</v>
      </c>
      <c r="H81" s="175">
        <v>1</v>
      </c>
      <c r="I81" s="176"/>
      <c r="J81" s="177">
        <f>ROUND(I81*H81,2)</f>
        <v>0</v>
      </c>
      <c r="K81" s="173" t="s">
        <v>5</v>
      </c>
      <c r="L81" s="38"/>
      <c r="M81" s="178" t="s">
        <v>5</v>
      </c>
      <c r="N81" s="203" t="s">
        <v>43</v>
      </c>
      <c r="O81" s="204"/>
      <c r="P81" s="205">
        <f>O81*H81</f>
        <v>0</v>
      </c>
      <c r="Q81" s="205">
        <v>0</v>
      </c>
      <c r="R81" s="205">
        <f>Q81*H81</f>
        <v>0</v>
      </c>
      <c r="S81" s="205">
        <v>0</v>
      </c>
      <c r="T81" s="206">
        <f>S81*H81</f>
        <v>0</v>
      </c>
      <c r="AR81" s="21" t="s">
        <v>225</v>
      </c>
      <c r="AT81" s="21" t="s">
        <v>148</v>
      </c>
      <c r="AU81" s="21" t="s">
        <v>154</v>
      </c>
      <c r="AY81" s="21" t="s">
        <v>145</v>
      </c>
      <c r="BE81" s="182">
        <f>IF(N81="základní",J81,0)</f>
        <v>0</v>
      </c>
      <c r="BF81" s="182">
        <f>IF(N81="snížená",J81,0)</f>
        <v>0</v>
      </c>
      <c r="BG81" s="182">
        <f>IF(N81="zákl. přenesená",J81,0)</f>
        <v>0</v>
      </c>
      <c r="BH81" s="182">
        <f>IF(N81="sníž. přenesená",J81,0)</f>
        <v>0</v>
      </c>
      <c r="BI81" s="182">
        <f>IF(N81="nulová",J81,0)</f>
        <v>0</v>
      </c>
      <c r="BJ81" s="21" t="s">
        <v>154</v>
      </c>
      <c r="BK81" s="182">
        <f>ROUND(I81*H81,2)</f>
        <v>0</v>
      </c>
      <c r="BL81" s="21" t="s">
        <v>225</v>
      </c>
      <c r="BM81" s="21" t="s">
        <v>604</v>
      </c>
    </row>
    <row r="82" spans="2:12" s="1" customFormat="1" ht="6.95" customHeight="1">
      <c r="B82" s="53"/>
      <c r="C82" s="54"/>
      <c r="D82" s="54"/>
      <c r="E82" s="54"/>
      <c r="F82" s="54"/>
      <c r="G82" s="54"/>
      <c r="H82" s="54"/>
      <c r="I82" s="124"/>
      <c r="J82" s="54"/>
      <c r="K82" s="54"/>
      <c r="L82" s="38"/>
    </row>
  </sheetData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96</v>
      </c>
      <c r="G1" s="330" t="s">
        <v>97</v>
      </c>
      <c r="H1" s="330"/>
      <c r="I1" s="100"/>
      <c r="J1" s="99" t="s">
        <v>98</v>
      </c>
      <c r="K1" s="98" t="s">
        <v>99</v>
      </c>
      <c r="L1" s="99" t="s">
        <v>100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0" t="s">
        <v>8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79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2"/>
      <c r="J6" s="26"/>
      <c r="K6" s="28"/>
    </row>
    <row r="7" spans="2:11" ht="16.5" customHeight="1">
      <c r="B7" s="25"/>
      <c r="C7" s="26"/>
      <c r="D7" s="26"/>
      <c r="E7" s="322" t="str">
        <f>'Rekapitulace stavby'!K6</f>
        <v>Rekonstrukce koupelen</v>
      </c>
      <c r="F7" s="323"/>
      <c r="G7" s="323"/>
      <c r="H7" s="323"/>
      <c r="I7" s="102"/>
      <c r="J7" s="26"/>
      <c r="K7" s="28"/>
    </row>
    <row r="8" spans="2:11" s="1" customFormat="1" ht="13.5">
      <c r="B8" s="38"/>
      <c r="C8" s="39"/>
      <c r="D8" s="34" t="s">
        <v>102</v>
      </c>
      <c r="E8" s="39"/>
      <c r="F8" s="39"/>
      <c r="G8" s="39"/>
      <c r="H8" s="39"/>
      <c r="I8" s="103"/>
      <c r="J8" s="39"/>
      <c r="K8" s="42"/>
    </row>
    <row r="9" spans="2:11" s="1" customFormat="1" ht="36.95" customHeight="1">
      <c r="B9" s="38"/>
      <c r="C9" s="39"/>
      <c r="D9" s="39"/>
      <c r="E9" s="324" t="s">
        <v>605</v>
      </c>
      <c r="F9" s="325"/>
      <c r="G9" s="325"/>
      <c r="H9" s="325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4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4" t="s">
        <v>25</v>
      </c>
      <c r="J12" s="105" t="str">
        <f>'Rekapitulace stavby'!AN8</f>
        <v>17. 11. 2018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04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4" t="s">
        <v>30</v>
      </c>
      <c r="J15" s="32" t="s">
        <v>5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4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4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4" t="s">
        <v>28</v>
      </c>
      <c r="J20" s="32" t="s">
        <v>5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04" t="s">
        <v>30</v>
      </c>
      <c r="J21" s="32" t="s">
        <v>5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03"/>
      <c r="J23" s="39"/>
      <c r="K23" s="42"/>
    </row>
    <row r="24" spans="2:11" s="6" customFormat="1" ht="16.5" customHeight="1">
      <c r="B24" s="106"/>
      <c r="C24" s="107"/>
      <c r="D24" s="107"/>
      <c r="E24" s="292" t="s">
        <v>5</v>
      </c>
      <c r="F24" s="292"/>
      <c r="G24" s="292"/>
      <c r="H24" s="292"/>
      <c r="I24" s="108"/>
      <c r="J24" s="107"/>
      <c r="K24" s="109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10"/>
      <c r="J26" s="65"/>
      <c r="K26" s="111"/>
    </row>
    <row r="27" spans="2:11" s="1" customFormat="1" ht="25.35" customHeight="1">
      <c r="B27" s="38"/>
      <c r="C27" s="39"/>
      <c r="D27" s="112" t="s">
        <v>37</v>
      </c>
      <c r="E27" s="39"/>
      <c r="F27" s="39"/>
      <c r="G27" s="39"/>
      <c r="H27" s="39"/>
      <c r="I27" s="103"/>
      <c r="J27" s="113">
        <f>ROUND(J78,2)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10"/>
      <c r="J28" s="65"/>
      <c r="K28" s="111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14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15">
        <f>ROUND(SUM(BE78:BE81),2)</f>
        <v>0</v>
      </c>
      <c r="G30" s="39"/>
      <c r="H30" s="39"/>
      <c r="I30" s="116">
        <v>0.21</v>
      </c>
      <c r="J30" s="115">
        <f>ROUND(ROUND((SUM(BE78:BE81)),2)*I30,2)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15">
        <f>ROUND(SUM(BF78:BF81),2)</f>
        <v>0</v>
      </c>
      <c r="G31" s="39"/>
      <c r="H31" s="39"/>
      <c r="I31" s="116">
        <v>0.15</v>
      </c>
      <c r="J31" s="115">
        <f>ROUND(ROUND((SUM(BF78:BF81)),2)*I31,2)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5">
        <f>ROUND(SUM(BG78:BG81),2)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15">
        <f>ROUND(SUM(BH78:BH81),2)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15">
        <f>ROUND(SUM(BI78:BI81),2)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5.35" customHeight="1">
      <c r="B36" s="38"/>
      <c r="C36" s="117"/>
      <c r="D36" s="118" t="s">
        <v>47</v>
      </c>
      <c r="E36" s="68"/>
      <c r="F36" s="68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4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5"/>
      <c r="J41" s="57"/>
      <c r="K41" s="126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16.5" customHeight="1">
      <c r="B45" s="38"/>
      <c r="C45" s="39"/>
      <c r="D45" s="39"/>
      <c r="E45" s="322" t="str">
        <f>E7</f>
        <v>Rekonstrukce koupelen</v>
      </c>
      <c r="F45" s="323"/>
      <c r="G45" s="323"/>
      <c r="H45" s="323"/>
      <c r="I45" s="103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17.25" customHeight="1">
      <c r="B47" s="38"/>
      <c r="C47" s="39"/>
      <c r="D47" s="39"/>
      <c r="E47" s="324" t="str">
        <f>E9</f>
        <v>HK-NHK-4 - Vzduchotechnika</v>
      </c>
      <c r="F47" s="325"/>
      <c r="G47" s="325"/>
      <c r="H47" s="325"/>
      <c r="I47" s="103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Domov U Biřičky Hradec Králové</v>
      </c>
      <c r="G49" s="39"/>
      <c r="H49" s="39"/>
      <c r="I49" s="104" t="s">
        <v>25</v>
      </c>
      <c r="J49" s="105" t="str">
        <f>IF(J12="","",J12)</f>
        <v>17. 11. 2018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Domov U Biřičky K Biřičce 1240 Hradec Králové</v>
      </c>
      <c r="G51" s="39"/>
      <c r="H51" s="39"/>
      <c r="I51" s="104" t="s">
        <v>33</v>
      </c>
      <c r="J51" s="292" t="str">
        <f>E21</f>
        <v>Pridos Hradec Králové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03"/>
      <c r="J52" s="326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7" t="s">
        <v>105</v>
      </c>
      <c r="D54" s="117"/>
      <c r="E54" s="117"/>
      <c r="F54" s="117"/>
      <c r="G54" s="117"/>
      <c r="H54" s="117"/>
      <c r="I54" s="128"/>
      <c r="J54" s="129" t="s">
        <v>106</v>
      </c>
      <c r="K54" s="13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31" t="s">
        <v>107</v>
      </c>
      <c r="D56" s="39"/>
      <c r="E56" s="39"/>
      <c r="F56" s="39"/>
      <c r="G56" s="39"/>
      <c r="H56" s="39"/>
      <c r="I56" s="103"/>
      <c r="J56" s="113">
        <f>J78</f>
        <v>0</v>
      </c>
      <c r="K56" s="42"/>
      <c r="AU56" s="21" t="s">
        <v>108</v>
      </c>
    </row>
    <row r="57" spans="2:11" s="7" customFormat="1" ht="24.95" customHeight="1">
      <c r="B57" s="132"/>
      <c r="C57" s="133"/>
      <c r="D57" s="134" t="s">
        <v>114</v>
      </c>
      <c r="E57" s="135"/>
      <c r="F57" s="135"/>
      <c r="G57" s="135"/>
      <c r="H57" s="135"/>
      <c r="I57" s="136"/>
      <c r="J57" s="137">
        <f>J79</f>
        <v>0</v>
      </c>
      <c r="K57" s="138"/>
    </row>
    <row r="58" spans="2:11" s="8" customFormat="1" ht="19.9" customHeight="1">
      <c r="B58" s="139"/>
      <c r="C58" s="140"/>
      <c r="D58" s="141" t="s">
        <v>120</v>
      </c>
      <c r="E58" s="142"/>
      <c r="F58" s="142"/>
      <c r="G58" s="142"/>
      <c r="H58" s="142"/>
      <c r="I58" s="143"/>
      <c r="J58" s="144">
        <f>J80</f>
        <v>0</v>
      </c>
      <c r="K58" s="145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03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24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25"/>
      <c r="J64" s="57"/>
      <c r="K64" s="57"/>
      <c r="L64" s="38"/>
    </row>
    <row r="65" spans="2:12" s="1" customFormat="1" ht="36.95" customHeight="1">
      <c r="B65" s="38"/>
      <c r="C65" s="58" t="s">
        <v>129</v>
      </c>
      <c r="L65" s="38"/>
    </row>
    <row r="66" spans="2:12" s="1" customFormat="1" ht="6.95" customHeight="1">
      <c r="B66" s="38"/>
      <c r="L66" s="38"/>
    </row>
    <row r="67" spans="2:12" s="1" customFormat="1" ht="14.45" customHeight="1">
      <c r="B67" s="38"/>
      <c r="C67" s="60" t="s">
        <v>19</v>
      </c>
      <c r="L67" s="38"/>
    </row>
    <row r="68" spans="2:12" s="1" customFormat="1" ht="16.5" customHeight="1">
      <c r="B68" s="38"/>
      <c r="E68" s="327" t="str">
        <f>E7</f>
        <v>Rekonstrukce koupelen</v>
      </c>
      <c r="F68" s="328"/>
      <c r="G68" s="328"/>
      <c r="H68" s="328"/>
      <c r="L68" s="38"/>
    </row>
    <row r="69" spans="2:12" s="1" customFormat="1" ht="14.45" customHeight="1">
      <c r="B69" s="38"/>
      <c r="C69" s="60" t="s">
        <v>102</v>
      </c>
      <c r="L69" s="38"/>
    </row>
    <row r="70" spans="2:12" s="1" customFormat="1" ht="17.25" customHeight="1">
      <c r="B70" s="38"/>
      <c r="E70" s="303" t="str">
        <f>E9</f>
        <v>HK-NHK-4 - Vzduchotechnika</v>
      </c>
      <c r="F70" s="329"/>
      <c r="G70" s="329"/>
      <c r="H70" s="329"/>
      <c r="L70" s="38"/>
    </row>
    <row r="71" spans="2:12" s="1" customFormat="1" ht="6.95" customHeight="1">
      <c r="B71" s="38"/>
      <c r="L71" s="38"/>
    </row>
    <row r="72" spans="2:12" s="1" customFormat="1" ht="18" customHeight="1">
      <c r="B72" s="38"/>
      <c r="C72" s="60" t="s">
        <v>23</v>
      </c>
      <c r="F72" s="146" t="str">
        <f>F12</f>
        <v>Domov U Biřičky Hradec Králové</v>
      </c>
      <c r="I72" s="147" t="s">
        <v>25</v>
      </c>
      <c r="J72" s="64" t="str">
        <f>IF(J12="","",J12)</f>
        <v>17. 11. 2018</v>
      </c>
      <c r="L72" s="38"/>
    </row>
    <row r="73" spans="2:12" s="1" customFormat="1" ht="6.95" customHeight="1">
      <c r="B73" s="38"/>
      <c r="L73" s="38"/>
    </row>
    <row r="74" spans="2:12" s="1" customFormat="1" ht="13.5">
      <c r="B74" s="38"/>
      <c r="C74" s="60" t="s">
        <v>27</v>
      </c>
      <c r="F74" s="146" t="str">
        <f>E15</f>
        <v>Domov U Biřičky K Biřičce 1240 Hradec Králové</v>
      </c>
      <c r="I74" s="147" t="s">
        <v>33</v>
      </c>
      <c r="J74" s="146" t="str">
        <f>E21</f>
        <v>Pridos Hradec Králové</v>
      </c>
      <c r="L74" s="38"/>
    </row>
    <row r="75" spans="2:12" s="1" customFormat="1" ht="14.45" customHeight="1">
      <c r="B75" s="38"/>
      <c r="C75" s="60" t="s">
        <v>31</v>
      </c>
      <c r="F75" s="146" t="str">
        <f>IF(E18="","",E18)</f>
        <v/>
      </c>
      <c r="L75" s="38"/>
    </row>
    <row r="76" spans="2:12" s="1" customFormat="1" ht="10.35" customHeight="1">
      <c r="B76" s="38"/>
      <c r="L76" s="38"/>
    </row>
    <row r="77" spans="2:20" s="9" customFormat="1" ht="29.25" customHeight="1">
      <c r="B77" s="148"/>
      <c r="C77" s="149" t="s">
        <v>130</v>
      </c>
      <c r="D77" s="150" t="s">
        <v>56</v>
      </c>
      <c r="E77" s="150" t="s">
        <v>52</v>
      </c>
      <c r="F77" s="150" t="s">
        <v>131</v>
      </c>
      <c r="G77" s="150" t="s">
        <v>132</v>
      </c>
      <c r="H77" s="150" t="s">
        <v>133</v>
      </c>
      <c r="I77" s="151" t="s">
        <v>134</v>
      </c>
      <c r="J77" s="150" t="s">
        <v>106</v>
      </c>
      <c r="K77" s="152" t="s">
        <v>135</v>
      </c>
      <c r="L77" s="148"/>
      <c r="M77" s="70" t="s">
        <v>136</v>
      </c>
      <c r="N77" s="71" t="s">
        <v>41</v>
      </c>
      <c r="O77" s="71" t="s">
        <v>137</v>
      </c>
      <c r="P77" s="71" t="s">
        <v>138</v>
      </c>
      <c r="Q77" s="71" t="s">
        <v>139</v>
      </c>
      <c r="R77" s="71" t="s">
        <v>140</v>
      </c>
      <c r="S77" s="71" t="s">
        <v>141</v>
      </c>
      <c r="T77" s="72" t="s">
        <v>142</v>
      </c>
    </row>
    <row r="78" spans="2:63" s="1" customFormat="1" ht="29.25" customHeight="1">
      <c r="B78" s="38"/>
      <c r="C78" s="74" t="s">
        <v>107</v>
      </c>
      <c r="J78" s="153">
        <f>BK78</f>
        <v>0</v>
      </c>
      <c r="L78" s="38"/>
      <c r="M78" s="73"/>
      <c r="N78" s="65"/>
      <c r="O78" s="65"/>
      <c r="P78" s="154">
        <f>P79</f>
        <v>0</v>
      </c>
      <c r="Q78" s="65"/>
      <c r="R78" s="154">
        <f>R79</f>
        <v>0</v>
      </c>
      <c r="S78" s="65"/>
      <c r="T78" s="155">
        <f>T79</f>
        <v>0</v>
      </c>
      <c r="AT78" s="21" t="s">
        <v>70</v>
      </c>
      <c r="AU78" s="21" t="s">
        <v>108</v>
      </c>
      <c r="BK78" s="156">
        <f>BK79</f>
        <v>0</v>
      </c>
    </row>
    <row r="79" spans="2:63" s="10" customFormat="1" ht="37.35" customHeight="1">
      <c r="B79" s="157"/>
      <c r="D79" s="158" t="s">
        <v>70</v>
      </c>
      <c r="E79" s="159" t="s">
        <v>235</v>
      </c>
      <c r="F79" s="159" t="s">
        <v>236</v>
      </c>
      <c r="I79" s="160"/>
      <c r="J79" s="161">
        <f>BK79</f>
        <v>0</v>
      </c>
      <c r="L79" s="157"/>
      <c r="M79" s="162"/>
      <c r="N79" s="163"/>
      <c r="O79" s="163"/>
      <c r="P79" s="164">
        <f>P80</f>
        <v>0</v>
      </c>
      <c r="Q79" s="163"/>
      <c r="R79" s="164">
        <f>R80</f>
        <v>0</v>
      </c>
      <c r="S79" s="163"/>
      <c r="T79" s="165">
        <f>T80</f>
        <v>0</v>
      </c>
      <c r="AR79" s="158" t="s">
        <v>154</v>
      </c>
      <c r="AT79" s="166" t="s">
        <v>70</v>
      </c>
      <c r="AU79" s="166" t="s">
        <v>71</v>
      </c>
      <c r="AY79" s="158" t="s">
        <v>145</v>
      </c>
      <c r="BK79" s="167">
        <f>BK80</f>
        <v>0</v>
      </c>
    </row>
    <row r="80" spans="2:63" s="10" customFormat="1" ht="19.9" customHeight="1">
      <c r="B80" s="157"/>
      <c r="D80" s="158" t="s">
        <v>70</v>
      </c>
      <c r="E80" s="168" t="s">
        <v>290</v>
      </c>
      <c r="F80" s="168" t="s">
        <v>88</v>
      </c>
      <c r="I80" s="160"/>
      <c r="J80" s="169">
        <f>BK80</f>
        <v>0</v>
      </c>
      <c r="L80" s="157"/>
      <c r="M80" s="162"/>
      <c r="N80" s="163"/>
      <c r="O80" s="163"/>
      <c r="P80" s="164">
        <f>P81</f>
        <v>0</v>
      </c>
      <c r="Q80" s="163"/>
      <c r="R80" s="164">
        <f>R81</f>
        <v>0</v>
      </c>
      <c r="S80" s="163"/>
      <c r="T80" s="165">
        <f>T81</f>
        <v>0</v>
      </c>
      <c r="AR80" s="158" t="s">
        <v>154</v>
      </c>
      <c r="AT80" s="166" t="s">
        <v>70</v>
      </c>
      <c r="AU80" s="166" t="s">
        <v>79</v>
      </c>
      <c r="AY80" s="158" t="s">
        <v>145</v>
      </c>
      <c r="BK80" s="167">
        <f>BK81</f>
        <v>0</v>
      </c>
    </row>
    <row r="81" spans="2:65" s="1" customFormat="1" ht="16.5" customHeight="1">
      <c r="B81" s="170"/>
      <c r="C81" s="171" t="s">
        <v>79</v>
      </c>
      <c r="D81" s="171" t="s">
        <v>148</v>
      </c>
      <c r="E81" s="172" t="s">
        <v>606</v>
      </c>
      <c r="F81" s="173" t="s">
        <v>607</v>
      </c>
      <c r="G81" s="174" t="s">
        <v>603</v>
      </c>
      <c r="H81" s="175">
        <v>1</v>
      </c>
      <c r="I81" s="176"/>
      <c r="J81" s="177">
        <f>ROUND(I81*H81,2)</f>
        <v>0</v>
      </c>
      <c r="K81" s="173" t="s">
        <v>5</v>
      </c>
      <c r="L81" s="38"/>
      <c r="M81" s="178" t="s">
        <v>5</v>
      </c>
      <c r="N81" s="203" t="s">
        <v>43</v>
      </c>
      <c r="O81" s="204"/>
      <c r="P81" s="205">
        <f>O81*H81</f>
        <v>0</v>
      </c>
      <c r="Q81" s="205">
        <v>0</v>
      </c>
      <c r="R81" s="205">
        <f>Q81*H81</f>
        <v>0</v>
      </c>
      <c r="S81" s="205">
        <v>0</v>
      </c>
      <c r="T81" s="206">
        <f>S81*H81</f>
        <v>0</v>
      </c>
      <c r="AR81" s="21" t="s">
        <v>225</v>
      </c>
      <c r="AT81" s="21" t="s">
        <v>148</v>
      </c>
      <c r="AU81" s="21" t="s">
        <v>154</v>
      </c>
      <c r="AY81" s="21" t="s">
        <v>145</v>
      </c>
      <c r="BE81" s="182">
        <f>IF(N81="základní",J81,0)</f>
        <v>0</v>
      </c>
      <c r="BF81" s="182">
        <f>IF(N81="snížená",J81,0)</f>
        <v>0</v>
      </c>
      <c r="BG81" s="182">
        <f>IF(N81="zákl. přenesená",J81,0)</f>
        <v>0</v>
      </c>
      <c r="BH81" s="182">
        <f>IF(N81="sníž. přenesená",J81,0)</f>
        <v>0</v>
      </c>
      <c r="BI81" s="182">
        <f>IF(N81="nulová",J81,0)</f>
        <v>0</v>
      </c>
      <c r="BJ81" s="21" t="s">
        <v>154</v>
      </c>
      <c r="BK81" s="182">
        <f>ROUND(I81*H81,2)</f>
        <v>0</v>
      </c>
      <c r="BL81" s="21" t="s">
        <v>225</v>
      </c>
      <c r="BM81" s="21" t="s">
        <v>608</v>
      </c>
    </row>
    <row r="82" spans="2:12" s="1" customFormat="1" ht="6.95" customHeight="1">
      <c r="B82" s="53"/>
      <c r="C82" s="54"/>
      <c r="D82" s="54"/>
      <c r="E82" s="54"/>
      <c r="F82" s="54"/>
      <c r="G82" s="54"/>
      <c r="H82" s="54"/>
      <c r="I82" s="124"/>
      <c r="J82" s="54"/>
      <c r="K82" s="54"/>
      <c r="L82" s="38"/>
    </row>
  </sheetData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96</v>
      </c>
      <c r="G1" s="330" t="s">
        <v>97</v>
      </c>
      <c r="H1" s="330"/>
      <c r="I1" s="100"/>
      <c r="J1" s="99" t="s">
        <v>98</v>
      </c>
      <c r="K1" s="98" t="s">
        <v>99</v>
      </c>
      <c r="L1" s="99" t="s">
        <v>100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0" t="s">
        <v>8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92</v>
      </c>
    </row>
    <row r="3" spans="2:46" ht="6.9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79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2"/>
      <c r="J6" s="26"/>
      <c r="K6" s="28"/>
    </row>
    <row r="7" spans="2:11" ht="16.5" customHeight="1">
      <c r="B7" s="25"/>
      <c r="C7" s="26"/>
      <c r="D7" s="26"/>
      <c r="E7" s="322" t="str">
        <f>'Rekapitulace stavby'!K6</f>
        <v>Rekonstrukce koupelen</v>
      </c>
      <c r="F7" s="323"/>
      <c r="G7" s="323"/>
      <c r="H7" s="323"/>
      <c r="I7" s="102"/>
      <c r="J7" s="26"/>
      <c r="K7" s="28"/>
    </row>
    <row r="8" spans="2:11" s="1" customFormat="1" ht="13.5">
      <c r="B8" s="38"/>
      <c r="C8" s="39"/>
      <c r="D8" s="34" t="s">
        <v>102</v>
      </c>
      <c r="E8" s="39"/>
      <c r="F8" s="39"/>
      <c r="G8" s="39"/>
      <c r="H8" s="39"/>
      <c r="I8" s="103"/>
      <c r="J8" s="39"/>
      <c r="K8" s="42"/>
    </row>
    <row r="9" spans="2:11" s="1" customFormat="1" ht="36.95" customHeight="1">
      <c r="B9" s="38"/>
      <c r="C9" s="39"/>
      <c r="D9" s="39"/>
      <c r="E9" s="324" t="s">
        <v>609</v>
      </c>
      <c r="F9" s="325"/>
      <c r="G9" s="325"/>
      <c r="H9" s="325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4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4" t="s">
        <v>25</v>
      </c>
      <c r="J12" s="105" t="str">
        <f>'Rekapitulace stavby'!AN8</f>
        <v>17. 11. 2018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04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4" t="s">
        <v>30</v>
      </c>
      <c r="J15" s="32" t="s">
        <v>5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4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4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4" t="s">
        <v>28</v>
      </c>
      <c r="J20" s="32" t="s">
        <v>5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04" t="s">
        <v>30</v>
      </c>
      <c r="J21" s="32" t="s">
        <v>5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03"/>
      <c r="J23" s="39"/>
      <c r="K23" s="42"/>
    </row>
    <row r="24" spans="2:11" s="6" customFormat="1" ht="16.5" customHeight="1">
      <c r="B24" s="106"/>
      <c r="C24" s="107"/>
      <c r="D24" s="107"/>
      <c r="E24" s="292" t="s">
        <v>5</v>
      </c>
      <c r="F24" s="292"/>
      <c r="G24" s="292"/>
      <c r="H24" s="292"/>
      <c r="I24" s="108"/>
      <c r="J24" s="107"/>
      <c r="K24" s="109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10"/>
      <c r="J26" s="65"/>
      <c r="K26" s="111"/>
    </row>
    <row r="27" spans="2:11" s="1" customFormat="1" ht="25.35" customHeight="1">
      <c r="B27" s="38"/>
      <c r="C27" s="39"/>
      <c r="D27" s="112" t="s">
        <v>37</v>
      </c>
      <c r="E27" s="39"/>
      <c r="F27" s="39"/>
      <c r="G27" s="39"/>
      <c r="H27" s="39"/>
      <c r="I27" s="103"/>
      <c r="J27" s="113">
        <f>ROUND(J78,2)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10"/>
      <c r="J28" s="65"/>
      <c r="K28" s="111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14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15">
        <f>ROUND(SUM(BE78:BE81),2)</f>
        <v>0</v>
      </c>
      <c r="G30" s="39"/>
      <c r="H30" s="39"/>
      <c r="I30" s="116">
        <v>0.21</v>
      </c>
      <c r="J30" s="115">
        <f>ROUND(ROUND((SUM(BE78:BE81)),2)*I30,2)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15">
        <f>ROUND(SUM(BF78:BF81),2)</f>
        <v>0</v>
      </c>
      <c r="G31" s="39"/>
      <c r="H31" s="39"/>
      <c r="I31" s="116">
        <v>0.15</v>
      </c>
      <c r="J31" s="115">
        <f>ROUND(ROUND((SUM(BF78:BF81)),2)*I31,2)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5">
        <f>ROUND(SUM(BG78:BG81),2)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15">
        <f>ROUND(SUM(BH78:BH81),2)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15">
        <f>ROUND(SUM(BI78:BI81),2)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5.35" customHeight="1">
      <c r="B36" s="38"/>
      <c r="C36" s="117"/>
      <c r="D36" s="118" t="s">
        <v>47</v>
      </c>
      <c r="E36" s="68"/>
      <c r="F36" s="68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4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5"/>
      <c r="J41" s="57"/>
      <c r="K41" s="126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16.5" customHeight="1">
      <c r="B45" s="38"/>
      <c r="C45" s="39"/>
      <c r="D45" s="39"/>
      <c r="E45" s="322" t="str">
        <f>E7</f>
        <v>Rekonstrukce koupelen</v>
      </c>
      <c r="F45" s="323"/>
      <c r="G45" s="323"/>
      <c r="H45" s="323"/>
      <c r="I45" s="103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17.25" customHeight="1">
      <c r="B47" s="38"/>
      <c r="C47" s="39"/>
      <c r="D47" s="39"/>
      <c r="E47" s="324" t="str">
        <f>E9</f>
        <v>HK-NHK-5 - Zdravotně technické instalace</v>
      </c>
      <c r="F47" s="325"/>
      <c r="G47" s="325"/>
      <c r="H47" s="325"/>
      <c r="I47" s="103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Domov U Biřičky Hradec Králové</v>
      </c>
      <c r="G49" s="39"/>
      <c r="H49" s="39"/>
      <c r="I49" s="104" t="s">
        <v>25</v>
      </c>
      <c r="J49" s="105" t="str">
        <f>IF(J12="","",J12)</f>
        <v>17. 11. 2018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Domov U Biřičky K Biřičce 1240 Hradec Králové</v>
      </c>
      <c r="G51" s="39"/>
      <c r="H51" s="39"/>
      <c r="I51" s="104" t="s">
        <v>33</v>
      </c>
      <c r="J51" s="292" t="str">
        <f>E21</f>
        <v>Pridos Hradec Králové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03"/>
      <c r="J52" s="326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7" t="s">
        <v>105</v>
      </c>
      <c r="D54" s="117"/>
      <c r="E54" s="117"/>
      <c r="F54" s="117"/>
      <c r="G54" s="117"/>
      <c r="H54" s="117"/>
      <c r="I54" s="128"/>
      <c r="J54" s="129" t="s">
        <v>106</v>
      </c>
      <c r="K54" s="13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31" t="s">
        <v>107</v>
      </c>
      <c r="D56" s="39"/>
      <c r="E56" s="39"/>
      <c r="F56" s="39"/>
      <c r="G56" s="39"/>
      <c r="H56" s="39"/>
      <c r="I56" s="103"/>
      <c r="J56" s="113">
        <f>J78</f>
        <v>0</v>
      </c>
      <c r="K56" s="42"/>
      <c r="AU56" s="21" t="s">
        <v>108</v>
      </c>
    </row>
    <row r="57" spans="2:11" s="7" customFormat="1" ht="24.95" customHeight="1">
      <c r="B57" s="132"/>
      <c r="C57" s="133"/>
      <c r="D57" s="134" t="s">
        <v>114</v>
      </c>
      <c r="E57" s="135"/>
      <c r="F57" s="135"/>
      <c r="G57" s="135"/>
      <c r="H57" s="135"/>
      <c r="I57" s="136"/>
      <c r="J57" s="137">
        <f>J79</f>
        <v>0</v>
      </c>
      <c r="K57" s="138"/>
    </row>
    <row r="58" spans="2:11" s="8" customFormat="1" ht="19.9" customHeight="1">
      <c r="B58" s="139"/>
      <c r="C58" s="140"/>
      <c r="D58" s="141" t="s">
        <v>610</v>
      </c>
      <c r="E58" s="142"/>
      <c r="F58" s="142"/>
      <c r="G58" s="142"/>
      <c r="H58" s="142"/>
      <c r="I58" s="143"/>
      <c r="J58" s="144">
        <f>J80</f>
        <v>0</v>
      </c>
      <c r="K58" s="145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03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24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25"/>
      <c r="J64" s="57"/>
      <c r="K64" s="57"/>
      <c r="L64" s="38"/>
    </row>
    <row r="65" spans="2:12" s="1" customFormat="1" ht="36.95" customHeight="1">
      <c r="B65" s="38"/>
      <c r="C65" s="58" t="s">
        <v>129</v>
      </c>
      <c r="L65" s="38"/>
    </row>
    <row r="66" spans="2:12" s="1" customFormat="1" ht="6.95" customHeight="1">
      <c r="B66" s="38"/>
      <c r="L66" s="38"/>
    </row>
    <row r="67" spans="2:12" s="1" customFormat="1" ht="14.45" customHeight="1">
      <c r="B67" s="38"/>
      <c r="C67" s="60" t="s">
        <v>19</v>
      </c>
      <c r="L67" s="38"/>
    </row>
    <row r="68" spans="2:12" s="1" customFormat="1" ht="16.5" customHeight="1">
      <c r="B68" s="38"/>
      <c r="E68" s="327" t="str">
        <f>E7</f>
        <v>Rekonstrukce koupelen</v>
      </c>
      <c r="F68" s="328"/>
      <c r="G68" s="328"/>
      <c r="H68" s="328"/>
      <c r="L68" s="38"/>
    </row>
    <row r="69" spans="2:12" s="1" customFormat="1" ht="14.45" customHeight="1">
      <c r="B69" s="38"/>
      <c r="C69" s="60" t="s">
        <v>102</v>
      </c>
      <c r="L69" s="38"/>
    </row>
    <row r="70" spans="2:12" s="1" customFormat="1" ht="17.25" customHeight="1">
      <c r="B70" s="38"/>
      <c r="E70" s="303" t="str">
        <f>E9</f>
        <v>HK-NHK-5 - Zdravotně technické instalace</v>
      </c>
      <c r="F70" s="329"/>
      <c r="G70" s="329"/>
      <c r="H70" s="329"/>
      <c r="L70" s="38"/>
    </row>
    <row r="71" spans="2:12" s="1" customFormat="1" ht="6.95" customHeight="1">
      <c r="B71" s="38"/>
      <c r="L71" s="38"/>
    </row>
    <row r="72" spans="2:12" s="1" customFormat="1" ht="18" customHeight="1">
      <c r="B72" s="38"/>
      <c r="C72" s="60" t="s">
        <v>23</v>
      </c>
      <c r="F72" s="146" t="str">
        <f>F12</f>
        <v>Domov U Biřičky Hradec Králové</v>
      </c>
      <c r="I72" s="147" t="s">
        <v>25</v>
      </c>
      <c r="J72" s="64" t="str">
        <f>IF(J12="","",J12)</f>
        <v>17. 11. 2018</v>
      </c>
      <c r="L72" s="38"/>
    </row>
    <row r="73" spans="2:12" s="1" customFormat="1" ht="6.95" customHeight="1">
      <c r="B73" s="38"/>
      <c r="L73" s="38"/>
    </row>
    <row r="74" spans="2:12" s="1" customFormat="1" ht="13.5">
      <c r="B74" s="38"/>
      <c r="C74" s="60" t="s">
        <v>27</v>
      </c>
      <c r="F74" s="146" t="str">
        <f>E15</f>
        <v>Domov U Biřičky K Biřičce 1240 Hradec Králové</v>
      </c>
      <c r="I74" s="147" t="s">
        <v>33</v>
      </c>
      <c r="J74" s="146" t="str">
        <f>E21</f>
        <v>Pridos Hradec Králové</v>
      </c>
      <c r="L74" s="38"/>
    </row>
    <row r="75" spans="2:12" s="1" customFormat="1" ht="14.45" customHeight="1">
      <c r="B75" s="38"/>
      <c r="C75" s="60" t="s">
        <v>31</v>
      </c>
      <c r="F75" s="146" t="str">
        <f>IF(E18="","",E18)</f>
        <v/>
      </c>
      <c r="L75" s="38"/>
    </row>
    <row r="76" spans="2:12" s="1" customFormat="1" ht="10.35" customHeight="1">
      <c r="B76" s="38"/>
      <c r="L76" s="38"/>
    </row>
    <row r="77" spans="2:20" s="9" customFormat="1" ht="29.25" customHeight="1">
      <c r="B77" s="148"/>
      <c r="C77" s="149" t="s">
        <v>130</v>
      </c>
      <c r="D77" s="150" t="s">
        <v>56</v>
      </c>
      <c r="E77" s="150" t="s">
        <v>52</v>
      </c>
      <c r="F77" s="150" t="s">
        <v>131</v>
      </c>
      <c r="G77" s="150" t="s">
        <v>132</v>
      </c>
      <c r="H77" s="150" t="s">
        <v>133</v>
      </c>
      <c r="I77" s="151" t="s">
        <v>134</v>
      </c>
      <c r="J77" s="150" t="s">
        <v>106</v>
      </c>
      <c r="K77" s="152" t="s">
        <v>135</v>
      </c>
      <c r="L77" s="148"/>
      <c r="M77" s="70" t="s">
        <v>136</v>
      </c>
      <c r="N77" s="71" t="s">
        <v>41</v>
      </c>
      <c r="O77" s="71" t="s">
        <v>137</v>
      </c>
      <c r="P77" s="71" t="s">
        <v>138</v>
      </c>
      <c r="Q77" s="71" t="s">
        <v>139</v>
      </c>
      <c r="R77" s="71" t="s">
        <v>140</v>
      </c>
      <c r="S77" s="71" t="s">
        <v>141</v>
      </c>
      <c r="T77" s="72" t="s">
        <v>142</v>
      </c>
    </row>
    <row r="78" spans="2:63" s="1" customFormat="1" ht="29.25" customHeight="1">
      <c r="B78" s="38"/>
      <c r="C78" s="74" t="s">
        <v>107</v>
      </c>
      <c r="J78" s="153">
        <f>BK78</f>
        <v>0</v>
      </c>
      <c r="L78" s="38"/>
      <c r="M78" s="73"/>
      <c r="N78" s="65"/>
      <c r="O78" s="65"/>
      <c r="P78" s="154">
        <f>P79</f>
        <v>0</v>
      </c>
      <c r="Q78" s="65"/>
      <c r="R78" s="154">
        <f>R79</f>
        <v>0</v>
      </c>
      <c r="S78" s="65"/>
      <c r="T78" s="155">
        <f>T79</f>
        <v>0</v>
      </c>
      <c r="AT78" s="21" t="s">
        <v>70</v>
      </c>
      <c r="AU78" s="21" t="s">
        <v>108</v>
      </c>
      <c r="BK78" s="156">
        <f>BK79</f>
        <v>0</v>
      </c>
    </row>
    <row r="79" spans="2:63" s="10" customFormat="1" ht="37.35" customHeight="1">
      <c r="B79" s="157"/>
      <c r="D79" s="158" t="s">
        <v>70</v>
      </c>
      <c r="E79" s="159" t="s">
        <v>235</v>
      </c>
      <c r="F79" s="159" t="s">
        <v>236</v>
      </c>
      <c r="I79" s="160"/>
      <c r="J79" s="161">
        <f>BK79</f>
        <v>0</v>
      </c>
      <c r="L79" s="157"/>
      <c r="M79" s="162"/>
      <c r="N79" s="163"/>
      <c r="O79" s="163"/>
      <c r="P79" s="164">
        <f>P80</f>
        <v>0</v>
      </c>
      <c r="Q79" s="163"/>
      <c r="R79" s="164">
        <f>R80</f>
        <v>0</v>
      </c>
      <c r="S79" s="163"/>
      <c r="T79" s="165">
        <f>T80</f>
        <v>0</v>
      </c>
      <c r="AR79" s="158" t="s">
        <v>154</v>
      </c>
      <c r="AT79" s="166" t="s">
        <v>70</v>
      </c>
      <c r="AU79" s="166" t="s">
        <v>71</v>
      </c>
      <c r="AY79" s="158" t="s">
        <v>145</v>
      </c>
      <c r="BK79" s="167">
        <f>BK80</f>
        <v>0</v>
      </c>
    </row>
    <row r="80" spans="2:63" s="10" customFormat="1" ht="19.9" customHeight="1">
      <c r="B80" s="157"/>
      <c r="D80" s="158" t="s">
        <v>70</v>
      </c>
      <c r="E80" s="168" t="s">
        <v>611</v>
      </c>
      <c r="F80" s="168" t="s">
        <v>612</v>
      </c>
      <c r="I80" s="160"/>
      <c r="J80" s="169">
        <f>BK80</f>
        <v>0</v>
      </c>
      <c r="L80" s="157"/>
      <c r="M80" s="162"/>
      <c r="N80" s="163"/>
      <c r="O80" s="163"/>
      <c r="P80" s="164">
        <f>P81</f>
        <v>0</v>
      </c>
      <c r="Q80" s="163"/>
      <c r="R80" s="164">
        <f>R81</f>
        <v>0</v>
      </c>
      <c r="S80" s="163"/>
      <c r="T80" s="165">
        <f>T81</f>
        <v>0</v>
      </c>
      <c r="AR80" s="158" t="s">
        <v>154</v>
      </c>
      <c r="AT80" s="166" t="s">
        <v>70</v>
      </c>
      <c r="AU80" s="166" t="s">
        <v>79</v>
      </c>
      <c r="AY80" s="158" t="s">
        <v>145</v>
      </c>
      <c r="BK80" s="167">
        <f>BK81</f>
        <v>0</v>
      </c>
    </row>
    <row r="81" spans="2:65" s="1" customFormat="1" ht="16.5" customHeight="1">
      <c r="B81" s="170"/>
      <c r="C81" s="171" t="s">
        <v>79</v>
      </c>
      <c r="D81" s="171" t="s">
        <v>148</v>
      </c>
      <c r="E81" s="172" t="s">
        <v>613</v>
      </c>
      <c r="F81" s="173" t="s">
        <v>614</v>
      </c>
      <c r="G81" s="174" t="s">
        <v>603</v>
      </c>
      <c r="H81" s="175">
        <v>1</v>
      </c>
      <c r="I81" s="176"/>
      <c r="J81" s="177">
        <f>ROUND(I81*H81,2)</f>
        <v>0</v>
      </c>
      <c r="K81" s="173" t="s">
        <v>5</v>
      </c>
      <c r="L81" s="38"/>
      <c r="M81" s="178" t="s">
        <v>5</v>
      </c>
      <c r="N81" s="203" t="s">
        <v>43</v>
      </c>
      <c r="O81" s="204"/>
      <c r="P81" s="205">
        <f>O81*H81</f>
        <v>0</v>
      </c>
      <c r="Q81" s="205">
        <v>0</v>
      </c>
      <c r="R81" s="205">
        <f>Q81*H81</f>
        <v>0</v>
      </c>
      <c r="S81" s="205">
        <v>0</v>
      </c>
      <c r="T81" s="206">
        <f>S81*H81</f>
        <v>0</v>
      </c>
      <c r="AR81" s="21" t="s">
        <v>225</v>
      </c>
      <c r="AT81" s="21" t="s">
        <v>148</v>
      </c>
      <c r="AU81" s="21" t="s">
        <v>154</v>
      </c>
      <c r="AY81" s="21" t="s">
        <v>145</v>
      </c>
      <c r="BE81" s="182">
        <f>IF(N81="základní",J81,0)</f>
        <v>0</v>
      </c>
      <c r="BF81" s="182">
        <f>IF(N81="snížená",J81,0)</f>
        <v>0</v>
      </c>
      <c r="BG81" s="182">
        <f>IF(N81="zákl. přenesená",J81,0)</f>
        <v>0</v>
      </c>
      <c r="BH81" s="182">
        <f>IF(N81="sníž. přenesená",J81,0)</f>
        <v>0</v>
      </c>
      <c r="BI81" s="182">
        <f>IF(N81="nulová",J81,0)</f>
        <v>0</v>
      </c>
      <c r="BJ81" s="21" t="s">
        <v>154</v>
      </c>
      <c r="BK81" s="182">
        <f>ROUND(I81*H81,2)</f>
        <v>0</v>
      </c>
      <c r="BL81" s="21" t="s">
        <v>225</v>
      </c>
      <c r="BM81" s="21" t="s">
        <v>615</v>
      </c>
    </row>
    <row r="82" spans="2:12" s="1" customFormat="1" ht="6.95" customHeight="1">
      <c r="B82" s="53"/>
      <c r="C82" s="54"/>
      <c r="D82" s="54"/>
      <c r="E82" s="54"/>
      <c r="F82" s="54"/>
      <c r="G82" s="54"/>
      <c r="H82" s="54"/>
      <c r="I82" s="124"/>
      <c r="J82" s="54"/>
      <c r="K82" s="54"/>
      <c r="L82" s="38"/>
    </row>
  </sheetData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97"/>
      <c r="C1" s="97"/>
      <c r="D1" s="98" t="s">
        <v>1</v>
      </c>
      <c r="E1" s="97"/>
      <c r="F1" s="99" t="s">
        <v>96</v>
      </c>
      <c r="G1" s="330" t="s">
        <v>97</v>
      </c>
      <c r="H1" s="330"/>
      <c r="I1" s="100"/>
      <c r="J1" s="99" t="s">
        <v>98</v>
      </c>
      <c r="K1" s="98" t="s">
        <v>99</v>
      </c>
      <c r="L1" s="99" t="s">
        <v>100</v>
      </c>
      <c r="M1" s="99"/>
      <c r="N1" s="99"/>
      <c r="O1" s="99"/>
      <c r="P1" s="99"/>
      <c r="Q1" s="99"/>
      <c r="R1" s="99"/>
      <c r="S1" s="99"/>
      <c r="T1" s="99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20" t="s">
        <v>8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AT2" s="21" t="s">
        <v>95</v>
      </c>
    </row>
    <row r="3" spans="2:46" ht="6.95" customHeight="1">
      <c r="B3" s="22"/>
      <c r="C3" s="23"/>
      <c r="D3" s="23"/>
      <c r="E3" s="23"/>
      <c r="F3" s="23"/>
      <c r="G3" s="23"/>
      <c r="H3" s="23"/>
      <c r="I3" s="101"/>
      <c r="J3" s="23"/>
      <c r="K3" s="24"/>
      <c r="AT3" s="21" t="s">
        <v>79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02"/>
      <c r="J4" s="26"/>
      <c r="K4" s="28"/>
      <c r="M4" s="29" t="s">
        <v>13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02"/>
      <c r="J5" s="26"/>
      <c r="K5" s="28"/>
    </row>
    <row r="6" spans="2:11" ht="13.5">
      <c r="B6" s="25"/>
      <c r="C6" s="26"/>
      <c r="D6" s="34" t="s">
        <v>19</v>
      </c>
      <c r="E6" s="26"/>
      <c r="F6" s="26"/>
      <c r="G6" s="26"/>
      <c r="H6" s="26"/>
      <c r="I6" s="102"/>
      <c r="J6" s="26"/>
      <c r="K6" s="28"/>
    </row>
    <row r="7" spans="2:11" ht="16.5" customHeight="1">
      <c r="B7" s="25"/>
      <c r="C7" s="26"/>
      <c r="D7" s="26"/>
      <c r="E7" s="322" t="str">
        <f>'Rekapitulace stavby'!K6</f>
        <v>Rekonstrukce koupelen</v>
      </c>
      <c r="F7" s="323"/>
      <c r="G7" s="323"/>
      <c r="H7" s="323"/>
      <c r="I7" s="102"/>
      <c r="J7" s="26"/>
      <c r="K7" s="28"/>
    </row>
    <row r="8" spans="2:11" s="1" customFormat="1" ht="13.5">
      <c r="B8" s="38"/>
      <c r="C8" s="39"/>
      <c r="D8" s="34" t="s">
        <v>102</v>
      </c>
      <c r="E8" s="39"/>
      <c r="F8" s="39"/>
      <c r="G8" s="39"/>
      <c r="H8" s="39"/>
      <c r="I8" s="103"/>
      <c r="J8" s="39"/>
      <c r="K8" s="42"/>
    </row>
    <row r="9" spans="2:11" s="1" customFormat="1" ht="36.95" customHeight="1">
      <c r="B9" s="38"/>
      <c r="C9" s="39"/>
      <c r="D9" s="39"/>
      <c r="E9" s="324" t="s">
        <v>616</v>
      </c>
      <c r="F9" s="325"/>
      <c r="G9" s="325"/>
      <c r="H9" s="325"/>
      <c r="I9" s="103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03"/>
      <c r="J10" s="39"/>
      <c r="K10" s="42"/>
    </row>
    <row r="11" spans="2:11" s="1" customFormat="1" ht="14.45" customHeight="1">
      <c r="B11" s="38"/>
      <c r="C11" s="39"/>
      <c r="D11" s="34" t="s">
        <v>21</v>
      </c>
      <c r="E11" s="39"/>
      <c r="F11" s="32" t="s">
        <v>5</v>
      </c>
      <c r="G11" s="39"/>
      <c r="H11" s="39"/>
      <c r="I11" s="104" t="s">
        <v>22</v>
      </c>
      <c r="J11" s="32" t="s">
        <v>5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04" t="s">
        <v>25</v>
      </c>
      <c r="J12" s="105" t="str">
        <f>'Rekapitulace stavby'!AN8</f>
        <v>17. 11. 2018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03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04" t="s">
        <v>28</v>
      </c>
      <c r="J14" s="32" t="s">
        <v>5</v>
      </c>
      <c r="K14" s="42"/>
    </row>
    <row r="15" spans="2:11" s="1" customFormat="1" ht="18" customHeight="1">
      <c r="B15" s="38"/>
      <c r="C15" s="39"/>
      <c r="D15" s="39"/>
      <c r="E15" s="32" t="s">
        <v>29</v>
      </c>
      <c r="F15" s="39"/>
      <c r="G15" s="39"/>
      <c r="H15" s="39"/>
      <c r="I15" s="104" t="s">
        <v>30</v>
      </c>
      <c r="J15" s="32" t="s">
        <v>5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03"/>
      <c r="J16" s="39"/>
      <c r="K16" s="42"/>
    </row>
    <row r="17" spans="2:11" s="1" customFormat="1" ht="14.45" customHeight="1">
      <c r="B17" s="38"/>
      <c r="C17" s="39"/>
      <c r="D17" s="34" t="s">
        <v>31</v>
      </c>
      <c r="E17" s="39"/>
      <c r="F17" s="39"/>
      <c r="G17" s="39"/>
      <c r="H17" s="39"/>
      <c r="I17" s="104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04" t="s">
        <v>30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03"/>
      <c r="J19" s="39"/>
      <c r="K19" s="42"/>
    </row>
    <row r="20" spans="2:11" s="1" customFormat="1" ht="14.45" customHeight="1">
      <c r="B20" s="38"/>
      <c r="C20" s="39"/>
      <c r="D20" s="34" t="s">
        <v>33</v>
      </c>
      <c r="E20" s="39"/>
      <c r="F20" s="39"/>
      <c r="G20" s="39"/>
      <c r="H20" s="39"/>
      <c r="I20" s="104" t="s">
        <v>28</v>
      </c>
      <c r="J20" s="32" t="s">
        <v>5</v>
      </c>
      <c r="K20" s="42"/>
    </row>
    <row r="21" spans="2:11" s="1" customFormat="1" ht="18" customHeight="1">
      <c r="B21" s="38"/>
      <c r="C21" s="39"/>
      <c r="D21" s="39"/>
      <c r="E21" s="32" t="s">
        <v>34</v>
      </c>
      <c r="F21" s="39"/>
      <c r="G21" s="39"/>
      <c r="H21" s="39"/>
      <c r="I21" s="104" t="s">
        <v>30</v>
      </c>
      <c r="J21" s="32" t="s">
        <v>5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03"/>
      <c r="J22" s="39"/>
      <c r="K22" s="42"/>
    </row>
    <row r="23" spans="2:11" s="1" customFormat="1" ht="14.45" customHeight="1">
      <c r="B23" s="38"/>
      <c r="C23" s="39"/>
      <c r="D23" s="34" t="s">
        <v>36</v>
      </c>
      <c r="E23" s="39"/>
      <c r="F23" s="39"/>
      <c r="G23" s="39"/>
      <c r="H23" s="39"/>
      <c r="I23" s="103"/>
      <c r="J23" s="39"/>
      <c r="K23" s="42"/>
    </row>
    <row r="24" spans="2:11" s="6" customFormat="1" ht="16.5" customHeight="1">
      <c r="B24" s="106"/>
      <c r="C24" s="107"/>
      <c r="D24" s="107"/>
      <c r="E24" s="292" t="s">
        <v>5</v>
      </c>
      <c r="F24" s="292"/>
      <c r="G24" s="292"/>
      <c r="H24" s="292"/>
      <c r="I24" s="108"/>
      <c r="J24" s="107"/>
      <c r="K24" s="109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03"/>
      <c r="J25" s="39"/>
      <c r="K25" s="42"/>
    </row>
    <row r="26" spans="2:11" s="1" customFormat="1" ht="6.95" customHeight="1">
      <c r="B26" s="38"/>
      <c r="C26" s="39"/>
      <c r="D26" s="65"/>
      <c r="E26" s="65"/>
      <c r="F26" s="65"/>
      <c r="G26" s="65"/>
      <c r="H26" s="65"/>
      <c r="I26" s="110"/>
      <c r="J26" s="65"/>
      <c r="K26" s="111"/>
    </row>
    <row r="27" spans="2:11" s="1" customFormat="1" ht="25.35" customHeight="1">
      <c r="B27" s="38"/>
      <c r="C27" s="39"/>
      <c r="D27" s="112" t="s">
        <v>37</v>
      </c>
      <c r="E27" s="39"/>
      <c r="F27" s="39"/>
      <c r="G27" s="39"/>
      <c r="H27" s="39"/>
      <c r="I27" s="103"/>
      <c r="J27" s="113">
        <f>ROUND(J78,2)</f>
        <v>0</v>
      </c>
      <c r="K27" s="42"/>
    </row>
    <row r="28" spans="2:11" s="1" customFormat="1" ht="6.95" customHeight="1">
      <c r="B28" s="38"/>
      <c r="C28" s="39"/>
      <c r="D28" s="65"/>
      <c r="E28" s="65"/>
      <c r="F28" s="65"/>
      <c r="G28" s="65"/>
      <c r="H28" s="65"/>
      <c r="I28" s="110"/>
      <c r="J28" s="65"/>
      <c r="K28" s="111"/>
    </row>
    <row r="29" spans="2:11" s="1" customFormat="1" ht="14.45" customHeight="1">
      <c r="B29" s="38"/>
      <c r="C29" s="39"/>
      <c r="D29" s="39"/>
      <c r="E29" s="39"/>
      <c r="F29" s="43" t="s">
        <v>39</v>
      </c>
      <c r="G29" s="39"/>
      <c r="H29" s="39"/>
      <c r="I29" s="114" t="s">
        <v>38</v>
      </c>
      <c r="J29" s="43" t="s">
        <v>40</v>
      </c>
      <c r="K29" s="42"/>
    </row>
    <row r="30" spans="2:11" s="1" customFormat="1" ht="14.45" customHeight="1">
      <c r="B30" s="38"/>
      <c r="C30" s="39"/>
      <c r="D30" s="46" t="s">
        <v>41</v>
      </c>
      <c r="E30" s="46" t="s">
        <v>42</v>
      </c>
      <c r="F30" s="115">
        <f>ROUND(SUM(BE78:BE81),2)</f>
        <v>0</v>
      </c>
      <c r="G30" s="39"/>
      <c r="H30" s="39"/>
      <c r="I30" s="116">
        <v>0.21</v>
      </c>
      <c r="J30" s="115">
        <f>ROUND(ROUND((SUM(BE78:BE81)),2)*I30,2)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43</v>
      </c>
      <c r="F31" s="115">
        <f>ROUND(SUM(BF78:BF81),2)</f>
        <v>0</v>
      </c>
      <c r="G31" s="39"/>
      <c r="H31" s="39"/>
      <c r="I31" s="116">
        <v>0.15</v>
      </c>
      <c r="J31" s="115">
        <f>ROUND(ROUND((SUM(BF78:BF81)),2)*I31,2)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44</v>
      </c>
      <c r="F32" s="115">
        <f>ROUND(SUM(BG78:BG81),2)</f>
        <v>0</v>
      </c>
      <c r="G32" s="39"/>
      <c r="H32" s="39"/>
      <c r="I32" s="116">
        <v>0.21</v>
      </c>
      <c r="J32" s="115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45</v>
      </c>
      <c r="F33" s="115">
        <f>ROUND(SUM(BH78:BH81),2)</f>
        <v>0</v>
      </c>
      <c r="G33" s="39"/>
      <c r="H33" s="39"/>
      <c r="I33" s="116">
        <v>0.15</v>
      </c>
      <c r="J33" s="115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46</v>
      </c>
      <c r="F34" s="115">
        <f>ROUND(SUM(BI78:BI81),2)</f>
        <v>0</v>
      </c>
      <c r="G34" s="39"/>
      <c r="H34" s="39"/>
      <c r="I34" s="116">
        <v>0</v>
      </c>
      <c r="J34" s="115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03"/>
      <c r="J35" s="39"/>
      <c r="K35" s="42"/>
    </row>
    <row r="36" spans="2:11" s="1" customFormat="1" ht="25.35" customHeight="1">
      <c r="B36" s="38"/>
      <c r="C36" s="117"/>
      <c r="D36" s="118" t="s">
        <v>47</v>
      </c>
      <c r="E36" s="68"/>
      <c r="F36" s="68"/>
      <c r="G36" s="119" t="s">
        <v>48</v>
      </c>
      <c r="H36" s="120" t="s">
        <v>49</v>
      </c>
      <c r="I36" s="121"/>
      <c r="J36" s="122">
        <f>SUM(J27:J34)</f>
        <v>0</v>
      </c>
      <c r="K36" s="123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24"/>
      <c r="J37" s="54"/>
      <c r="K37" s="55"/>
    </row>
    <row r="41" spans="2:11" s="1" customFormat="1" ht="6.95" customHeight="1">
      <c r="B41" s="56"/>
      <c r="C41" s="57"/>
      <c r="D41" s="57"/>
      <c r="E41" s="57"/>
      <c r="F41" s="57"/>
      <c r="G41" s="57"/>
      <c r="H41" s="57"/>
      <c r="I41" s="125"/>
      <c r="J41" s="57"/>
      <c r="K41" s="126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03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03"/>
      <c r="J43" s="39"/>
      <c r="K43" s="42"/>
    </row>
    <row r="44" spans="2:11" s="1" customFormat="1" ht="14.45" customHeight="1">
      <c r="B44" s="38"/>
      <c r="C44" s="34" t="s">
        <v>19</v>
      </c>
      <c r="D44" s="39"/>
      <c r="E44" s="39"/>
      <c r="F44" s="39"/>
      <c r="G44" s="39"/>
      <c r="H44" s="39"/>
      <c r="I44" s="103"/>
      <c r="J44" s="39"/>
      <c r="K44" s="42"/>
    </row>
    <row r="45" spans="2:11" s="1" customFormat="1" ht="16.5" customHeight="1">
      <c r="B45" s="38"/>
      <c r="C45" s="39"/>
      <c r="D45" s="39"/>
      <c r="E45" s="322" t="str">
        <f>E7</f>
        <v>Rekonstrukce koupelen</v>
      </c>
      <c r="F45" s="323"/>
      <c r="G45" s="323"/>
      <c r="H45" s="323"/>
      <c r="I45" s="103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03"/>
      <c r="J46" s="39"/>
      <c r="K46" s="42"/>
    </row>
    <row r="47" spans="2:11" s="1" customFormat="1" ht="17.25" customHeight="1">
      <c r="B47" s="38"/>
      <c r="C47" s="39"/>
      <c r="D47" s="39"/>
      <c r="E47" s="324" t="str">
        <f>E9</f>
        <v>HK-NHK-6 - Elektroinstalace</v>
      </c>
      <c r="F47" s="325"/>
      <c r="G47" s="325"/>
      <c r="H47" s="325"/>
      <c r="I47" s="103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03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Domov U Biřičky Hradec Králové</v>
      </c>
      <c r="G49" s="39"/>
      <c r="H49" s="39"/>
      <c r="I49" s="104" t="s">
        <v>25</v>
      </c>
      <c r="J49" s="105" t="str">
        <f>IF(J12="","",J12)</f>
        <v>17. 11. 2018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03"/>
      <c r="J50" s="39"/>
      <c r="K50" s="42"/>
    </row>
    <row r="51" spans="2:11" s="1" customFormat="1" ht="13.5">
      <c r="B51" s="38"/>
      <c r="C51" s="34" t="s">
        <v>27</v>
      </c>
      <c r="D51" s="39"/>
      <c r="E51" s="39"/>
      <c r="F51" s="32" t="str">
        <f>E15</f>
        <v>Domov U Biřičky K Biřičce 1240 Hradec Králové</v>
      </c>
      <c r="G51" s="39"/>
      <c r="H51" s="39"/>
      <c r="I51" s="104" t="s">
        <v>33</v>
      </c>
      <c r="J51" s="292" t="str">
        <f>E21</f>
        <v>Pridos Hradec Králové</v>
      </c>
      <c r="K51" s="42"/>
    </row>
    <row r="52" spans="2:11" s="1" customFormat="1" ht="14.45" customHeight="1">
      <c r="B52" s="38"/>
      <c r="C52" s="34" t="s">
        <v>31</v>
      </c>
      <c r="D52" s="39"/>
      <c r="E52" s="39"/>
      <c r="F52" s="32" t="str">
        <f>IF(E18="","",E18)</f>
        <v/>
      </c>
      <c r="G52" s="39"/>
      <c r="H52" s="39"/>
      <c r="I52" s="103"/>
      <c r="J52" s="326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03"/>
      <c r="J53" s="39"/>
      <c r="K53" s="42"/>
    </row>
    <row r="54" spans="2:11" s="1" customFormat="1" ht="29.25" customHeight="1">
      <c r="B54" s="38"/>
      <c r="C54" s="127" t="s">
        <v>105</v>
      </c>
      <c r="D54" s="117"/>
      <c r="E54" s="117"/>
      <c r="F54" s="117"/>
      <c r="G54" s="117"/>
      <c r="H54" s="117"/>
      <c r="I54" s="128"/>
      <c r="J54" s="129" t="s">
        <v>106</v>
      </c>
      <c r="K54" s="130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03"/>
      <c r="J55" s="39"/>
      <c r="K55" s="42"/>
    </row>
    <row r="56" spans="2:47" s="1" customFormat="1" ht="29.25" customHeight="1">
      <c r="B56" s="38"/>
      <c r="C56" s="131" t="s">
        <v>107</v>
      </c>
      <c r="D56" s="39"/>
      <c r="E56" s="39"/>
      <c r="F56" s="39"/>
      <c r="G56" s="39"/>
      <c r="H56" s="39"/>
      <c r="I56" s="103"/>
      <c r="J56" s="113">
        <f>J78</f>
        <v>0</v>
      </c>
      <c r="K56" s="42"/>
      <c r="AU56" s="21" t="s">
        <v>108</v>
      </c>
    </row>
    <row r="57" spans="2:11" s="7" customFormat="1" ht="24.95" customHeight="1">
      <c r="B57" s="132"/>
      <c r="C57" s="133"/>
      <c r="D57" s="134" t="s">
        <v>114</v>
      </c>
      <c r="E57" s="135"/>
      <c r="F57" s="135"/>
      <c r="G57" s="135"/>
      <c r="H57" s="135"/>
      <c r="I57" s="136"/>
      <c r="J57" s="137">
        <f>J79</f>
        <v>0</v>
      </c>
      <c r="K57" s="138"/>
    </row>
    <row r="58" spans="2:11" s="8" customFormat="1" ht="19.9" customHeight="1">
      <c r="B58" s="139"/>
      <c r="C58" s="140"/>
      <c r="D58" s="141" t="s">
        <v>118</v>
      </c>
      <c r="E58" s="142"/>
      <c r="F58" s="142"/>
      <c r="G58" s="142"/>
      <c r="H58" s="142"/>
      <c r="I58" s="143"/>
      <c r="J58" s="144">
        <f>J80</f>
        <v>0</v>
      </c>
      <c r="K58" s="145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03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24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25"/>
      <c r="J64" s="57"/>
      <c r="K64" s="57"/>
      <c r="L64" s="38"/>
    </row>
    <row r="65" spans="2:12" s="1" customFormat="1" ht="36.95" customHeight="1">
      <c r="B65" s="38"/>
      <c r="C65" s="58" t="s">
        <v>129</v>
      </c>
      <c r="L65" s="38"/>
    </row>
    <row r="66" spans="2:12" s="1" customFormat="1" ht="6.95" customHeight="1">
      <c r="B66" s="38"/>
      <c r="L66" s="38"/>
    </row>
    <row r="67" spans="2:12" s="1" customFormat="1" ht="14.45" customHeight="1">
      <c r="B67" s="38"/>
      <c r="C67" s="60" t="s">
        <v>19</v>
      </c>
      <c r="L67" s="38"/>
    </row>
    <row r="68" spans="2:12" s="1" customFormat="1" ht="16.5" customHeight="1">
      <c r="B68" s="38"/>
      <c r="E68" s="327" t="str">
        <f>E7</f>
        <v>Rekonstrukce koupelen</v>
      </c>
      <c r="F68" s="328"/>
      <c r="G68" s="328"/>
      <c r="H68" s="328"/>
      <c r="L68" s="38"/>
    </row>
    <row r="69" spans="2:12" s="1" customFormat="1" ht="14.45" customHeight="1">
      <c r="B69" s="38"/>
      <c r="C69" s="60" t="s">
        <v>102</v>
      </c>
      <c r="L69" s="38"/>
    </row>
    <row r="70" spans="2:12" s="1" customFormat="1" ht="17.25" customHeight="1">
      <c r="B70" s="38"/>
      <c r="E70" s="303" t="str">
        <f>E9</f>
        <v>HK-NHK-6 - Elektroinstalace</v>
      </c>
      <c r="F70" s="329"/>
      <c r="G70" s="329"/>
      <c r="H70" s="329"/>
      <c r="L70" s="38"/>
    </row>
    <row r="71" spans="2:12" s="1" customFormat="1" ht="6.95" customHeight="1">
      <c r="B71" s="38"/>
      <c r="L71" s="38"/>
    </row>
    <row r="72" spans="2:12" s="1" customFormat="1" ht="18" customHeight="1">
      <c r="B72" s="38"/>
      <c r="C72" s="60" t="s">
        <v>23</v>
      </c>
      <c r="F72" s="146" t="str">
        <f>F12</f>
        <v>Domov U Biřičky Hradec Králové</v>
      </c>
      <c r="I72" s="147" t="s">
        <v>25</v>
      </c>
      <c r="J72" s="64" t="str">
        <f>IF(J12="","",J12)</f>
        <v>17. 11. 2018</v>
      </c>
      <c r="L72" s="38"/>
    </row>
    <row r="73" spans="2:12" s="1" customFormat="1" ht="6.95" customHeight="1">
      <c r="B73" s="38"/>
      <c r="L73" s="38"/>
    </row>
    <row r="74" spans="2:12" s="1" customFormat="1" ht="13.5">
      <c r="B74" s="38"/>
      <c r="C74" s="60" t="s">
        <v>27</v>
      </c>
      <c r="F74" s="146" t="str">
        <f>E15</f>
        <v>Domov U Biřičky K Biřičce 1240 Hradec Králové</v>
      </c>
      <c r="I74" s="147" t="s">
        <v>33</v>
      </c>
      <c r="J74" s="146" t="str">
        <f>E21</f>
        <v>Pridos Hradec Králové</v>
      </c>
      <c r="L74" s="38"/>
    </row>
    <row r="75" spans="2:12" s="1" customFormat="1" ht="14.45" customHeight="1">
      <c r="B75" s="38"/>
      <c r="C75" s="60" t="s">
        <v>31</v>
      </c>
      <c r="F75" s="146" t="str">
        <f>IF(E18="","",E18)</f>
        <v/>
      </c>
      <c r="L75" s="38"/>
    </row>
    <row r="76" spans="2:12" s="1" customFormat="1" ht="10.35" customHeight="1">
      <c r="B76" s="38"/>
      <c r="L76" s="38"/>
    </row>
    <row r="77" spans="2:20" s="9" customFormat="1" ht="29.25" customHeight="1">
      <c r="B77" s="148"/>
      <c r="C77" s="149" t="s">
        <v>130</v>
      </c>
      <c r="D77" s="150" t="s">
        <v>56</v>
      </c>
      <c r="E77" s="150" t="s">
        <v>52</v>
      </c>
      <c r="F77" s="150" t="s">
        <v>131</v>
      </c>
      <c r="G77" s="150" t="s">
        <v>132</v>
      </c>
      <c r="H77" s="150" t="s">
        <v>133</v>
      </c>
      <c r="I77" s="151" t="s">
        <v>134</v>
      </c>
      <c r="J77" s="150" t="s">
        <v>106</v>
      </c>
      <c r="K77" s="152" t="s">
        <v>135</v>
      </c>
      <c r="L77" s="148"/>
      <c r="M77" s="70" t="s">
        <v>136</v>
      </c>
      <c r="N77" s="71" t="s">
        <v>41</v>
      </c>
      <c r="O77" s="71" t="s">
        <v>137</v>
      </c>
      <c r="P77" s="71" t="s">
        <v>138</v>
      </c>
      <c r="Q77" s="71" t="s">
        <v>139</v>
      </c>
      <c r="R77" s="71" t="s">
        <v>140</v>
      </c>
      <c r="S77" s="71" t="s">
        <v>141</v>
      </c>
      <c r="T77" s="72" t="s">
        <v>142</v>
      </c>
    </row>
    <row r="78" spans="2:63" s="1" customFormat="1" ht="29.25" customHeight="1">
      <c r="B78" s="38"/>
      <c r="C78" s="74" t="s">
        <v>107</v>
      </c>
      <c r="J78" s="153">
        <f>BK78</f>
        <v>0</v>
      </c>
      <c r="L78" s="38"/>
      <c r="M78" s="73"/>
      <c r="N78" s="65"/>
      <c r="O78" s="65"/>
      <c r="P78" s="154">
        <f>P79</f>
        <v>0</v>
      </c>
      <c r="Q78" s="65"/>
      <c r="R78" s="154">
        <f>R79</f>
        <v>0</v>
      </c>
      <c r="S78" s="65"/>
      <c r="T78" s="155">
        <f>T79</f>
        <v>0</v>
      </c>
      <c r="AT78" s="21" t="s">
        <v>70</v>
      </c>
      <c r="AU78" s="21" t="s">
        <v>108</v>
      </c>
      <c r="BK78" s="156">
        <f>BK79</f>
        <v>0</v>
      </c>
    </row>
    <row r="79" spans="2:63" s="10" customFormat="1" ht="37.35" customHeight="1">
      <c r="B79" s="157"/>
      <c r="D79" s="158" t="s">
        <v>70</v>
      </c>
      <c r="E79" s="159" t="s">
        <v>235</v>
      </c>
      <c r="F79" s="159" t="s">
        <v>236</v>
      </c>
      <c r="I79" s="160"/>
      <c r="J79" s="161">
        <f>BK79</f>
        <v>0</v>
      </c>
      <c r="L79" s="157"/>
      <c r="M79" s="162"/>
      <c r="N79" s="163"/>
      <c r="O79" s="163"/>
      <c r="P79" s="164">
        <f>P80</f>
        <v>0</v>
      </c>
      <c r="Q79" s="163"/>
      <c r="R79" s="164">
        <f>R80</f>
        <v>0</v>
      </c>
      <c r="S79" s="163"/>
      <c r="T79" s="165">
        <f>T80</f>
        <v>0</v>
      </c>
      <c r="AR79" s="158" t="s">
        <v>154</v>
      </c>
      <c r="AT79" s="166" t="s">
        <v>70</v>
      </c>
      <c r="AU79" s="166" t="s">
        <v>71</v>
      </c>
      <c r="AY79" s="158" t="s">
        <v>145</v>
      </c>
      <c r="BK79" s="167">
        <f>BK80</f>
        <v>0</v>
      </c>
    </row>
    <row r="80" spans="2:63" s="10" customFormat="1" ht="19.9" customHeight="1">
      <c r="B80" s="157"/>
      <c r="D80" s="158" t="s">
        <v>70</v>
      </c>
      <c r="E80" s="168" t="s">
        <v>274</v>
      </c>
      <c r="F80" s="168" t="s">
        <v>275</v>
      </c>
      <c r="I80" s="160"/>
      <c r="J80" s="169">
        <f>BK80</f>
        <v>0</v>
      </c>
      <c r="L80" s="157"/>
      <c r="M80" s="162"/>
      <c r="N80" s="163"/>
      <c r="O80" s="163"/>
      <c r="P80" s="164">
        <f>P81</f>
        <v>0</v>
      </c>
      <c r="Q80" s="163"/>
      <c r="R80" s="164">
        <f>R81</f>
        <v>0</v>
      </c>
      <c r="S80" s="163"/>
      <c r="T80" s="165">
        <f>T81</f>
        <v>0</v>
      </c>
      <c r="AR80" s="158" t="s">
        <v>154</v>
      </c>
      <c r="AT80" s="166" t="s">
        <v>70</v>
      </c>
      <c r="AU80" s="166" t="s">
        <v>79</v>
      </c>
      <c r="AY80" s="158" t="s">
        <v>145</v>
      </c>
      <c r="BK80" s="167">
        <f>BK81</f>
        <v>0</v>
      </c>
    </row>
    <row r="81" spans="2:65" s="1" customFormat="1" ht="16.5" customHeight="1">
      <c r="B81" s="170"/>
      <c r="C81" s="171" t="s">
        <v>79</v>
      </c>
      <c r="D81" s="171" t="s">
        <v>148</v>
      </c>
      <c r="E81" s="172" t="s">
        <v>617</v>
      </c>
      <c r="F81" s="173" t="s">
        <v>618</v>
      </c>
      <c r="G81" s="174" t="s">
        <v>603</v>
      </c>
      <c r="H81" s="175">
        <v>1</v>
      </c>
      <c r="I81" s="176"/>
      <c r="J81" s="177">
        <f>ROUND(I81*H81,2)</f>
        <v>0</v>
      </c>
      <c r="K81" s="173" t="s">
        <v>5</v>
      </c>
      <c r="L81" s="38"/>
      <c r="M81" s="178" t="s">
        <v>5</v>
      </c>
      <c r="N81" s="203" t="s">
        <v>43</v>
      </c>
      <c r="O81" s="204"/>
      <c r="P81" s="205">
        <f>O81*H81</f>
        <v>0</v>
      </c>
      <c r="Q81" s="205">
        <v>0</v>
      </c>
      <c r="R81" s="205">
        <f>Q81*H81</f>
        <v>0</v>
      </c>
      <c r="S81" s="205">
        <v>0</v>
      </c>
      <c r="T81" s="206">
        <f>S81*H81</f>
        <v>0</v>
      </c>
      <c r="AR81" s="21" t="s">
        <v>225</v>
      </c>
      <c r="AT81" s="21" t="s">
        <v>148</v>
      </c>
      <c r="AU81" s="21" t="s">
        <v>154</v>
      </c>
      <c r="AY81" s="21" t="s">
        <v>145</v>
      </c>
      <c r="BE81" s="182">
        <f>IF(N81="základní",J81,0)</f>
        <v>0</v>
      </c>
      <c r="BF81" s="182">
        <f>IF(N81="snížená",J81,0)</f>
        <v>0</v>
      </c>
      <c r="BG81" s="182">
        <f>IF(N81="zákl. přenesená",J81,0)</f>
        <v>0</v>
      </c>
      <c r="BH81" s="182">
        <f>IF(N81="sníž. přenesená",J81,0)</f>
        <v>0</v>
      </c>
      <c r="BI81" s="182">
        <f>IF(N81="nulová",J81,0)</f>
        <v>0</v>
      </c>
      <c r="BJ81" s="21" t="s">
        <v>154</v>
      </c>
      <c r="BK81" s="182">
        <f>ROUND(I81*H81,2)</f>
        <v>0</v>
      </c>
      <c r="BL81" s="21" t="s">
        <v>225</v>
      </c>
      <c r="BM81" s="21" t="s">
        <v>619</v>
      </c>
    </row>
    <row r="82" spans="2:12" s="1" customFormat="1" ht="6.95" customHeight="1">
      <c r="B82" s="53"/>
      <c r="C82" s="54"/>
      <c r="D82" s="54"/>
      <c r="E82" s="54"/>
      <c r="F82" s="54"/>
      <c r="G82" s="54"/>
      <c r="H82" s="54"/>
      <c r="I82" s="124"/>
      <c r="J82" s="54"/>
      <c r="K82" s="54"/>
      <c r="L82" s="38"/>
    </row>
  </sheetData>
  <autoFilter ref="C77:K81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7" customWidth="1"/>
    <col min="2" max="2" width="1.66796875" style="207" customWidth="1"/>
    <col min="3" max="4" width="5" style="207" customWidth="1"/>
    <col min="5" max="5" width="11.66015625" style="207" customWidth="1"/>
    <col min="6" max="6" width="9.16015625" style="207" customWidth="1"/>
    <col min="7" max="7" width="5" style="207" customWidth="1"/>
    <col min="8" max="8" width="77.83203125" style="207" customWidth="1"/>
    <col min="9" max="10" width="20" style="207" customWidth="1"/>
    <col min="11" max="11" width="1.66796875" style="207" customWidth="1"/>
  </cols>
  <sheetData>
    <row r="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2" customFormat="1" ht="45" customHeight="1">
      <c r="B3" s="211"/>
      <c r="C3" s="334" t="s">
        <v>620</v>
      </c>
      <c r="D3" s="334"/>
      <c r="E3" s="334"/>
      <c r="F3" s="334"/>
      <c r="G3" s="334"/>
      <c r="H3" s="334"/>
      <c r="I3" s="334"/>
      <c r="J3" s="334"/>
      <c r="K3" s="212"/>
    </row>
    <row r="4" spans="2:11" ht="25.5" customHeight="1">
      <c r="B4" s="213"/>
      <c r="C4" s="338" t="s">
        <v>621</v>
      </c>
      <c r="D4" s="338"/>
      <c r="E4" s="338"/>
      <c r="F4" s="338"/>
      <c r="G4" s="338"/>
      <c r="H4" s="338"/>
      <c r="I4" s="338"/>
      <c r="J4" s="338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337" t="s">
        <v>622</v>
      </c>
      <c r="D6" s="337"/>
      <c r="E6" s="337"/>
      <c r="F6" s="337"/>
      <c r="G6" s="337"/>
      <c r="H6" s="337"/>
      <c r="I6" s="337"/>
      <c r="J6" s="337"/>
      <c r="K6" s="214"/>
    </row>
    <row r="7" spans="2:11" ht="15" customHeight="1">
      <c r="B7" s="217"/>
      <c r="C7" s="337" t="s">
        <v>623</v>
      </c>
      <c r="D7" s="337"/>
      <c r="E7" s="337"/>
      <c r="F7" s="337"/>
      <c r="G7" s="337"/>
      <c r="H7" s="337"/>
      <c r="I7" s="337"/>
      <c r="J7" s="337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337" t="s">
        <v>624</v>
      </c>
      <c r="D9" s="337"/>
      <c r="E9" s="337"/>
      <c r="F9" s="337"/>
      <c r="G9" s="337"/>
      <c r="H9" s="337"/>
      <c r="I9" s="337"/>
      <c r="J9" s="337"/>
      <c r="K9" s="214"/>
    </row>
    <row r="10" spans="2:11" ht="15" customHeight="1">
      <c r="B10" s="217"/>
      <c r="C10" s="216"/>
      <c r="D10" s="337" t="s">
        <v>625</v>
      </c>
      <c r="E10" s="337"/>
      <c r="F10" s="337"/>
      <c r="G10" s="337"/>
      <c r="H10" s="337"/>
      <c r="I10" s="337"/>
      <c r="J10" s="337"/>
      <c r="K10" s="214"/>
    </row>
    <row r="11" spans="2:11" ht="15" customHeight="1">
      <c r="B11" s="217"/>
      <c r="C11" s="218"/>
      <c r="D11" s="337" t="s">
        <v>626</v>
      </c>
      <c r="E11" s="337"/>
      <c r="F11" s="337"/>
      <c r="G11" s="337"/>
      <c r="H11" s="337"/>
      <c r="I11" s="337"/>
      <c r="J11" s="337"/>
      <c r="K11" s="214"/>
    </row>
    <row r="12" spans="2:11" ht="12.75" customHeight="1">
      <c r="B12" s="217"/>
      <c r="C12" s="218"/>
      <c r="D12" s="218"/>
      <c r="E12" s="218"/>
      <c r="F12" s="218"/>
      <c r="G12" s="218"/>
      <c r="H12" s="218"/>
      <c r="I12" s="218"/>
      <c r="J12" s="218"/>
      <c r="K12" s="214"/>
    </row>
    <row r="13" spans="2:11" ht="15" customHeight="1">
      <c r="B13" s="217"/>
      <c r="C13" s="218"/>
      <c r="D13" s="337" t="s">
        <v>627</v>
      </c>
      <c r="E13" s="337"/>
      <c r="F13" s="337"/>
      <c r="G13" s="337"/>
      <c r="H13" s="337"/>
      <c r="I13" s="337"/>
      <c r="J13" s="337"/>
      <c r="K13" s="214"/>
    </row>
    <row r="14" spans="2:11" ht="15" customHeight="1">
      <c r="B14" s="217"/>
      <c r="C14" s="218"/>
      <c r="D14" s="337" t="s">
        <v>628</v>
      </c>
      <c r="E14" s="337"/>
      <c r="F14" s="337"/>
      <c r="G14" s="337"/>
      <c r="H14" s="337"/>
      <c r="I14" s="337"/>
      <c r="J14" s="337"/>
      <c r="K14" s="214"/>
    </row>
    <row r="15" spans="2:11" ht="15" customHeight="1">
      <c r="B15" s="217"/>
      <c r="C15" s="218"/>
      <c r="D15" s="337" t="s">
        <v>629</v>
      </c>
      <c r="E15" s="337"/>
      <c r="F15" s="337"/>
      <c r="G15" s="337"/>
      <c r="H15" s="337"/>
      <c r="I15" s="337"/>
      <c r="J15" s="337"/>
      <c r="K15" s="214"/>
    </row>
    <row r="16" spans="2:11" ht="15" customHeight="1">
      <c r="B16" s="217"/>
      <c r="C16" s="218"/>
      <c r="D16" s="218"/>
      <c r="E16" s="219" t="s">
        <v>78</v>
      </c>
      <c r="F16" s="337" t="s">
        <v>630</v>
      </c>
      <c r="G16" s="337"/>
      <c r="H16" s="337"/>
      <c r="I16" s="337"/>
      <c r="J16" s="337"/>
      <c r="K16" s="214"/>
    </row>
    <row r="17" spans="2:11" ht="15" customHeight="1">
      <c r="B17" s="217"/>
      <c r="C17" s="218"/>
      <c r="D17" s="218"/>
      <c r="E17" s="219" t="s">
        <v>631</v>
      </c>
      <c r="F17" s="337" t="s">
        <v>632</v>
      </c>
      <c r="G17" s="337"/>
      <c r="H17" s="337"/>
      <c r="I17" s="337"/>
      <c r="J17" s="337"/>
      <c r="K17" s="214"/>
    </row>
    <row r="18" spans="2:11" ht="15" customHeight="1">
      <c r="B18" s="217"/>
      <c r="C18" s="218"/>
      <c r="D18" s="218"/>
      <c r="E18" s="219" t="s">
        <v>633</v>
      </c>
      <c r="F18" s="337" t="s">
        <v>634</v>
      </c>
      <c r="G18" s="337"/>
      <c r="H18" s="337"/>
      <c r="I18" s="337"/>
      <c r="J18" s="337"/>
      <c r="K18" s="214"/>
    </row>
    <row r="19" spans="2:11" ht="15" customHeight="1">
      <c r="B19" s="217"/>
      <c r="C19" s="218"/>
      <c r="D19" s="218"/>
      <c r="E19" s="219" t="s">
        <v>635</v>
      </c>
      <c r="F19" s="337" t="s">
        <v>636</v>
      </c>
      <c r="G19" s="337"/>
      <c r="H19" s="337"/>
      <c r="I19" s="337"/>
      <c r="J19" s="337"/>
      <c r="K19" s="214"/>
    </row>
    <row r="20" spans="2:11" ht="15" customHeight="1">
      <c r="B20" s="217"/>
      <c r="C20" s="218"/>
      <c r="D20" s="218"/>
      <c r="E20" s="219" t="s">
        <v>637</v>
      </c>
      <c r="F20" s="337" t="s">
        <v>638</v>
      </c>
      <c r="G20" s="337"/>
      <c r="H20" s="337"/>
      <c r="I20" s="337"/>
      <c r="J20" s="337"/>
      <c r="K20" s="214"/>
    </row>
    <row r="21" spans="2:11" ht="15" customHeight="1">
      <c r="B21" s="217"/>
      <c r="C21" s="218"/>
      <c r="D21" s="218"/>
      <c r="E21" s="219" t="s">
        <v>639</v>
      </c>
      <c r="F21" s="337" t="s">
        <v>640</v>
      </c>
      <c r="G21" s="337"/>
      <c r="H21" s="337"/>
      <c r="I21" s="337"/>
      <c r="J21" s="337"/>
      <c r="K21" s="214"/>
    </row>
    <row r="22" spans="2:11" ht="12.75" customHeight="1">
      <c r="B22" s="217"/>
      <c r="C22" s="218"/>
      <c r="D22" s="218"/>
      <c r="E22" s="218"/>
      <c r="F22" s="218"/>
      <c r="G22" s="218"/>
      <c r="H22" s="218"/>
      <c r="I22" s="218"/>
      <c r="J22" s="218"/>
      <c r="K22" s="214"/>
    </row>
    <row r="23" spans="2:11" ht="15" customHeight="1">
      <c r="B23" s="217"/>
      <c r="C23" s="337" t="s">
        <v>641</v>
      </c>
      <c r="D23" s="337"/>
      <c r="E23" s="337"/>
      <c r="F23" s="337"/>
      <c r="G23" s="337"/>
      <c r="H23" s="337"/>
      <c r="I23" s="337"/>
      <c r="J23" s="337"/>
      <c r="K23" s="214"/>
    </row>
    <row r="24" spans="2:11" ht="15" customHeight="1">
      <c r="B24" s="217"/>
      <c r="C24" s="337" t="s">
        <v>642</v>
      </c>
      <c r="D24" s="337"/>
      <c r="E24" s="337"/>
      <c r="F24" s="337"/>
      <c r="G24" s="337"/>
      <c r="H24" s="337"/>
      <c r="I24" s="337"/>
      <c r="J24" s="337"/>
      <c r="K24" s="214"/>
    </row>
    <row r="25" spans="2:11" ht="15" customHeight="1">
      <c r="B25" s="217"/>
      <c r="C25" s="216"/>
      <c r="D25" s="337" t="s">
        <v>643</v>
      </c>
      <c r="E25" s="337"/>
      <c r="F25" s="337"/>
      <c r="G25" s="337"/>
      <c r="H25" s="337"/>
      <c r="I25" s="337"/>
      <c r="J25" s="337"/>
      <c r="K25" s="214"/>
    </row>
    <row r="26" spans="2:11" ht="15" customHeight="1">
      <c r="B26" s="217"/>
      <c r="C26" s="218"/>
      <c r="D26" s="337" t="s">
        <v>644</v>
      </c>
      <c r="E26" s="337"/>
      <c r="F26" s="337"/>
      <c r="G26" s="337"/>
      <c r="H26" s="337"/>
      <c r="I26" s="337"/>
      <c r="J26" s="337"/>
      <c r="K26" s="214"/>
    </row>
    <row r="27" spans="2:11" ht="12.75" customHeight="1">
      <c r="B27" s="217"/>
      <c r="C27" s="218"/>
      <c r="D27" s="218"/>
      <c r="E27" s="218"/>
      <c r="F27" s="218"/>
      <c r="G27" s="218"/>
      <c r="H27" s="218"/>
      <c r="I27" s="218"/>
      <c r="J27" s="218"/>
      <c r="K27" s="214"/>
    </row>
    <row r="28" spans="2:11" ht="15" customHeight="1">
      <c r="B28" s="217"/>
      <c r="C28" s="218"/>
      <c r="D28" s="337" t="s">
        <v>645</v>
      </c>
      <c r="E28" s="337"/>
      <c r="F28" s="337"/>
      <c r="G28" s="337"/>
      <c r="H28" s="337"/>
      <c r="I28" s="337"/>
      <c r="J28" s="337"/>
      <c r="K28" s="214"/>
    </row>
    <row r="29" spans="2:11" ht="15" customHeight="1">
      <c r="B29" s="217"/>
      <c r="C29" s="218"/>
      <c r="D29" s="337" t="s">
        <v>646</v>
      </c>
      <c r="E29" s="337"/>
      <c r="F29" s="337"/>
      <c r="G29" s="337"/>
      <c r="H29" s="337"/>
      <c r="I29" s="337"/>
      <c r="J29" s="337"/>
      <c r="K29" s="214"/>
    </row>
    <row r="30" spans="2:11" ht="12.75" customHeight="1">
      <c r="B30" s="217"/>
      <c r="C30" s="218"/>
      <c r="D30" s="218"/>
      <c r="E30" s="218"/>
      <c r="F30" s="218"/>
      <c r="G30" s="218"/>
      <c r="H30" s="218"/>
      <c r="I30" s="218"/>
      <c r="J30" s="218"/>
      <c r="K30" s="214"/>
    </row>
    <row r="31" spans="2:11" ht="15" customHeight="1">
      <c r="B31" s="217"/>
      <c r="C31" s="218"/>
      <c r="D31" s="337" t="s">
        <v>647</v>
      </c>
      <c r="E31" s="337"/>
      <c r="F31" s="337"/>
      <c r="G31" s="337"/>
      <c r="H31" s="337"/>
      <c r="I31" s="337"/>
      <c r="J31" s="337"/>
      <c r="K31" s="214"/>
    </row>
    <row r="32" spans="2:11" ht="15" customHeight="1">
      <c r="B32" s="217"/>
      <c r="C32" s="218"/>
      <c r="D32" s="337" t="s">
        <v>648</v>
      </c>
      <c r="E32" s="337"/>
      <c r="F32" s="337"/>
      <c r="G32" s="337"/>
      <c r="H32" s="337"/>
      <c r="I32" s="337"/>
      <c r="J32" s="337"/>
      <c r="K32" s="214"/>
    </row>
    <row r="33" spans="2:11" ht="15" customHeight="1">
      <c r="B33" s="217"/>
      <c r="C33" s="218"/>
      <c r="D33" s="337" t="s">
        <v>649</v>
      </c>
      <c r="E33" s="337"/>
      <c r="F33" s="337"/>
      <c r="G33" s="337"/>
      <c r="H33" s="337"/>
      <c r="I33" s="337"/>
      <c r="J33" s="337"/>
      <c r="K33" s="214"/>
    </row>
    <row r="34" spans="2:11" ht="15" customHeight="1">
      <c r="B34" s="217"/>
      <c r="C34" s="218"/>
      <c r="D34" s="216"/>
      <c r="E34" s="220" t="s">
        <v>130</v>
      </c>
      <c r="F34" s="216"/>
      <c r="G34" s="337" t="s">
        <v>650</v>
      </c>
      <c r="H34" s="337"/>
      <c r="I34" s="337"/>
      <c r="J34" s="337"/>
      <c r="K34" s="214"/>
    </row>
    <row r="35" spans="2:11" ht="30.75" customHeight="1">
      <c r="B35" s="217"/>
      <c r="C35" s="218"/>
      <c r="D35" s="216"/>
      <c r="E35" s="220" t="s">
        <v>651</v>
      </c>
      <c r="F35" s="216"/>
      <c r="G35" s="337" t="s">
        <v>652</v>
      </c>
      <c r="H35" s="337"/>
      <c r="I35" s="337"/>
      <c r="J35" s="337"/>
      <c r="K35" s="214"/>
    </row>
    <row r="36" spans="2:11" ht="15" customHeight="1">
      <c r="B36" s="217"/>
      <c r="C36" s="218"/>
      <c r="D36" s="216"/>
      <c r="E36" s="220" t="s">
        <v>52</v>
      </c>
      <c r="F36" s="216"/>
      <c r="G36" s="337" t="s">
        <v>653</v>
      </c>
      <c r="H36" s="337"/>
      <c r="I36" s="337"/>
      <c r="J36" s="337"/>
      <c r="K36" s="214"/>
    </row>
    <row r="37" spans="2:11" ht="15" customHeight="1">
      <c r="B37" s="217"/>
      <c r="C37" s="218"/>
      <c r="D37" s="216"/>
      <c r="E37" s="220" t="s">
        <v>131</v>
      </c>
      <c r="F37" s="216"/>
      <c r="G37" s="337" t="s">
        <v>654</v>
      </c>
      <c r="H37" s="337"/>
      <c r="I37" s="337"/>
      <c r="J37" s="337"/>
      <c r="K37" s="214"/>
    </row>
    <row r="38" spans="2:11" ht="15" customHeight="1">
      <c r="B38" s="217"/>
      <c r="C38" s="218"/>
      <c r="D38" s="216"/>
      <c r="E38" s="220" t="s">
        <v>132</v>
      </c>
      <c r="F38" s="216"/>
      <c r="G38" s="337" t="s">
        <v>655</v>
      </c>
      <c r="H38" s="337"/>
      <c r="I38" s="337"/>
      <c r="J38" s="337"/>
      <c r="K38" s="214"/>
    </row>
    <row r="39" spans="2:11" ht="15" customHeight="1">
      <c r="B39" s="217"/>
      <c r="C39" s="218"/>
      <c r="D39" s="216"/>
      <c r="E39" s="220" t="s">
        <v>133</v>
      </c>
      <c r="F39" s="216"/>
      <c r="G39" s="337" t="s">
        <v>656</v>
      </c>
      <c r="H39" s="337"/>
      <c r="I39" s="337"/>
      <c r="J39" s="337"/>
      <c r="K39" s="214"/>
    </row>
    <row r="40" spans="2:11" ht="15" customHeight="1">
      <c r="B40" s="217"/>
      <c r="C40" s="218"/>
      <c r="D40" s="216"/>
      <c r="E40" s="220" t="s">
        <v>657</v>
      </c>
      <c r="F40" s="216"/>
      <c r="G40" s="337" t="s">
        <v>658</v>
      </c>
      <c r="H40" s="337"/>
      <c r="I40" s="337"/>
      <c r="J40" s="337"/>
      <c r="K40" s="214"/>
    </row>
    <row r="41" spans="2:11" ht="15" customHeight="1">
      <c r="B41" s="217"/>
      <c r="C41" s="218"/>
      <c r="D41" s="216"/>
      <c r="E41" s="220"/>
      <c r="F41" s="216"/>
      <c r="G41" s="337" t="s">
        <v>659</v>
      </c>
      <c r="H41" s="337"/>
      <c r="I41" s="337"/>
      <c r="J41" s="337"/>
      <c r="K41" s="214"/>
    </row>
    <row r="42" spans="2:11" ht="15" customHeight="1">
      <c r="B42" s="217"/>
      <c r="C42" s="218"/>
      <c r="D42" s="216"/>
      <c r="E42" s="220" t="s">
        <v>660</v>
      </c>
      <c r="F42" s="216"/>
      <c r="G42" s="337" t="s">
        <v>661</v>
      </c>
      <c r="H42" s="337"/>
      <c r="I42" s="337"/>
      <c r="J42" s="337"/>
      <c r="K42" s="214"/>
    </row>
    <row r="43" spans="2:11" ht="15" customHeight="1">
      <c r="B43" s="217"/>
      <c r="C43" s="218"/>
      <c r="D43" s="216"/>
      <c r="E43" s="220" t="s">
        <v>135</v>
      </c>
      <c r="F43" s="216"/>
      <c r="G43" s="337" t="s">
        <v>662</v>
      </c>
      <c r="H43" s="337"/>
      <c r="I43" s="337"/>
      <c r="J43" s="337"/>
      <c r="K43" s="214"/>
    </row>
    <row r="44" spans="2:11" ht="12.75" customHeight="1">
      <c r="B44" s="217"/>
      <c r="C44" s="218"/>
      <c r="D44" s="216"/>
      <c r="E44" s="216"/>
      <c r="F44" s="216"/>
      <c r="G44" s="216"/>
      <c r="H44" s="216"/>
      <c r="I44" s="216"/>
      <c r="J44" s="216"/>
      <c r="K44" s="214"/>
    </row>
    <row r="45" spans="2:11" ht="15" customHeight="1">
      <c r="B45" s="217"/>
      <c r="C45" s="218"/>
      <c r="D45" s="337" t="s">
        <v>663</v>
      </c>
      <c r="E45" s="337"/>
      <c r="F45" s="337"/>
      <c r="G45" s="337"/>
      <c r="H45" s="337"/>
      <c r="I45" s="337"/>
      <c r="J45" s="337"/>
      <c r="K45" s="214"/>
    </row>
    <row r="46" spans="2:11" ht="15" customHeight="1">
      <c r="B46" s="217"/>
      <c r="C46" s="218"/>
      <c r="D46" s="218"/>
      <c r="E46" s="337" t="s">
        <v>664</v>
      </c>
      <c r="F46" s="337"/>
      <c r="G46" s="337"/>
      <c r="H46" s="337"/>
      <c r="I46" s="337"/>
      <c r="J46" s="337"/>
      <c r="K46" s="214"/>
    </row>
    <row r="47" spans="2:11" ht="15" customHeight="1">
      <c r="B47" s="217"/>
      <c r="C47" s="218"/>
      <c r="D47" s="218"/>
      <c r="E47" s="337" t="s">
        <v>665</v>
      </c>
      <c r="F47" s="337"/>
      <c r="G47" s="337"/>
      <c r="H47" s="337"/>
      <c r="I47" s="337"/>
      <c r="J47" s="337"/>
      <c r="K47" s="214"/>
    </row>
    <row r="48" spans="2:11" ht="15" customHeight="1">
      <c r="B48" s="217"/>
      <c r="C48" s="218"/>
      <c r="D48" s="218"/>
      <c r="E48" s="337" t="s">
        <v>666</v>
      </c>
      <c r="F48" s="337"/>
      <c r="G48" s="337"/>
      <c r="H48" s="337"/>
      <c r="I48" s="337"/>
      <c r="J48" s="337"/>
      <c r="K48" s="214"/>
    </row>
    <row r="49" spans="2:11" ht="15" customHeight="1">
      <c r="B49" s="217"/>
      <c r="C49" s="218"/>
      <c r="D49" s="337" t="s">
        <v>667</v>
      </c>
      <c r="E49" s="337"/>
      <c r="F49" s="337"/>
      <c r="G49" s="337"/>
      <c r="H49" s="337"/>
      <c r="I49" s="337"/>
      <c r="J49" s="337"/>
      <c r="K49" s="214"/>
    </row>
    <row r="50" spans="2:11" ht="25.5" customHeight="1">
      <c r="B50" s="213"/>
      <c r="C50" s="338" t="s">
        <v>668</v>
      </c>
      <c r="D50" s="338"/>
      <c r="E50" s="338"/>
      <c r="F50" s="338"/>
      <c r="G50" s="338"/>
      <c r="H50" s="338"/>
      <c r="I50" s="338"/>
      <c r="J50" s="338"/>
      <c r="K50" s="214"/>
    </row>
    <row r="51" spans="2:11" ht="5.25" customHeight="1">
      <c r="B51" s="213"/>
      <c r="C51" s="215"/>
      <c r="D51" s="215"/>
      <c r="E51" s="215"/>
      <c r="F51" s="215"/>
      <c r="G51" s="215"/>
      <c r="H51" s="215"/>
      <c r="I51" s="215"/>
      <c r="J51" s="215"/>
      <c r="K51" s="214"/>
    </row>
    <row r="52" spans="2:11" ht="15" customHeight="1">
      <c r="B52" s="213"/>
      <c r="C52" s="337" t="s">
        <v>669</v>
      </c>
      <c r="D52" s="337"/>
      <c r="E52" s="337"/>
      <c r="F52" s="337"/>
      <c r="G52" s="337"/>
      <c r="H52" s="337"/>
      <c r="I52" s="337"/>
      <c r="J52" s="337"/>
      <c r="K52" s="214"/>
    </row>
    <row r="53" spans="2:11" ht="15" customHeight="1">
      <c r="B53" s="213"/>
      <c r="C53" s="337" t="s">
        <v>670</v>
      </c>
      <c r="D53" s="337"/>
      <c r="E53" s="337"/>
      <c r="F53" s="337"/>
      <c r="G53" s="337"/>
      <c r="H53" s="337"/>
      <c r="I53" s="337"/>
      <c r="J53" s="337"/>
      <c r="K53" s="214"/>
    </row>
    <row r="54" spans="2:11" ht="12.75" customHeight="1">
      <c r="B54" s="213"/>
      <c r="C54" s="216"/>
      <c r="D54" s="216"/>
      <c r="E54" s="216"/>
      <c r="F54" s="216"/>
      <c r="G54" s="216"/>
      <c r="H54" s="216"/>
      <c r="I54" s="216"/>
      <c r="J54" s="216"/>
      <c r="K54" s="214"/>
    </row>
    <row r="55" spans="2:11" ht="15" customHeight="1">
      <c r="B55" s="213"/>
      <c r="C55" s="337" t="s">
        <v>671</v>
      </c>
      <c r="D55" s="337"/>
      <c r="E55" s="337"/>
      <c r="F55" s="337"/>
      <c r="G55" s="337"/>
      <c r="H55" s="337"/>
      <c r="I55" s="337"/>
      <c r="J55" s="337"/>
      <c r="K55" s="214"/>
    </row>
    <row r="56" spans="2:11" ht="15" customHeight="1">
      <c r="B56" s="213"/>
      <c r="C56" s="218"/>
      <c r="D56" s="337" t="s">
        <v>672</v>
      </c>
      <c r="E56" s="337"/>
      <c r="F56" s="337"/>
      <c r="G56" s="337"/>
      <c r="H56" s="337"/>
      <c r="I56" s="337"/>
      <c r="J56" s="337"/>
      <c r="K56" s="214"/>
    </row>
    <row r="57" spans="2:11" ht="15" customHeight="1">
      <c r="B57" s="213"/>
      <c r="C57" s="218"/>
      <c r="D57" s="337" t="s">
        <v>673</v>
      </c>
      <c r="E57" s="337"/>
      <c r="F57" s="337"/>
      <c r="G57" s="337"/>
      <c r="H57" s="337"/>
      <c r="I57" s="337"/>
      <c r="J57" s="337"/>
      <c r="K57" s="214"/>
    </row>
    <row r="58" spans="2:11" ht="15" customHeight="1">
      <c r="B58" s="213"/>
      <c r="C58" s="218"/>
      <c r="D58" s="337" t="s">
        <v>674</v>
      </c>
      <c r="E58" s="337"/>
      <c r="F58" s="337"/>
      <c r="G58" s="337"/>
      <c r="H58" s="337"/>
      <c r="I58" s="337"/>
      <c r="J58" s="337"/>
      <c r="K58" s="214"/>
    </row>
    <row r="59" spans="2:11" ht="15" customHeight="1">
      <c r="B59" s="213"/>
      <c r="C59" s="218"/>
      <c r="D59" s="337" t="s">
        <v>675</v>
      </c>
      <c r="E59" s="337"/>
      <c r="F59" s="337"/>
      <c r="G59" s="337"/>
      <c r="H59" s="337"/>
      <c r="I59" s="337"/>
      <c r="J59" s="337"/>
      <c r="K59" s="214"/>
    </row>
    <row r="60" spans="2:11" ht="15" customHeight="1">
      <c r="B60" s="213"/>
      <c r="C60" s="218"/>
      <c r="D60" s="336" t="s">
        <v>676</v>
      </c>
      <c r="E60" s="336"/>
      <c r="F60" s="336"/>
      <c r="G60" s="336"/>
      <c r="H60" s="336"/>
      <c r="I60" s="336"/>
      <c r="J60" s="336"/>
      <c r="K60" s="214"/>
    </row>
    <row r="61" spans="2:11" ht="15" customHeight="1">
      <c r="B61" s="213"/>
      <c r="C61" s="218"/>
      <c r="D61" s="337" t="s">
        <v>677</v>
      </c>
      <c r="E61" s="337"/>
      <c r="F61" s="337"/>
      <c r="G61" s="337"/>
      <c r="H61" s="337"/>
      <c r="I61" s="337"/>
      <c r="J61" s="337"/>
      <c r="K61" s="214"/>
    </row>
    <row r="62" spans="2:11" ht="12.75" customHeight="1">
      <c r="B62" s="213"/>
      <c r="C62" s="218"/>
      <c r="D62" s="218"/>
      <c r="E62" s="221"/>
      <c r="F62" s="218"/>
      <c r="G62" s="218"/>
      <c r="H62" s="218"/>
      <c r="I62" s="218"/>
      <c r="J62" s="218"/>
      <c r="K62" s="214"/>
    </row>
    <row r="63" spans="2:11" ht="15" customHeight="1">
      <c r="B63" s="213"/>
      <c r="C63" s="218"/>
      <c r="D63" s="337" t="s">
        <v>678</v>
      </c>
      <c r="E63" s="337"/>
      <c r="F63" s="337"/>
      <c r="G63" s="337"/>
      <c r="H63" s="337"/>
      <c r="I63" s="337"/>
      <c r="J63" s="337"/>
      <c r="K63" s="214"/>
    </row>
    <row r="64" spans="2:11" ht="15" customHeight="1">
      <c r="B64" s="213"/>
      <c r="C64" s="218"/>
      <c r="D64" s="336" t="s">
        <v>679</v>
      </c>
      <c r="E64" s="336"/>
      <c r="F64" s="336"/>
      <c r="G64" s="336"/>
      <c r="H64" s="336"/>
      <c r="I64" s="336"/>
      <c r="J64" s="336"/>
      <c r="K64" s="214"/>
    </row>
    <row r="65" spans="2:11" ht="15" customHeight="1">
      <c r="B65" s="213"/>
      <c r="C65" s="218"/>
      <c r="D65" s="337" t="s">
        <v>680</v>
      </c>
      <c r="E65" s="337"/>
      <c r="F65" s="337"/>
      <c r="G65" s="337"/>
      <c r="H65" s="337"/>
      <c r="I65" s="337"/>
      <c r="J65" s="337"/>
      <c r="K65" s="214"/>
    </row>
    <row r="66" spans="2:11" ht="15" customHeight="1">
      <c r="B66" s="213"/>
      <c r="C66" s="218"/>
      <c r="D66" s="337" t="s">
        <v>681</v>
      </c>
      <c r="E66" s="337"/>
      <c r="F66" s="337"/>
      <c r="G66" s="337"/>
      <c r="H66" s="337"/>
      <c r="I66" s="337"/>
      <c r="J66" s="337"/>
      <c r="K66" s="214"/>
    </row>
    <row r="67" spans="2:11" ht="15" customHeight="1">
      <c r="B67" s="213"/>
      <c r="C67" s="218"/>
      <c r="D67" s="337" t="s">
        <v>682</v>
      </c>
      <c r="E67" s="337"/>
      <c r="F67" s="337"/>
      <c r="G67" s="337"/>
      <c r="H67" s="337"/>
      <c r="I67" s="337"/>
      <c r="J67" s="337"/>
      <c r="K67" s="214"/>
    </row>
    <row r="68" spans="2:11" ht="15" customHeight="1">
      <c r="B68" s="213"/>
      <c r="C68" s="218"/>
      <c r="D68" s="337" t="s">
        <v>683</v>
      </c>
      <c r="E68" s="337"/>
      <c r="F68" s="337"/>
      <c r="G68" s="337"/>
      <c r="H68" s="337"/>
      <c r="I68" s="337"/>
      <c r="J68" s="337"/>
      <c r="K68" s="214"/>
    </row>
    <row r="69" spans="2:11" ht="12.75" customHeight="1">
      <c r="B69" s="222"/>
      <c r="C69" s="223"/>
      <c r="D69" s="223"/>
      <c r="E69" s="223"/>
      <c r="F69" s="223"/>
      <c r="G69" s="223"/>
      <c r="H69" s="223"/>
      <c r="I69" s="223"/>
      <c r="J69" s="223"/>
      <c r="K69" s="224"/>
    </row>
    <row r="70" spans="2:11" ht="18.75" customHeight="1">
      <c r="B70" s="225"/>
      <c r="C70" s="225"/>
      <c r="D70" s="225"/>
      <c r="E70" s="225"/>
      <c r="F70" s="225"/>
      <c r="G70" s="225"/>
      <c r="H70" s="225"/>
      <c r="I70" s="225"/>
      <c r="J70" s="225"/>
      <c r="K70" s="226"/>
    </row>
    <row r="71" spans="2:11" ht="18.75" customHeight="1"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2:11" ht="7.5" customHeight="1">
      <c r="B72" s="227"/>
      <c r="C72" s="228"/>
      <c r="D72" s="228"/>
      <c r="E72" s="228"/>
      <c r="F72" s="228"/>
      <c r="G72" s="228"/>
      <c r="H72" s="228"/>
      <c r="I72" s="228"/>
      <c r="J72" s="228"/>
      <c r="K72" s="229"/>
    </row>
    <row r="73" spans="2:11" ht="45" customHeight="1">
      <c r="B73" s="230"/>
      <c r="C73" s="335" t="s">
        <v>100</v>
      </c>
      <c r="D73" s="335"/>
      <c r="E73" s="335"/>
      <c r="F73" s="335"/>
      <c r="G73" s="335"/>
      <c r="H73" s="335"/>
      <c r="I73" s="335"/>
      <c r="J73" s="335"/>
      <c r="K73" s="231"/>
    </row>
    <row r="74" spans="2:11" ht="17.25" customHeight="1">
      <c r="B74" s="230"/>
      <c r="C74" s="232" t="s">
        <v>684</v>
      </c>
      <c r="D74" s="232"/>
      <c r="E74" s="232"/>
      <c r="F74" s="232" t="s">
        <v>685</v>
      </c>
      <c r="G74" s="233"/>
      <c r="H74" s="232" t="s">
        <v>131</v>
      </c>
      <c r="I74" s="232" t="s">
        <v>56</v>
      </c>
      <c r="J74" s="232" t="s">
        <v>686</v>
      </c>
      <c r="K74" s="231"/>
    </row>
    <row r="75" spans="2:11" ht="17.25" customHeight="1">
      <c r="B75" s="230"/>
      <c r="C75" s="234" t="s">
        <v>687</v>
      </c>
      <c r="D75" s="234"/>
      <c r="E75" s="234"/>
      <c r="F75" s="235" t="s">
        <v>688</v>
      </c>
      <c r="G75" s="236"/>
      <c r="H75" s="234"/>
      <c r="I75" s="234"/>
      <c r="J75" s="234" t="s">
        <v>689</v>
      </c>
      <c r="K75" s="231"/>
    </row>
    <row r="76" spans="2:11" ht="5.25" customHeight="1">
      <c r="B76" s="230"/>
      <c r="C76" s="237"/>
      <c r="D76" s="237"/>
      <c r="E76" s="237"/>
      <c r="F76" s="237"/>
      <c r="G76" s="238"/>
      <c r="H76" s="237"/>
      <c r="I76" s="237"/>
      <c r="J76" s="237"/>
      <c r="K76" s="231"/>
    </row>
    <row r="77" spans="2:11" ht="15" customHeight="1">
      <c r="B77" s="230"/>
      <c r="C77" s="220" t="s">
        <v>52</v>
      </c>
      <c r="D77" s="237"/>
      <c r="E77" s="237"/>
      <c r="F77" s="239" t="s">
        <v>690</v>
      </c>
      <c r="G77" s="238"/>
      <c r="H77" s="220" t="s">
        <v>691</v>
      </c>
      <c r="I77" s="220" t="s">
        <v>692</v>
      </c>
      <c r="J77" s="220">
        <v>20</v>
      </c>
      <c r="K77" s="231"/>
    </row>
    <row r="78" spans="2:11" ht="15" customHeight="1">
      <c r="B78" s="230"/>
      <c r="C78" s="220" t="s">
        <v>693</v>
      </c>
      <c r="D78" s="220"/>
      <c r="E78" s="220"/>
      <c r="F78" s="239" t="s">
        <v>690</v>
      </c>
      <c r="G78" s="238"/>
      <c r="H78" s="220" t="s">
        <v>694</v>
      </c>
      <c r="I78" s="220" t="s">
        <v>692</v>
      </c>
      <c r="J78" s="220">
        <v>120</v>
      </c>
      <c r="K78" s="231"/>
    </row>
    <row r="79" spans="2:11" ht="15" customHeight="1">
      <c r="B79" s="240"/>
      <c r="C79" s="220" t="s">
        <v>695</v>
      </c>
      <c r="D79" s="220"/>
      <c r="E79" s="220"/>
      <c r="F79" s="239" t="s">
        <v>696</v>
      </c>
      <c r="G79" s="238"/>
      <c r="H79" s="220" t="s">
        <v>697</v>
      </c>
      <c r="I79" s="220" t="s">
        <v>692</v>
      </c>
      <c r="J79" s="220">
        <v>50</v>
      </c>
      <c r="K79" s="231"/>
    </row>
    <row r="80" spans="2:11" ht="15" customHeight="1">
      <c r="B80" s="240"/>
      <c r="C80" s="220" t="s">
        <v>698</v>
      </c>
      <c r="D80" s="220"/>
      <c r="E80" s="220"/>
      <c r="F80" s="239" t="s">
        <v>690</v>
      </c>
      <c r="G80" s="238"/>
      <c r="H80" s="220" t="s">
        <v>699</v>
      </c>
      <c r="I80" s="220" t="s">
        <v>700</v>
      </c>
      <c r="J80" s="220"/>
      <c r="K80" s="231"/>
    </row>
    <row r="81" spans="2:11" ht="15" customHeight="1">
      <c r="B81" s="240"/>
      <c r="C81" s="241" t="s">
        <v>701</v>
      </c>
      <c r="D81" s="241"/>
      <c r="E81" s="241"/>
      <c r="F81" s="242" t="s">
        <v>696</v>
      </c>
      <c r="G81" s="241"/>
      <c r="H81" s="241" t="s">
        <v>702</v>
      </c>
      <c r="I81" s="241" t="s">
        <v>692</v>
      </c>
      <c r="J81" s="241">
        <v>15</v>
      </c>
      <c r="K81" s="231"/>
    </row>
    <row r="82" spans="2:11" ht="15" customHeight="1">
      <c r="B82" s="240"/>
      <c r="C82" s="241" t="s">
        <v>703</v>
      </c>
      <c r="D82" s="241"/>
      <c r="E82" s="241"/>
      <c r="F82" s="242" t="s">
        <v>696</v>
      </c>
      <c r="G82" s="241"/>
      <c r="H82" s="241" t="s">
        <v>704</v>
      </c>
      <c r="I82" s="241" t="s">
        <v>692</v>
      </c>
      <c r="J82" s="241">
        <v>15</v>
      </c>
      <c r="K82" s="231"/>
    </row>
    <row r="83" spans="2:11" ht="15" customHeight="1">
      <c r="B83" s="240"/>
      <c r="C83" s="241" t="s">
        <v>705</v>
      </c>
      <c r="D83" s="241"/>
      <c r="E83" s="241"/>
      <c r="F83" s="242" t="s">
        <v>696</v>
      </c>
      <c r="G83" s="241"/>
      <c r="H83" s="241" t="s">
        <v>706</v>
      </c>
      <c r="I83" s="241" t="s">
        <v>692</v>
      </c>
      <c r="J83" s="241">
        <v>20</v>
      </c>
      <c r="K83" s="231"/>
    </row>
    <row r="84" spans="2:11" ht="15" customHeight="1">
      <c r="B84" s="240"/>
      <c r="C84" s="241" t="s">
        <v>707</v>
      </c>
      <c r="D84" s="241"/>
      <c r="E84" s="241"/>
      <c r="F84" s="242" t="s">
        <v>696</v>
      </c>
      <c r="G84" s="241"/>
      <c r="H84" s="241" t="s">
        <v>708</v>
      </c>
      <c r="I84" s="241" t="s">
        <v>692</v>
      </c>
      <c r="J84" s="241">
        <v>20</v>
      </c>
      <c r="K84" s="231"/>
    </row>
    <row r="85" spans="2:11" ht="15" customHeight="1">
      <c r="B85" s="240"/>
      <c r="C85" s="220" t="s">
        <v>709</v>
      </c>
      <c r="D85" s="220"/>
      <c r="E85" s="220"/>
      <c r="F85" s="239" t="s">
        <v>696</v>
      </c>
      <c r="G85" s="238"/>
      <c r="H85" s="220" t="s">
        <v>710</v>
      </c>
      <c r="I85" s="220" t="s">
        <v>692</v>
      </c>
      <c r="J85" s="220">
        <v>50</v>
      </c>
      <c r="K85" s="231"/>
    </row>
    <row r="86" spans="2:11" ht="15" customHeight="1">
      <c r="B86" s="240"/>
      <c r="C86" s="220" t="s">
        <v>711</v>
      </c>
      <c r="D86" s="220"/>
      <c r="E86" s="220"/>
      <c r="F86" s="239" t="s">
        <v>696</v>
      </c>
      <c r="G86" s="238"/>
      <c r="H86" s="220" t="s">
        <v>712</v>
      </c>
      <c r="I86" s="220" t="s">
        <v>692</v>
      </c>
      <c r="J86" s="220">
        <v>20</v>
      </c>
      <c r="K86" s="231"/>
    </row>
    <row r="87" spans="2:11" ht="15" customHeight="1">
      <c r="B87" s="240"/>
      <c r="C87" s="220" t="s">
        <v>713</v>
      </c>
      <c r="D87" s="220"/>
      <c r="E87" s="220"/>
      <c r="F87" s="239" t="s">
        <v>696</v>
      </c>
      <c r="G87" s="238"/>
      <c r="H87" s="220" t="s">
        <v>714</v>
      </c>
      <c r="I87" s="220" t="s">
        <v>692</v>
      </c>
      <c r="J87" s="220">
        <v>20</v>
      </c>
      <c r="K87" s="231"/>
    </row>
    <row r="88" spans="2:11" ht="15" customHeight="1">
      <c r="B88" s="240"/>
      <c r="C88" s="220" t="s">
        <v>715</v>
      </c>
      <c r="D88" s="220"/>
      <c r="E88" s="220"/>
      <c r="F88" s="239" t="s">
        <v>696</v>
      </c>
      <c r="G88" s="238"/>
      <c r="H88" s="220" t="s">
        <v>716</v>
      </c>
      <c r="I88" s="220" t="s">
        <v>692</v>
      </c>
      <c r="J88" s="220">
        <v>50</v>
      </c>
      <c r="K88" s="231"/>
    </row>
    <row r="89" spans="2:11" ht="15" customHeight="1">
      <c r="B89" s="240"/>
      <c r="C89" s="220" t="s">
        <v>717</v>
      </c>
      <c r="D89" s="220"/>
      <c r="E89" s="220"/>
      <c r="F89" s="239" t="s">
        <v>696</v>
      </c>
      <c r="G89" s="238"/>
      <c r="H89" s="220" t="s">
        <v>717</v>
      </c>
      <c r="I89" s="220" t="s">
        <v>692</v>
      </c>
      <c r="J89" s="220">
        <v>50</v>
      </c>
      <c r="K89" s="231"/>
    </row>
    <row r="90" spans="2:11" ht="15" customHeight="1">
      <c r="B90" s="240"/>
      <c r="C90" s="220" t="s">
        <v>136</v>
      </c>
      <c r="D90" s="220"/>
      <c r="E90" s="220"/>
      <c r="F90" s="239" t="s">
        <v>696</v>
      </c>
      <c r="G90" s="238"/>
      <c r="H90" s="220" t="s">
        <v>718</v>
      </c>
      <c r="I90" s="220" t="s">
        <v>692</v>
      </c>
      <c r="J90" s="220">
        <v>255</v>
      </c>
      <c r="K90" s="231"/>
    </row>
    <row r="91" spans="2:11" ht="15" customHeight="1">
      <c r="B91" s="240"/>
      <c r="C91" s="220" t="s">
        <v>719</v>
      </c>
      <c r="D91" s="220"/>
      <c r="E91" s="220"/>
      <c r="F91" s="239" t="s">
        <v>690</v>
      </c>
      <c r="G91" s="238"/>
      <c r="H91" s="220" t="s">
        <v>720</v>
      </c>
      <c r="I91" s="220" t="s">
        <v>721</v>
      </c>
      <c r="J91" s="220"/>
      <c r="K91" s="231"/>
    </row>
    <row r="92" spans="2:11" ht="15" customHeight="1">
      <c r="B92" s="240"/>
      <c r="C92" s="220" t="s">
        <v>722</v>
      </c>
      <c r="D92" s="220"/>
      <c r="E92" s="220"/>
      <c r="F92" s="239" t="s">
        <v>690</v>
      </c>
      <c r="G92" s="238"/>
      <c r="H92" s="220" t="s">
        <v>723</v>
      </c>
      <c r="I92" s="220" t="s">
        <v>724</v>
      </c>
      <c r="J92" s="220"/>
      <c r="K92" s="231"/>
    </row>
    <row r="93" spans="2:11" ht="15" customHeight="1">
      <c r="B93" s="240"/>
      <c r="C93" s="220" t="s">
        <v>725</v>
      </c>
      <c r="D93" s="220"/>
      <c r="E93" s="220"/>
      <c r="F93" s="239" t="s">
        <v>690</v>
      </c>
      <c r="G93" s="238"/>
      <c r="H93" s="220" t="s">
        <v>725</v>
      </c>
      <c r="I93" s="220" t="s">
        <v>724</v>
      </c>
      <c r="J93" s="220"/>
      <c r="K93" s="231"/>
    </row>
    <row r="94" spans="2:11" ht="15" customHeight="1">
      <c r="B94" s="240"/>
      <c r="C94" s="220" t="s">
        <v>37</v>
      </c>
      <c r="D94" s="220"/>
      <c r="E94" s="220"/>
      <c r="F94" s="239" t="s">
        <v>690</v>
      </c>
      <c r="G94" s="238"/>
      <c r="H94" s="220" t="s">
        <v>726</v>
      </c>
      <c r="I94" s="220" t="s">
        <v>724</v>
      </c>
      <c r="J94" s="220"/>
      <c r="K94" s="231"/>
    </row>
    <row r="95" spans="2:11" ht="15" customHeight="1">
      <c r="B95" s="240"/>
      <c r="C95" s="220" t="s">
        <v>47</v>
      </c>
      <c r="D95" s="220"/>
      <c r="E95" s="220"/>
      <c r="F95" s="239" t="s">
        <v>690</v>
      </c>
      <c r="G95" s="238"/>
      <c r="H95" s="220" t="s">
        <v>727</v>
      </c>
      <c r="I95" s="220" t="s">
        <v>724</v>
      </c>
      <c r="J95" s="220"/>
      <c r="K95" s="231"/>
    </row>
    <row r="96" spans="2:11" ht="15" customHeight="1">
      <c r="B96" s="243"/>
      <c r="C96" s="244"/>
      <c r="D96" s="244"/>
      <c r="E96" s="244"/>
      <c r="F96" s="244"/>
      <c r="G96" s="244"/>
      <c r="H96" s="244"/>
      <c r="I96" s="244"/>
      <c r="J96" s="244"/>
      <c r="K96" s="245"/>
    </row>
    <row r="97" spans="2:11" ht="18.75" customHeight="1">
      <c r="B97" s="246"/>
      <c r="C97" s="247"/>
      <c r="D97" s="247"/>
      <c r="E97" s="247"/>
      <c r="F97" s="247"/>
      <c r="G97" s="247"/>
      <c r="H97" s="247"/>
      <c r="I97" s="247"/>
      <c r="J97" s="247"/>
      <c r="K97" s="246"/>
    </row>
    <row r="98" spans="2:11" ht="18.75" customHeight="1"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2:11" ht="7.5" customHeight="1">
      <c r="B99" s="227"/>
      <c r="C99" s="228"/>
      <c r="D99" s="228"/>
      <c r="E99" s="228"/>
      <c r="F99" s="228"/>
      <c r="G99" s="228"/>
      <c r="H99" s="228"/>
      <c r="I99" s="228"/>
      <c r="J99" s="228"/>
      <c r="K99" s="229"/>
    </row>
    <row r="100" spans="2:11" ht="45" customHeight="1">
      <c r="B100" s="230"/>
      <c r="C100" s="335" t="s">
        <v>728</v>
      </c>
      <c r="D100" s="335"/>
      <c r="E100" s="335"/>
      <c r="F100" s="335"/>
      <c r="G100" s="335"/>
      <c r="H100" s="335"/>
      <c r="I100" s="335"/>
      <c r="J100" s="335"/>
      <c r="K100" s="231"/>
    </row>
    <row r="101" spans="2:11" ht="17.25" customHeight="1">
      <c r="B101" s="230"/>
      <c r="C101" s="232" t="s">
        <v>684</v>
      </c>
      <c r="D101" s="232"/>
      <c r="E101" s="232"/>
      <c r="F101" s="232" t="s">
        <v>685</v>
      </c>
      <c r="G101" s="233"/>
      <c r="H101" s="232" t="s">
        <v>131</v>
      </c>
      <c r="I101" s="232" t="s">
        <v>56</v>
      </c>
      <c r="J101" s="232" t="s">
        <v>686</v>
      </c>
      <c r="K101" s="231"/>
    </row>
    <row r="102" spans="2:11" ht="17.25" customHeight="1">
      <c r="B102" s="230"/>
      <c r="C102" s="234" t="s">
        <v>687</v>
      </c>
      <c r="D102" s="234"/>
      <c r="E102" s="234"/>
      <c r="F102" s="235" t="s">
        <v>688</v>
      </c>
      <c r="G102" s="236"/>
      <c r="H102" s="234"/>
      <c r="I102" s="234"/>
      <c r="J102" s="234" t="s">
        <v>689</v>
      </c>
      <c r="K102" s="231"/>
    </row>
    <row r="103" spans="2:11" ht="5.25" customHeight="1">
      <c r="B103" s="230"/>
      <c r="C103" s="232"/>
      <c r="D103" s="232"/>
      <c r="E103" s="232"/>
      <c r="F103" s="232"/>
      <c r="G103" s="248"/>
      <c r="H103" s="232"/>
      <c r="I103" s="232"/>
      <c r="J103" s="232"/>
      <c r="K103" s="231"/>
    </row>
    <row r="104" spans="2:11" ht="15" customHeight="1">
      <c r="B104" s="230"/>
      <c r="C104" s="220" t="s">
        <v>52</v>
      </c>
      <c r="D104" s="237"/>
      <c r="E104" s="237"/>
      <c r="F104" s="239" t="s">
        <v>690</v>
      </c>
      <c r="G104" s="248"/>
      <c r="H104" s="220" t="s">
        <v>729</v>
      </c>
      <c r="I104" s="220" t="s">
        <v>692</v>
      </c>
      <c r="J104" s="220">
        <v>20</v>
      </c>
      <c r="K104" s="231"/>
    </row>
    <row r="105" spans="2:11" ht="15" customHeight="1">
      <c r="B105" s="230"/>
      <c r="C105" s="220" t="s">
        <v>693</v>
      </c>
      <c r="D105" s="220"/>
      <c r="E105" s="220"/>
      <c r="F105" s="239" t="s">
        <v>690</v>
      </c>
      <c r="G105" s="220"/>
      <c r="H105" s="220" t="s">
        <v>729</v>
      </c>
      <c r="I105" s="220" t="s">
        <v>692</v>
      </c>
      <c r="J105" s="220">
        <v>120</v>
      </c>
      <c r="K105" s="231"/>
    </row>
    <row r="106" spans="2:11" ht="15" customHeight="1">
      <c r="B106" s="240"/>
      <c r="C106" s="220" t="s">
        <v>695</v>
      </c>
      <c r="D106" s="220"/>
      <c r="E106" s="220"/>
      <c r="F106" s="239" t="s">
        <v>696</v>
      </c>
      <c r="G106" s="220"/>
      <c r="H106" s="220" t="s">
        <v>729</v>
      </c>
      <c r="I106" s="220" t="s">
        <v>692</v>
      </c>
      <c r="J106" s="220">
        <v>50</v>
      </c>
      <c r="K106" s="231"/>
    </row>
    <row r="107" spans="2:11" ht="15" customHeight="1">
      <c r="B107" s="240"/>
      <c r="C107" s="220" t="s">
        <v>698</v>
      </c>
      <c r="D107" s="220"/>
      <c r="E107" s="220"/>
      <c r="F107" s="239" t="s">
        <v>690</v>
      </c>
      <c r="G107" s="220"/>
      <c r="H107" s="220" t="s">
        <v>729</v>
      </c>
      <c r="I107" s="220" t="s">
        <v>700</v>
      </c>
      <c r="J107" s="220"/>
      <c r="K107" s="231"/>
    </row>
    <row r="108" spans="2:11" ht="15" customHeight="1">
      <c r="B108" s="240"/>
      <c r="C108" s="220" t="s">
        <v>709</v>
      </c>
      <c r="D108" s="220"/>
      <c r="E108" s="220"/>
      <c r="F108" s="239" t="s">
        <v>696</v>
      </c>
      <c r="G108" s="220"/>
      <c r="H108" s="220" t="s">
        <v>729</v>
      </c>
      <c r="I108" s="220" t="s">
        <v>692</v>
      </c>
      <c r="J108" s="220">
        <v>50</v>
      </c>
      <c r="K108" s="231"/>
    </row>
    <row r="109" spans="2:11" ht="15" customHeight="1">
      <c r="B109" s="240"/>
      <c r="C109" s="220" t="s">
        <v>717</v>
      </c>
      <c r="D109" s="220"/>
      <c r="E109" s="220"/>
      <c r="F109" s="239" t="s">
        <v>696</v>
      </c>
      <c r="G109" s="220"/>
      <c r="H109" s="220" t="s">
        <v>729</v>
      </c>
      <c r="I109" s="220" t="s">
        <v>692</v>
      </c>
      <c r="J109" s="220">
        <v>50</v>
      </c>
      <c r="K109" s="231"/>
    </row>
    <row r="110" spans="2:11" ht="15" customHeight="1">
      <c r="B110" s="240"/>
      <c r="C110" s="220" t="s">
        <v>715</v>
      </c>
      <c r="D110" s="220"/>
      <c r="E110" s="220"/>
      <c r="F110" s="239" t="s">
        <v>696</v>
      </c>
      <c r="G110" s="220"/>
      <c r="H110" s="220" t="s">
        <v>729</v>
      </c>
      <c r="I110" s="220" t="s">
        <v>692</v>
      </c>
      <c r="J110" s="220">
        <v>50</v>
      </c>
      <c r="K110" s="231"/>
    </row>
    <row r="111" spans="2:11" ht="15" customHeight="1">
      <c r="B111" s="240"/>
      <c r="C111" s="220" t="s">
        <v>52</v>
      </c>
      <c r="D111" s="220"/>
      <c r="E111" s="220"/>
      <c r="F111" s="239" t="s">
        <v>690</v>
      </c>
      <c r="G111" s="220"/>
      <c r="H111" s="220" t="s">
        <v>730</v>
      </c>
      <c r="I111" s="220" t="s">
        <v>692</v>
      </c>
      <c r="J111" s="220">
        <v>20</v>
      </c>
      <c r="K111" s="231"/>
    </row>
    <row r="112" spans="2:11" ht="15" customHeight="1">
      <c r="B112" s="240"/>
      <c r="C112" s="220" t="s">
        <v>731</v>
      </c>
      <c r="D112" s="220"/>
      <c r="E112" s="220"/>
      <c r="F112" s="239" t="s">
        <v>690</v>
      </c>
      <c r="G112" s="220"/>
      <c r="H112" s="220" t="s">
        <v>732</v>
      </c>
      <c r="I112" s="220" t="s">
        <v>692</v>
      </c>
      <c r="J112" s="220">
        <v>120</v>
      </c>
      <c r="K112" s="231"/>
    </row>
    <row r="113" spans="2:11" ht="15" customHeight="1">
      <c r="B113" s="240"/>
      <c r="C113" s="220" t="s">
        <v>37</v>
      </c>
      <c r="D113" s="220"/>
      <c r="E113" s="220"/>
      <c r="F113" s="239" t="s">
        <v>690</v>
      </c>
      <c r="G113" s="220"/>
      <c r="H113" s="220" t="s">
        <v>733</v>
      </c>
      <c r="I113" s="220" t="s">
        <v>724</v>
      </c>
      <c r="J113" s="220"/>
      <c r="K113" s="231"/>
    </row>
    <row r="114" spans="2:11" ht="15" customHeight="1">
      <c r="B114" s="240"/>
      <c r="C114" s="220" t="s">
        <v>47</v>
      </c>
      <c r="D114" s="220"/>
      <c r="E114" s="220"/>
      <c r="F114" s="239" t="s">
        <v>690</v>
      </c>
      <c r="G114" s="220"/>
      <c r="H114" s="220" t="s">
        <v>734</v>
      </c>
      <c r="I114" s="220" t="s">
        <v>724</v>
      </c>
      <c r="J114" s="220"/>
      <c r="K114" s="231"/>
    </row>
    <row r="115" spans="2:11" ht="15" customHeight="1">
      <c r="B115" s="240"/>
      <c r="C115" s="220" t="s">
        <v>56</v>
      </c>
      <c r="D115" s="220"/>
      <c r="E115" s="220"/>
      <c r="F115" s="239" t="s">
        <v>690</v>
      </c>
      <c r="G115" s="220"/>
      <c r="H115" s="220" t="s">
        <v>735</v>
      </c>
      <c r="I115" s="220" t="s">
        <v>736</v>
      </c>
      <c r="J115" s="220"/>
      <c r="K115" s="231"/>
    </row>
    <row r="116" spans="2:11" ht="15" customHeight="1">
      <c r="B116" s="243"/>
      <c r="C116" s="249"/>
      <c r="D116" s="249"/>
      <c r="E116" s="249"/>
      <c r="F116" s="249"/>
      <c r="G116" s="249"/>
      <c r="H116" s="249"/>
      <c r="I116" s="249"/>
      <c r="J116" s="249"/>
      <c r="K116" s="245"/>
    </row>
    <row r="117" spans="2:11" ht="18.75" customHeight="1">
      <c r="B117" s="250"/>
      <c r="C117" s="216"/>
      <c r="D117" s="216"/>
      <c r="E117" s="216"/>
      <c r="F117" s="251"/>
      <c r="G117" s="216"/>
      <c r="H117" s="216"/>
      <c r="I117" s="216"/>
      <c r="J117" s="216"/>
      <c r="K117" s="250"/>
    </row>
    <row r="118" spans="2:11" ht="18.75" customHeight="1"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2:11" ht="7.5" customHeight="1">
      <c r="B119" s="252"/>
      <c r="C119" s="253"/>
      <c r="D119" s="253"/>
      <c r="E119" s="253"/>
      <c r="F119" s="253"/>
      <c r="G119" s="253"/>
      <c r="H119" s="253"/>
      <c r="I119" s="253"/>
      <c r="J119" s="253"/>
      <c r="K119" s="254"/>
    </row>
    <row r="120" spans="2:11" ht="45" customHeight="1">
      <c r="B120" s="255"/>
      <c r="C120" s="334" t="s">
        <v>737</v>
      </c>
      <c r="D120" s="334"/>
      <c r="E120" s="334"/>
      <c r="F120" s="334"/>
      <c r="G120" s="334"/>
      <c r="H120" s="334"/>
      <c r="I120" s="334"/>
      <c r="J120" s="334"/>
      <c r="K120" s="256"/>
    </row>
    <row r="121" spans="2:11" ht="17.25" customHeight="1">
      <c r="B121" s="257"/>
      <c r="C121" s="232" t="s">
        <v>684</v>
      </c>
      <c r="D121" s="232"/>
      <c r="E121" s="232"/>
      <c r="F121" s="232" t="s">
        <v>685</v>
      </c>
      <c r="G121" s="233"/>
      <c r="H121" s="232" t="s">
        <v>131</v>
      </c>
      <c r="I121" s="232" t="s">
        <v>56</v>
      </c>
      <c r="J121" s="232" t="s">
        <v>686</v>
      </c>
      <c r="K121" s="258"/>
    </row>
    <row r="122" spans="2:11" ht="17.25" customHeight="1">
      <c r="B122" s="257"/>
      <c r="C122" s="234" t="s">
        <v>687</v>
      </c>
      <c r="D122" s="234"/>
      <c r="E122" s="234"/>
      <c r="F122" s="235" t="s">
        <v>688</v>
      </c>
      <c r="G122" s="236"/>
      <c r="H122" s="234"/>
      <c r="I122" s="234"/>
      <c r="J122" s="234" t="s">
        <v>689</v>
      </c>
      <c r="K122" s="258"/>
    </row>
    <row r="123" spans="2:11" ht="5.25" customHeight="1">
      <c r="B123" s="259"/>
      <c r="C123" s="237"/>
      <c r="D123" s="237"/>
      <c r="E123" s="237"/>
      <c r="F123" s="237"/>
      <c r="G123" s="220"/>
      <c r="H123" s="237"/>
      <c r="I123" s="237"/>
      <c r="J123" s="237"/>
      <c r="K123" s="260"/>
    </row>
    <row r="124" spans="2:11" ht="15" customHeight="1">
      <c r="B124" s="259"/>
      <c r="C124" s="220" t="s">
        <v>693</v>
      </c>
      <c r="D124" s="237"/>
      <c r="E124" s="237"/>
      <c r="F124" s="239" t="s">
        <v>690</v>
      </c>
      <c r="G124" s="220"/>
      <c r="H124" s="220" t="s">
        <v>729</v>
      </c>
      <c r="I124" s="220" t="s">
        <v>692</v>
      </c>
      <c r="J124" s="220">
        <v>120</v>
      </c>
      <c r="K124" s="261"/>
    </row>
    <row r="125" spans="2:11" ht="15" customHeight="1">
      <c r="B125" s="259"/>
      <c r="C125" s="220" t="s">
        <v>738</v>
      </c>
      <c r="D125" s="220"/>
      <c r="E125" s="220"/>
      <c r="F125" s="239" t="s">
        <v>690</v>
      </c>
      <c r="G125" s="220"/>
      <c r="H125" s="220" t="s">
        <v>739</v>
      </c>
      <c r="I125" s="220" t="s">
        <v>692</v>
      </c>
      <c r="J125" s="220" t="s">
        <v>740</v>
      </c>
      <c r="K125" s="261"/>
    </row>
    <row r="126" spans="2:11" ht="15" customHeight="1">
      <c r="B126" s="259"/>
      <c r="C126" s="220" t="s">
        <v>639</v>
      </c>
      <c r="D126" s="220"/>
      <c r="E126" s="220"/>
      <c r="F126" s="239" t="s">
        <v>690</v>
      </c>
      <c r="G126" s="220"/>
      <c r="H126" s="220" t="s">
        <v>741</v>
      </c>
      <c r="I126" s="220" t="s">
        <v>692</v>
      </c>
      <c r="J126" s="220" t="s">
        <v>740</v>
      </c>
      <c r="K126" s="261"/>
    </row>
    <row r="127" spans="2:11" ht="15" customHeight="1">
      <c r="B127" s="259"/>
      <c r="C127" s="220" t="s">
        <v>701</v>
      </c>
      <c r="D127" s="220"/>
      <c r="E127" s="220"/>
      <c r="F127" s="239" t="s">
        <v>696</v>
      </c>
      <c r="G127" s="220"/>
      <c r="H127" s="220" t="s">
        <v>702</v>
      </c>
      <c r="I127" s="220" t="s">
        <v>692</v>
      </c>
      <c r="J127" s="220">
        <v>15</v>
      </c>
      <c r="K127" s="261"/>
    </row>
    <row r="128" spans="2:11" ht="15" customHeight="1">
      <c r="B128" s="259"/>
      <c r="C128" s="241" t="s">
        <v>703</v>
      </c>
      <c r="D128" s="241"/>
      <c r="E128" s="241"/>
      <c r="F128" s="242" t="s">
        <v>696</v>
      </c>
      <c r="G128" s="241"/>
      <c r="H128" s="241" t="s">
        <v>704</v>
      </c>
      <c r="I128" s="241" t="s">
        <v>692</v>
      </c>
      <c r="J128" s="241">
        <v>15</v>
      </c>
      <c r="K128" s="261"/>
    </row>
    <row r="129" spans="2:11" ht="15" customHeight="1">
      <c r="B129" s="259"/>
      <c r="C129" s="241" t="s">
        <v>705</v>
      </c>
      <c r="D129" s="241"/>
      <c r="E129" s="241"/>
      <c r="F129" s="242" t="s">
        <v>696</v>
      </c>
      <c r="G129" s="241"/>
      <c r="H129" s="241" t="s">
        <v>706</v>
      </c>
      <c r="I129" s="241" t="s">
        <v>692</v>
      </c>
      <c r="J129" s="241">
        <v>20</v>
      </c>
      <c r="K129" s="261"/>
    </row>
    <row r="130" spans="2:11" ht="15" customHeight="1">
      <c r="B130" s="259"/>
      <c r="C130" s="241" t="s">
        <v>707</v>
      </c>
      <c r="D130" s="241"/>
      <c r="E130" s="241"/>
      <c r="F130" s="242" t="s">
        <v>696</v>
      </c>
      <c r="G130" s="241"/>
      <c r="H130" s="241" t="s">
        <v>708</v>
      </c>
      <c r="I130" s="241" t="s">
        <v>692</v>
      </c>
      <c r="J130" s="241">
        <v>20</v>
      </c>
      <c r="K130" s="261"/>
    </row>
    <row r="131" spans="2:11" ht="15" customHeight="1">
      <c r="B131" s="259"/>
      <c r="C131" s="220" t="s">
        <v>695</v>
      </c>
      <c r="D131" s="220"/>
      <c r="E131" s="220"/>
      <c r="F131" s="239" t="s">
        <v>696</v>
      </c>
      <c r="G131" s="220"/>
      <c r="H131" s="220" t="s">
        <v>729</v>
      </c>
      <c r="I131" s="220" t="s">
        <v>692</v>
      </c>
      <c r="J131" s="220">
        <v>50</v>
      </c>
      <c r="K131" s="261"/>
    </row>
    <row r="132" spans="2:11" ht="15" customHeight="1">
      <c r="B132" s="259"/>
      <c r="C132" s="220" t="s">
        <v>709</v>
      </c>
      <c r="D132" s="220"/>
      <c r="E132" s="220"/>
      <c r="F132" s="239" t="s">
        <v>696</v>
      </c>
      <c r="G132" s="220"/>
      <c r="H132" s="220" t="s">
        <v>729</v>
      </c>
      <c r="I132" s="220" t="s">
        <v>692</v>
      </c>
      <c r="J132" s="220">
        <v>50</v>
      </c>
      <c r="K132" s="261"/>
    </row>
    <row r="133" spans="2:11" ht="15" customHeight="1">
      <c r="B133" s="259"/>
      <c r="C133" s="220" t="s">
        <v>715</v>
      </c>
      <c r="D133" s="220"/>
      <c r="E133" s="220"/>
      <c r="F133" s="239" t="s">
        <v>696</v>
      </c>
      <c r="G133" s="220"/>
      <c r="H133" s="220" t="s">
        <v>729</v>
      </c>
      <c r="I133" s="220" t="s">
        <v>692</v>
      </c>
      <c r="J133" s="220">
        <v>50</v>
      </c>
      <c r="K133" s="261"/>
    </row>
    <row r="134" spans="2:11" ht="15" customHeight="1">
      <c r="B134" s="259"/>
      <c r="C134" s="220" t="s">
        <v>717</v>
      </c>
      <c r="D134" s="220"/>
      <c r="E134" s="220"/>
      <c r="F134" s="239" t="s">
        <v>696</v>
      </c>
      <c r="G134" s="220"/>
      <c r="H134" s="220" t="s">
        <v>729</v>
      </c>
      <c r="I134" s="220" t="s">
        <v>692</v>
      </c>
      <c r="J134" s="220">
        <v>50</v>
      </c>
      <c r="K134" s="261"/>
    </row>
    <row r="135" spans="2:11" ht="15" customHeight="1">
      <c r="B135" s="259"/>
      <c r="C135" s="220" t="s">
        <v>136</v>
      </c>
      <c r="D135" s="220"/>
      <c r="E135" s="220"/>
      <c r="F135" s="239" t="s">
        <v>696</v>
      </c>
      <c r="G135" s="220"/>
      <c r="H135" s="220" t="s">
        <v>742</v>
      </c>
      <c r="I135" s="220" t="s">
        <v>692</v>
      </c>
      <c r="J135" s="220">
        <v>255</v>
      </c>
      <c r="K135" s="261"/>
    </row>
    <row r="136" spans="2:11" ht="15" customHeight="1">
      <c r="B136" s="259"/>
      <c r="C136" s="220" t="s">
        <v>719</v>
      </c>
      <c r="D136" s="220"/>
      <c r="E136" s="220"/>
      <c r="F136" s="239" t="s">
        <v>690</v>
      </c>
      <c r="G136" s="220"/>
      <c r="H136" s="220" t="s">
        <v>743</v>
      </c>
      <c r="I136" s="220" t="s">
        <v>721</v>
      </c>
      <c r="J136" s="220"/>
      <c r="K136" s="261"/>
    </row>
    <row r="137" spans="2:11" ht="15" customHeight="1">
      <c r="B137" s="259"/>
      <c r="C137" s="220" t="s">
        <v>722</v>
      </c>
      <c r="D137" s="220"/>
      <c r="E137" s="220"/>
      <c r="F137" s="239" t="s">
        <v>690</v>
      </c>
      <c r="G137" s="220"/>
      <c r="H137" s="220" t="s">
        <v>744</v>
      </c>
      <c r="I137" s="220" t="s">
        <v>724</v>
      </c>
      <c r="J137" s="220"/>
      <c r="K137" s="261"/>
    </row>
    <row r="138" spans="2:11" ht="15" customHeight="1">
      <c r="B138" s="259"/>
      <c r="C138" s="220" t="s">
        <v>725</v>
      </c>
      <c r="D138" s="220"/>
      <c r="E138" s="220"/>
      <c r="F138" s="239" t="s">
        <v>690</v>
      </c>
      <c r="G138" s="220"/>
      <c r="H138" s="220" t="s">
        <v>725</v>
      </c>
      <c r="I138" s="220" t="s">
        <v>724</v>
      </c>
      <c r="J138" s="220"/>
      <c r="K138" s="261"/>
    </row>
    <row r="139" spans="2:11" ht="15" customHeight="1">
      <c r="B139" s="259"/>
      <c r="C139" s="220" t="s">
        <v>37</v>
      </c>
      <c r="D139" s="220"/>
      <c r="E139" s="220"/>
      <c r="F139" s="239" t="s">
        <v>690</v>
      </c>
      <c r="G139" s="220"/>
      <c r="H139" s="220" t="s">
        <v>745</v>
      </c>
      <c r="I139" s="220" t="s">
        <v>724</v>
      </c>
      <c r="J139" s="220"/>
      <c r="K139" s="261"/>
    </row>
    <row r="140" spans="2:11" ht="15" customHeight="1">
      <c r="B140" s="259"/>
      <c r="C140" s="220" t="s">
        <v>746</v>
      </c>
      <c r="D140" s="220"/>
      <c r="E140" s="220"/>
      <c r="F140" s="239" t="s">
        <v>690</v>
      </c>
      <c r="G140" s="220"/>
      <c r="H140" s="220" t="s">
        <v>747</v>
      </c>
      <c r="I140" s="220" t="s">
        <v>724</v>
      </c>
      <c r="J140" s="220"/>
      <c r="K140" s="261"/>
    </row>
    <row r="141" spans="2:11" ht="15" customHeight="1">
      <c r="B141" s="262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2:11" ht="18.75" customHeight="1">
      <c r="B142" s="216"/>
      <c r="C142" s="216"/>
      <c r="D142" s="216"/>
      <c r="E142" s="216"/>
      <c r="F142" s="251"/>
      <c r="G142" s="216"/>
      <c r="H142" s="216"/>
      <c r="I142" s="216"/>
      <c r="J142" s="216"/>
      <c r="K142" s="216"/>
    </row>
    <row r="143" spans="2:11" ht="18.75" customHeight="1"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2:11" ht="7.5" customHeight="1">
      <c r="B144" s="227"/>
      <c r="C144" s="228"/>
      <c r="D144" s="228"/>
      <c r="E144" s="228"/>
      <c r="F144" s="228"/>
      <c r="G144" s="228"/>
      <c r="H144" s="228"/>
      <c r="I144" s="228"/>
      <c r="J144" s="228"/>
      <c r="K144" s="229"/>
    </row>
    <row r="145" spans="2:11" ht="45" customHeight="1">
      <c r="B145" s="230"/>
      <c r="C145" s="335" t="s">
        <v>748</v>
      </c>
      <c r="D145" s="335"/>
      <c r="E145" s="335"/>
      <c r="F145" s="335"/>
      <c r="G145" s="335"/>
      <c r="H145" s="335"/>
      <c r="I145" s="335"/>
      <c r="J145" s="335"/>
      <c r="K145" s="231"/>
    </row>
    <row r="146" spans="2:11" ht="17.25" customHeight="1">
      <c r="B146" s="230"/>
      <c r="C146" s="232" t="s">
        <v>684</v>
      </c>
      <c r="D146" s="232"/>
      <c r="E146" s="232"/>
      <c r="F146" s="232" t="s">
        <v>685</v>
      </c>
      <c r="G146" s="233"/>
      <c r="H146" s="232" t="s">
        <v>131</v>
      </c>
      <c r="I146" s="232" t="s">
        <v>56</v>
      </c>
      <c r="J146" s="232" t="s">
        <v>686</v>
      </c>
      <c r="K146" s="231"/>
    </row>
    <row r="147" spans="2:11" ht="17.25" customHeight="1">
      <c r="B147" s="230"/>
      <c r="C147" s="234" t="s">
        <v>687</v>
      </c>
      <c r="D147" s="234"/>
      <c r="E147" s="234"/>
      <c r="F147" s="235" t="s">
        <v>688</v>
      </c>
      <c r="G147" s="236"/>
      <c r="H147" s="234"/>
      <c r="I147" s="234"/>
      <c r="J147" s="234" t="s">
        <v>689</v>
      </c>
      <c r="K147" s="231"/>
    </row>
    <row r="148" spans="2:11" ht="5.25" customHeight="1">
      <c r="B148" s="240"/>
      <c r="C148" s="237"/>
      <c r="D148" s="237"/>
      <c r="E148" s="237"/>
      <c r="F148" s="237"/>
      <c r="G148" s="238"/>
      <c r="H148" s="237"/>
      <c r="I148" s="237"/>
      <c r="J148" s="237"/>
      <c r="K148" s="261"/>
    </row>
    <row r="149" spans="2:11" ht="15" customHeight="1">
      <c r="B149" s="240"/>
      <c r="C149" s="265" t="s">
        <v>693</v>
      </c>
      <c r="D149" s="220"/>
      <c r="E149" s="220"/>
      <c r="F149" s="266" t="s">
        <v>690</v>
      </c>
      <c r="G149" s="220"/>
      <c r="H149" s="265" t="s">
        <v>729</v>
      </c>
      <c r="I149" s="265" t="s">
        <v>692</v>
      </c>
      <c r="J149" s="265">
        <v>120</v>
      </c>
      <c r="K149" s="261"/>
    </row>
    <row r="150" spans="2:11" ht="15" customHeight="1">
      <c r="B150" s="240"/>
      <c r="C150" s="265" t="s">
        <v>738</v>
      </c>
      <c r="D150" s="220"/>
      <c r="E150" s="220"/>
      <c r="F150" s="266" t="s">
        <v>690</v>
      </c>
      <c r="G150" s="220"/>
      <c r="H150" s="265" t="s">
        <v>749</v>
      </c>
      <c r="I150" s="265" t="s">
        <v>692</v>
      </c>
      <c r="J150" s="265" t="s">
        <v>740</v>
      </c>
      <c r="K150" s="261"/>
    </row>
    <row r="151" spans="2:11" ht="15" customHeight="1">
      <c r="B151" s="240"/>
      <c r="C151" s="265" t="s">
        <v>639</v>
      </c>
      <c r="D151" s="220"/>
      <c r="E151" s="220"/>
      <c r="F151" s="266" t="s">
        <v>690</v>
      </c>
      <c r="G151" s="220"/>
      <c r="H151" s="265" t="s">
        <v>750</v>
      </c>
      <c r="I151" s="265" t="s">
        <v>692</v>
      </c>
      <c r="J151" s="265" t="s">
        <v>740</v>
      </c>
      <c r="K151" s="261"/>
    </row>
    <row r="152" spans="2:11" ht="15" customHeight="1">
      <c r="B152" s="240"/>
      <c r="C152" s="265" t="s">
        <v>695</v>
      </c>
      <c r="D152" s="220"/>
      <c r="E152" s="220"/>
      <c r="F152" s="266" t="s">
        <v>696</v>
      </c>
      <c r="G152" s="220"/>
      <c r="H152" s="265" t="s">
        <v>729</v>
      </c>
      <c r="I152" s="265" t="s">
        <v>692</v>
      </c>
      <c r="J152" s="265">
        <v>50</v>
      </c>
      <c r="K152" s="261"/>
    </row>
    <row r="153" spans="2:11" ht="15" customHeight="1">
      <c r="B153" s="240"/>
      <c r="C153" s="265" t="s">
        <v>698</v>
      </c>
      <c r="D153" s="220"/>
      <c r="E153" s="220"/>
      <c r="F153" s="266" t="s">
        <v>690</v>
      </c>
      <c r="G153" s="220"/>
      <c r="H153" s="265" t="s">
        <v>729</v>
      </c>
      <c r="I153" s="265" t="s">
        <v>700</v>
      </c>
      <c r="J153" s="265"/>
      <c r="K153" s="261"/>
    </row>
    <row r="154" spans="2:11" ht="15" customHeight="1">
      <c r="B154" s="240"/>
      <c r="C154" s="265" t="s">
        <v>709</v>
      </c>
      <c r="D154" s="220"/>
      <c r="E154" s="220"/>
      <c r="F154" s="266" t="s">
        <v>696</v>
      </c>
      <c r="G154" s="220"/>
      <c r="H154" s="265" t="s">
        <v>729</v>
      </c>
      <c r="I154" s="265" t="s">
        <v>692</v>
      </c>
      <c r="J154" s="265">
        <v>50</v>
      </c>
      <c r="K154" s="261"/>
    </row>
    <row r="155" spans="2:11" ht="15" customHeight="1">
      <c r="B155" s="240"/>
      <c r="C155" s="265" t="s">
        <v>717</v>
      </c>
      <c r="D155" s="220"/>
      <c r="E155" s="220"/>
      <c r="F155" s="266" t="s">
        <v>696</v>
      </c>
      <c r="G155" s="220"/>
      <c r="H155" s="265" t="s">
        <v>729</v>
      </c>
      <c r="I155" s="265" t="s">
        <v>692</v>
      </c>
      <c r="J155" s="265">
        <v>50</v>
      </c>
      <c r="K155" s="261"/>
    </row>
    <row r="156" spans="2:11" ht="15" customHeight="1">
      <c r="B156" s="240"/>
      <c r="C156" s="265" t="s">
        <v>715</v>
      </c>
      <c r="D156" s="220"/>
      <c r="E156" s="220"/>
      <c r="F156" s="266" t="s">
        <v>696</v>
      </c>
      <c r="G156" s="220"/>
      <c r="H156" s="265" t="s">
        <v>729</v>
      </c>
      <c r="I156" s="265" t="s">
        <v>692</v>
      </c>
      <c r="J156" s="265">
        <v>50</v>
      </c>
      <c r="K156" s="261"/>
    </row>
    <row r="157" spans="2:11" ht="15" customHeight="1">
      <c r="B157" s="240"/>
      <c r="C157" s="265" t="s">
        <v>105</v>
      </c>
      <c r="D157" s="220"/>
      <c r="E157" s="220"/>
      <c r="F157" s="266" t="s">
        <v>690</v>
      </c>
      <c r="G157" s="220"/>
      <c r="H157" s="265" t="s">
        <v>751</v>
      </c>
      <c r="I157" s="265" t="s">
        <v>692</v>
      </c>
      <c r="J157" s="265" t="s">
        <v>752</v>
      </c>
      <c r="K157" s="261"/>
    </row>
    <row r="158" spans="2:11" ht="15" customHeight="1">
      <c r="B158" s="240"/>
      <c r="C158" s="265" t="s">
        <v>753</v>
      </c>
      <c r="D158" s="220"/>
      <c r="E158" s="220"/>
      <c r="F158" s="266" t="s">
        <v>690</v>
      </c>
      <c r="G158" s="220"/>
      <c r="H158" s="265" t="s">
        <v>754</v>
      </c>
      <c r="I158" s="265" t="s">
        <v>724</v>
      </c>
      <c r="J158" s="265"/>
      <c r="K158" s="261"/>
    </row>
    <row r="159" spans="2:11" ht="15" customHeight="1">
      <c r="B159" s="267"/>
      <c r="C159" s="249"/>
      <c r="D159" s="249"/>
      <c r="E159" s="249"/>
      <c r="F159" s="249"/>
      <c r="G159" s="249"/>
      <c r="H159" s="249"/>
      <c r="I159" s="249"/>
      <c r="J159" s="249"/>
      <c r="K159" s="268"/>
    </row>
    <row r="160" spans="2:11" ht="18.75" customHeight="1">
      <c r="B160" s="216"/>
      <c r="C160" s="220"/>
      <c r="D160" s="220"/>
      <c r="E160" s="220"/>
      <c r="F160" s="239"/>
      <c r="G160" s="220"/>
      <c r="H160" s="220"/>
      <c r="I160" s="220"/>
      <c r="J160" s="220"/>
      <c r="K160" s="216"/>
    </row>
    <row r="161" spans="2:11" ht="18.75" customHeight="1"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2:11" ht="7.5" customHeight="1">
      <c r="B162" s="208"/>
      <c r="C162" s="209"/>
      <c r="D162" s="209"/>
      <c r="E162" s="209"/>
      <c r="F162" s="209"/>
      <c r="G162" s="209"/>
      <c r="H162" s="209"/>
      <c r="I162" s="209"/>
      <c r="J162" s="209"/>
      <c r="K162" s="210"/>
    </row>
    <row r="163" spans="2:11" ht="45" customHeight="1">
      <c r="B163" s="211"/>
      <c r="C163" s="334" t="s">
        <v>755</v>
      </c>
      <c r="D163" s="334"/>
      <c r="E163" s="334"/>
      <c r="F163" s="334"/>
      <c r="G163" s="334"/>
      <c r="H163" s="334"/>
      <c r="I163" s="334"/>
      <c r="J163" s="334"/>
      <c r="K163" s="212"/>
    </row>
    <row r="164" spans="2:11" ht="17.25" customHeight="1">
      <c r="B164" s="211"/>
      <c r="C164" s="232" t="s">
        <v>684</v>
      </c>
      <c r="D164" s="232"/>
      <c r="E164" s="232"/>
      <c r="F164" s="232" t="s">
        <v>685</v>
      </c>
      <c r="G164" s="269"/>
      <c r="H164" s="270" t="s">
        <v>131</v>
      </c>
      <c r="I164" s="270" t="s">
        <v>56</v>
      </c>
      <c r="J164" s="232" t="s">
        <v>686</v>
      </c>
      <c r="K164" s="212"/>
    </row>
    <row r="165" spans="2:11" ht="17.25" customHeight="1">
      <c r="B165" s="213"/>
      <c r="C165" s="234" t="s">
        <v>687</v>
      </c>
      <c r="D165" s="234"/>
      <c r="E165" s="234"/>
      <c r="F165" s="235" t="s">
        <v>688</v>
      </c>
      <c r="G165" s="271"/>
      <c r="H165" s="272"/>
      <c r="I165" s="272"/>
      <c r="J165" s="234" t="s">
        <v>689</v>
      </c>
      <c r="K165" s="214"/>
    </row>
    <row r="166" spans="2:11" ht="5.25" customHeight="1">
      <c r="B166" s="240"/>
      <c r="C166" s="237"/>
      <c r="D166" s="237"/>
      <c r="E166" s="237"/>
      <c r="F166" s="237"/>
      <c r="G166" s="238"/>
      <c r="H166" s="237"/>
      <c r="I166" s="237"/>
      <c r="J166" s="237"/>
      <c r="K166" s="261"/>
    </row>
    <row r="167" spans="2:11" ht="15" customHeight="1">
      <c r="B167" s="240"/>
      <c r="C167" s="220" t="s">
        <v>693</v>
      </c>
      <c r="D167" s="220"/>
      <c r="E167" s="220"/>
      <c r="F167" s="239" t="s">
        <v>690</v>
      </c>
      <c r="G167" s="220"/>
      <c r="H167" s="220" t="s">
        <v>729</v>
      </c>
      <c r="I167" s="220" t="s">
        <v>692</v>
      </c>
      <c r="J167" s="220">
        <v>120</v>
      </c>
      <c r="K167" s="261"/>
    </row>
    <row r="168" spans="2:11" ht="15" customHeight="1">
      <c r="B168" s="240"/>
      <c r="C168" s="220" t="s">
        <v>738</v>
      </c>
      <c r="D168" s="220"/>
      <c r="E168" s="220"/>
      <c r="F168" s="239" t="s">
        <v>690</v>
      </c>
      <c r="G168" s="220"/>
      <c r="H168" s="220" t="s">
        <v>739</v>
      </c>
      <c r="I168" s="220" t="s">
        <v>692</v>
      </c>
      <c r="J168" s="220" t="s">
        <v>740</v>
      </c>
      <c r="K168" s="261"/>
    </row>
    <row r="169" spans="2:11" ht="15" customHeight="1">
      <c r="B169" s="240"/>
      <c r="C169" s="220" t="s">
        <v>639</v>
      </c>
      <c r="D169" s="220"/>
      <c r="E169" s="220"/>
      <c r="F169" s="239" t="s">
        <v>690</v>
      </c>
      <c r="G169" s="220"/>
      <c r="H169" s="220" t="s">
        <v>756</v>
      </c>
      <c r="I169" s="220" t="s">
        <v>692</v>
      </c>
      <c r="J169" s="220" t="s">
        <v>740</v>
      </c>
      <c r="K169" s="261"/>
    </row>
    <row r="170" spans="2:11" ht="15" customHeight="1">
      <c r="B170" s="240"/>
      <c r="C170" s="220" t="s">
        <v>695</v>
      </c>
      <c r="D170" s="220"/>
      <c r="E170" s="220"/>
      <c r="F170" s="239" t="s">
        <v>696</v>
      </c>
      <c r="G170" s="220"/>
      <c r="H170" s="220" t="s">
        <v>756</v>
      </c>
      <c r="I170" s="220" t="s">
        <v>692</v>
      </c>
      <c r="J170" s="220">
        <v>50</v>
      </c>
      <c r="K170" s="261"/>
    </row>
    <row r="171" spans="2:11" ht="15" customHeight="1">
      <c r="B171" s="240"/>
      <c r="C171" s="220" t="s">
        <v>698</v>
      </c>
      <c r="D171" s="220"/>
      <c r="E171" s="220"/>
      <c r="F171" s="239" t="s">
        <v>690</v>
      </c>
      <c r="G171" s="220"/>
      <c r="H171" s="220" t="s">
        <v>756</v>
      </c>
      <c r="I171" s="220" t="s">
        <v>700</v>
      </c>
      <c r="J171" s="220"/>
      <c r="K171" s="261"/>
    </row>
    <row r="172" spans="2:11" ht="15" customHeight="1">
      <c r="B172" s="240"/>
      <c r="C172" s="220" t="s">
        <v>709</v>
      </c>
      <c r="D172" s="220"/>
      <c r="E172" s="220"/>
      <c r="F172" s="239" t="s">
        <v>696</v>
      </c>
      <c r="G172" s="220"/>
      <c r="H172" s="220" t="s">
        <v>756</v>
      </c>
      <c r="I172" s="220" t="s">
        <v>692</v>
      </c>
      <c r="J172" s="220">
        <v>50</v>
      </c>
      <c r="K172" s="261"/>
    </row>
    <row r="173" spans="2:11" ht="15" customHeight="1">
      <c r="B173" s="240"/>
      <c r="C173" s="220" t="s">
        <v>717</v>
      </c>
      <c r="D173" s="220"/>
      <c r="E173" s="220"/>
      <c r="F173" s="239" t="s">
        <v>696</v>
      </c>
      <c r="G173" s="220"/>
      <c r="H173" s="220" t="s">
        <v>756</v>
      </c>
      <c r="I173" s="220" t="s">
        <v>692</v>
      </c>
      <c r="J173" s="220">
        <v>50</v>
      </c>
      <c r="K173" s="261"/>
    </row>
    <row r="174" spans="2:11" ht="15" customHeight="1">
      <c r="B174" s="240"/>
      <c r="C174" s="220" t="s">
        <v>715</v>
      </c>
      <c r="D174" s="220"/>
      <c r="E174" s="220"/>
      <c r="F174" s="239" t="s">
        <v>696</v>
      </c>
      <c r="G174" s="220"/>
      <c r="H174" s="220" t="s">
        <v>756</v>
      </c>
      <c r="I174" s="220" t="s">
        <v>692</v>
      </c>
      <c r="J174" s="220">
        <v>50</v>
      </c>
      <c r="K174" s="261"/>
    </row>
    <row r="175" spans="2:11" ht="15" customHeight="1">
      <c r="B175" s="240"/>
      <c r="C175" s="220" t="s">
        <v>130</v>
      </c>
      <c r="D175" s="220"/>
      <c r="E175" s="220"/>
      <c r="F175" s="239" t="s">
        <v>690</v>
      </c>
      <c r="G175" s="220"/>
      <c r="H175" s="220" t="s">
        <v>757</v>
      </c>
      <c r="I175" s="220" t="s">
        <v>758</v>
      </c>
      <c r="J175" s="220"/>
      <c r="K175" s="261"/>
    </row>
    <row r="176" spans="2:11" ht="15" customHeight="1">
      <c r="B176" s="240"/>
      <c r="C176" s="220" t="s">
        <v>56</v>
      </c>
      <c r="D176" s="220"/>
      <c r="E176" s="220"/>
      <c r="F176" s="239" t="s">
        <v>690</v>
      </c>
      <c r="G176" s="220"/>
      <c r="H176" s="220" t="s">
        <v>759</v>
      </c>
      <c r="I176" s="220" t="s">
        <v>760</v>
      </c>
      <c r="J176" s="220">
        <v>1</v>
      </c>
      <c r="K176" s="261"/>
    </row>
    <row r="177" spans="2:11" ht="15" customHeight="1">
      <c r="B177" s="240"/>
      <c r="C177" s="220" t="s">
        <v>52</v>
      </c>
      <c r="D177" s="220"/>
      <c r="E177" s="220"/>
      <c r="F177" s="239" t="s">
        <v>690</v>
      </c>
      <c r="G177" s="220"/>
      <c r="H177" s="220" t="s">
        <v>761</v>
      </c>
      <c r="I177" s="220" t="s">
        <v>692</v>
      </c>
      <c r="J177" s="220">
        <v>20</v>
      </c>
      <c r="K177" s="261"/>
    </row>
    <row r="178" spans="2:11" ht="15" customHeight="1">
      <c r="B178" s="240"/>
      <c r="C178" s="220" t="s">
        <v>131</v>
      </c>
      <c r="D178" s="220"/>
      <c r="E178" s="220"/>
      <c r="F178" s="239" t="s">
        <v>690</v>
      </c>
      <c r="G178" s="220"/>
      <c r="H178" s="220" t="s">
        <v>762</v>
      </c>
      <c r="I178" s="220" t="s">
        <v>692</v>
      </c>
      <c r="J178" s="220">
        <v>255</v>
      </c>
      <c r="K178" s="261"/>
    </row>
    <row r="179" spans="2:11" ht="15" customHeight="1">
      <c r="B179" s="240"/>
      <c r="C179" s="220" t="s">
        <v>132</v>
      </c>
      <c r="D179" s="220"/>
      <c r="E179" s="220"/>
      <c r="F179" s="239" t="s">
        <v>690</v>
      </c>
      <c r="G179" s="220"/>
      <c r="H179" s="220" t="s">
        <v>655</v>
      </c>
      <c r="I179" s="220" t="s">
        <v>692</v>
      </c>
      <c r="J179" s="220">
        <v>10</v>
      </c>
      <c r="K179" s="261"/>
    </row>
    <row r="180" spans="2:11" ht="15" customHeight="1">
      <c r="B180" s="240"/>
      <c r="C180" s="220" t="s">
        <v>133</v>
      </c>
      <c r="D180" s="220"/>
      <c r="E180" s="220"/>
      <c r="F180" s="239" t="s">
        <v>690</v>
      </c>
      <c r="G180" s="220"/>
      <c r="H180" s="220" t="s">
        <v>763</v>
      </c>
      <c r="I180" s="220" t="s">
        <v>724</v>
      </c>
      <c r="J180" s="220"/>
      <c r="K180" s="261"/>
    </row>
    <row r="181" spans="2:11" ht="15" customHeight="1">
      <c r="B181" s="240"/>
      <c r="C181" s="220" t="s">
        <v>764</v>
      </c>
      <c r="D181" s="220"/>
      <c r="E181" s="220"/>
      <c r="F181" s="239" t="s">
        <v>690</v>
      </c>
      <c r="G181" s="220"/>
      <c r="H181" s="220" t="s">
        <v>765</v>
      </c>
      <c r="I181" s="220" t="s">
        <v>724</v>
      </c>
      <c r="J181" s="220"/>
      <c r="K181" s="261"/>
    </row>
    <row r="182" spans="2:11" ht="15" customHeight="1">
      <c r="B182" s="240"/>
      <c r="C182" s="220" t="s">
        <v>753</v>
      </c>
      <c r="D182" s="220"/>
      <c r="E182" s="220"/>
      <c r="F182" s="239" t="s">
        <v>690</v>
      </c>
      <c r="G182" s="220"/>
      <c r="H182" s="220" t="s">
        <v>766</v>
      </c>
      <c r="I182" s="220" t="s">
        <v>724</v>
      </c>
      <c r="J182" s="220"/>
      <c r="K182" s="261"/>
    </row>
    <row r="183" spans="2:11" ht="15" customHeight="1">
      <c r="B183" s="240"/>
      <c r="C183" s="220" t="s">
        <v>135</v>
      </c>
      <c r="D183" s="220"/>
      <c r="E183" s="220"/>
      <c r="F183" s="239" t="s">
        <v>696</v>
      </c>
      <c r="G183" s="220"/>
      <c r="H183" s="220" t="s">
        <v>767</v>
      </c>
      <c r="I183" s="220" t="s">
        <v>692</v>
      </c>
      <c r="J183" s="220">
        <v>50</v>
      </c>
      <c r="K183" s="261"/>
    </row>
    <row r="184" spans="2:11" ht="15" customHeight="1">
      <c r="B184" s="240"/>
      <c r="C184" s="220" t="s">
        <v>768</v>
      </c>
      <c r="D184" s="220"/>
      <c r="E184" s="220"/>
      <c r="F184" s="239" t="s">
        <v>696</v>
      </c>
      <c r="G184" s="220"/>
      <c r="H184" s="220" t="s">
        <v>769</v>
      </c>
      <c r="I184" s="220" t="s">
        <v>770</v>
      </c>
      <c r="J184" s="220"/>
      <c r="K184" s="261"/>
    </row>
    <row r="185" spans="2:11" ht="15" customHeight="1">
      <c r="B185" s="240"/>
      <c r="C185" s="220" t="s">
        <v>771</v>
      </c>
      <c r="D185" s="220"/>
      <c r="E185" s="220"/>
      <c r="F185" s="239" t="s">
        <v>696</v>
      </c>
      <c r="G185" s="220"/>
      <c r="H185" s="220" t="s">
        <v>772</v>
      </c>
      <c r="I185" s="220" t="s">
        <v>770</v>
      </c>
      <c r="J185" s="220"/>
      <c r="K185" s="261"/>
    </row>
    <row r="186" spans="2:11" ht="15" customHeight="1">
      <c r="B186" s="240"/>
      <c r="C186" s="220" t="s">
        <v>773</v>
      </c>
      <c r="D186" s="220"/>
      <c r="E186" s="220"/>
      <c r="F186" s="239" t="s">
        <v>696</v>
      </c>
      <c r="G186" s="220"/>
      <c r="H186" s="220" t="s">
        <v>774</v>
      </c>
      <c r="I186" s="220" t="s">
        <v>770</v>
      </c>
      <c r="J186" s="220"/>
      <c r="K186" s="261"/>
    </row>
    <row r="187" spans="2:11" ht="15" customHeight="1">
      <c r="B187" s="240"/>
      <c r="C187" s="273" t="s">
        <v>775</v>
      </c>
      <c r="D187" s="220"/>
      <c r="E187" s="220"/>
      <c r="F187" s="239" t="s">
        <v>696</v>
      </c>
      <c r="G187" s="220"/>
      <c r="H187" s="220" t="s">
        <v>776</v>
      </c>
      <c r="I187" s="220" t="s">
        <v>777</v>
      </c>
      <c r="J187" s="274" t="s">
        <v>778</v>
      </c>
      <c r="K187" s="261"/>
    </row>
    <row r="188" spans="2:11" ht="15" customHeight="1">
      <c r="B188" s="240"/>
      <c r="C188" s="225" t="s">
        <v>41</v>
      </c>
      <c r="D188" s="220"/>
      <c r="E188" s="220"/>
      <c r="F188" s="239" t="s">
        <v>690</v>
      </c>
      <c r="G188" s="220"/>
      <c r="H188" s="216" t="s">
        <v>779</v>
      </c>
      <c r="I188" s="220" t="s">
        <v>780</v>
      </c>
      <c r="J188" s="220"/>
      <c r="K188" s="261"/>
    </row>
    <row r="189" spans="2:11" ht="15" customHeight="1">
      <c r="B189" s="240"/>
      <c r="C189" s="225" t="s">
        <v>781</v>
      </c>
      <c r="D189" s="220"/>
      <c r="E189" s="220"/>
      <c r="F189" s="239" t="s">
        <v>690</v>
      </c>
      <c r="G189" s="220"/>
      <c r="H189" s="220" t="s">
        <v>782</v>
      </c>
      <c r="I189" s="220" t="s">
        <v>724</v>
      </c>
      <c r="J189" s="220"/>
      <c r="K189" s="261"/>
    </row>
    <row r="190" spans="2:11" ht="15" customHeight="1">
      <c r="B190" s="240"/>
      <c r="C190" s="225" t="s">
        <v>783</v>
      </c>
      <c r="D190" s="220"/>
      <c r="E190" s="220"/>
      <c r="F190" s="239" t="s">
        <v>690</v>
      </c>
      <c r="G190" s="220"/>
      <c r="H190" s="220" t="s">
        <v>784</v>
      </c>
      <c r="I190" s="220" t="s">
        <v>724</v>
      </c>
      <c r="J190" s="220"/>
      <c r="K190" s="261"/>
    </row>
    <row r="191" spans="2:11" ht="15" customHeight="1">
      <c r="B191" s="240"/>
      <c r="C191" s="225" t="s">
        <v>785</v>
      </c>
      <c r="D191" s="220"/>
      <c r="E191" s="220"/>
      <c r="F191" s="239" t="s">
        <v>696</v>
      </c>
      <c r="G191" s="220"/>
      <c r="H191" s="220" t="s">
        <v>786</v>
      </c>
      <c r="I191" s="220" t="s">
        <v>724</v>
      </c>
      <c r="J191" s="220"/>
      <c r="K191" s="261"/>
    </row>
    <row r="192" spans="2:11" ht="15" customHeight="1">
      <c r="B192" s="267"/>
      <c r="C192" s="275"/>
      <c r="D192" s="249"/>
      <c r="E192" s="249"/>
      <c r="F192" s="249"/>
      <c r="G192" s="249"/>
      <c r="H192" s="249"/>
      <c r="I192" s="249"/>
      <c r="J192" s="249"/>
      <c r="K192" s="268"/>
    </row>
    <row r="193" spans="2:11" ht="18.75" customHeight="1">
      <c r="B193" s="216"/>
      <c r="C193" s="220"/>
      <c r="D193" s="220"/>
      <c r="E193" s="220"/>
      <c r="F193" s="239"/>
      <c r="G193" s="220"/>
      <c r="H193" s="220"/>
      <c r="I193" s="220"/>
      <c r="J193" s="220"/>
      <c r="K193" s="216"/>
    </row>
    <row r="194" spans="2:11" ht="18.75" customHeight="1">
      <c r="B194" s="216"/>
      <c r="C194" s="220"/>
      <c r="D194" s="220"/>
      <c r="E194" s="220"/>
      <c r="F194" s="239"/>
      <c r="G194" s="220"/>
      <c r="H194" s="220"/>
      <c r="I194" s="220"/>
      <c r="J194" s="220"/>
      <c r="K194" s="216"/>
    </row>
    <row r="195" spans="2:11" ht="18.75" customHeight="1"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2:11" ht="13.5">
      <c r="B196" s="208"/>
      <c r="C196" s="209"/>
      <c r="D196" s="209"/>
      <c r="E196" s="209"/>
      <c r="F196" s="209"/>
      <c r="G196" s="209"/>
      <c r="H196" s="209"/>
      <c r="I196" s="209"/>
      <c r="J196" s="209"/>
      <c r="K196" s="210"/>
    </row>
    <row r="197" spans="2:11" ht="21">
      <c r="B197" s="211"/>
      <c r="C197" s="334" t="s">
        <v>787</v>
      </c>
      <c r="D197" s="334"/>
      <c r="E197" s="334"/>
      <c r="F197" s="334"/>
      <c r="G197" s="334"/>
      <c r="H197" s="334"/>
      <c r="I197" s="334"/>
      <c r="J197" s="334"/>
      <c r="K197" s="212"/>
    </row>
    <row r="198" spans="2:11" ht="25.5" customHeight="1">
      <c r="B198" s="211"/>
      <c r="C198" s="276" t="s">
        <v>788</v>
      </c>
      <c r="D198" s="276"/>
      <c r="E198" s="276"/>
      <c r="F198" s="276" t="s">
        <v>789</v>
      </c>
      <c r="G198" s="277"/>
      <c r="H198" s="333" t="s">
        <v>790</v>
      </c>
      <c r="I198" s="333"/>
      <c r="J198" s="333"/>
      <c r="K198" s="212"/>
    </row>
    <row r="199" spans="2:11" ht="5.25" customHeight="1">
      <c r="B199" s="240"/>
      <c r="C199" s="237"/>
      <c r="D199" s="237"/>
      <c r="E199" s="237"/>
      <c r="F199" s="237"/>
      <c r="G199" s="220"/>
      <c r="H199" s="237"/>
      <c r="I199" s="237"/>
      <c r="J199" s="237"/>
      <c r="K199" s="261"/>
    </row>
    <row r="200" spans="2:11" ht="15" customHeight="1">
      <c r="B200" s="240"/>
      <c r="C200" s="220" t="s">
        <v>780</v>
      </c>
      <c r="D200" s="220"/>
      <c r="E200" s="220"/>
      <c r="F200" s="239" t="s">
        <v>42</v>
      </c>
      <c r="G200" s="220"/>
      <c r="H200" s="331" t="s">
        <v>791</v>
      </c>
      <c r="I200" s="331"/>
      <c r="J200" s="331"/>
      <c r="K200" s="261"/>
    </row>
    <row r="201" spans="2:11" ht="15" customHeight="1">
      <c r="B201" s="240"/>
      <c r="C201" s="246"/>
      <c r="D201" s="220"/>
      <c r="E201" s="220"/>
      <c r="F201" s="239" t="s">
        <v>43</v>
      </c>
      <c r="G201" s="220"/>
      <c r="H201" s="331" t="s">
        <v>792</v>
      </c>
      <c r="I201" s="331"/>
      <c r="J201" s="331"/>
      <c r="K201" s="261"/>
    </row>
    <row r="202" spans="2:11" ht="15" customHeight="1">
      <c r="B202" s="240"/>
      <c r="C202" s="246"/>
      <c r="D202" s="220"/>
      <c r="E202" s="220"/>
      <c r="F202" s="239" t="s">
        <v>46</v>
      </c>
      <c r="G202" s="220"/>
      <c r="H202" s="331" t="s">
        <v>793</v>
      </c>
      <c r="I202" s="331"/>
      <c r="J202" s="331"/>
      <c r="K202" s="261"/>
    </row>
    <row r="203" spans="2:11" ht="15" customHeight="1">
      <c r="B203" s="240"/>
      <c r="C203" s="220"/>
      <c r="D203" s="220"/>
      <c r="E203" s="220"/>
      <c r="F203" s="239" t="s">
        <v>44</v>
      </c>
      <c r="G203" s="220"/>
      <c r="H203" s="331" t="s">
        <v>794</v>
      </c>
      <c r="I203" s="331"/>
      <c r="J203" s="331"/>
      <c r="K203" s="261"/>
    </row>
    <row r="204" spans="2:11" ht="15" customHeight="1">
      <c r="B204" s="240"/>
      <c r="C204" s="220"/>
      <c r="D204" s="220"/>
      <c r="E204" s="220"/>
      <c r="F204" s="239" t="s">
        <v>45</v>
      </c>
      <c r="G204" s="220"/>
      <c r="H204" s="331" t="s">
        <v>795</v>
      </c>
      <c r="I204" s="331"/>
      <c r="J204" s="331"/>
      <c r="K204" s="261"/>
    </row>
    <row r="205" spans="2:11" ht="15" customHeight="1">
      <c r="B205" s="240"/>
      <c r="C205" s="220"/>
      <c r="D205" s="220"/>
      <c r="E205" s="220"/>
      <c r="F205" s="239"/>
      <c r="G205" s="220"/>
      <c r="H205" s="220"/>
      <c r="I205" s="220"/>
      <c r="J205" s="220"/>
      <c r="K205" s="261"/>
    </row>
    <row r="206" spans="2:11" ht="15" customHeight="1">
      <c r="B206" s="240"/>
      <c r="C206" s="220" t="s">
        <v>736</v>
      </c>
      <c r="D206" s="220"/>
      <c r="E206" s="220"/>
      <c r="F206" s="239" t="s">
        <v>78</v>
      </c>
      <c r="G206" s="220"/>
      <c r="H206" s="331" t="s">
        <v>796</v>
      </c>
      <c r="I206" s="331"/>
      <c r="J206" s="331"/>
      <c r="K206" s="261"/>
    </row>
    <row r="207" spans="2:11" ht="15" customHeight="1">
      <c r="B207" s="240"/>
      <c r="C207" s="246"/>
      <c r="D207" s="220"/>
      <c r="E207" s="220"/>
      <c r="F207" s="239" t="s">
        <v>633</v>
      </c>
      <c r="G207" s="220"/>
      <c r="H207" s="331" t="s">
        <v>634</v>
      </c>
      <c r="I207" s="331"/>
      <c r="J207" s="331"/>
      <c r="K207" s="261"/>
    </row>
    <row r="208" spans="2:11" ht="15" customHeight="1">
      <c r="B208" s="240"/>
      <c r="C208" s="220"/>
      <c r="D208" s="220"/>
      <c r="E208" s="220"/>
      <c r="F208" s="239" t="s">
        <v>631</v>
      </c>
      <c r="G208" s="220"/>
      <c r="H208" s="331" t="s">
        <v>797</v>
      </c>
      <c r="I208" s="331"/>
      <c r="J208" s="331"/>
      <c r="K208" s="261"/>
    </row>
    <row r="209" spans="2:11" ht="15" customHeight="1">
      <c r="B209" s="278"/>
      <c r="C209" s="246"/>
      <c r="D209" s="246"/>
      <c r="E209" s="246"/>
      <c r="F209" s="239" t="s">
        <v>635</v>
      </c>
      <c r="G209" s="225"/>
      <c r="H209" s="332" t="s">
        <v>636</v>
      </c>
      <c r="I209" s="332"/>
      <c r="J209" s="332"/>
      <c r="K209" s="279"/>
    </row>
    <row r="210" spans="2:11" ht="15" customHeight="1">
      <c r="B210" s="278"/>
      <c r="C210" s="246"/>
      <c r="D210" s="246"/>
      <c r="E210" s="246"/>
      <c r="F210" s="239" t="s">
        <v>637</v>
      </c>
      <c r="G210" s="225"/>
      <c r="H210" s="332" t="s">
        <v>798</v>
      </c>
      <c r="I210" s="332"/>
      <c r="J210" s="332"/>
      <c r="K210" s="279"/>
    </row>
    <row r="211" spans="2:11" ht="15" customHeight="1">
      <c r="B211" s="278"/>
      <c r="C211" s="246"/>
      <c r="D211" s="246"/>
      <c r="E211" s="246"/>
      <c r="F211" s="280"/>
      <c r="G211" s="225"/>
      <c r="H211" s="281"/>
      <c r="I211" s="281"/>
      <c r="J211" s="281"/>
      <c r="K211" s="279"/>
    </row>
    <row r="212" spans="2:11" ht="15" customHeight="1">
      <c r="B212" s="278"/>
      <c r="C212" s="220" t="s">
        <v>760</v>
      </c>
      <c r="D212" s="246"/>
      <c r="E212" s="246"/>
      <c r="F212" s="239">
        <v>1</v>
      </c>
      <c r="G212" s="225"/>
      <c r="H212" s="332" t="s">
        <v>799</v>
      </c>
      <c r="I212" s="332"/>
      <c r="J212" s="332"/>
      <c r="K212" s="279"/>
    </row>
    <row r="213" spans="2:11" ht="15" customHeight="1">
      <c r="B213" s="278"/>
      <c r="C213" s="246"/>
      <c r="D213" s="246"/>
      <c r="E213" s="246"/>
      <c r="F213" s="239">
        <v>2</v>
      </c>
      <c r="G213" s="225"/>
      <c r="H213" s="332" t="s">
        <v>800</v>
      </c>
      <c r="I213" s="332"/>
      <c r="J213" s="332"/>
      <c r="K213" s="279"/>
    </row>
    <row r="214" spans="2:11" ht="15" customHeight="1">
      <c r="B214" s="278"/>
      <c r="C214" s="246"/>
      <c r="D214" s="246"/>
      <c r="E214" s="246"/>
      <c r="F214" s="239">
        <v>3</v>
      </c>
      <c r="G214" s="225"/>
      <c r="H214" s="332" t="s">
        <v>801</v>
      </c>
      <c r="I214" s="332"/>
      <c r="J214" s="332"/>
      <c r="K214" s="279"/>
    </row>
    <row r="215" spans="2:11" ht="15" customHeight="1">
      <c r="B215" s="278"/>
      <c r="C215" s="246"/>
      <c r="D215" s="246"/>
      <c r="E215" s="246"/>
      <c r="F215" s="239">
        <v>4</v>
      </c>
      <c r="G215" s="225"/>
      <c r="H215" s="332" t="s">
        <v>802</v>
      </c>
      <c r="I215" s="332"/>
      <c r="J215" s="332"/>
      <c r="K215" s="279"/>
    </row>
    <row r="216" spans="2:11" ht="12.75" customHeight="1">
      <c r="B216" s="282"/>
      <c r="C216" s="283"/>
      <c r="D216" s="283"/>
      <c r="E216" s="283"/>
      <c r="F216" s="283"/>
      <c r="G216" s="283"/>
      <c r="H216" s="283"/>
      <c r="I216" s="283"/>
      <c r="J216" s="283"/>
      <c r="K216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Uživatel systému Windows</cp:lastModifiedBy>
  <dcterms:created xsi:type="dcterms:W3CDTF">2018-11-21T09:36:36Z</dcterms:created>
  <dcterms:modified xsi:type="dcterms:W3CDTF">2018-11-21T09:49:16Z</dcterms:modified>
  <cp:category/>
  <cp:version/>
  <cp:contentType/>
  <cp:contentStatus/>
</cp:coreProperties>
</file>