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250" windowHeight="7845" activeTab="1"/>
  </bookViews>
  <sheets>
    <sheet name="Rekapitulace stavby" sheetId="1" r:id="rId1"/>
    <sheet name="332018 - ZTI - Oprava hav..." sheetId="2" r:id="rId2"/>
    <sheet name="Pokyny pro vyplnění" sheetId="3" r:id="rId3"/>
  </sheets>
  <definedNames>
    <definedName name="_xlnm._FilterDatabase" localSheetId="1" hidden="1">'332018 - ZTI - Oprava hav...'!$C$91:$K$224</definedName>
    <definedName name="_xlnm.Print_Area" localSheetId="1">'332018 - ZTI - Oprava hav...'!$C$4:$J$34,'332018 - ZTI - Oprava hav...'!$C$40:$J$75,'332018 - ZTI - Oprava hav...'!$C$81:$K$224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'332018 - ZTI - Oprava hav...'!$91:$91</definedName>
  </definedNames>
  <calcPr calcId="162913"/>
</workbook>
</file>

<file path=xl/sharedStrings.xml><?xml version="1.0" encoding="utf-8"?>
<sst xmlns="http://schemas.openxmlformats.org/spreadsheetml/2006/main" count="2479" uniqueCount="785">
  <si>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</si>
  <si>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</si>
  <si>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</si>
  <si>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</si>
  <si>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</si>
  <si>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</si>
  <si>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</si>
  <si>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{30f697a7-f7fb-4e19-88de-e31b1ed43655}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</si>
  <si>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</si>
  <si>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</si>
  <si>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</si>
  <si>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</si>
  <si>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</si>
  <si>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</si>
  <si>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</si>
  <si>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</si>
  <si>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</si>
  <si>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</si>
  <si>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</si>
  <si>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ZTI - Oprava havarijního stavu vodoinstalace</t>
  </si>
  <si>
    <t>KSO:</t>
  </si>
  <si>
    <t/>
  </si>
  <si>
    <t>CC-CZ:</t>
  </si>
  <si>
    <t>Místo:</t>
  </si>
  <si>
    <t>č.p. 623 Masarykova</t>
  </si>
  <si>
    <t>Datum:</t>
  </si>
  <si>
    <t>14.05.2018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</si>
  <si>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</si>
  <si>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</si>
  <si>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</si>
  <si>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</si>
  <si>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</si>
  <si>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</si>
  <si>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</si>
  <si>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02630958</t>
  </si>
  <si>
    <t>PipeTech Project s.r.o.</t>
  </si>
  <si>
    <t>CZ02630958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</si>
  <si>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</si>
  <si>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</si>
  <si>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</si>
  <si>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</si>
  <si>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</si>
  <si>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</si>
  <si>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</si>
  <si>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</si>
  <si>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</si>
  <si>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</si>
  <si>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</si>
  <si>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</si>
  <si>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</si>
  <si>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</si>
  <si>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</si>
  <si>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</si>
  <si>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</si>
  <si>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</si>
  <si>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</si>
  <si>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</si>
  <si>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</si>
  <si>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</si>
  <si>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</si>
  <si>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</si>
  <si>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</si>
  <si>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</si>
  <si>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</si>
  <si>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</si>
  <si>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</si>
  <si>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</si>
  <si>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</si>
  <si>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</si>
  <si>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</si>
  <si>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</si>
  <si>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</si>
  <si>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</si>
  <si>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</si>
  <si>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</si>
  <si>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</si>
  <si>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</si>
  <si>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</si>
  <si>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</si>
  <si>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</si>
  <si>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</si>
  <si>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</si>
  <si>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</si>
  <si>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</si>
  <si>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</si>
  <si>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</si>
  <si>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</si>
  <si>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</si>
  <si>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</si>
  <si>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</si>
  <si>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</si>
  <si>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</si>
  <si>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</si>
  <si>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</si>
  <si>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</si>
  <si>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</si>
  <si>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</si>
  <si>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</si>
  <si>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</si>
  <si>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</si>
  <si>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</si>
  <si>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</si>
  <si>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</si>
  <si>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</si>
  <si>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</si>
  <si>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</si>
  <si>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</si>
  <si>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</si>
  <si>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</si>
  <si>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</si>
  <si>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</si>
  <si>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</si>
  <si>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</si>
  <si>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</si>
  <si>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</si>
  <si>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</si>
  <si>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</si>
  <si>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</si>
  <si>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</si>
  <si>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</si>
  <si>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</si>
  <si>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</si>
  <si>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</si>
  <si>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</si>
  <si>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</si>
  <si>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</si>
  <si>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</si>
  <si>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</si>
  <si>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</si>
  <si>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</si>
  <si>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</si>
  <si>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</si>
  <si>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</si>
  <si>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113107130</t>
  </si>
  <si>
    <t>Odstranění podkladů nebo krytů s přemístěním hmot na skládku na vzdálenost do 3 m nebo s naložením na dopravní prostředek v ploše jednotlivě do 50 m2 z betonu prostého, o tl. vrstvy do 100 mm</t>
  </si>
  <si>
    <t>m2</t>
  </si>
  <si>
    <t>CS ÚRS 2017 01</t>
  </si>
  <si>
    <t>4</t>
  </si>
  <si>
    <t>-1527745656</t>
  </si>
  <si>
    <t>113107131</t>
  </si>
  <si>
    <t>Odstranění podkladů nebo krytů s přemístěním hmot na skládku na vzdálenost do 3 m nebo s naložením na dopravní prostředek v ploše jednotlivě do 50 m2 z betonu prostého, o tl. vrstvy přes 100 do 150 mm</t>
  </si>
  <si>
    <t>-82555969</t>
  </si>
  <si>
    <t>Vodorovné konstrukce</t>
  </si>
  <si>
    <t>3</t>
  </si>
  <si>
    <t>451315116</t>
  </si>
  <si>
    <t>Podkladní a výplňové vrstvy z betonu prostého tloušťky do 100 mm, z betonu C 20/25</t>
  </si>
  <si>
    <t>603574233</t>
  </si>
  <si>
    <t>6</t>
  </si>
  <si>
    <t>Úpravy povrchů, podlahy a osazování výplní</t>
  </si>
  <si>
    <t>612311131</t>
  </si>
  <si>
    <t>Potažení vnitřních ploch štukem tloušťky do 3 mm svislých konstrukcí stěn</t>
  </si>
  <si>
    <t>429700534</t>
  </si>
  <si>
    <t>5</t>
  </si>
  <si>
    <t>612321141</t>
  </si>
  <si>
    <t>Omítka vápenocementová vnitřních ploch nanášená ručně dvouvrstvá, tloušťky jádrové omítky do 10 mm a tloušťky štuku do 3 mm štuková svislých konstrukcí stěn</t>
  </si>
  <si>
    <t>-1986919288</t>
  </si>
  <si>
    <t>629991001</t>
  </si>
  <si>
    <t>Zakrytí vnějších ploch před znečištěním včetně pozdějšího odkrytí ploch podélných rovných (např. chodníků) fólií položenou volně</t>
  </si>
  <si>
    <t>-1460118711</t>
  </si>
  <si>
    <t>7</t>
  </si>
  <si>
    <t>629991011</t>
  </si>
  <si>
    <t>Zakrytí vnějších ploch před znečištěním včetně pozdějšího odkrytí výplní otvorů a svislých ploch fólií přilepenou lepící páskou</t>
  </si>
  <si>
    <t>-1321302111</t>
  </si>
  <si>
    <t>9</t>
  </si>
  <si>
    <t>Ostatní konstrukce a práce, bourání</t>
  </si>
  <si>
    <t>8</t>
  </si>
  <si>
    <t>952902021</t>
  </si>
  <si>
    <t>Čištění budov při provádění oprav a udržovacích prací podlah hladkých zametením</t>
  </si>
  <si>
    <t>1701315122</t>
  </si>
  <si>
    <t>965081213</t>
  </si>
  <si>
    <t>Bourání podlah z dlaždic bez podkladního lože nebo mazaniny, s jakoukoliv výplní spár keramických nebo xylolitových tl. do 10 mm, plochy přes 1 m2</t>
  </si>
  <si>
    <t>-859664773</t>
  </si>
  <si>
    <t>VV</t>
  </si>
  <si>
    <t>26,56*1,5 'Přepočtené koeficientem množství</t>
  </si>
  <si>
    <t>10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</si>
  <si>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</si>
  <si>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</si>
  <si>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kus</t>
  </si>
  <si>
    <t>62642475</t>
  </si>
  <si>
    <t>11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</si>
  <si>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</si>
  <si>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</si>
  <si>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849548577</t>
  </si>
  <si>
    <t>12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</si>
  <si>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</si>
  <si>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</si>
  <si>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-1944791064</t>
  </si>
  <si>
    <t>13</t>
  </si>
  <si>
    <t>972054141</t>
  </si>
  <si>
    <t>Vybourání otvorů ve stropech nebo klenbách železobetonových bez odstranění podlahy a násypu, plochy do 0,0225 m2, tl. do 150 mm</t>
  </si>
  <si>
    <t>1890489710</t>
  </si>
  <si>
    <t>14</t>
  </si>
  <si>
    <t>974031132</t>
  </si>
  <si>
    <t>Vysekání rýh ve zdivu cihelném na maltu vápennou nebo vápenocementovou do hl. 50 mm a šířky do 70 mm</t>
  </si>
  <si>
    <t>m</t>
  </si>
  <si>
    <t>1622784985</t>
  </si>
  <si>
    <t>974031153</t>
  </si>
  <si>
    <t>Vysekání rýh ve zdivu cihelném na maltu vápennou nebo vápenocementovou do hl. 100 mm a šířky do 100 mm</t>
  </si>
  <si>
    <t>-1788100465</t>
  </si>
  <si>
    <t>16</t>
  </si>
  <si>
    <t>978059541</t>
  </si>
  <si>
    <t>Odsekání obkladů stěn včetně otlučení podkladní omítky až na zdivo z obkládaček vnitřních, z jakýchkoliv materiálů, plochy přes 1 m2</t>
  </si>
  <si>
    <t>93462662</t>
  </si>
  <si>
    <t>3,527*1,5 'Přepočtené koeficientem množství</t>
  </si>
  <si>
    <t>997</t>
  </si>
  <si>
    <t>Přesun sutě</t>
  </si>
  <si>
    <t>17</t>
  </si>
  <si>
    <t>997006512</t>
  </si>
  <si>
    <t>Vodorovná doprava suti na skládku s naložením na dopravní prostředek a složením přes 100 m do 1 km</t>
  </si>
  <si>
    <t>t</t>
  </si>
  <si>
    <t>-441199242</t>
  </si>
  <si>
    <t>18</t>
  </si>
  <si>
    <t>997006519</t>
  </si>
  <si>
    <t>Vodorovná doprava suti na skládku s naložením na dopravní prostředek a složením Příplatek k ceně za každý další i započatý 1 km</t>
  </si>
  <si>
    <t>-342502749</t>
  </si>
  <si>
    <t>19</t>
  </si>
  <si>
    <t>997013151</t>
  </si>
  <si>
    <t>Vnitrostaveništní doprava suti a vybouraných hmot vodorovně do 50 m svisle s omezením mechanizace pro budovy a haly výšky do 6 m</t>
  </si>
  <si>
    <t>1476515964</t>
  </si>
  <si>
    <t>20</t>
  </si>
  <si>
    <t>997013511</t>
  </si>
  <si>
    <t>Odvoz suti a vybouraných hmot z meziskládky na skládku s naložením a se složením, na vzdálenost do 1 km</t>
  </si>
  <si>
    <t>-651760977</t>
  </si>
  <si>
    <t>997013831</t>
  </si>
  <si>
    <t>Poplatek za uložení stavebního odpadu na skládce (skládkovné) směsného</t>
  </si>
  <si>
    <t>573397416</t>
  </si>
  <si>
    <t>998</t>
  </si>
  <si>
    <t>Přesun hmot</t>
  </si>
  <si>
    <t>22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</si>
  <si>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</si>
  <si>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</si>
  <si>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1709561885</t>
  </si>
  <si>
    <t>PSV</t>
  </si>
  <si>
    <t>Práce a dodávky PSV</t>
  </si>
  <si>
    <t>713</t>
  </si>
  <si>
    <t>Izolace tepelné</t>
  </si>
  <si>
    <t>23</t>
  </si>
  <si>
    <t>713463131</t>
  </si>
  <si>
    <t>Montáž izolace tepelné potrubí potrubními pouzdry bez úpravy slepenými 1x tl izolace do 25 mm</t>
  </si>
  <si>
    <t>-2009262528</t>
  </si>
  <si>
    <t>24</t>
  </si>
  <si>
    <t>M</t>
  </si>
  <si>
    <t>283770560</t>
  </si>
  <si>
    <t>izolace tepelná potrubí z pěnového polyetylenu 35 x 25 mm</t>
  </si>
  <si>
    <t>32</t>
  </si>
  <si>
    <t>-126339101</t>
  </si>
  <si>
    <t>4*1,3 'Přepočtené koeficientem množství</t>
  </si>
  <si>
    <t>25</t>
  </si>
  <si>
    <t>283771300</t>
  </si>
  <si>
    <t>spona na Mirelon</t>
  </si>
  <si>
    <t>1623963396</t>
  </si>
  <si>
    <t>26</t>
  </si>
  <si>
    <t>283771350</t>
  </si>
  <si>
    <t>páska samolepící na Mirelon po 20 m</t>
  </si>
  <si>
    <t>-266453536</t>
  </si>
  <si>
    <t>722</t>
  </si>
  <si>
    <t>Zdravotechnika - vnitřní vodovod</t>
  </si>
  <si>
    <t>27</t>
  </si>
  <si>
    <t>722130233</t>
  </si>
  <si>
    <t>Potrubí z ocelových trubek pozinkovaných závitových svařovaných běžných DN 25</t>
  </si>
  <si>
    <t>398598093</t>
  </si>
  <si>
    <t>28</t>
  </si>
  <si>
    <t>722130234</t>
  </si>
  <si>
    <t>Potrubí z ocelových trubek pozinkovaných závitových svařovaných běžných DN 32</t>
  </si>
  <si>
    <t>297269462</t>
  </si>
  <si>
    <t>29</t>
  </si>
  <si>
    <t>722174022</t>
  </si>
  <si>
    <t>Potrubí z plastových trubek z polypropylenu (PPR) svařovaných polyfuzně PN 20 (SDR 6) D 20 x 3,4</t>
  </si>
  <si>
    <t>162093235</t>
  </si>
  <si>
    <t>30</t>
  </si>
  <si>
    <t>722174023</t>
  </si>
  <si>
    <t>Potrubí z plastových trubek z polypropylenu (PPR) svařovaných polyfuzně PN 20 (SDR 6) D 25 x 4,2</t>
  </si>
  <si>
    <t>1620456338</t>
  </si>
  <si>
    <t>31</t>
  </si>
  <si>
    <t>722174024</t>
  </si>
  <si>
    <t>Potrubí z plastových trubek z polypropylenu (PPR) svařovaných polyfuzně PN 20 (SDR 6) D 32 x 5,4</t>
  </si>
  <si>
    <t>761175821</t>
  </si>
  <si>
    <t>722174025</t>
  </si>
  <si>
    <t>Potrubí z plastových trubek z polypropylenu (PPR) svařovaných polyfuzně PN 20 (SDR 6) D 40 x 6,7</t>
  </si>
  <si>
    <t>398167779</t>
  </si>
  <si>
    <t>33</t>
  </si>
  <si>
    <t>722174026</t>
  </si>
  <si>
    <t>Potrubí z plastových trubek z polypropylenu (PPR) svařovaných polyfuzně PN 20 (SDR 6) D 50 x 8,4</t>
  </si>
  <si>
    <t>-728257914</t>
  </si>
  <si>
    <t>34</t>
  </si>
  <si>
    <t>722174027</t>
  </si>
  <si>
    <t>Potrubí z plastových trubek z polypropylenu (PPR) svařovaných polyfuzně PN 20 (SDR 6) D 63 x 10,5</t>
  </si>
  <si>
    <t>1896674866</t>
  </si>
  <si>
    <t>35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</si>
  <si>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</si>
  <si>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</si>
  <si>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1274301781</t>
  </si>
  <si>
    <t>36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</si>
  <si>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</si>
  <si>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</si>
  <si>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-535668945</t>
  </si>
  <si>
    <t>37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</si>
  <si>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</si>
  <si>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</si>
  <si>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1731815165</t>
  </si>
  <si>
    <t>38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</si>
  <si>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</si>
  <si>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</si>
  <si>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2139107570</t>
  </si>
  <si>
    <t>39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</si>
  <si>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</si>
  <si>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</si>
  <si>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268485703</t>
  </si>
  <si>
    <t>40</t>
  </si>
  <si>
    <t>722181253</t>
  </si>
  <si>
    <t>Ochrana potrubí termoizolačními trubicemi z pěnového polyetylenu PE přilepenými v příčných a podélných spojích, tloušťky izolace přes 20 do 25 mm, vnitřního průměru izolace DN přes 45 do 63 mm</t>
  </si>
  <si>
    <t>198274440</t>
  </si>
  <si>
    <t>41</t>
  </si>
  <si>
    <t>722182013</t>
  </si>
  <si>
    <t>Podpůrný žlab pro potrubí průměru D 32</t>
  </si>
  <si>
    <t>1637767538</t>
  </si>
  <si>
    <t>42</t>
  </si>
  <si>
    <t>722182015</t>
  </si>
  <si>
    <t>Podpůrný žlab pro potrubí průměru D 50</t>
  </si>
  <si>
    <t>167697269</t>
  </si>
  <si>
    <t>43</t>
  </si>
  <si>
    <t>722182016</t>
  </si>
  <si>
    <t>Podpůrný žlab pro potrubí průměru D 63</t>
  </si>
  <si>
    <t>373168228</t>
  </si>
  <si>
    <t>44</t>
  </si>
  <si>
    <t>722190401</t>
  </si>
  <si>
    <t>Zřízení přípojek na potrubí vyvedení a upevnění výpustek do DN 25</t>
  </si>
  <si>
    <t>1101286177</t>
  </si>
  <si>
    <t>45</t>
  </si>
  <si>
    <t>722190403</t>
  </si>
  <si>
    <t>Zřízení přípojek na potrubí vyvedení a upevnění výpustek přes 50 do DN 100</t>
  </si>
  <si>
    <t>597418001</t>
  </si>
  <si>
    <t>46</t>
  </si>
  <si>
    <t>722212611</t>
  </si>
  <si>
    <t>Armatury přírubové zpětné ventily [EA] PN 16 do 70 st.C DN 40</t>
  </si>
  <si>
    <t>soubor</t>
  </si>
  <si>
    <t>-1025348479</t>
  </si>
  <si>
    <t>47</t>
  </si>
  <si>
    <t>722220152</t>
  </si>
  <si>
    <t>Armatury s jedním závitem plastové (PPR) PN 20 (SDR 6) DN 20 x G 1/2</t>
  </si>
  <si>
    <t>371830718</t>
  </si>
  <si>
    <t>48</t>
  </si>
  <si>
    <t>722220153</t>
  </si>
  <si>
    <t>Armatury s jedním závitem plastové (PPR) PN 20 (SDR 6) DN 25 x G 3/4</t>
  </si>
  <si>
    <t>-724077394</t>
  </si>
  <si>
    <t>49</t>
  </si>
  <si>
    <t>722220231</t>
  </si>
  <si>
    <t>Armatury s jedním závitem přechodové tvarovky PPR, PN 20 (SDR 6) s kovovým závitem vnitřním přechodky dGK D 20 x G 1/2</t>
  </si>
  <si>
    <t>-23002197</t>
  </si>
  <si>
    <t>50</t>
  </si>
  <si>
    <t>722220232</t>
  </si>
  <si>
    <t>Armatury s jedním závitem přechodové tvarovky PPR, PN 20 (SDR 6) s kovovým závitem vnitřním přechodky dGK D 25 x G 3/4</t>
  </si>
  <si>
    <t>-1515121905</t>
  </si>
  <si>
    <t>51</t>
  </si>
  <si>
    <t>722220233</t>
  </si>
  <si>
    <t>Armatury s jedním závitem přechodové tvarovky PPR, PN 20 (SDR 6) s kovovým závitem vnitřním přechodky dGK D 32 x G 1</t>
  </si>
  <si>
    <t>2019655467</t>
  </si>
  <si>
    <t>52</t>
  </si>
  <si>
    <t>722220234</t>
  </si>
  <si>
    <t>Armatury s jedním závitem přechodové tvarovky PPR, PN 20 (SDR 6) s kovovým závitem vnitřním přechodky dGK D 40 x G 5/4</t>
  </si>
  <si>
    <t>-889221032</t>
  </si>
  <si>
    <t>53</t>
  </si>
  <si>
    <t>722220235</t>
  </si>
  <si>
    <t>Armatury s jedním závitem přechodové tvarovky PPR, PN 20 (SDR 6) s kovovým závitem vnitřním přechodky dGK D 50 x G 6/4</t>
  </si>
  <si>
    <t>-1094465171</t>
  </si>
  <si>
    <t>54</t>
  </si>
  <si>
    <t>722220236</t>
  </si>
  <si>
    <t>Armatury s jedním závitem přechodové tvarovky PPR, PN 20 (SDR 6) s kovovým závitem vnitřním přechodky dGK D 63 x G 2</t>
  </si>
  <si>
    <t>-1455291970</t>
  </si>
  <si>
    <t>55</t>
  </si>
  <si>
    <t>722221134</t>
  </si>
  <si>
    <t>Armatury s jedním závitem ventily výtokové G 1/2 [1 Ke3T]</t>
  </si>
  <si>
    <t>-200827593</t>
  </si>
  <si>
    <t>56</t>
  </si>
  <si>
    <t>722221135</t>
  </si>
  <si>
    <t>Armatury s jedním závitem ventily výtokové G 3/4 [1 Ke3T]</t>
  </si>
  <si>
    <t>238922912</t>
  </si>
  <si>
    <t>57</t>
  </si>
  <si>
    <t>722224115</t>
  </si>
  <si>
    <t>Armatury s jedním závitem kohouty plnicí a vypouštěcí PN 10 G 1/2</t>
  </si>
  <si>
    <t>-166373921</t>
  </si>
  <si>
    <t>58</t>
  </si>
  <si>
    <t>722231073</t>
  </si>
  <si>
    <t>Armatury se dvěma závity ventily zpětné mosazné PN 10 do 110 st.C [R 60] G 3/4</t>
  </si>
  <si>
    <t>-1027349149</t>
  </si>
  <si>
    <t>59</t>
  </si>
  <si>
    <t>722231074</t>
  </si>
  <si>
    <t>Armatury se dvěma závity ventily zpětné mosazné PN 10 do 110 st.C [R 60] G 1</t>
  </si>
  <si>
    <t>1900912096</t>
  </si>
  <si>
    <t>60</t>
  </si>
  <si>
    <t>722231075</t>
  </si>
  <si>
    <t>Armatury se dvěma závity ventily zpětné mosazné PN 10 do 110 st.C [R 60] G 5/4</t>
  </si>
  <si>
    <t>-274149884</t>
  </si>
  <si>
    <t>61</t>
  </si>
  <si>
    <t>722232123</t>
  </si>
  <si>
    <t>Armatury se dvěma závity kulové kohouty PN 42 do 185  st.C plnoprůtokové [s koulí „DADO“] vnitřní závit [R 910 Giacomini] G 3/4</t>
  </si>
  <si>
    <t>-296703504</t>
  </si>
  <si>
    <t>62</t>
  </si>
  <si>
    <t>722232124</t>
  </si>
  <si>
    <t>Armatury se dvěma závity kulové kohouty PN 42 do 185  st.C plnoprůtokové [s koulí „DADO“] vnitřní závit [R 910 Giacomini] G 1</t>
  </si>
  <si>
    <t>1120693818</t>
  </si>
  <si>
    <t>63</t>
  </si>
  <si>
    <t>722232125</t>
  </si>
  <si>
    <t>Armatury se dvěma závity kulové kohouty PN 42 do 185  st.C plnoprůtokové [s koulí „DADO“] vnitřní závit [R 910 Giacomini] G 5/4</t>
  </si>
  <si>
    <t>2005548266</t>
  </si>
  <si>
    <t>64</t>
  </si>
  <si>
    <t>722232126</t>
  </si>
  <si>
    <t>Armatury se dvěma závity kulové kohouty PN 42 do 185  st.C plnoprůtokové [s koulí „DADO“] vnitřní závit [R 910 Giacomini] G 6/4</t>
  </si>
  <si>
    <t>1928547589</t>
  </si>
  <si>
    <t>65</t>
  </si>
  <si>
    <t>722290226</t>
  </si>
  <si>
    <t>Zkoušky, proplach a desinfekce vodovodního potrubí zkoušky těsnosti vodovodního potrubí závitového do DN 50</t>
  </si>
  <si>
    <t>1066690415</t>
  </si>
  <si>
    <t>66</t>
  </si>
  <si>
    <t>722290229</t>
  </si>
  <si>
    <t>Zkoušky, proplach a desinfekce vodovodního potrubí zkoušky těsnosti vodovodního potrubí závitového přes DN 50 do DN 100</t>
  </si>
  <si>
    <t>-6468463</t>
  </si>
  <si>
    <t>67</t>
  </si>
  <si>
    <t>722290234</t>
  </si>
  <si>
    <t>Zkoušky, proplach a desinfekce vodovodního potrubí proplach a desinfekce vodovodního potrubí do DN 80</t>
  </si>
  <si>
    <t>-890648061</t>
  </si>
  <si>
    <t>68</t>
  </si>
  <si>
    <t>998722201</t>
  </si>
  <si>
    <t>Přesun hmot pro vnitřní vodovod stanovený procentní sazbou (%) z ceny vodorovná dopravní vzdálenost do 50 m v objektech výšky do 6 m</t>
  </si>
  <si>
    <t>%</t>
  </si>
  <si>
    <t>-313628344</t>
  </si>
  <si>
    <t>724</t>
  </si>
  <si>
    <t>Zdravotechnika - strojní vybavení</t>
  </si>
  <si>
    <t>69</t>
  </si>
  <si>
    <t>724141.R01</t>
  </si>
  <si>
    <t>Čerpadla vodovodní strojní bez potrubí samonasávací s úplnou spojkou a elektromotorem na společné základové desce včetně sacího koše trojstupňové DN 20 [20-SVA-3 Sigma]</t>
  </si>
  <si>
    <t>-408212811</t>
  </si>
  <si>
    <t>70</t>
  </si>
  <si>
    <t>724231127</t>
  </si>
  <si>
    <t>Příslušenství domovních vodáren měřicí manometr s membránou [typ 1593]</t>
  </si>
  <si>
    <t>-779276835</t>
  </si>
  <si>
    <t>725</t>
  </si>
  <si>
    <t>Zdravotechnika - zařizovací předměty</t>
  </si>
  <si>
    <t>71</t>
  </si>
  <si>
    <t>725535221</t>
  </si>
  <si>
    <t>Elektrické ohřívače zásobníkové pojistné armatury bezpečnostní souprava bez redukčního ventilu s výlevkou</t>
  </si>
  <si>
    <t>1029755007</t>
  </si>
  <si>
    <t>72</t>
  </si>
  <si>
    <t>725539305</t>
  </si>
  <si>
    <t>Elektrické ohřívače zásobníkové montáž tlakových ohřívačů stacionárních přes 300 do 500 l</t>
  </si>
  <si>
    <t>463764244</t>
  </si>
  <si>
    <t>73</t>
  </si>
  <si>
    <t>484760.R01</t>
  </si>
  <si>
    <t>zásobník teplé vody stojatý pro tepelné čerpadlo, objem 286 l</t>
  </si>
  <si>
    <t>-1753697243</t>
  </si>
  <si>
    <t>74</t>
  </si>
  <si>
    <t>725813111</t>
  </si>
  <si>
    <t>Ventily rohové bez připojovací trubičky nebo flexi hadičky G 1/2</t>
  </si>
  <si>
    <t>1513748207</t>
  </si>
  <si>
    <t>75</t>
  </si>
  <si>
    <t>725813112</t>
  </si>
  <si>
    <t>Ventily rohové bez připojovací trubičky nebo flexi hadičky pračkové G 3/4 [RIO 10794]</t>
  </si>
  <si>
    <t>-248360960</t>
  </si>
  <si>
    <t>76</t>
  </si>
  <si>
    <t>725821311</t>
  </si>
  <si>
    <t>Baterie dřezové nástěnné pákové s otáčivým kulatým ústím a délkou ramínka 200 mm</t>
  </si>
  <si>
    <t>-1700456607</t>
  </si>
  <si>
    <t>77</t>
  </si>
  <si>
    <t>725821312</t>
  </si>
  <si>
    <t>Baterie dřezové nástěnné pákové s otáčivým kulatým ústím a délkou ramínka 300 mm</t>
  </si>
  <si>
    <t>-1206497931</t>
  </si>
  <si>
    <t>78</t>
  </si>
  <si>
    <t>725822611</t>
  </si>
  <si>
    <t>Baterie umyvadlové stojánkové pákové bez výpusti</t>
  </si>
  <si>
    <t>-1459635578</t>
  </si>
  <si>
    <t>79</t>
  </si>
  <si>
    <t>642110060</t>
  </si>
  <si>
    <t>umyvadlo keramické závěsné bílé 600x450x170 mm</t>
  </si>
  <si>
    <t>512</t>
  </si>
  <si>
    <t>900672893</t>
  </si>
  <si>
    <t>80</t>
  </si>
  <si>
    <t>998725201</t>
  </si>
  <si>
    <t>Přesun hmot pro zařizovací předměty stanovený procentní sazbou (%) z ceny vodorovná dopravní vzdálenost do 50 m v objektech výšky do 6 m</t>
  </si>
  <si>
    <t>-583277298</t>
  </si>
  <si>
    <t>733</t>
  </si>
  <si>
    <t>Ústřední vytápění - rozvodné potrubí</t>
  </si>
  <si>
    <t>81</t>
  </si>
  <si>
    <t>733111105</t>
  </si>
  <si>
    <t>Potrubí z trubek ocelových závitových bezešvých běžných nízkotlakých DN 25</t>
  </si>
  <si>
    <t>-1633113625</t>
  </si>
  <si>
    <t>4*1,2 'Přepočtené koeficientem množství</t>
  </si>
  <si>
    <t>82</t>
  </si>
  <si>
    <t>733113115</t>
  </si>
  <si>
    <t>Potrubí z trubek ocelových závitových Příplatek k ceně za zhotovení přípojky z ocelových trubek závitových DN 25</t>
  </si>
  <si>
    <t>1708866974</t>
  </si>
  <si>
    <t>83</t>
  </si>
  <si>
    <t>733190107</t>
  </si>
  <si>
    <t>Zkoušky těsnosti potrubí, manžety prostupové z trubek ocelových zkoušky těsnosti potrubí (za provozu) z trubek ocelových závitových DN do 40</t>
  </si>
  <si>
    <t>693491594</t>
  </si>
  <si>
    <t>84</t>
  </si>
  <si>
    <t>733PX01</t>
  </si>
  <si>
    <t>Topná zkouška</t>
  </si>
  <si>
    <t>h</t>
  </si>
  <si>
    <t>1425846274</t>
  </si>
  <si>
    <t>85</t>
  </si>
  <si>
    <t>733PX02</t>
  </si>
  <si>
    <t>Stavební přípomoci, vrtání, sádrování, sekání</t>
  </si>
  <si>
    <t>1706477568</t>
  </si>
  <si>
    <t>86</t>
  </si>
  <si>
    <t>998733201</t>
  </si>
  <si>
    <t>Přesun hmot pro rozvody potrubí stanovený procentní sazbou z ceny vodorovná dopravní vzdálenost do 50 m v objektech výšky do 6 m</t>
  </si>
  <si>
    <t>-1063963159</t>
  </si>
  <si>
    <t>734</t>
  </si>
  <si>
    <t>Ústřední vytápění - armatury</t>
  </si>
  <si>
    <t>87</t>
  </si>
  <si>
    <t>734291123</t>
  </si>
  <si>
    <t>Ostatní armatury kohouty plnicí a vypouštěcí PN 10 do 110 st.C [R 608 Giacomini] G 1/2</t>
  </si>
  <si>
    <t>-472846126</t>
  </si>
  <si>
    <t>88</t>
  </si>
  <si>
    <t>734292715</t>
  </si>
  <si>
    <t>Ostatní armatury kulové kohouty PN 42 do 185 st.C přímé vnitřní závit [R 250 D Giacomini] G 1</t>
  </si>
  <si>
    <t>525899734</t>
  </si>
  <si>
    <t>89</t>
  </si>
  <si>
    <t>998734201</t>
  </si>
  <si>
    <t>Přesun hmot pro armatury stanovený procentní sazbou (%) z ceny vodorovná dopravní vzdálenost do 50 m v objektech výšky do 6 m</t>
  </si>
  <si>
    <t>47485204</t>
  </si>
  <si>
    <t>771</t>
  </si>
  <si>
    <t>Podlahy z dlaždic</t>
  </si>
  <si>
    <t>90</t>
  </si>
  <si>
    <t>771574131</t>
  </si>
  <si>
    <t>Montáž podlah z dlaždic keramických lepených flexibilním lepidlem režných nebo glazovaných protiskluzných nebo reliefovaných do 50 ks/ m2</t>
  </si>
  <si>
    <t>2118542744</t>
  </si>
  <si>
    <t>91</t>
  </si>
  <si>
    <t>597612620</t>
  </si>
  <si>
    <t>dlaždice keramické - kuchyně (barevné) 33,3 x 33,3 x 0,8 cm I. j.</t>
  </si>
  <si>
    <t>813226080</t>
  </si>
  <si>
    <t>39,84*1,1 'Přepočtené koeficientem množství</t>
  </si>
  <si>
    <t>781</t>
  </si>
  <si>
    <t>Dokončovací práce - obklady</t>
  </si>
  <si>
    <t>92</t>
  </si>
  <si>
    <t>781473118</t>
  </si>
  <si>
    <t>Montáž obkladů vnitřních stěn z dlaždic keramických lepených standardním lepidlem režných nebo glazovaných hladkých přes 45 do 50 ks/m2</t>
  </si>
  <si>
    <t>-1250813899</t>
  </si>
  <si>
    <t>93</t>
  </si>
  <si>
    <t>597612550</t>
  </si>
  <si>
    <t>obkladačky keramické - kuchyně (barevné) 15 x 15 x 0,6 cm I. j.</t>
  </si>
  <si>
    <t>-724408096</t>
  </si>
  <si>
    <t>5,291*1,1 'Přepočtené koeficientem množství</t>
  </si>
  <si>
    <t>783</t>
  </si>
  <si>
    <t>Dokončovací práce - nátěry</t>
  </si>
  <si>
    <t>94</t>
  </si>
  <si>
    <t>783425428</t>
  </si>
  <si>
    <t>Nátěry syntetické potrubí do DN 50 barva dražší základní antikorozní</t>
  </si>
  <si>
    <t>206799538</t>
  </si>
  <si>
    <t>784</t>
  </si>
  <si>
    <t>Dokončovací práce - malby a tapety</t>
  </si>
  <si>
    <t>95</t>
  </si>
  <si>
    <t>784191007</t>
  </si>
  <si>
    <t>Čištění vnitřních ploch hrubý úklid po provedení malířských prací omytím podlah</t>
  </si>
  <si>
    <t>133810072</t>
  </si>
  <si>
    <t>96</t>
  </si>
  <si>
    <t>784211103</t>
  </si>
  <si>
    <t>Malby z malířských směsí otěruvzdorných za mokra dvojnásobné, bílé za mokra otěruvzdorné výborně v místnostech výšky přes 3,80 do 5,00 m</t>
  </si>
  <si>
    <t>-1666688329</t>
  </si>
  <si>
    <t>HZS</t>
  </si>
  <si>
    <t>Hodinové zúčtovací sazby</t>
  </si>
  <si>
    <t>97</t>
  </si>
  <si>
    <t>HZS1292</t>
  </si>
  <si>
    <t>Hodinové zúčtovací sazby profesí HSV zemní a pomocné práce stavební dělník</t>
  </si>
  <si>
    <t>hod</t>
  </si>
  <si>
    <t>-2134547106</t>
  </si>
  <si>
    <t>98</t>
  </si>
  <si>
    <t>HZS2211</t>
  </si>
  <si>
    <t>Hodinové zúčtovací sazby profesí PSV provádění stavebních instalací instalatér</t>
  </si>
  <si>
    <t>93247374</t>
  </si>
  <si>
    <t>99</t>
  </si>
  <si>
    <t>HZS2212</t>
  </si>
  <si>
    <t>Hodinové zúčtovací sazby profesí PSV provádění stavebních instalací instalatér odborný</t>
  </si>
  <si>
    <t>511724888</t>
  </si>
  <si>
    <t>100</t>
  </si>
  <si>
    <t>HZS4211</t>
  </si>
  <si>
    <t>Hodinové zúčtovací sazby ostatních profesí revizní a kontrolní činnost revizní technik</t>
  </si>
  <si>
    <t>-683244111</t>
  </si>
  <si>
    <t>VRN</t>
  </si>
  <si>
    <t>Vedlejší rozpočtové náklady</t>
  </si>
  <si>
    <t>VRN1</t>
  </si>
  <si>
    <t>Průzkumné, geodetické a projektové práce</t>
  </si>
  <si>
    <t>101</t>
  </si>
  <si>
    <t>011503000</t>
  </si>
  <si>
    <t>Průzkumné, geodetické a projektové práce průzkumné práce stavební průzkum bez rozlišení</t>
  </si>
  <si>
    <t>…</t>
  </si>
  <si>
    <t>1024</t>
  </si>
  <si>
    <t>-1773202649</t>
  </si>
  <si>
    <t>102</t>
  </si>
  <si>
    <t>013254000</t>
  </si>
  <si>
    <t>Průzkumné, geodetické a projektové práce projektové práce dokumentace stavby (výkresová a textová) skutečného provedení stavby</t>
  </si>
  <si>
    <t>384090341</t>
  </si>
  <si>
    <t>VRN2</t>
  </si>
  <si>
    <t>Příprava staveniště</t>
  </si>
  <si>
    <t>103</t>
  </si>
  <si>
    <t>023103000</t>
  </si>
  <si>
    <t>Příprava staveniště odstranění materiálů a konstrukcí vyklizení objektů</t>
  </si>
  <si>
    <t>-850321969</t>
  </si>
  <si>
    <t>104</t>
  </si>
  <si>
    <t>0020</t>
  </si>
  <si>
    <t>Zpětná montáž gastrozařízení včetně připojení na sítě</t>
  </si>
  <si>
    <t>-429809438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</si>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</sst>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8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9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35" t="s">
        <v>16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6"/>
      <c r="AQ5" s="28"/>
      <c r="BE5" s="333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7" t="s">
        <v>19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6"/>
      <c r="AQ6" s="28"/>
      <c r="BE6" s="334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34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34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34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34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34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34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34"/>
      <c r="BS13" s="21" t="s">
        <v>8</v>
      </c>
    </row>
    <row r="14" spans="2:71" ht="15">
      <c r="B14" s="25"/>
      <c r="C14" s="26"/>
      <c r="D14" s="26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34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34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34</v>
      </c>
      <c r="AO16" s="26"/>
      <c r="AP16" s="26"/>
      <c r="AQ16" s="28"/>
      <c r="BE16" s="334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36</v>
      </c>
      <c r="AO17" s="26"/>
      <c r="AP17" s="26"/>
      <c r="AQ17" s="28"/>
      <c r="BE17" s="334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34"/>
      <c r="BS18" s="21" t="s">
        <v>8</v>
      </c>
    </row>
    <row r="19" spans="2:71" ht="14.45" customHeight="1">
      <c r="B19" s="25"/>
      <c r="C19" s="26"/>
      <c r="D19" s="34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34"/>
      <c r="BS19" s="21" t="s">
        <v>8</v>
      </c>
    </row>
    <row r="20" spans="2:71" ht="16.5" customHeight="1">
      <c r="B20" s="25"/>
      <c r="C20" s="26"/>
      <c r="D20" s="26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6"/>
      <c r="AP20" s="26"/>
      <c r="AQ20" s="28"/>
      <c r="BE20" s="334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34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34"/>
    </row>
    <row r="23" spans="2:57" s="1" customFormat="1" ht="25.9" customHeight="1">
      <c r="B23" s="38"/>
      <c r="C23" s="39"/>
      <c r="D23" s="40" t="s">
        <v>39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41">
        <f>ROUND(AG51,2)</f>
        <v>0</v>
      </c>
      <c r="AL23" s="342"/>
      <c r="AM23" s="342"/>
      <c r="AN23" s="342"/>
      <c r="AO23" s="342"/>
      <c r="AP23" s="39"/>
      <c r="AQ23" s="42"/>
      <c r="BE23" s="334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34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43" t="s">
        <v>40</v>
      </c>
      <c r="M25" s="343"/>
      <c r="N25" s="343"/>
      <c r="O25" s="343"/>
      <c r="P25" s="39"/>
      <c r="Q25" s="39"/>
      <c r="R25" s="39"/>
      <c r="S25" s="39"/>
      <c r="T25" s="39"/>
      <c r="U25" s="39"/>
      <c r="V25" s="39"/>
      <c r="W25" s="343" t="s">
        <v>41</v>
      </c>
      <c r="X25" s="343"/>
      <c r="Y25" s="343"/>
      <c r="Z25" s="343"/>
      <c r="AA25" s="343"/>
      <c r="AB25" s="343"/>
      <c r="AC25" s="343"/>
      <c r="AD25" s="343"/>
      <c r="AE25" s="343"/>
      <c r="AF25" s="39"/>
      <c r="AG25" s="39"/>
      <c r="AH25" s="39"/>
      <c r="AI25" s="39"/>
      <c r="AJ25" s="39"/>
      <c r="AK25" s="343" t="s">
        <v>42</v>
      </c>
      <c r="AL25" s="343"/>
      <c r="AM25" s="343"/>
      <c r="AN25" s="343"/>
      <c r="AO25" s="343"/>
      <c r="AP25" s="39"/>
      <c r="AQ25" s="42"/>
      <c r="BE25" s="334"/>
    </row>
    <row r="26" spans="2:57" s="2" customFormat="1" ht="14.45" customHeight="1">
      <c r="B26" s="44"/>
      <c r="C26" s="45"/>
      <c r="D26" s="46" t="s">
        <v>43</v>
      </c>
      <c r="E26" s="45"/>
      <c r="F26" s="46" t="s">
        <v>44</v>
      </c>
      <c r="G26" s="45"/>
      <c r="H26" s="45"/>
      <c r="I26" s="45"/>
      <c r="J26" s="45"/>
      <c r="K26" s="45"/>
      <c r="L26" s="326">
        <v>0.21</v>
      </c>
      <c r="M26" s="327"/>
      <c r="N26" s="327"/>
      <c r="O26" s="327"/>
      <c r="P26" s="45"/>
      <c r="Q26" s="45"/>
      <c r="R26" s="45"/>
      <c r="S26" s="45"/>
      <c r="T26" s="45"/>
      <c r="U26" s="45"/>
      <c r="V26" s="45"/>
      <c r="W26" s="328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5"/>
      <c r="AG26" s="45"/>
      <c r="AH26" s="45"/>
      <c r="AI26" s="45"/>
      <c r="AJ26" s="45"/>
      <c r="AK26" s="328">
        <f>ROUND(AV51,2)</f>
        <v>0</v>
      </c>
      <c r="AL26" s="327"/>
      <c r="AM26" s="327"/>
      <c r="AN26" s="327"/>
      <c r="AO26" s="327"/>
      <c r="AP26" s="45"/>
      <c r="AQ26" s="47"/>
      <c r="BE26" s="334"/>
    </row>
    <row r="27" spans="2:57" s="2" customFormat="1" ht="14.45" customHeight="1">
      <c r="B27" s="44"/>
      <c r="C27" s="45"/>
      <c r="D27" s="45"/>
      <c r="E27" s="45"/>
      <c r="F27" s="46" t="s">
        <v>45</v>
      </c>
      <c r="G27" s="45"/>
      <c r="H27" s="45"/>
      <c r="I27" s="45"/>
      <c r="J27" s="45"/>
      <c r="K27" s="45"/>
      <c r="L27" s="326">
        <v>0.15</v>
      </c>
      <c r="M27" s="327"/>
      <c r="N27" s="327"/>
      <c r="O27" s="327"/>
      <c r="P27" s="45"/>
      <c r="Q27" s="45"/>
      <c r="R27" s="45"/>
      <c r="S27" s="45"/>
      <c r="T27" s="45"/>
      <c r="U27" s="45"/>
      <c r="V27" s="45"/>
      <c r="W27" s="328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5"/>
      <c r="AG27" s="45"/>
      <c r="AH27" s="45"/>
      <c r="AI27" s="45"/>
      <c r="AJ27" s="45"/>
      <c r="AK27" s="328">
        <f>ROUND(AW51,2)</f>
        <v>0</v>
      </c>
      <c r="AL27" s="327"/>
      <c r="AM27" s="327"/>
      <c r="AN27" s="327"/>
      <c r="AO27" s="327"/>
      <c r="AP27" s="45"/>
      <c r="AQ27" s="47"/>
      <c r="BE27" s="334"/>
    </row>
    <row r="28" spans="2:57" s="2" customFormat="1" ht="14.45" customHeight="1" hidden="1">
      <c r="B28" s="44"/>
      <c r="C28" s="45"/>
      <c r="D28" s="45"/>
      <c r="E28" s="45"/>
      <c r="F28" s="46" t="s">
        <v>46</v>
      </c>
      <c r="G28" s="45"/>
      <c r="H28" s="45"/>
      <c r="I28" s="45"/>
      <c r="J28" s="45"/>
      <c r="K28" s="45"/>
      <c r="L28" s="326">
        <v>0.21</v>
      </c>
      <c r="M28" s="327"/>
      <c r="N28" s="327"/>
      <c r="O28" s="327"/>
      <c r="P28" s="45"/>
      <c r="Q28" s="45"/>
      <c r="R28" s="45"/>
      <c r="S28" s="45"/>
      <c r="T28" s="45"/>
      <c r="U28" s="45"/>
      <c r="V28" s="45"/>
      <c r="W28" s="328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5"/>
      <c r="AG28" s="45"/>
      <c r="AH28" s="45"/>
      <c r="AI28" s="45"/>
      <c r="AJ28" s="45"/>
      <c r="AK28" s="328">
        <v>0</v>
      </c>
      <c r="AL28" s="327"/>
      <c r="AM28" s="327"/>
      <c r="AN28" s="327"/>
      <c r="AO28" s="327"/>
      <c r="AP28" s="45"/>
      <c r="AQ28" s="47"/>
      <c r="BE28" s="334"/>
    </row>
    <row r="29" spans="2:57" s="2" customFormat="1" ht="14.45" customHeight="1" hidden="1">
      <c r="B29" s="44"/>
      <c r="C29" s="45"/>
      <c r="D29" s="45"/>
      <c r="E29" s="45"/>
      <c r="F29" s="46" t="s">
        <v>47</v>
      </c>
      <c r="G29" s="45"/>
      <c r="H29" s="45"/>
      <c r="I29" s="45"/>
      <c r="J29" s="45"/>
      <c r="K29" s="45"/>
      <c r="L29" s="326">
        <v>0.15</v>
      </c>
      <c r="M29" s="327"/>
      <c r="N29" s="327"/>
      <c r="O29" s="327"/>
      <c r="P29" s="45"/>
      <c r="Q29" s="45"/>
      <c r="R29" s="45"/>
      <c r="S29" s="45"/>
      <c r="T29" s="45"/>
      <c r="U29" s="45"/>
      <c r="V29" s="45"/>
      <c r="W29" s="328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5"/>
      <c r="AG29" s="45"/>
      <c r="AH29" s="45"/>
      <c r="AI29" s="45"/>
      <c r="AJ29" s="45"/>
      <c r="AK29" s="328">
        <v>0</v>
      </c>
      <c r="AL29" s="327"/>
      <c r="AM29" s="327"/>
      <c r="AN29" s="327"/>
      <c r="AO29" s="327"/>
      <c r="AP29" s="45"/>
      <c r="AQ29" s="47"/>
      <c r="BE29" s="334"/>
    </row>
    <row r="30" spans="2:57" s="2" customFormat="1" ht="14.45" customHeight="1" hidden="1">
      <c r="B30" s="44"/>
      <c r="C30" s="45"/>
      <c r="D30" s="45"/>
      <c r="E30" s="45"/>
      <c r="F30" s="46" t="s">
        <v>48</v>
      </c>
      <c r="G30" s="45"/>
      <c r="H30" s="45"/>
      <c r="I30" s="45"/>
      <c r="J30" s="45"/>
      <c r="K30" s="45"/>
      <c r="L30" s="326">
        <v>0</v>
      </c>
      <c r="M30" s="327"/>
      <c r="N30" s="327"/>
      <c r="O30" s="327"/>
      <c r="P30" s="45"/>
      <c r="Q30" s="45"/>
      <c r="R30" s="45"/>
      <c r="S30" s="45"/>
      <c r="T30" s="45"/>
      <c r="U30" s="45"/>
      <c r="V30" s="45"/>
      <c r="W30" s="328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5"/>
      <c r="AG30" s="45"/>
      <c r="AH30" s="45"/>
      <c r="AI30" s="45"/>
      <c r="AJ30" s="45"/>
      <c r="AK30" s="328">
        <v>0</v>
      </c>
      <c r="AL30" s="327"/>
      <c r="AM30" s="327"/>
      <c r="AN30" s="327"/>
      <c r="AO30" s="327"/>
      <c r="AP30" s="45"/>
      <c r="AQ30" s="47"/>
      <c r="BE30" s="334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34"/>
    </row>
    <row r="32" spans="2:57" s="1" customFormat="1" ht="25.9" customHeight="1">
      <c r="B32" s="38"/>
      <c r="C32" s="48"/>
      <c r="D32" s="49" t="s">
        <v>49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50</v>
      </c>
      <c r="U32" s="50"/>
      <c r="V32" s="50"/>
      <c r="W32" s="50"/>
      <c r="X32" s="329" t="s">
        <v>51</v>
      </c>
      <c r="Y32" s="330"/>
      <c r="Z32" s="330"/>
      <c r="AA32" s="330"/>
      <c r="AB32" s="330"/>
      <c r="AC32" s="50"/>
      <c r="AD32" s="50"/>
      <c r="AE32" s="50"/>
      <c r="AF32" s="50"/>
      <c r="AG32" s="50"/>
      <c r="AH32" s="50"/>
      <c r="AI32" s="50"/>
      <c r="AJ32" s="50"/>
      <c r="AK32" s="331">
        <f>SUM(AK23:AK30)</f>
        <v>0</v>
      </c>
      <c r="AL32" s="330"/>
      <c r="AM32" s="330"/>
      <c r="AN32" s="330"/>
      <c r="AO32" s="332"/>
      <c r="AP32" s="48"/>
      <c r="AQ32" s="52"/>
      <c r="BE32" s="334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52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332018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2" t="str">
        <f>K6</f>
        <v>ZTI - Oprava havarijního stavu vodoinstalace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č.p. 623 Masarykova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14" t="str">
        <f>IF(AN8="","",AN8)</f>
        <v>14.05.2018</v>
      </c>
      <c r="AN44" s="314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15" t="str">
        <f>IF(E17="","",E17)</f>
        <v>PipeTech Project s.r.o.</v>
      </c>
      <c r="AN46" s="315"/>
      <c r="AO46" s="315"/>
      <c r="AP46" s="315"/>
      <c r="AQ46" s="60"/>
      <c r="AR46" s="58"/>
      <c r="AS46" s="316" t="s">
        <v>53</v>
      </c>
      <c r="AT46" s="317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8"/>
      <c r="AT47" s="319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0"/>
      <c r="AT48" s="321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2" t="s">
        <v>54</v>
      </c>
      <c r="D49" s="323"/>
      <c r="E49" s="323"/>
      <c r="F49" s="323"/>
      <c r="G49" s="323"/>
      <c r="H49" s="76"/>
      <c r="I49" s="324" t="s">
        <v>55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56</v>
      </c>
      <c r="AH49" s="323"/>
      <c r="AI49" s="323"/>
      <c r="AJ49" s="323"/>
      <c r="AK49" s="323"/>
      <c r="AL49" s="323"/>
      <c r="AM49" s="323"/>
      <c r="AN49" s="324" t="s">
        <v>57</v>
      </c>
      <c r="AO49" s="323"/>
      <c r="AP49" s="323"/>
      <c r="AQ49" s="77" t="s">
        <v>58</v>
      </c>
      <c r="AR49" s="58"/>
      <c r="AS49" s="78" t="s">
        <v>59</v>
      </c>
      <c r="AT49" s="79" t="s">
        <v>60</v>
      </c>
      <c r="AU49" s="79" t="s">
        <v>61</v>
      </c>
      <c r="AV49" s="79" t="s">
        <v>62</v>
      </c>
      <c r="AW49" s="79" t="s">
        <v>63</v>
      </c>
      <c r="AX49" s="79" t="s">
        <v>64</v>
      </c>
      <c r="AY49" s="79" t="s">
        <v>65</v>
      </c>
      <c r="AZ49" s="79" t="s">
        <v>66</v>
      </c>
      <c r="BA49" s="79" t="s">
        <v>67</v>
      </c>
      <c r="BB49" s="79" t="s">
        <v>68</v>
      </c>
      <c r="BC49" s="79" t="s">
        <v>69</v>
      </c>
      <c r="BD49" s="80" t="s">
        <v>70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0">
        <f>ROUND(AG52,2)</f>
        <v>0</v>
      </c>
      <c r="AH51" s="310"/>
      <c r="AI51" s="310"/>
      <c r="AJ51" s="310"/>
      <c r="AK51" s="310"/>
      <c r="AL51" s="310"/>
      <c r="AM51" s="310"/>
      <c r="AN51" s="311">
        <f>SUM(AG51,AT51)</f>
        <v>0</v>
      </c>
      <c r="AO51" s="311"/>
      <c r="AP51" s="311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72</v>
      </c>
      <c r="BT51" s="91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0" s="5" customFormat="1" ht="31.5" customHeight="1">
      <c r="A52" s="92" t="s">
        <v>76</v>
      </c>
      <c r="B52" s="93"/>
      <c r="C52" s="94"/>
      <c r="D52" s="309" t="s">
        <v>16</v>
      </c>
      <c r="E52" s="309"/>
      <c r="F52" s="309"/>
      <c r="G52" s="309"/>
      <c r="H52" s="309"/>
      <c r="I52" s="95"/>
      <c r="J52" s="309" t="s">
        <v>19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7">
        <f>'332018 - ZTI - Oprava hav...'!J25</f>
        <v>0</v>
      </c>
      <c r="AH52" s="308"/>
      <c r="AI52" s="308"/>
      <c r="AJ52" s="308"/>
      <c r="AK52" s="308"/>
      <c r="AL52" s="308"/>
      <c r="AM52" s="308"/>
      <c r="AN52" s="307">
        <f>SUM(AG52,AT52)</f>
        <v>0</v>
      </c>
      <c r="AO52" s="308"/>
      <c r="AP52" s="308"/>
      <c r="AQ52" s="96" t="s">
        <v>77</v>
      </c>
      <c r="AR52" s="97"/>
      <c r="AS52" s="98">
        <v>0</v>
      </c>
      <c r="AT52" s="99">
        <f>ROUND(SUM(AV52:AW52),2)</f>
        <v>0</v>
      </c>
      <c r="AU52" s="100">
        <f>'332018 - ZTI - Oprava hav...'!P92</f>
        <v>0</v>
      </c>
      <c r="AV52" s="99">
        <f>'332018 - ZTI - Oprava hav...'!J28</f>
        <v>0</v>
      </c>
      <c r="AW52" s="99">
        <f>'332018 - ZTI - Oprava hav...'!J29</f>
        <v>0</v>
      </c>
      <c r="AX52" s="99">
        <f>'332018 - ZTI - Oprava hav...'!J30</f>
        <v>0</v>
      </c>
      <c r="AY52" s="99">
        <f>'332018 - ZTI - Oprava hav...'!J31</f>
        <v>0</v>
      </c>
      <c r="AZ52" s="99">
        <f>'332018 - ZTI - Oprava hav...'!F28</f>
        <v>0</v>
      </c>
      <c r="BA52" s="99">
        <f>'332018 - ZTI - Oprava hav...'!F29</f>
        <v>0</v>
      </c>
      <c r="BB52" s="99">
        <f>'332018 - ZTI - Oprava hav...'!F30</f>
        <v>0</v>
      </c>
      <c r="BC52" s="99">
        <f>'332018 - ZTI - Oprava hav...'!F31</f>
        <v>0</v>
      </c>
      <c r="BD52" s="101">
        <f>'332018 - ZTI - Oprava hav...'!F32</f>
        <v>0</v>
      </c>
      <c r="BT52" s="102" t="s">
        <v>78</v>
      </c>
      <c r="BU52" s="102" t="s">
        <v>79</v>
      </c>
      <c r="BV52" s="102" t="s">
        <v>74</v>
      </c>
      <c r="BW52" s="102" t="s">
        <v>7</v>
      </c>
      <c r="BX52" s="102" t="s">
        <v>75</v>
      </c>
      <c r="CL52" s="102" t="s">
        <v>21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6A7lUK3w0MnOj/nLetXmMtX8da6P0gQIF9ttQexXTe3XDlZtg+9KxfnWPDLA5Ft8JmrNom3uGAX1Q4dpxbR/GQ==" saltValue="DnsTYK3jigFXg6zrlwPtwg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332018 - ZTI - Oprava ha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tabSelected="1" workbookViewId="0" topLeftCell="A1">
      <pane ySplit="1" topLeftCell="A6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80</v>
      </c>
      <c r="G1" s="344" t="s">
        <v>81</v>
      </c>
      <c r="H1" s="344"/>
      <c r="I1" s="107"/>
      <c r="J1" s="106" t="s">
        <v>82</v>
      </c>
      <c r="K1" s="105" t="s">
        <v>83</v>
      </c>
      <c r="L1" s="106" t="s">
        <v>84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85</v>
      </c>
    </row>
    <row r="4" spans="2:46" ht="36.95" customHeight="1">
      <c r="B4" s="25"/>
      <c r="C4" s="26"/>
      <c r="D4" s="27" t="s">
        <v>86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s="1" customFormat="1" ht="15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2:11" s="1" customFormat="1" ht="36.95" customHeight="1">
      <c r="B7" s="38"/>
      <c r="C7" s="39"/>
      <c r="D7" s="39"/>
      <c r="E7" s="345" t="s">
        <v>19</v>
      </c>
      <c r="F7" s="346"/>
      <c r="G7" s="346"/>
      <c r="H7" s="346"/>
      <c r="I7" s="110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2:11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14.05.2018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tr">
        <f>IF('Rekapitulace stavby'!AN10="","",'Rekapitulace stavby'!AN10)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30</v>
      </c>
      <c r="J13" s="32" t="str">
        <f>IF('Rekapitulace stavby'!AN11="","",'Rekapitulace stavby'!AN11)</f>
        <v/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2:11" s="1" customFormat="1" ht="14.45" customHeight="1">
      <c r="B15" s="38"/>
      <c r="C15" s="39"/>
      <c r="D15" s="34" t="s">
        <v>31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33</v>
      </c>
      <c r="E18" s="39"/>
      <c r="F18" s="39"/>
      <c r="G18" s="39"/>
      <c r="H18" s="39"/>
      <c r="I18" s="111" t="s">
        <v>28</v>
      </c>
      <c r="J18" s="32" t="s">
        <v>34</v>
      </c>
      <c r="K18" s="42"/>
    </row>
    <row r="19" spans="2:11" s="1" customFormat="1" ht="18" customHeight="1">
      <c r="B19" s="38"/>
      <c r="C19" s="39"/>
      <c r="D19" s="39"/>
      <c r="E19" s="32" t="s">
        <v>35</v>
      </c>
      <c r="F19" s="39"/>
      <c r="G19" s="39"/>
      <c r="H19" s="39"/>
      <c r="I19" s="111" t="s">
        <v>30</v>
      </c>
      <c r="J19" s="32" t="s">
        <v>36</v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38</v>
      </c>
      <c r="E21" s="39"/>
      <c r="F21" s="39"/>
      <c r="G21" s="39"/>
      <c r="H21" s="39"/>
      <c r="I21" s="110"/>
      <c r="J21" s="39"/>
      <c r="K21" s="42"/>
    </row>
    <row r="22" spans="2:11" s="6" customFormat="1" ht="16.5" customHeight="1">
      <c r="B22" s="113"/>
      <c r="C22" s="114"/>
      <c r="D22" s="114"/>
      <c r="E22" s="340" t="s">
        <v>21</v>
      </c>
      <c r="F22" s="340"/>
      <c r="G22" s="340"/>
      <c r="H22" s="340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39</v>
      </c>
      <c r="E25" s="39"/>
      <c r="F25" s="39"/>
      <c r="G25" s="39"/>
      <c r="H25" s="39"/>
      <c r="I25" s="110"/>
      <c r="J25" s="120">
        <f>ROUND(J92,2)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41</v>
      </c>
      <c r="G27" s="39"/>
      <c r="H27" s="39"/>
      <c r="I27" s="121" t="s">
        <v>40</v>
      </c>
      <c r="J27" s="43" t="s">
        <v>42</v>
      </c>
      <c r="K27" s="42"/>
    </row>
    <row r="28" spans="2:11" s="1" customFormat="1" ht="14.45" customHeight="1">
      <c r="B28" s="38"/>
      <c r="C28" s="39"/>
      <c r="D28" s="46" t="s">
        <v>43</v>
      </c>
      <c r="E28" s="46" t="s">
        <v>44</v>
      </c>
      <c r="F28" s="122">
        <f>ROUND(SUM(BE92:BE224),2)</f>
        <v>0</v>
      </c>
      <c r="G28" s="39"/>
      <c r="H28" s="39"/>
      <c r="I28" s="123">
        <v>0.21</v>
      </c>
      <c r="J28" s="122">
        <f>ROUND(ROUND((SUM(BE92:BE224)),2)*I28,2)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45</v>
      </c>
      <c r="F29" s="122">
        <f>ROUND(SUM(BF92:BF224),2)</f>
        <v>0</v>
      </c>
      <c r="G29" s="39"/>
      <c r="H29" s="39"/>
      <c r="I29" s="123">
        <v>0.15</v>
      </c>
      <c r="J29" s="122">
        <f>ROUND(ROUND((SUM(BF92:BF224)),2)*I29,2)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46</v>
      </c>
      <c r="F30" s="122">
        <f>ROUND(SUM(BG92:BG224),2)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47</v>
      </c>
      <c r="F31" s="122">
        <f>ROUND(SUM(BH92:BH224),2)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2">
        <f>ROUND(SUM(BI92:BI224),2)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49</v>
      </c>
      <c r="E34" s="76"/>
      <c r="F34" s="76"/>
      <c r="G34" s="126" t="s">
        <v>50</v>
      </c>
      <c r="H34" s="127" t="s">
        <v>51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" customHeight="1">
      <c r="B40" s="38"/>
      <c r="C40" s="27" t="s">
        <v>87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17.25" customHeight="1">
      <c r="B43" s="38"/>
      <c r="C43" s="39"/>
      <c r="D43" s="39"/>
      <c r="E43" s="345" t="str">
        <f>E7</f>
        <v>ZTI - Oprava havarijního stavu vodoinstalace</v>
      </c>
      <c r="F43" s="346"/>
      <c r="G43" s="346"/>
      <c r="H43" s="346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č.p. 623 Masarykova</v>
      </c>
      <c r="G45" s="39"/>
      <c r="H45" s="39"/>
      <c r="I45" s="111" t="s">
        <v>25</v>
      </c>
      <c r="J45" s="112" t="str">
        <f>IF(J10="","",J10)</f>
        <v>14.05.2018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5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111" t="s">
        <v>33</v>
      </c>
      <c r="J47" s="340" t="str">
        <f>E19</f>
        <v>PipeTech Project s.r.o.</v>
      </c>
      <c r="K47" s="42"/>
    </row>
    <row r="48" spans="2:11" s="1" customFormat="1" ht="14.45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110"/>
      <c r="J48" s="347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11" s="1" customFormat="1" ht="29.25" customHeight="1">
      <c r="B50" s="38"/>
      <c r="C50" s="136" t="s">
        <v>88</v>
      </c>
      <c r="D50" s="124"/>
      <c r="E50" s="124"/>
      <c r="F50" s="124"/>
      <c r="G50" s="124"/>
      <c r="H50" s="124"/>
      <c r="I50" s="137"/>
      <c r="J50" s="138" t="s">
        <v>89</v>
      </c>
      <c r="K50" s="139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90</v>
      </c>
      <c r="D52" s="39"/>
      <c r="E52" s="39"/>
      <c r="F52" s="39"/>
      <c r="G52" s="39"/>
      <c r="H52" s="39"/>
      <c r="I52" s="110"/>
      <c r="J52" s="120">
        <f>J92</f>
        <v>0</v>
      </c>
      <c r="K52" s="42"/>
      <c r="AU52" s="21" t="s">
        <v>91</v>
      </c>
    </row>
    <row r="53" spans="2:11" s="7" customFormat="1" ht="24.95" customHeight="1">
      <c r="B53" s="141"/>
      <c r="C53" s="142"/>
      <c r="D53" s="143" t="s">
        <v>92</v>
      </c>
      <c r="E53" s="144"/>
      <c r="F53" s="144"/>
      <c r="G53" s="144"/>
      <c r="H53" s="144"/>
      <c r="I53" s="145"/>
      <c r="J53" s="146">
        <f>J93</f>
        <v>0</v>
      </c>
      <c r="K53" s="147"/>
    </row>
    <row r="54" spans="2:11" s="8" customFormat="1" ht="19.9" customHeight="1">
      <c r="B54" s="148"/>
      <c r="C54" s="149"/>
      <c r="D54" s="150" t="s">
        <v>93</v>
      </c>
      <c r="E54" s="151"/>
      <c r="F54" s="151"/>
      <c r="G54" s="151"/>
      <c r="H54" s="151"/>
      <c r="I54" s="152"/>
      <c r="J54" s="153">
        <f>J94</f>
        <v>0</v>
      </c>
      <c r="K54" s="154"/>
    </row>
    <row r="55" spans="2:11" s="8" customFormat="1" ht="19.9" customHeight="1">
      <c r="B55" s="148"/>
      <c r="C55" s="149"/>
      <c r="D55" s="150" t="s">
        <v>94</v>
      </c>
      <c r="E55" s="151"/>
      <c r="F55" s="151"/>
      <c r="G55" s="151"/>
      <c r="H55" s="151"/>
      <c r="I55" s="152"/>
      <c r="J55" s="153">
        <f>J97</f>
        <v>0</v>
      </c>
      <c r="K55" s="154"/>
    </row>
    <row r="56" spans="2:11" s="8" customFormat="1" ht="19.9" customHeight="1">
      <c r="B56" s="148"/>
      <c r="C56" s="149"/>
      <c r="D56" s="150" t="s">
        <v>95</v>
      </c>
      <c r="E56" s="151"/>
      <c r="F56" s="151"/>
      <c r="G56" s="151"/>
      <c r="H56" s="151"/>
      <c r="I56" s="152"/>
      <c r="J56" s="153">
        <f>J99</f>
        <v>0</v>
      </c>
      <c r="K56" s="154"/>
    </row>
    <row r="57" spans="2:11" s="8" customFormat="1" ht="19.9" customHeight="1">
      <c r="B57" s="148"/>
      <c r="C57" s="149"/>
      <c r="D57" s="150" t="s">
        <v>96</v>
      </c>
      <c r="E57" s="151"/>
      <c r="F57" s="151"/>
      <c r="G57" s="151"/>
      <c r="H57" s="151"/>
      <c r="I57" s="152"/>
      <c r="J57" s="153">
        <f>J104</f>
        <v>0</v>
      </c>
      <c r="K57" s="154"/>
    </row>
    <row r="58" spans="2:11" s="8" customFormat="1" ht="19.9" customHeight="1">
      <c r="B58" s="148"/>
      <c r="C58" s="149"/>
      <c r="D58" s="150" t="s">
        <v>97</v>
      </c>
      <c r="E58" s="151"/>
      <c r="F58" s="151"/>
      <c r="G58" s="151"/>
      <c r="H58" s="151"/>
      <c r="I58" s="152"/>
      <c r="J58" s="153">
        <f>J116</f>
        <v>0</v>
      </c>
      <c r="K58" s="154"/>
    </row>
    <row r="59" spans="2:11" s="8" customFormat="1" ht="19.9" customHeight="1">
      <c r="B59" s="148"/>
      <c r="C59" s="149"/>
      <c r="D59" s="150" t="s">
        <v>98</v>
      </c>
      <c r="E59" s="151"/>
      <c r="F59" s="151"/>
      <c r="G59" s="151"/>
      <c r="H59" s="151"/>
      <c r="I59" s="152"/>
      <c r="J59" s="153">
        <f>J122</f>
        <v>0</v>
      </c>
      <c r="K59" s="154"/>
    </row>
    <row r="60" spans="2:11" s="7" customFormat="1" ht="24.95" customHeight="1">
      <c r="B60" s="141"/>
      <c r="C60" s="142"/>
      <c r="D60" s="143" t="s">
        <v>99</v>
      </c>
      <c r="E60" s="144"/>
      <c r="F60" s="144"/>
      <c r="G60" s="144"/>
      <c r="H60" s="144"/>
      <c r="I60" s="145"/>
      <c r="J60" s="146">
        <f>J124</f>
        <v>0</v>
      </c>
      <c r="K60" s="147"/>
    </row>
    <row r="61" spans="2:11" s="8" customFormat="1" ht="19.9" customHeight="1">
      <c r="B61" s="148"/>
      <c r="C61" s="149"/>
      <c r="D61" s="150" t="s">
        <v>100</v>
      </c>
      <c r="E61" s="151"/>
      <c r="F61" s="151"/>
      <c r="G61" s="151"/>
      <c r="H61" s="151"/>
      <c r="I61" s="152"/>
      <c r="J61" s="153">
        <f>J125</f>
        <v>0</v>
      </c>
      <c r="K61" s="154"/>
    </row>
    <row r="62" spans="2:11" s="8" customFormat="1" ht="19.9" customHeight="1">
      <c r="B62" s="148"/>
      <c r="C62" s="149"/>
      <c r="D62" s="150" t="s">
        <v>101</v>
      </c>
      <c r="E62" s="151"/>
      <c r="F62" s="151"/>
      <c r="G62" s="151"/>
      <c r="H62" s="151"/>
      <c r="I62" s="152"/>
      <c r="J62" s="153">
        <f>J131</f>
        <v>0</v>
      </c>
      <c r="K62" s="154"/>
    </row>
    <row r="63" spans="2:11" s="8" customFormat="1" ht="19.9" customHeight="1">
      <c r="B63" s="148"/>
      <c r="C63" s="149"/>
      <c r="D63" s="150" t="s">
        <v>102</v>
      </c>
      <c r="E63" s="151"/>
      <c r="F63" s="151"/>
      <c r="G63" s="151"/>
      <c r="H63" s="151"/>
      <c r="I63" s="152"/>
      <c r="J63" s="153">
        <f>J174</f>
        <v>0</v>
      </c>
      <c r="K63" s="154"/>
    </row>
    <row r="64" spans="2:11" s="8" customFormat="1" ht="19.9" customHeight="1">
      <c r="B64" s="148"/>
      <c r="C64" s="149"/>
      <c r="D64" s="150" t="s">
        <v>103</v>
      </c>
      <c r="E64" s="151"/>
      <c r="F64" s="151"/>
      <c r="G64" s="151"/>
      <c r="H64" s="151"/>
      <c r="I64" s="152"/>
      <c r="J64" s="153">
        <f>J177</f>
        <v>0</v>
      </c>
      <c r="K64" s="154"/>
    </row>
    <row r="65" spans="2:11" s="8" customFormat="1" ht="19.9" customHeight="1">
      <c r="B65" s="148"/>
      <c r="C65" s="149"/>
      <c r="D65" s="150" t="s">
        <v>104</v>
      </c>
      <c r="E65" s="151"/>
      <c r="F65" s="151"/>
      <c r="G65" s="151"/>
      <c r="H65" s="151"/>
      <c r="I65" s="152"/>
      <c r="J65" s="153">
        <f>J188</f>
        <v>0</v>
      </c>
      <c r="K65" s="154"/>
    </row>
    <row r="66" spans="2:11" s="8" customFormat="1" ht="19.9" customHeight="1">
      <c r="B66" s="148"/>
      <c r="C66" s="149"/>
      <c r="D66" s="150" t="s">
        <v>105</v>
      </c>
      <c r="E66" s="151"/>
      <c r="F66" s="151"/>
      <c r="G66" s="151"/>
      <c r="H66" s="151"/>
      <c r="I66" s="152"/>
      <c r="J66" s="153">
        <f>J196</f>
        <v>0</v>
      </c>
      <c r="K66" s="154"/>
    </row>
    <row r="67" spans="2:11" s="8" customFormat="1" ht="19.9" customHeight="1">
      <c r="B67" s="148"/>
      <c r="C67" s="149"/>
      <c r="D67" s="150" t="s">
        <v>106</v>
      </c>
      <c r="E67" s="151"/>
      <c r="F67" s="151"/>
      <c r="G67" s="151"/>
      <c r="H67" s="151"/>
      <c r="I67" s="152"/>
      <c r="J67" s="153">
        <f>J200</f>
        <v>0</v>
      </c>
      <c r="K67" s="154"/>
    </row>
    <row r="68" spans="2:11" s="8" customFormat="1" ht="19.9" customHeight="1">
      <c r="B68" s="148"/>
      <c r="C68" s="149"/>
      <c r="D68" s="150" t="s">
        <v>107</v>
      </c>
      <c r="E68" s="151"/>
      <c r="F68" s="151"/>
      <c r="G68" s="151"/>
      <c r="H68" s="151"/>
      <c r="I68" s="152"/>
      <c r="J68" s="153">
        <f>J204</f>
        <v>0</v>
      </c>
      <c r="K68" s="154"/>
    </row>
    <row r="69" spans="2:11" s="8" customFormat="1" ht="19.9" customHeight="1">
      <c r="B69" s="148"/>
      <c r="C69" s="149"/>
      <c r="D69" s="150" t="s">
        <v>108</v>
      </c>
      <c r="E69" s="151"/>
      <c r="F69" s="151"/>
      <c r="G69" s="151"/>
      <c r="H69" s="151"/>
      <c r="I69" s="152"/>
      <c r="J69" s="153">
        <f>J208</f>
        <v>0</v>
      </c>
      <c r="K69" s="154"/>
    </row>
    <row r="70" spans="2:11" s="8" customFormat="1" ht="19.9" customHeight="1">
      <c r="B70" s="148"/>
      <c r="C70" s="149"/>
      <c r="D70" s="150" t="s">
        <v>109</v>
      </c>
      <c r="E70" s="151"/>
      <c r="F70" s="151"/>
      <c r="G70" s="151"/>
      <c r="H70" s="151"/>
      <c r="I70" s="152"/>
      <c r="J70" s="153">
        <f>J210</f>
        <v>0</v>
      </c>
      <c r="K70" s="154"/>
    </row>
    <row r="71" spans="2:11" s="7" customFormat="1" ht="24.95" customHeight="1">
      <c r="B71" s="141"/>
      <c r="C71" s="142"/>
      <c r="D71" s="143" t="s">
        <v>110</v>
      </c>
      <c r="E71" s="144"/>
      <c r="F71" s="144"/>
      <c r="G71" s="144"/>
      <c r="H71" s="144"/>
      <c r="I71" s="145"/>
      <c r="J71" s="146">
        <f>J213</f>
        <v>0</v>
      </c>
      <c r="K71" s="147"/>
    </row>
    <row r="72" spans="2:11" s="7" customFormat="1" ht="24.95" customHeight="1">
      <c r="B72" s="141"/>
      <c r="C72" s="142"/>
      <c r="D72" s="143" t="s">
        <v>111</v>
      </c>
      <c r="E72" s="144"/>
      <c r="F72" s="144"/>
      <c r="G72" s="144"/>
      <c r="H72" s="144"/>
      <c r="I72" s="145"/>
      <c r="J72" s="146">
        <f>J218</f>
        <v>0</v>
      </c>
      <c r="K72" s="147"/>
    </row>
    <row r="73" spans="2:11" s="8" customFormat="1" ht="19.9" customHeight="1">
      <c r="B73" s="148"/>
      <c r="C73" s="149"/>
      <c r="D73" s="150" t="s">
        <v>112</v>
      </c>
      <c r="E73" s="151"/>
      <c r="F73" s="151"/>
      <c r="G73" s="151"/>
      <c r="H73" s="151"/>
      <c r="I73" s="152"/>
      <c r="J73" s="153">
        <f>J219</f>
        <v>0</v>
      </c>
      <c r="K73" s="154"/>
    </row>
    <row r="74" spans="2:11" s="8" customFormat="1" ht="19.9" customHeight="1">
      <c r="B74" s="148"/>
      <c r="C74" s="149"/>
      <c r="D74" s="150" t="s">
        <v>113</v>
      </c>
      <c r="E74" s="151"/>
      <c r="F74" s="151"/>
      <c r="G74" s="151"/>
      <c r="H74" s="151"/>
      <c r="I74" s="152"/>
      <c r="J74" s="153">
        <f>J222</f>
        <v>0</v>
      </c>
      <c r="K74" s="154"/>
    </row>
    <row r="75" spans="2:11" s="1" customFormat="1" ht="21.75" customHeight="1">
      <c r="B75" s="38"/>
      <c r="C75" s="39"/>
      <c r="D75" s="39"/>
      <c r="E75" s="39"/>
      <c r="F75" s="39"/>
      <c r="G75" s="39"/>
      <c r="H75" s="39"/>
      <c r="I75" s="110"/>
      <c r="J75" s="39"/>
      <c r="K75" s="42"/>
    </row>
    <row r="76" spans="2:11" s="1" customFormat="1" ht="6.95" customHeight="1">
      <c r="B76" s="53"/>
      <c r="C76" s="54"/>
      <c r="D76" s="54"/>
      <c r="E76" s="54"/>
      <c r="F76" s="54"/>
      <c r="G76" s="54"/>
      <c r="H76" s="54"/>
      <c r="I76" s="131"/>
      <c r="J76" s="54"/>
      <c r="K76" s="55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34"/>
      <c r="J80" s="57"/>
      <c r="K80" s="57"/>
      <c r="L80" s="58"/>
    </row>
    <row r="81" spans="2:12" s="1" customFormat="1" ht="36.95" customHeight="1">
      <c r="B81" s="38"/>
      <c r="C81" s="59" t="s">
        <v>114</v>
      </c>
      <c r="D81" s="60"/>
      <c r="E81" s="60"/>
      <c r="F81" s="60"/>
      <c r="G81" s="60"/>
      <c r="H81" s="60"/>
      <c r="I81" s="155"/>
      <c r="J81" s="60"/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55"/>
      <c r="J82" s="60"/>
      <c r="K82" s="60"/>
      <c r="L82" s="58"/>
    </row>
    <row r="83" spans="2:12" s="1" customFormat="1" ht="14.45" customHeight="1">
      <c r="B83" s="38"/>
      <c r="C83" s="62" t="s">
        <v>18</v>
      </c>
      <c r="D83" s="60"/>
      <c r="E83" s="60"/>
      <c r="F83" s="60"/>
      <c r="G83" s="60"/>
      <c r="H83" s="60"/>
      <c r="I83" s="155"/>
      <c r="J83" s="60"/>
      <c r="K83" s="60"/>
      <c r="L83" s="58"/>
    </row>
    <row r="84" spans="2:12" s="1" customFormat="1" ht="17.25" customHeight="1">
      <c r="B84" s="38"/>
      <c r="C84" s="60"/>
      <c r="D84" s="60"/>
      <c r="E84" s="312" t="str">
        <f>E7</f>
        <v>ZTI - Oprava havarijního stavu vodoinstalace</v>
      </c>
      <c r="F84" s="348"/>
      <c r="G84" s="348"/>
      <c r="H84" s="348"/>
      <c r="I84" s="155"/>
      <c r="J84" s="60"/>
      <c r="K84" s="60"/>
      <c r="L84" s="58"/>
    </row>
    <row r="85" spans="2:12" s="1" customFormat="1" ht="6.95" customHeight="1">
      <c r="B85" s="38"/>
      <c r="C85" s="60"/>
      <c r="D85" s="60"/>
      <c r="E85" s="60"/>
      <c r="F85" s="60"/>
      <c r="G85" s="60"/>
      <c r="H85" s="60"/>
      <c r="I85" s="155"/>
      <c r="J85" s="60"/>
      <c r="K85" s="60"/>
      <c r="L85" s="58"/>
    </row>
    <row r="86" spans="2:12" s="1" customFormat="1" ht="18" customHeight="1">
      <c r="B86" s="38"/>
      <c r="C86" s="62" t="s">
        <v>23</v>
      </c>
      <c r="D86" s="60"/>
      <c r="E86" s="60"/>
      <c r="F86" s="156" t="str">
        <f>F10</f>
        <v>č.p. 623 Masarykova</v>
      </c>
      <c r="G86" s="60"/>
      <c r="H86" s="60"/>
      <c r="I86" s="157" t="s">
        <v>25</v>
      </c>
      <c r="J86" s="70" t="str">
        <f>IF(J10="","",J10)</f>
        <v>14.05.2018</v>
      </c>
      <c r="K86" s="60"/>
      <c r="L86" s="58"/>
    </row>
    <row r="87" spans="2:12" s="1" customFormat="1" ht="6.95" customHeight="1">
      <c r="B87" s="38"/>
      <c r="C87" s="60"/>
      <c r="D87" s="60"/>
      <c r="E87" s="60"/>
      <c r="F87" s="60"/>
      <c r="G87" s="60"/>
      <c r="H87" s="60"/>
      <c r="I87" s="155"/>
      <c r="J87" s="60"/>
      <c r="K87" s="60"/>
      <c r="L87" s="58"/>
    </row>
    <row r="88" spans="2:12" s="1" customFormat="1" ht="15">
      <c r="B88" s="38"/>
      <c r="C88" s="62" t="s">
        <v>27</v>
      </c>
      <c r="D88" s="60"/>
      <c r="E88" s="60"/>
      <c r="F88" s="156" t="str">
        <f>E13</f>
        <v xml:space="preserve"> </v>
      </c>
      <c r="G88" s="60"/>
      <c r="H88" s="60"/>
      <c r="I88" s="157" t="s">
        <v>33</v>
      </c>
      <c r="J88" s="156" t="str">
        <f>E19</f>
        <v>PipeTech Project s.r.o.</v>
      </c>
      <c r="K88" s="60"/>
      <c r="L88" s="58"/>
    </row>
    <row r="89" spans="2:12" s="1" customFormat="1" ht="14.45" customHeight="1">
      <c r="B89" s="38"/>
      <c r="C89" s="62" t="s">
        <v>31</v>
      </c>
      <c r="D89" s="60"/>
      <c r="E89" s="60"/>
      <c r="F89" s="156" t="str">
        <f>IF(E16="","",E16)</f>
        <v/>
      </c>
      <c r="G89" s="60"/>
      <c r="H89" s="60"/>
      <c r="I89" s="155"/>
      <c r="J89" s="60"/>
      <c r="K89" s="60"/>
      <c r="L89" s="58"/>
    </row>
    <row r="90" spans="2:12" s="1" customFormat="1" ht="10.35" customHeight="1">
      <c r="B90" s="38"/>
      <c r="C90" s="60"/>
      <c r="D90" s="60"/>
      <c r="E90" s="60"/>
      <c r="F90" s="60"/>
      <c r="G90" s="60"/>
      <c r="H90" s="60"/>
      <c r="I90" s="155"/>
      <c r="J90" s="60"/>
      <c r="K90" s="60"/>
      <c r="L90" s="58"/>
    </row>
    <row r="91" spans="2:20" s="9" customFormat="1" ht="29.25" customHeight="1">
      <c r="B91" s="158"/>
      <c r="C91" s="159" t="s">
        <v>115</v>
      </c>
      <c r="D91" s="160" t="s">
        <v>58</v>
      </c>
      <c r="E91" s="160" t="s">
        <v>54</v>
      </c>
      <c r="F91" s="160" t="s">
        <v>116</v>
      </c>
      <c r="G91" s="160" t="s">
        <v>117</v>
      </c>
      <c r="H91" s="160" t="s">
        <v>118</v>
      </c>
      <c r="I91" s="161" t="s">
        <v>119</v>
      </c>
      <c r="J91" s="160" t="s">
        <v>89</v>
      </c>
      <c r="K91" s="162" t="s">
        <v>120</v>
      </c>
      <c r="L91" s="163"/>
      <c r="M91" s="78" t="s">
        <v>121</v>
      </c>
      <c r="N91" s="79" t="s">
        <v>43</v>
      </c>
      <c r="O91" s="79" t="s">
        <v>122</v>
      </c>
      <c r="P91" s="79" t="s">
        <v>123</v>
      </c>
      <c r="Q91" s="79" t="s">
        <v>124</v>
      </c>
      <c r="R91" s="79" t="s">
        <v>125</v>
      </c>
      <c r="S91" s="79" t="s">
        <v>126</v>
      </c>
      <c r="T91" s="80" t="s">
        <v>127</v>
      </c>
    </row>
    <row r="92" spans="2:63" s="1" customFormat="1" ht="29.25" customHeight="1">
      <c r="B92" s="38"/>
      <c r="C92" s="84" t="s">
        <v>90</v>
      </c>
      <c r="D92" s="60"/>
      <c r="E92" s="60"/>
      <c r="F92" s="60"/>
      <c r="G92" s="60"/>
      <c r="H92" s="60"/>
      <c r="I92" s="155"/>
      <c r="J92" s="164">
        <f>BK92</f>
        <v>0</v>
      </c>
      <c r="K92" s="60"/>
      <c r="L92" s="58"/>
      <c r="M92" s="81"/>
      <c r="N92" s="82"/>
      <c r="O92" s="82"/>
      <c r="P92" s="165">
        <f>P93+P124+P213+P218</f>
        <v>0</v>
      </c>
      <c r="Q92" s="82"/>
      <c r="R92" s="165">
        <f>R93+R124+R213+R218</f>
        <v>8.866429850000001</v>
      </c>
      <c r="S92" s="82"/>
      <c r="T92" s="166">
        <f>T93+T124+T213+T218</f>
        <v>8.866437999999999</v>
      </c>
      <c r="AT92" s="21" t="s">
        <v>72</v>
      </c>
      <c r="AU92" s="21" t="s">
        <v>91</v>
      </c>
      <c r="BK92" s="167">
        <f>BK93+BK124+BK213+BK218</f>
        <v>0</v>
      </c>
    </row>
    <row r="93" spans="2:63" s="10" customFormat="1" ht="37.35" customHeight="1">
      <c r="B93" s="168"/>
      <c r="C93" s="169"/>
      <c r="D93" s="170" t="s">
        <v>72</v>
      </c>
      <c r="E93" s="171" t="s">
        <v>128</v>
      </c>
      <c r="F93" s="171" t="s">
        <v>129</v>
      </c>
      <c r="G93" s="169"/>
      <c r="H93" s="169"/>
      <c r="I93" s="172"/>
      <c r="J93" s="173">
        <f>BK93</f>
        <v>0</v>
      </c>
      <c r="K93" s="169"/>
      <c r="L93" s="174"/>
      <c r="M93" s="175"/>
      <c r="N93" s="176"/>
      <c r="O93" s="176"/>
      <c r="P93" s="177">
        <f>P94+P97+P99+P104+P116+P122</f>
        <v>0</v>
      </c>
      <c r="Q93" s="176"/>
      <c r="R93" s="177">
        <f>R94+R97+R99+R104+R116+R122</f>
        <v>6.4391215</v>
      </c>
      <c r="S93" s="176"/>
      <c r="T93" s="178">
        <f>T94+T97+T99+T104+T116+T122</f>
        <v>8.866437999999999</v>
      </c>
      <c r="AR93" s="179" t="s">
        <v>78</v>
      </c>
      <c r="AT93" s="180" t="s">
        <v>72</v>
      </c>
      <c r="AU93" s="180" t="s">
        <v>73</v>
      </c>
      <c r="AY93" s="179" t="s">
        <v>130</v>
      </c>
      <c r="BK93" s="181">
        <f>BK94+BK97+BK99+BK104+BK116+BK122</f>
        <v>0</v>
      </c>
    </row>
    <row r="94" spans="2:63" s="10" customFormat="1" ht="19.9" customHeight="1">
      <c r="B94" s="168"/>
      <c r="C94" s="169"/>
      <c r="D94" s="182" t="s">
        <v>72</v>
      </c>
      <c r="E94" s="183" t="s">
        <v>78</v>
      </c>
      <c r="F94" s="183" t="s">
        <v>131</v>
      </c>
      <c r="G94" s="169"/>
      <c r="H94" s="169"/>
      <c r="I94" s="172"/>
      <c r="J94" s="184">
        <f>BK94</f>
        <v>0</v>
      </c>
      <c r="K94" s="169"/>
      <c r="L94" s="174"/>
      <c r="M94" s="175"/>
      <c r="N94" s="176"/>
      <c r="O94" s="176"/>
      <c r="P94" s="177">
        <f>SUM(P95:P96)</f>
        <v>0</v>
      </c>
      <c r="Q94" s="176"/>
      <c r="R94" s="177">
        <f>SUM(R95:R96)</f>
        <v>0</v>
      </c>
      <c r="S94" s="176"/>
      <c r="T94" s="178">
        <f>SUM(T95:T96)</f>
        <v>6.585649999999999</v>
      </c>
      <c r="AR94" s="179" t="s">
        <v>78</v>
      </c>
      <c r="AT94" s="180" t="s">
        <v>72</v>
      </c>
      <c r="AU94" s="180" t="s">
        <v>78</v>
      </c>
      <c r="AY94" s="179" t="s">
        <v>130</v>
      </c>
      <c r="BK94" s="181">
        <f>SUM(BK95:BK96)</f>
        <v>0</v>
      </c>
    </row>
    <row r="95" spans="2:65" s="1" customFormat="1" ht="38.25" customHeight="1">
      <c r="B95" s="38"/>
      <c r="C95" s="185" t="s">
        <v>78</v>
      </c>
      <c r="D95" s="185" t="s">
        <v>132</v>
      </c>
      <c r="E95" s="186" t="s">
        <v>133</v>
      </c>
      <c r="F95" s="187" t="s">
        <v>134</v>
      </c>
      <c r="G95" s="188" t="s">
        <v>135</v>
      </c>
      <c r="H95" s="189">
        <v>26.56</v>
      </c>
      <c r="I95" s="190"/>
      <c r="J95" s="191">
        <f>ROUND(I95*H95,2)</f>
        <v>0</v>
      </c>
      <c r="K95" s="187" t="s">
        <v>136</v>
      </c>
      <c r="L95" s="58"/>
      <c r="M95" s="192" t="s">
        <v>21</v>
      </c>
      <c r="N95" s="193" t="s">
        <v>44</v>
      </c>
      <c r="O95" s="39"/>
      <c r="P95" s="194">
        <f>O95*H95</f>
        <v>0</v>
      </c>
      <c r="Q95" s="194">
        <v>0</v>
      </c>
      <c r="R95" s="194">
        <f>Q95*H95</f>
        <v>0</v>
      </c>
      <c r="S95" s="194">
        <v>0.24</v>
      </c>
      <c r="T95" s="195">
        <f>S95*H95</f>
        <v>6.3744</v>
      </c>
      <c r="AR95" s="21" t="s">
        <v>137</v>
      </c>
      <c r="AT95" s="21" t="s">
        <v>132</v>
      </c>
      <c r="AU95" s="21" t="s">
        <v>85</v>
      </c>
      <c r="AY95" s="21" t="s">
        <v>130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1" t="s">
        <v>78</v>
      </c>
      <c r="BK95" s="196">
        <f>ROUND(I95*H95,2)</f>
        <v>0</v>
      </c>
      <c r="BL95" s="21" t="s">
        <v>137</v>
      </c>
      <c r="BM95" s="21" t="s">
        <v>138</v>
      </c>
    </row>
    <row r="96" spans="2:65" s="1" customFormat="1" ht="38.25" customHeight="1">
      <c r="B96" s="38"/>
      <c r="C96" s="185" t="s">
        <v>85</v>
      </c>
      <c r="D96" s="185" t="s">
        <v>132</v>
      </c>
      <c r="E96" s="186" t="s">
        <v>139</v>
      </c>
      <c r="F96" s="187" t="s">
        <v>140</v>
      </c>
      <c r="G96" s="188" t="s">
        <v>135</v>
      </c>
      <c r="H96" s="189">
        <v>0.65</v>
      </c>
      <c r="I96" s="190"/>
      <c r="J96" s="191">
        <f>ROUND(I96*H96,2)</f>
        <v>0</v>
      </c>
      <c r="K96" s="187" t="s">
        <v>136</v>
      </c>
      <c r="L96" s="58"/>
      <c r="M96" s="192" t="s">
        <v>21</v>
      </c>
      <c r="N96" s="193" t="s">
        <v>44</v>
      </c>
      <c r="O96" s="39"/>
      <c r="P96" s="194">
        <f>O96*H96</f>
        <v>0</v>
      </c>
      <c r="Q96" s="194">
        <v>0</v>
      </c>
      <c r="R96" s="194">
        <f>Q96*H96</f>
        <v>0</v>
      </c>
      <c r="S96" s="194">
        <v>0.325</v>
      </c>
      <c r="T96" s="195">
        <f>S96*H96</f>
        <v>0.21125000000000002</v>
      </c>
      <c r="AR96" s="21" t="s">
        <v>137</v>
      </c>
      <c r="AT96" s="21" t="s">
        <v>132</v>
      </c>
      <c r="AU96" s="21" t="s">
        <v>85</v>
      </c>
      <c r="AY96" s="21" t="s">
        <v>130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1" t="s">
        <v>78</v>
      </c>
      <c r="BK96" s="196">
        <f>ROUND(I96*H96,2)</f>
        <v>0</v>
      </c>
      <c r="BL96" s="21" t="s">
        <v>137</v>
      </c>
      <c r="BM96" s="21" t="s">
        <v>141</v>
      </c>
    </row>
    <row r="97" spans="2:63" s="10" customFormat="1" ht="29.85" customHeight="1">
      <c r="B97" s="168"/>
      <c r="C97" s="169"/>
      <c r="D97" s="182" t="s">
        <v>72</v>
      </c>
      <c r="E97" s="183" t="s">
        <v>137</v>
      </c>
      <c r="F97" s="183" t="s">
        <v>142</v>
      </c>
      <c r="G97" s="169"/>
      <c r="H97" s="169"/>
      <c r="I97" s="172"/>
      <c r="J97" s="184">
        <f>BK97</f>
        <v>0</v>
      </c>
      <c r="K97" s="169"/>
      <c r="L97" s="174"/>
      <c r="M97" s="175"/>
      <c r="N97" s="176"/>
      <c r="O97" s="176"/>
      <c r="P97" s="177">
        <f>P98</f>
        <v>0</v>
      </c>
      <c r="Q97" s="176"/>
      <c r="R97" s="177">
        <f>R98</f>
        <v>6.3529081</v>
      </c>
      <c r="S97" s="176"/>
      <c r="T97" s="178">
        <f>T98</f>
        <v>0</v>
      </c>
      <c r="AR97" s="179" t="s">
        <v>78</v>
      </c>
      <c r="AT97" s="180" t="s">
        <v>72</v>
      </c>
      <c r="AU97" s="180" t="s">
        <v>78</v>
      </c>
      <c r="AY97" s="179" t="s">
        <v>130</v>
      </c>
      <c r="BK97" s="181">
        <f>BK98</f>
        <v>0</v>
      </c>
    </row>
    <row r="98" spans="2:65" s="1" customFormat="1" ht="25.5" customHeight="1">
      <c r="B98" s="38"/>
      <c r="C98" s="185" t="s">
        <v>143</v>
      </c>
      <c r="D98" s="185" t="s">
        <v>132</v>
      </c>
      <c r="E98" s="186" t="s">
        <v>144</v>
      </c>
      <c r="F98" s="187" t="s">
        <v>145</v>
      </c>
      <c r="G98" s="188" t="s">
        <v>135</v>
      </c>
      <c r="H98" s="189">
        <v>25.63</v>
      </c>
      <c r="I98" s="190"/>
      <c r="J98" s="191">
        <f>ROUND(I98*H98,2)</f>
        <v>0</v>
      </c>
      <c r="K98" s="187" t="s">
        <v>136</v>
      </c>
      <c r="L98" s="58"/>
      <c r="M98" s="192" t="s">
        <v>21</v>
      </c>
      <c r="N98" s="193" t="s">
        <v>44</v>
      </c>
      <c r="O98" s="39"/>
      <c r="P98" s="194">
        <f>O98*H98</f>
        <v>0</v>
      </c>
      <c r="Q98" s="194">
        <v>0.24787</v>
      </c>
      <c r="R98" s="194">
        <f>Q98*H98</f>
        <v>6.3529081</v>
      </c>
      <c r="S98" s="194">
        <v>0</v>
      </c>
      <c r="T98" s="195">
        <f>S98*H98</f>
        <v>0</v>
      </c>
      <c r="AR98" s="21" t="s">
        <v>137</v>
      </c>
      <c r="AT98" s="21" t="s">
        <v>132</v>
      </c>
      <c r="AU98" s="21" t="s">
        <v>85</v>
      </c>
      <c r="AY98" s="21" t="s">
        <v>130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1" t="s">
        <v>78</v>
      </c>
      <c r="BK98" s="196">
        <f>ROUND(I98*H98,2)</f>
        <v>0</v>
      </c>
      <c r="BL98" s="21" t="s">
        <v>137</v>
      </c>
      <c r="BM98" s="21" t="s">
        <v>146</v>
      </c>
    </row>
    <row r="99" spans="2:63" s="10" customFormat="1" ht="29.85" customHeight="1">
      <c r="B99" s="168"/>
      <c r="C99" s="169"/>
      <c r="D99" s="182" t="s">
        <v>72</v>
      </c>
      <c r="E99" s="183" t="s">
        <v>147</v>
      </c>
      <c r="F99" s="183" t="s">
        <v>148</v>
      </c>
      <c r="G99" s="169"/>
      <c r="H99" s="169"/>
      <c r="I99" s="172"/>
      <c r="J99" s="184">
        <f>BK99</f>
        <v>0</v>
      </c>
      <c r="K99" s="169"/>
      <c r="L99" s="174"/>
      <c r="M99" s="175"/>
      <c r="N99" s="176"/>
      <c r="O99" s="176"/>
      <c r="P99" s="177">
        <f>SUM(P100:P103)</f>
        <v>0</v>
      </c>
      <c r="Q99" s="176"/>
      <c r="R99" s="177">
        <f>SUM(R100:R103)</f>
        <v>0.08621340000000001</v>
      </c>
      <c r="S99" s="176"/>
      <c r="T99" s="178">
        <f>SUM(T100:T103)</f>
        <v>0</v>
      </c>
      <c r="AR99" s="179" t="s">
        <v>78</v>
      </c>
      <c r="AT99" s="180" t="s">
        <v>72</v>
      </c>
      <c r="AU99" s="180" t="s">
        <v>78</v>
      </c>
      <c r="AY99" s="179" t="s">
        <v>130</v>
      </c>
      <c r="BK99" s="181">
        <f>SUM(BK100:BK103)</f>
        <v>0</v>
      </c>
    </row>
    <row r="100" spans="2:65" s="1" customFormat="1" ht="16.5" customHeight="1">
      <c r="B100" s="38"/>
      <c r="C100" s="185" t="s">
        <v>137</v>
      </c>
      <c r="D100" s="185" t="s">
        <v>132</v>
      </c>
      <c r="E100" s="186" t="s">
        <v>149</v>
      </c>
      <c r="F100" s="187" t="s">
        <v>150</v>
      </c>
      <c r="G100" s="188" t="s">
        <v>135</v>
      </c>
      <c r="H100" s="189">
        <v>0.5</v>
      </c>
      <c r="I100" s="190"/>
      <c r="J100" s="191">
        <f>ROUND(I100*H100,2)</f>
        <v>0</v>
      </c>
      <c r="K100" s="187" t="s">
        <v>136</v>
      </c>
      <c r="L100" s="58"/>
      <c r="M100" s="192" t="s">
        <v>21</v>
      </c>
      <c r="N100" s="193" t="s">
        <v>44</v>
      </c>
      <c r="O100" s="39"/>
      <c r="P100" s="194">
        <f>O100*H100</f>
        <v>0</v>
      </c>
      <c r="Q100" s="194">
        <v>0.003</v>
      </c>
      <c r="R100" s="194">
        <f>Q100*H100</f>
        <v>0.0015</v>
      </c>
      <c r="S100" s="194">
        <v>0</v>
      </c>
      <c r="T100" s="195">
        <f>S100*H100</f>
        <v>0</v>
      </c>
      <c r="AR100" s="21" t="s">
        <v>137</v>
      </c>
      <c r="AT100" s="21" t="s">
        <v>132</v>
      </c>
      <c r="AU100" s="21" t="s">
        <v>85</v>
      </c>
      <c r="AY100" s="21" t="s">
        <v>130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1" t="s">
        <v>78</v>
      </c>
      <c r="BK100" s="196">
        <f>ROUND(I100*H100,2)</f>
        <v>0</v>
      </c>
      <c r="BL100" s="21" t="s">
        <v>137</v>
      </c>
      <c r="BM100" s="21" t="s">
        <v>151</v>
      </c>
    </row>
    <row r="101" spans="2:65" s="1" customFormat="1" ht="38.25" customHeight="1">
      <c r="B101" s="38"/>
      <c r="C101" s="185" t="s">
        <v>152</v>
      </c>
      <c r="D101" s="185" t="s">
        <v>132</v>
      </c>
      <c r="E101" s="186" t="s">
        <v>153</v>
      </c>
      <c r="F101" s="187" t="s">
        <v>154</v>
      </c>
      <c r="G101" s="188" t="s">
        <v>135</v>
      </c>
      <c r="H101" s="189">
        <v>3.93</v>
      </c>
      <c r="I101" s="190"/>
      <c r="J101" s="191">
        <f>ROUND(I101*H101,2)</f>
        <v>0</v>
      </c>
      <c r="K101" s="187" t="s">
        <v>136</v>
      </c>
      <c r="L101" s="58"/>
      <c r="M101" s="192" t="s">
        <v>21</v>
      </c>
      <c r="N101" s="193" t="s">
        <v>44</v>
      </c>
      <c r="O101" s="39"/>
      <c r="P101" s="194">
        <f>O101*H101</f>
        <v>0</v>
      </c>
      <c r="Q101" s="194">
        <v>0.01838</v>
      </c>
      <c r="R101" s="194">
        <f>Q101*H101</f>
        <v>0.0722334</v>
      </c>
      <c r="S101" s="194">
        <v>0</v>
      </c>
      <c r="T101" s="195">
        <f>S101*H101</f>
        <v>0</v>
      </c>
      <c r="AR101" s="21" t="s">
        <v>137</v>
      </c>
      <c r="AT101" s="21" t="s">
        <v>132</v>
      </c>
      <c r="AU101" s="21" t="s">
        <v>85</v>
      </c>
      <c r="AY101" s="21" t="s">
        <v>130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1" t="s">
        <v>78</v>
      </c>
      <c r="BK101" s="196">
        <f>ROUND(I101*H101,2)</f>
        <v>0</v>
      </c>
      <c r="BL101" s="21" t="s">
        <v>137</v>
      </c>
      <c r="BM101" s="21" t="s">
        <v>155</v>
      </c>
    </row>
    <row r="102" spans="2:65" s="1" customFormat="1" ht="25.5" customHeight="1">
      <c r="B102" s="38"/>
      <c r="C102" s="185" t="s">
        <v>147</v>
      </c>
      <c r="D102" s="185" t="s">
        <v>132</v>
      </c>
      <c r="E102" s="186" t="s">
        <v>156</v>
      </c>
      <c r="F102" s="187" t="s">
        <v>157</v>
      </c>
      <c r="G102" s="188" t="s">
        <v>135</v>
      </c>
      <c r="H102" s="189">
        <v>21.2</v>
      </c>
      <c r="I102" s="190"/>
      <c r="J102" s="191">
        <f>ROUND(I102*H102,2)</f>
        <v>0</v>
      </c>
      <c r="K102" s="187" t="s">
        <v>136</v>
      </c>
      <c r="L102" s="58"/>
      <c r="M102" s="192" t="s">
        <v>21</v>
      </c>
      <c r="N102" s="193" t="s">
        <v>44</v>
      </c>
      <c r="O102" s="39"/>
      <c r="P102" s="194">
        <f>O102*H102</f>
        <v>0</v>
      </c>
      <c r="Q102" s="194">
        <v>0.00012</v>
      </c>
      <c r="R102" s="194">
        <f>Q102*H102</f>
        <v>0.002544</v>
      </c>
      <c r="S102" s="194">
        <v>0</v>
      </c>
      <c r="T102" s="195">
        <f>S102*H102</f>
        <v>0</v>
      </c>
      <c r="AR102" s="21" t="s">
        <v>137</v>
      </c>
      <c r="AT102" s="21" t="s">
        <v>132</v>
      </c>
      <c r="AU102" s="21" t="s">
        <v>85</v>
      </c>
      <c r="AY102" s="21" t="s">
        <v>130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1" t="s">
        <v>78</v>
      </c>
      <c r="BK102" s="196">
        <f>ROUND(I102*H102,2)</f>
        <v>0</v>
      </c>
      <c r="BL102" s="21" t="s">
        <v>137</v>
      </c>
      <c r="BM102" s="21" t="s">
        <v>158</v>
      </c>
    </row>
    <row r="103" spans="2:65" s="1" customFormat="1" ht="25.5" customHeight="1">
      <c r="B103" s="38"/>
      <c r="C103" s="185" t="s">
        <v>159</v>
      </c>
      <c r="D103" s="185" t="s">
        <v>132</v>
      </c>
      <c r="E103" s="186" t="s">
        <v>160</v>
      </c>
      <c r="F103" s="187" t="s">
        <v>161</v>
      </c>
      <c r="G103" s="188" t="s">
        <v>135</v>
      </c>
      <c r="H103" s="189">
        <v>82.8</v>
      </c>
      <c r="I103" s="190"/>
      <c r="J103" s="191">
        <f>ROUND(I103*H103,2)</f>
        <v>0</v>
      </c>
      <c r="K103" s="187" t="s">
        <v>136</v>
      </c>
      <c r="L103" s="58"/>
      <c r="M103" s="192" t="s">
        <v>21</v>
      </c>
      <c r="N103" s="193" t="s">
        <v>44</v>
      </c>
      <c r="O103" s="39"/>
      <c r="P103" s="194">
        <f>O103*H103</f>
        <v>0</v>
      </c>
      <c r="Q103" s="194">
        <v>0.00012</v>
      </c>
      <c r="R103" s="194">
        <f>Q103*H103</f>
        <v>0.009936</v>
      </c>
      <c r="S103" s="194">
        <v>0</v>
      </c>
      <c r="T103" s="195">
        <f>S103*H103</f>
        <v>0</v>
      </c>
      <c r="AR103" s="21" t="s">
        <v>137</v>
      </c>
      <c r="AT103" s="21" t="s">
        <v>132</v>
      </c>
      <c r="AU103" s="21" t="s">
        <v>85</v>
      </c>
      <c r="AY103" s="21" t="s">
        <v>130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1" t="s">
        <v>78</v>
      </c>
      <c r="BK103" s="196">
        <f>ROUND(I103*H103,2)</f>
        <v>0</v>
      </c>
      <c r="BL103" s="21" t="s">
        <v>137</v>
      </c>
      <c r="BM103" s="21" t="s">
        <v>162</v>
      </c>
    </row>
    <row r="104" spans="2:63" s="10" customFormat="1" ht="29.85" customHeight="1">
      <c r="B104" s="168"/>
      <c r="C104" s="169"/>
      <c r="D104" s="182" t="s">
        <v>72</v>
      </c>
      <c r="E104" s="183" t="s">
        <v>163</v>
      </c>
      <c r="F104" s="183" t="s">
        <v>164</v>
      </c>
      <c r="G104" s="169"/>
      <c r="H104" s="169"/>
      <c r="I104" s="172"/>
      <c r="J104" s="184">
        <f>BK104</f>
        <v>0</v>
      </c>
      <c r="K104" s="169"/>
      <c r="L104" s="174"/>
      <c r="M104" s="175"/>
      <c r="N104" s="176"/>
      <c r="O104" s="176"/>
      <c r="P104" s="177">
        <f>SUM(P105:P115)</f>
        <v>0</v>
      </c>
      <c r="Q104" s="176"/>
      <c r="R104" s="177">
        <f>SUM(R105:R115)</f>
        <v>0</v>
      </c>
      <c r="S104" s="176"/>
      <c r="T104" s="178">
        <f>SUM(T105:T115)</f>
        <v>2.2807880000000003</v>
      </c>
      <c r="AR104" s="179" t="s">
        <v>78</v>
      </c>
      <c r="AT104" s="180" t="s">
        <v>72</v>
      </c>
      <c r="AU104" s="180" t="s">
        <v>78</v>
      </c>
      <c r="AY104" s="179" t="s">
        <v>130</v>
      </c>
      <c r="BK104" s="181">
        <f>SUM(BK105:BK115)</f>
        <v>0</v>
      </c>
    </row>
    <row r="105" spans="2:65" s="1" customFormat="1" ht="25.5" customHeight="1">
      <c r="B105" s="38"/>
      <c r="C105" s="185" t="s">
        <v>165</v>
      </c>
      <c r="D105" s="185" t="s">
        <v>132</v>
      </c>
      <c r="E105" s="186" t="s">
        <v>166</v>
      </c>
      <c r="F105" s="187" t="s">
        <v>167</v>
      </c>
      <c r="G105" s="188" t="s">
        <v>135</v>
      </c>
      <c r="H105" s="189">
        <v>166.7</v>
      </c>
      <c r="I105" s="190"/>
      <c r="J105" s="191">
        <f>ROUND(I105*H105,2)</f>
        <v>0</v>
      </c>
      <c r="K105" s="187" t="s">
        <v>136</v>
      </c>
      <c r="L105" s="58"/>
      <c r="M105" s="192" t="s">
        <v>21</v>
      </c>
      <c r="N105" s="193" t="s">
        <v>44</v>
      </c>
      <c r="O105" s="39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1" t="s">
        <v>137</v>
      </c>
      <c r="AT105" s="21" t="s">
        <v>132</v>
      </c>
      <c r="AU105" s="21" t="s">
        <v>85</v>
      </c>
      <c r="AY105" s="21" t="s">
        <v>130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1" t="s">
        <v>78</v>
      </c>
      <c r="BK105" s="196">
        <f>ROUND(I105*H105,2)</f>
        <v>0</v>
      </c>
      <c r="BL105" s="21" t="s">
        <v>137</v>
      </c>
      <c r="BM105" s="21" t="s">
        <v>168</v>
      </c>
    </row>
    <row r="106" spans="2:65" s="1" customFormat="1" ht="25.5" customHeight="1">
      <c r="B106" s="38"/>
      <c r="C106" s="185" t="s">
        <v>163</v>
      </c>
      <c r="D106" s="185" t="s">
        <v>132</v>
      </c>
      <c r="E106" s="186" t="s">
        <v>169</v>
      </c>
      <c r="F106" s="187" t="s">
        <v>170</v>
      </c>
      <c r="G106" s="188" t="s">
        <v>135</v>
      </c>
      <c r="H106" s="189">
        <v>39.84</v>
      </c>
      <c r="I106" s="190"/>
      <c r="J106" s="191">
        <f>ROUND(I106*H106,2)</f>
        <v>0</v>
      </c>
      <c r="K106" s="187" t="s">
        <v>136</v>
      </c>
      <c r="L106" s="58"/>
      <c r="M106" s="192" t="s">
        <v>21</v>
      </c>
      <c r="N106" s="193" t="s">
        <v>44</v>
      </c>
      <c r="O106" s="39"/>
      <c r="P106" s="194">
        <f>O106*H106</f>
        <v>0</v>
      </c>
      <c r="Q106" s="194">
        <v>0</v>
      </c>
      <c r="R106" s="194">
        <f>Q106*H106</f>
        <v>0</v>
      </c>
      <c r="S106" s="194">
        <v>0.035</v>
      </c>
      <c r="T106" s="195">
        <f>S106*H106</f>
        <v>1.3944000000000003</v>
      </c>
      <c r="AR106" s="21" t="s">
        <v>137</v>
      </c>
      <c r="AT106" s="21" t="s">
        <v>132</v>
      </c>
      <c r="AU106" s="21" t="s">
        <v>85</v>
      </c>
      <c r="AY106" s="21" t="s">
        <v>130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1" t="s">
        <v>78</v>
      </c>
      <c r="BK106" s="196">
        <f>ROUND(I106*H106,2)</f>
        <v>0</v>
      </c>
      <c r="BL106" s="21" t="s">
        <v>137</v>
      </c>
      <c r="BM106" s="21" t="s">
        <v>171</v>
      </c>
    </row>
    <row r="107" spans="2:51" s="11" customFormat="1" ht="13.5">
      <c r="B107" s="197"/>
      <c r="C107" s="198"/>
      <c r="D107" s="199" t="s">
        <v>172</v>
      </c>
      <c r="E107" s="198"/>
      <c r="F107" s="200" t="s">
        <v>173</v>
      </c>
      <c r="G107" s="198"/>
      <c r="H107" s="201">
        <v>39.84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172</v>
      </c>
      <c r="AU107" s="207" t="s">
        <v>85</v>
      </c>
      <c r="AV107" s="11" t="s">
        <v>85</v>
      </c>
      <c r="AW107" s="11" t="s">
        <v>6</v>
      </c>
      <c r="AX107" s="11" t="s">
        <v>78</v>
      </c>
      <c r="AY107" s="207" t="s">
        <v>130</v>
      </c>
    </row>
    <row r="108" spans="2:65" s="1" customFormat="1" ht="38.25" customHeight="1">
      <c r="B108" s="38"/>
      <c r="C108" s="185" t="s">
        <v>174</v>
      </c>
      <c r="D108" s="185" t="s">
        <v>132</v>
      </c>
      <c r="E108" s="186" t="s">
        <v>175</v>
      </c>
      <c r="F108" s="187" t="s">
        <v>176</v>
      </c>
      <c r="G108" s="188" t="s">
        <v>177</v>
      </c>
      <c r="H108" s="189">
        <v>9</v>
      </c>
      <c r="I108" s="190"/>
      <c r="J108" s="191">
        <f aca="true" t="shared" si="0" ref="J108:J114">ROUND(I108*H108,2)</f>
        <v>0</v>
      </c>
      <c r="K108" s="187" t="s">
        <v>136</v>
      </c>
      <c r="L108" s="58"/>
      <c r="M108" s="192" t="s">
        <v>21</v>
      </c>
      <c r="N108" s="193" t="s">
        <v>44</v>
      </c>
      <c r="O108" s="39"/>
      <c r="P108" s="194">
        <f aca="true" t="shared" si="1" ref="P108:P114">O108*H108</f>
        <v>0</v>
      </c>
      <c r="Q108" s="194">
        <v>0</v>
      </c>
      <c r="R108" s="194">
        <f aca="true" t="shared" si="2" ref="R108:R114">Q108*H108</f>
        <v>0</v>
      </c>
      <c r="S108" s="194">
        <v>0.004</v>
      </c>
      <c r="T108" s="195">
        <f aca="true" t="shared" si="3" ref="T108:T114">S108*H108</f>
        <v>0.036000000000000004</v>
      </c>
      <c r="AR108" s="21" t="s">
        <v>137</v>
      </c>
      <c r="AT108" s="21" t="s">
        <v>132</v>
      </c>
      <c r="AU108" s="21" t="s">
        <v>85</v>
      </c>
      <c r="AY108" s="21" t="s">
        <v>130</v>
      </c>
      <c r="BE108" s="196">
        <f aca="true" t="shared" si="4" ref="BE108:BE114">IF(N108="základní",J108,0)</f>
        <v>0</v>
      </c>
      <c r="BF108" s="196">
        <f aca="true" t="shared" si="5" ref="BF108:BF114">IF(N108="snížená",J108,0)</f>
        <v>0</v>
      </c>
      <c r="BG108" s="196">
        <f aca="true" t="shared" si="6" ref="BG108:BG114">IF(N108="zákl. přenesená",J108,0)</f>
        <v>0</v>
      </c>
      <c r="BH108" s="196">
        <f aca="true" t="shared" si="7" ref="BH108:BH114">IF(N108="sníž. přenesená",J108,0)</f>
        <v>0</v>
      </c>
      <c r="BI108" s="196">
        <f aca="true" t="shared" si="8" ref="BI108:BI114">IF(N108="nulová",J108,0)</f>
        <v>0</v>
      </c>
      <c r="BJ108" s="21" t="s">
        <v>78</v>
      </c>
      <c r="BK108" s="196">
        <f aca="true" t="shared" si="9" ref="BK108:BK114">ROUND(I108*H108,2)</f>
        <v>0</v>
      </c>
      <c r="BL108" s="21" t="s">
        <v>137</v>
      </c>
      <c r="BM108" s="21" t="s">
        <v>178</v>
      </c>
    </row>
    <row r="109" spans="2:65" s="1" customFormat="1" ht="38.25" customHeight="1">
      <c r="B109" s="38"/>
      <c r="C109" s="185" t="s">
        <v>179</v>
      </c>
      <c r="D109" s="185" t="s">
        <v>132</v>
      </c>
      <c r="E109" s="186" t="s">
        <v>180</v>
      </c>
      <c r="F109" s="187" t="s">
        <v>181</v>
      </c>
      <c r="G109" s="188" t="s">
        <v>177</v>
      </c>
      <c r="H109" s="189">
        <v>1</v>
      </c>
      <c r="I109" s="190"/>
      <c r="J109" s="191">
        <f t="shared" si="0"/>
        <v>0</v>
      </c>
      <c r="K109" s="187" t="s">
        <v>136</v>
      </c>
      <c r="L109" s="58"/>
      <c r="M109" s="192" t="s">
        <v>21</v>
      </c>
      <c r="N109" s="193" t="s">
        <v>44</v>
      </c>
      <c r="O109" s="39"/>
      <c r="P109" s="194">
        <f t="shared" si="1"/>
        <v>0</v>
      </c>
      <c r="Q109" s="194">
        <v>0</v>
      </c>
      <c r="R109" s="194">
        <f t="shared" si="2"/>
        <v>0</v>
      </c>
      <c r="S109" s="194">
        <v>0.008</v>
      </c>
      <c r="T109" s="195">
        <f t="shared" si="3"/>
        <v>0.008</v>
      </c>
      <c r="AR109" s="21" t="s">
        <v>137</v>
      </c>
      <c r="AT109" s="21" t="s">
        <v>132</v>
      </c>
      <c r="AU109" s="21" t="s">
        <v>85</v>
      </c>
      <c r="AY109" s="21" t="s">
        <v>130</v>
      </c>
      <c r="BE109" s="196">
        <f t="shared" si="4"/>
        <v>0</v>
      </c>
      <c r="BF109" s="196">
        <f t="shared" si="5"/>
        <v>0</v>
      </c>
      <c r="BG109" s="196">
        <f t="shared" si="6"/>
        <v>0</v>
      </c>
      <c r="BH109" s="196">
        <f t="shared" si="7"/>
        <v>0</v>
      </c>
      <c r="BI109" s="196">
        <f t="shared" si="8"/>
        <v>0</v>
      </c>
      <c r="BJ109" s="21" t="s">
        <v>78</v>
      </c>
      <c r="BK109" s="196">
        <f t="shared" si="9"/>
        <v>0</v>
      </c>
      <c r="BL109" s="21" t="s">
        <v>137</v>
      </c>
      <c r="BM109" s="21" t="s">
        <v>182</v>
      </c>
    </row>
    <row r="110" spans="2:65" s="1" customFormat="1" ht="38.25" customHeight="1">
      <c r="B110" s="38"/>
      <c r="C110" s="185" t="s">
        <v>183</v>
      </c>
      <c r="D110" s="185" t="s">
        <v>132</v>
      </c>
      <c r="E110" s="186" t="s">
        <v>184</v>
      </c>
      <c r="F110" s="187" t="s">
        <v>185</v>
      </c>
      <c r="G110" s="188" t="s">
        <v>177</v>
      </c>
      <c r="H110" s="189">
        <v>10</v>
      </c>
      <c r="I110" s="190"/>
      <c r="J110" s="191">
        <f t="shared" si="0"/>
        <v>0</v>
      </c>
      <c r="K110" s="187" t="s">
        <v>136</v>
      </c>
      <c r="L110" s="58"/>
      <c r="M110" s="192" t="s">
        <v>21</v>
      </c>
      <c r="N110" s="193" t="s">
        <v>44</v>
      </c>
      <c r="O110" s="39"/>
      <c r="P110" s="194">
        <f t="shared" si="1"/>
        <v>0</v>
      </c>
      <c r="Q110" s="194">
        <v>0</v>
      </c>
      <c r="R110" s="194">
        <f t="shared" si="2"/>
        <v>0</v>
      </c>
      <c r="S110" s="194">
        <v>0.012</v>
      </c>
      <c r="T110" s="195">
        <f t="shared" si="3"/>
        <v>0.12</v>
      </c>
      <c r="AR110" s="21" t="s">
        <v>137</v>
      </c>
      <c r="AT110" s="21" t="s">
        <v>132</v>
      </c>
      <c r="AU110" s="21" t="s">
        <v>85</v>
      </c>
      <c r="AY110" s="21" t="s">
        <v>130</v>
      </c>
      <c r="BE110" s="196">
        <f t="shared" si="4"/>
        <v>0</v>
      </c>
      <c r="BF110" s="196">
        <f t="shared" si="5"/>
        <v>0</v>
      </c>
      <c r="BG110" s="196">
        <f t="shared" si="6"/>
        <v>0</v>
      </c>
      <c r="BH110" s="196">
        <f t="shared" si="7"/>
        <v>0</v>
      </c>
      <c r="BI110" s="196">
        <f t="shared" si="8"/>
        <v>0</v>
      </c>
      <c r="BJ110" s="21" t="s">
        <v>78</v>
      </c>
      <c r="BK110" s="196">
        <f t="shared" si="9"/>
        <v>0</v>
      </c>
      <c r="BL110" s="21" t="s">
        <v>137</v>
      </c>
      <c r="BM110" s="21" t="s">
        <v>186</v>
      </c>
    </row>
    <row r="111" spans="2:65" s="1" customFormat="1" ht="25.5" customHeight="1">
      <c r="B111" s="38"/>
      <c r="C111" s="185" t="s">
        <v>187</v>
      </c>
      <c r="D111" s="185" t="s">
        <v>132</v>
      </c>
      <c r="E111" s="186" t="s">
        <v>188</v>
      </c>
      <c r="F111" s="187" t="s">
        <v>189</v>
      </c>
      <c r="G111" s="188" t="s">
        <v>177</v>
      </c>
      <c r="H111" s="189">
        <v>4</v>
      </c>
      <c r="I111" s="190"/>
      <c r="J111" s="191">
        <f t="shared" si="0"/>
        <v>0</v>
      </c>
      <c r="K111" s="187" t="s">
        <v>136</v>
      </c>
      <c r="L111" s="58"/>
      <c r="M111" s="192" t="s">
        <v>21</v>
      </c>
      <c r="N111" s="193" t="s">
        <v>44</v>
      </c>
      <c r="O111" s="39"/>
      <c r="P111" s="194">
        <f t="shared" si="1"/>
        <v>0</v>
      </c>
      <c r="Q111" s="194">
        <v>0</v>
      </c>
      <c r="R111" s="194">
        <f t="shared" si="2"/>
        <v>0</v>
      </c>
      <c r="S111" s="194">
        <v>0.008</v>
      </c>
      <c r="T111" s="195">
        <f t="shared" si="3"/>
        <v>0.032</v>
      </c>
      <c r="AR111" s="21" t="s">
        <v>137</v>
      </c>
      <c r="AT111" s="21" t="s">
        <v>132</v>
      </c>
      <c r="AU111" s="21" t="s">
        <v>85</v>
      </c>
      <c r="AY111" s="21" t="s">
        <v>130</v>
      </c>
      <c r="BE111" s="196">
        <f t="shared" si="4"/>
        <v>0</v>
      </c>
      <c r="BF111" s="196">
        <f t="shared" si="5"/>
        <v>0</v>
      </c>
      <c r="BG111" s="196">
        <f t="shared" si="6"/>
        <v>0</v>
      </c>
      <c r="BH111" s="196">
        <f t="shared" si="7"/>
        <v>0</v>
      </c>
      <c r="BI111" s="196">
        <f t="shared" si="8"/>
        <v>0</v>
      </c>
      <c r="BJ111" s="21" t="s">
        <v>78</v>
      </c>
      <c r="BK111" s="196">
        <f t="shared" si="9"/>
        <v>0</v>
      </c>
      <c r="BL111" s="21" t="s">
        <v>137</v>
      </c>
      <c r="BM111" s="21" t="s">
        <v>190</v>
      </c>
    </row>
    <row r="112" spans="2:65" s="1" customFormat="1" ht="25.5" customHeight="1">
      <c r="B112" s="38"/>
      <c r="C112" s="185" t="s">
        <v>191</v>
      </c>
      <c r="D112" s="185" t="s">
        <v>132</v>
      </c>
      <c r="E112" s="186" t="s">
        <v>192</v>
      </c>
      <c r="F112" s="187" t="s">
        <v>193</v>
      </c>
      <c r="G112" s="188" t="s">
        <v>194</v>
      </c>
      <c r="H112" s="189">
        <v>46.1</v>
      </c>
      <c r="I112" s="190"/>
      <c r="J112" s="191">
        <f t="shared" si="0"/>
        <v>0</v>
      </c>
      <c r="K112" s="187" t="s">
        <v>136</v>
      </c>
      <c r="L112" s="58"/>
      <c r="M112" s="192" t="s">
        <v>21</v>
      </c>
      <c r="N112" s="193" t="s">
        <v>44</v>
      </c>
      <c r="O112" s="39"/>
      <c r="P112" s="194">
        <f t="shared" si="1"/>
        <v>0</v>
      </c>
      <c r="Q112" s="194">
        <v>0</v>
      </c>
      <c r="R112" s="194">
        <f t="shared" si="2"/>
        <v>0</v>
      </c>
      <c r="S112" s="194">
        <v>0.006</v>
      </c>
      <c r="T112" s="195">
        <f t="shared" si="3"/>
        <v>0.2766</v>
      </c>
      <c r="AR112" s="21" t="s">
        <v>137</v>
      </c>
      <c r="AT112" s="21" t="s">
        <v>132</v>
      </c>
      <c r="AU112" s="21" t="s">
        <v>85</v>
      </c>
      <c r="AY112" s="21" t="s">
        <v>130</v>
      </c>
      <c r="BE112" s="196">
        <f t="shared" si="4"/>
        <v>0</v>
      </c>
      <c r="BF112" s="196">
        <f t="shared" si="5"/>
        <v>0</v>
      </c>
      <c r="BG112" s="196">
        <f t="shared" si="6"/>
        <v>0</v>
      </c>
      <c r="BH112" s="196">
        <f t="shared" si="7"/>
        <v>0</v>
      </c>
      <c r="BI112" s="196">
        <f t="shared" si="8"/>
        <v>0</v>
      </c>
      <c r="BJ112" s="21" t="s">
        <v>78</v>
      </c>
      <c r="BK112" s="196">
        <f t="shared" si="9"/>
        <v>0</v>
      </c>
      <c r="BL112" s="21" t="s">
        <v>137</v>
      </c>
      <c r="BM112" s="21" t="s">
        <v>195</v>
      </c>
    </row>
    <row r="113" spans="2:65" s="1" customFormat="1" ht="25.5" customHeight="1">
      <c r="B113" s="38"/>
      <c r="C113" s="185" t="s">
        <v>10</v>
      </c>
      <c r="D113" s="185" t="s">
        <v>132</v>
      </c>
      <c r="E113" s="186" t="s">
        <v>196</v>
      </c>
      <c r="F113" s="187" t="s">
        <v>197</v>
      </c>
      <c r="G113" s="188" t="s">
        <v>194</v>
      </c>
      <c r="H113" s="189">
        <v>3</v>
      </c>
      <c r="I113" s="190"/>
      <c r="J113" s="191">
        <f t="shared" si="0"/>
        <v>0</v>
      </c>
      <c r="K113" s="187" t="s">
        <v>136</v>
      </c>
      <c r="L113" s="58"/>
      <c r="M113" s="192" t="s">
        <v>21</v>
      </c>
      <c r="N113" s="193" t="s">
        <v>44</v>
      </c>
      <c r="O113" s="39"/>
      <c r="P113" s="194">
        <f t="shared" si="1"/>
        <v>0</v>
      </c>
      <c r="Q113" s="194">
        <v>0</v>
      </c>
      <c r="R113" s="194">
        <f t="shared" si="2"/>
        <v>0</v>
      </c>
      <c r="S113" s="194">
        <v>0.018</v>
      </c>
      <c r="T113" s="195">
        <f t="shared" si="3"/>
        <v>0.05399999999999999</v>
      </c>
      <c r="AR113" s="21" t="s">
        <v>137</v>
      </c>
      <c r="AT113" s="21" t="s">
        <v>132</v>
      </c>
      <c r="AU113" s="21" t="s">
        <v>85</v>
      </c>
      <c r="AY113" s="21" t="s">
        <v>130</v>
      </c>
      <c r="BE113" s="196">
        <f t="shared" si="4"/>
        <v>0</v>
      </c>
      <c r="BF113" s="196">
        <f t="shared" si="5"/>
        <v>0</v>
      </c>
      <c r="BG113" s="196">
        <f t="shared" si="6"/>
        <v>0</v>
      </c>
      <c r="BH113" s="196">
        <f t="shared" si="7"/>
        <v>0</v>
      </c>
      <c r="BI113" s="196">
        <f t="shared" si="8"/>
        <v>0</v>
      </c>
      <c r="BJ113" s="21" t="s">
        <v>78</v>
      </c>
      <c r="BK113" s="196">
        <f t="shared" si="9"/>
        <v>0</v>
      </c>
      <c r="BL113" s="21" t="s">
        <v>137</v>
      </c>
      <c r="BM113" s="21" t="s">
        <v>198</v>
      </c>
    </row>
    <row r="114" spans="2:65" s="1" customFormat="1" ht="25.5" customHeight="1">
      <c r="B114" s="38"/>
      <c r="C114" s="185" t="s">
        <v>199</v>
      </c>
      <c r="D114" s="185" t="s">
        <v>132</v>
      </c>
      <c r="E114" s="186" t="s">
        <v>200</v>
      </c>
      <c r="F114" s="187" t="s">
        <v>201</v>
      </c>
      <c r="G114" s="188" t="s">
        <v>135</v>
      </c>
      <c r="H114" s="189">
        <v>5.291</v>
      </c>
      <c r="I114" s="190"/>
      <c r="J114" s="191">
        <f t="shared" si="0"/>
        <v>0</v>
      </c>
      <c r="K114" s="187" t="s">
        <v>136</v>
      </c>
      <c r="L114" s="58"/>
      <c r="M114" s="192" t="s">
        <v>21</v>
      </c>
      <c r="N114" s="193" t="s">
        <v>44</v>
      </c>
      <c r="O114" s="39"/>
      <c r="P114" s="194">
        <f t="shared" si="1"/>
        <v>0</v>
      </c>
      <c r="Q114" s="194">
        <v>0</v>
      </c>
      <c r="R114" s="194">
        <f t="shared" si="2"/>
        <v>0</v>
      </c>
      <c r="S114" s="194">
        <v>0.068</v>
      </c>
      <c r="T114" s="195">
        <f t="shared" si="3"/>
        <v>0.35978800000000005</v>
      </c>
      <c r="AR114" s="21" t="s">
        <v>137</v>
      </c>
      <c r="AT114" s="21" t="s">
        <v>132</v>
      </c>
      <c r="AU114" s="21" t="s">
        <v>85</v>
      </c>
      <c r="AY114" s="21" t="s">
        <v>130</v>
      </c>
      <c r="BE114" s="196">
        <f t="shared" si="4"/>
        <v>0</v>
      </c>
      <c r="BF114" s="196">
        <f t="shared" si="5"/>
        <v>0</v>
      </c>
      <c r="BG114" s="196">
        <f t="shared" si="6"/>
        <v>0</v>
      </c>
      <c r="BH114" s="196">
        <f t="shared" si="7"/>
        <v>0</v>
      </c>
      <c r="BI114" s="196">
        <f t="shared" si="8"/>
        <v>0</v>
      </c>
      <c r="BJ114" s="21" t="s">
        <v>78</v>
      </c>
      <c r="BK114" s="196">
        <f t="shared" si="9"/>
        <v>0</v>
      </c>
      <c r="BL114" s="21" t="s">
        <v>137</v>
      </c>
      <c r="BM114" s="21" t="s">
        <v>202</v>
      </c>
    </row>
    <row r="115" spans="2:51" s="11" customFormat="1" ht="13.5">
      <c r="B115" s="197"/>
      <c r="C115" s="198"/>
      <c r="D115" s="208" t="s">
        <v>172</v>
      </c>
      <c r="E115" s="198"/>
      <c r="F115" s="209" t="s">
        <v>203</v>
      </c>
      <c r="G115" s="198"/>
      <c r="H115" s="210">
        <v>5.291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172</v>
      </c>
      <c r="AU115" s="207" t="s">
        <v>85</v>
      </c>
      <c r="AV115" s="11" t="s">
        <v>85</v>
      </c>
      <c r="AW115" s="11" t="s">
        <v>6</v>
      </c>
      <c r="AX115" s="11" t="s">
        <v>78</v>
      </c>
      <c r="AY115" s="207" t="s">
        <v>130</v>
      </c>
    </row>
    <row r="116" spans="2:63" s="10" customFormat="1" ht="29.85" customHeight="1">
      <c r="B116" s="168"/>
      <c r="C116" s="169"/>
      <c r="D116" s="182" t="s">
        <v>72</v>
      </c>
      <c r="E116" s="183" t="s">
        <v>204</v>
      </c>
      <c r="F116" s="183" t="s">
        <v>205</v>
      </c>
      <c r="G116" s="169"/>
      <c r="H116" s="169"/>
      <c r="I116" s="172"/>
      <c r="J116" s="184">
        <f>BK116</f>
        <v>0</v>
      </c>
      <c r="K116" s="169"/>
      <c r="L116" s="174"/>
      <c r="M116" s="175"/>
      <c r="N116" s="176"/>
      <c r="O116" s="176"/>
      <c r="P116" s="177">
        <f>SUM(P117:P121)</f>
        <v>0</v>
      </c>
      <c r="Q116" s="176"/>
      <c r="R116" s="177">
        <f>SUM(R117:R121)</f>
        <v>0</v>
      </c>
      <c r="S116" s="176"/>
      <c r="T116" s="178">
        <f>SUM(T117:T121)</f>
        <v>0</v>
      </c>
      <c r="AR116" s="179" t="s">
        <v>78</v>
      </c>
      <c r="AT116" s="180" t="s">
        <v>72</v>
      </c>
      <c r="AU116" s="180" t="s">
        <v>78</v>
      </c>
      <c r="AY116" s="179" t="s">
        <v>130</v>
      </c>
      <c r="BK116" s="181">
        <f>SUM(BK117:BK121)</f>
        <v>0</v>
      </c>
    </row>
    <row r="117" spans="2:65" s="1" customFormat="1" ht="25.5" customHeight="1">
      <c r="B117" s="38"/>
      <c r="C117" s="185" t="s">
        <v>206</v>
      </c>
      <c r="D117" s="185" t="s">
        <v>132</v>
      </c>
      <c r="E117" s="186" t="s">
        <v>207</v>
      </c>
      <c r="F117" s="187" t="s">
        <v>208</v>
      </c>
      <c r="G117" s="188" t="s">
        <v>209</v>
      </c>
      <c r="H117" s="189">
        <v>8.866</v>
      </c>
      <c r="I117" s="190"/>
      <c r="J117" s="191">
        <f>ROUND(I117*H117,2)</f>
        <v>0</v>
      </c>
      <c r="K117" s="187" t="s">
        <v>136</v>
      </c>
      <c r="L117" s="58"/>
      <c r="M117" s="192" t="s">
        <v>21</v>
      </c>
      <c r="N117" s="193" t="s">
        <v>44</v>
      </c>
      <c r="O117" s="39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AR117" s="21" t="s">
        <v>137</v>
      </c>
      <c r="AT117" s="21" t="s">
        <v>132</v>
      </c>
      <c r="AU117" s="21" t="s">
        <v>85</v>
      </c>
      <c r="AY117" s="21" t="s">
        <v>130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1" t="s">
        <v>78</v>
      </c>
      <c r="BK117" s="196">
        <f>ROUND(I117*H117,2)</f>
        <v>0</v>
      </c>
      <c r="BL117" s="21" t="s">
        <v>137</v>
      </c>
      <c r="BM117" s="21" t="s">
        <v>210</v>
      </c>
    </row>
    <row r="118" spans="2:65" s="1" customFormat="1" ht="25.5" customHeight="1">
      <c r="B118" s="38"/>
      <c r="C118" s="185" t="s">
        <v>211</v>
      </c>
      <c r="D118" s="185" t="s">
        <v>132</v>
      </c>
      <c r="E118" s="186" t="s">
        <v>212</v>
      </c>
      <c r="F118" s="187" t="s">
        <v>213</v>
      </c>
      <c r="G118" s="188" t="s">
        <v>209</v>
      </c>
      <c r="H118" s="189">
        <v>8.866</v>
      </c>
      <c r="I118" s="190"/>
      <c r="J118" s="191">
        <f>ROUND(I118*H118,2)</f>
        <v>0</v>
      </c>
      <c r="K118" s="187" t="s">
        <v>136</v>
      </c>
      <c r="L118" s="58"/>
      <c r="M118" s="192" t="s">
        <v>21</v>
      </c>
      <c r="N118" s="193" t="s">
        <v>44</v>
      </c>
      <c r="O118" s="39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1" t="s">
        <v>137</v>
      </c>
      <c r="AT118" s="21" t="s">
        <v>132</v>
      </c>
      <c r="AU118" s="21" t="s">
        <v>85</v>
      </c>
      <c r="AY118" s="21" t="s">
        <v>130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1" t="s">
        <v>78</v>
      </c>
      <c r="BK118" s="196">
        <f>ROUND(I118*H118,2)</f>
        <v>0</v>
      </c>
      <c r="BL118" s="21" t="s">
        <v>137</v>
      </c>
      <c r="BM118" s="21" t="s">
        <v>214</v>
      </c>
    </row>
    <row r="119" spans="2:65" s="1" customFormat="1" ht="25.5" customHeight="1">
      <c r="B119" s="38"/>
      <c r="C119" s="185" t="s">
        <v>215</v>
      </c>
      <c r="D119" s="185" t="s">
        <v>132</v>
      </c>
      <c r="E119" s="186" t="s">
        <v>216</v>
      </c>
      <c r="F119" s="187" t="s">
        <v>217</v>
      </c>
      <c r="G119" s="188" t="s">
        <v>209</v>
      </c>
      <c r="H119" s="189">
        <v>8.866</v>
      </c>
      <c r="I119" s="190"/>
      <c r="J119" s="191">
        <f>ROUND(I119*H119,2)</f>
        <v>0</v>
      </c>
      <c r="K119" s="187" t="s">
        <v>136</v>
      </c>
      <c r="L119" s="58"/>
      <c r="M119" s="192" t="s">
        <v>21</v>
      </c>
      <c r="N119" s="193" t="s">
        <v>44</v>
      </c>
      <c r="O119" s="39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AR119" s="21" t="s">
        <v>137</v>
      </c>
      <c r="AT119" s="21" t="s">
        <v>132</v>
      </c>
      <c r="AU119" s="21" t="s">
        <v>85</v>
      </c>
      <c r="AY119" s="21" t="s">
        <v>130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1" t="s">
        <v>78</v>
      </c>
      <c r="BK119" s="196">
        <f>ROUND(I119*H119,2)</f>
        <v>0</v>
      </c>
      <c r="BL119" s="21" t="s">
        <v>137</v>
      </c>
      <c r="BM119" s="21" t="s">
        <v>218</v>
      </c>
    </row>
    <row r="120" spans="2:65" s="1" customFormat="1" ht="25.5" customHeight="1">
      <c r="B120" s="38"/>
      <c r="C120" s="185" t="s">
        <v>219</v>
      </c>
      <c r="D120" s="185" t="s">
        <v>132</v>
      </c>
      <c r="E120" s="186" t="s">
        <v>220</v>
      </c>
      <c r="F120" s="187" t="s">
        <v>221</v>
      </c>
      <c r="G120" s="188" t="s">
        <v>209</v>
      </c>
      <c r="H120" s="189">
        <v>8.866</v>
      </c>
      <c r="I120" s="190"/>
      <c r="J120" s="191">
        <f>ROUND(I120*H120,2)</f>
        <v>0</v>
      </c>
      <c r="K120" s="187" t="s">
        <v>136</v>
      </c>
      <c r="L120" s="58"/>
      <c r="M120" s="192" t="s">
        <v>21</v>
      </c>
      <c r="N120" s="193" t="s">
        <v>44</v>
      </c>
      <c r="O120" s="39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1" t="s">
        <v>137</v>
      </c>
      <c r="AT120" s="21" t="s">
        <v>132</v>
      </c>
      <c r="AU120" s="21" t="s">
        <v>85</v>
      </c>
      <c r="AY120" s="21" t="s">
        <v>130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1" t="s">
        <v>78</v>
      </c>
      <c r="BK120" s="196">
        <f>ROUND(I120*H120,2)</f>
        <v>0</v>
      </c>
      <c r="BL120" s="21" t="s">
        <v>137</v>
      </c>
      <c r="BM120" s="21" t="s">
        <v>222</v>
      </c>
    </row>
    <row r="121" spans="2:65" s="1" customFormat="1" ht="16.5" customHeight="1">
      <c r="B121" s="38"/>
      <c r="C121" s="185" t="s">
        <v>9</v>
      </c>
      <c r="D121" s="185" t="s">
        <v>132</v>
      </c>
      <c r="E121" s="186" t="s">
        <v>223</v>
      </c>
      <c r="F121" s="187" t="s">
        <v>224</v>
      </c>
      <c r="G121" s="188" t="s">
        <v>209</v>
      </c>
      <c r="H121" s="189">
        <v>8.866</v>
      </c>
      <c r="I121" s="190"/>
      <c r="J121" s="191">
        <f>ROUND(I121*H121,2)</f>
        <v>0</v>
      </c>
      <c r="K121" s="187" t="s">
        <v>136</v>
      </c>
      <c r="L121" s="58"/>
      <c r="M121" s="192" t="s">
        <v>21</v>
      </c>
      <c r="N121" s="193" t="s">
        <v>44</v>
      </c>
      <c r="O121" s="39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AR121" s="21" t="s">
        <v>137</v>
      </c>
      <c r="AT121" s="21" t="s">
        <v>132</v>
      </c>
      <c r="AU121" s="21" t="s">
        <v>85</v>
      </c>
      <c r="AY121" s="21" t="s">
        <v>130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21" t="s">
        <v>78</v>
      </c>
      <c r="BK121" s="196">
        <f>ROUND(I121*H121,2)</f>
        <v>0</v>
      </c>
      <c r="BL121" s="21" t="s">
        <v>137</v>
      </c>
      <c r="BM121" s="21" t="s">
        <v>225</v>
      </c>
    </row>
    <row r="122" spans="2:63" s="10" customFormat="1" ht="29.85" customHeight="1">
      <c r="B122" s="168"/>
      <c r="C122" s="169"/>
      <c r="D122" s="182" t="s">
        <v>72</v>
      </c>
      <c r="E122" s="183" t="s">
        <v>226</v>
      </c>
      <c r="F122" s="183" t="s">
        <v>227</v>
      </c>
      <c r="G122" s="169"/>
      <c r="H122" s="169"/>
      <c r="I122" s="172"/>
      <c r="J122" s="184">
        <f>BK122</f>
        <v>0</v>
      </c>
      <c r="K122" s="169"/>
      <c r="L122" s="174"/>
      <c r="M122" s="175"/>
      <c r="N122" s="176"/>
      <c r="O122" s="176"/>
      <c r="P122" s="177">
        <f>P123</f>
        <v>0</v>
      </c>
      <c r="Q122" s="176"/>
      <c r="R122" s="177">
        <f>R123</f>
        <v>0</v>
      </c>
      <c r="S122" s="176"/>
      <c r="T122" s="178">
        <f>T123</f>
        <v>0</v>
      </c>
      <c r="AR122" s="179" t="s">
        <v>78</v>
      </c>
      <c r="AT122" s="180" t="s">
        <v>72</v>
      </c>
      <c r="AU122" s="180" t="s">
        <v>78</v>
      </c>
      <c r="AY122" s="179" t="s">
        <v>130</v>
      </c>
      <c r="BK122" s="181">
        <f>BK123</f>
        <v>0</v>
      </c>
    </row>
    <row r="123" spans="2:65" s="1" customFormat="1" ht="38.25" customHeight="1">
      <c r="B123" s="38"/>
      <c r="C123" s="185" t="s">
        <v>228</v>
      </c>
      <c r="D123" s="185" t="s">
        <v>132</v>
      </c>
      <c r="E123" s="186" t="s">
        <v>229</v>
      </c>
      <c r="F123" s="187" t="s">
        <v>230</v>
      </c>
      <c r="G123" s="188" t="s">
        <v>209</v>
      </c>
      <c r="H123" s="189">
        <v>8.866</v>
      </c>
      <c r="I123" s="190"/>
      <c r="J123" s="191">
        <f>ROUND(I123*H123,2)</f>
        <v>0</v>
      </c>
      <c r="K123" s="187" t="s">
        <v>136</v>
      </c>
      <c r="L123" s="58"/>
      <c r="M123" s="192" t="s">
        <v>21</v>
      </c>
      <c r="N123" s="193" t="s">
        <v>44</v>
      </c>
      <c r="O123" s="39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AR123" s="21" t="s">
        <v>137</v>
      </c>
      <c r="AT123" s="21" t="s">
        <v>132</v>
      </c>
      <c r="AU123" s="21" t="s">
        <v>85</v>
      </c>
      <c r="AY123" s="21" t="s">
        <v>130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1" t="s">
        <v>78</v>
      </c>
      <c r="BK123" s="196">
        <f>ROUND(I123*H123,2)</f>
        <v>0</v>
      </c>
      <c r="BL123" s="21" t="s">
        <v>137</v>
      </c>
      <c r="BM123" s="21" t="s">
        <v>231</v>
      </c>
    </row>
    <row r="124" spans="2:63" s="10" customFormat="1" ht="37.35" customHeight="1">
      <c r="B124" s="168"/>
      <c r="C124" s="169"/>
      <c r="D124" s="170" t="s">
        <v>72</v>
      </c>
      <c r="E124" s="171" t="s">
        <v>232</v>
      </c>
      <c r="F124" s="171" t="s">
        <v>233</v>
      </c>
      <c r="G124" s="169"/>
      <c r="H124" s="169"/>
      <c r="I124" s="172"/>
      <c r="J124" s="173">
        <f>BK124</f>
        <v>0</v>
      </c>
      <c r="K124" s="169"/>
      <c r="L124" s="174"/>
      <c r="M124" s="175"/>
      <c r="N124" s="176"/>
      <c r="O124" s="176"/>
      <c r="P124" s="177">
        <f>P125+P131+P174+P177+P188+P196+P200+P204+P208+P210</f>
        <v>0</v>
      </c>
      <c r="Q124" s="176"/>
      <c r="R124" s="177">
        <f>R125+R131+R174+R177+R188+R196+R200+R204+R208+R210</f>
        <v>2.427308350000001</v>
      </c>
      <c r="S124" s="176"/>
      <c r="T124" s="178">
        <f>T125+T131+T174+T177+T188+T196+T200+T204+T208+T210</f>
        <v>0</v>
      </c>
      <c r="AR124" s="179" t="s">
        <v>85</v>
      </c>
      <c r="AT124" s="180" t="s">
        <v>72</v>
      </c>
      <c r="AU124" s="180" t="s">
        <v>73</v>
      </c>
      <c r="AY124" s="179" t="s">
        <v>130</v>
      </c>
      <c r="BK124" s="181">
        <f>BK125+BK131+BK174+BK177+BK188+BK196+BK200+BK204+BK208+BK210</f>
        <v>0</v>
      </c>
    </row>
    <row r="125" spans="2:63" s="10" customFormat="1" ht="19.9" customHeight="1">
      <c r="B125" s="168"/>
      <c r="C125" s="169"/>
      <c r="D125" s="182" t="s">
        <v>72</v>
      </c>
      <c r="E125" s="183" t="s">
        <v>234</v>
      </c>
      <c r="F125" s="183" t="s">
        <v>235</v>
      </c>
      <c r="G125" s="169"/>
      <c r="H125" s="169"/>
      <c r="I125" s="172"/>
      <c r="J125" s="184">
        <f>BK125</f>
        <v>0</v>
      </c>
      <c r="K125" s="169"/>
      <c r="L125" s="174"/>
      <c r="M125" s="175"/>
      <c r="N125" s="176"/>
      <c r="O125" s="176"/>
      <c r="P125" s="177">
        <f>SUM(P126:P130)</f>
        <v>0</v>
      </c>
      <c r="Q125" s="176"/>
      <c r="R125" s="177">
        <f>SUM(R126:R130)</f>
        <v>0.00154</v>
      </c>
      <c r="S125" s="176"/>
      <c r="T125" s="178">
        <f>SUM(T126:T130)</f>
        <v>0</v>
      </c>
      <c r="AR125" s="179" t="s">
        <v>85</v>
      </c>
      <c r="AT125" s="180" t="s">
        <v>72</v>
      </c>
      <c r="AU125" s="180" t="s">
        <v>78</v>
      </c>
      <c r="AY125" s="179" t="s">
        <v>130</v>
      </c>
      <c r="BK125" s="181">
        <f>SUM(BK126:BK130)</f>
        <v>0</v>
      </c>
    </row>
    <row r="126" spans="2:65" s="1" customFormat="1" ht="25.5" customHeight="1">
      <c r="B126" s="38"/>
      <c r="C126" s="185" t="s">
        <v>236</v>
      </c>
      <c r="D126" s="185" t="s">
        <v>132</v>
      </c>
      <c r="E126" s="186" t="s">
        <v>237</v>
      </c>
      <c r="F126" s="187" t="s">
        <v>238</v>
      </c>
      <c r="G126" s="188" t="s">
        <v>194</v>
      </c>
      <c r="H126" s="189">
        <v>5.2</v>
      </c>
      <c r="I126" s="190"/>
      <c r="J126" s="191">
        <f>ROUND(I126*H126,2)</f>
        <v>0</v>
      </c>
      <c r="K126" s="187" t="s">
        <v>21</v>
      </c>
      <c r="L126" s="58"/>
      <c r="M126" s="192" t="s">
        <v>21</v>
      </c>
      <c r="N126" s="193" t="s">
        <v>44</v>
      </c>
      <c r="O126" s="39"/>
      <c r="P126" s="194">
        <f>O126*H126</f>
        <v>0</v>
      </c>
      <c r="Q126" s="194">
        <v>6E-05</v>
      </c>
      <c r="R126" s="194">
        <f>Q126*H126</f>
        <v>0.000312</v>
      </c>
      <c r="S126" s="194">
        <v>0</v>
      </c>
      <c r="T126" s="195">
        <f>S126*H126</f>
        <v>0</v>
      </c>
      <c r="AR126" s="21" t="s">
        <v>199</v>
      </c>
      <c r="AT126" s="21" t="s">
        <v>132</v>
      </c>
      <c r="AU126" s="21" t="s">
        <v>85</v>
      </c>
      <c r="AY126" s="21" t="s">
        <v>130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1" t="s">
        <v>78</v>
      </c>
      <c r="BK126" s="196">
        <f>ROUND(I126*H126,2)</f>
        <v>0</v>
      </c>
      <c r="BL126" s="21" t="s">
        <v>199</v>
      </c>
      <c r="BM126" s="21" t="s">
        <v>239</v>
      </c>
    </row>
    <row r="127" spans="2:65" s="1" customFormat="1" ht="16.5" customHeight="1">
      <c r="B127" s="38"/>
      <c r="C127" s="211" t="s">
        <v>240</v>
      </c>
      <c r="D127" s="211" t="s">
        <v>241</v>
      </c>
      <c r="E127" s="212" t="s">
        <v>242</v>
      </c>
      <c r="F127" s="213" t="s">
        <v>243</v>
      </c>
      <c r="G127" s="214" t="s">
        <v>194</v>
      </c>
      <c r="H127" s="215">
        <v>5.2</v>
      </c>
      <c r="I127" s="216"/>
      <c r="J127" s="217">
        <f>ROUND(I127*H127,2)</f>
        <v>0</v>
      </c>
      <c r="K127" s="213" t="s">
        <v>136</v>
      </c>
      <c r="L127" s="218"/>
      <c r="M127" s="219" t="s">
        <v>21</v>
      </c>
      <c r="N127" s="220" t="s">
        <v>44</v>
      </c>
      <c r="O127" s="39"/>
      <c r="P127" s="194">
        <f>O127*H127</f>
        <v>0</v>
      </c>
      <c r="Q127" s="194">
        <v>0.00014</v>
      </c>
      <c r="R127" s="194">
        <f>Q127*H127</f>
        <v>0.0007279999999999999</v>
      </c>
      <c r="S127" s="194">
        <v>0</v>
      </c>
      <c r="T127" s="195">
        <f>S127*H127</f>
        <v>0</v>
      </c>
      <c r="AR127" s="21" t="s">
        <v>244</v>
      </c>
      <c r="AT127" s="21" t="s">
        <v>241</v>
      </c>
      <c r="AU127" s="21" t="s">
        <v>85</v>
      </c>
      <c r="AY127" s="21" t="s">
        <v>130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1" t="s">
        <v>78</v>
      </c>
      <c r="BK127" s="196">
        <f>ROUND(I127*H127,2)</f>
        <v>0</v>
      </c>
      <c r="BL127" s="21" t="s">
        <v>199</v>
      </c>
      <c r="BM127" s="21" t="s">
        <v>245</v>
      </c>
    </row>
    <row r="128" spans="2:51" s="11" customFormat="1" ht="13.5">
      <c r="B128" s="197"/>
      <c r="C128" s="198"/>
      <c r="D128" s="199" t="s">
        <v>172</v>
      </c>
      <c r="E128" s="198"/>
      <c r="F128" s="200" t="s">
        <v>246</v>
      </c>
      <c r="G128" s="198"/>
      <c r="H128" s="201">
        <v>5.2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172</v>
      </c>
      <c r="AU128" s="207" t="s">
        <v>85</v>
      </c>
      <c r="AV128" s="11" t="s">
        <v>85</v>
      </c>
      <c r="AW128" s="11" t="s">
        <v>6</v>
      </c>
      <c r="AX128" s="11" t="s">
        <v>78</v>
      </c>
      <c r="AY128" s="207" t="s">
        <v>130</v>
      </c>
    </row>
    <row r="129" spans="2:65" s="1" customFormat="1" ht="16.5" customHeight="1">
      <c r="B129" s="38"/>
      <c r="C129" s="211" t="s">
        <v>247</v>
      </c>
      <c r="D129" s="211" t="s">
        <v>241</v>
      </c>
      <c r="E129" s="212" t="s">
        <v>248</v>
      </c>
      <c r="F129" s="213" t="s">
        <v>249</v>
      </c>
      <c r="G129" s="214" t="s">
        <v>177</v>
      </c>
      <c r="H129" s="215">
        <v>10</v>
      </c>
      <c r="I129" s="216"/>
      <c r="J129" s="217">
        <f>ROUND(I129*H129,2)</f>
        <v>0</v>
      </c>
      <c r="K129" s="213" t="s">
        <v>21</v>
      </c>
      <c r="L129" s="218"/>
      <c r="M129" s="219" t="s">
        <v>21</v>
      </c>
      <c r="N129" s="220" t="s">
        <v>44</v>
      </c>
      <c r="O129" s="39"/>
      <c r="P129" s="194">
        <f>O129*H129</f>
        <v>0</v>
      </c>
      <c r="Q129" s="194">
        <v>1E-05</v>
      </c>
      <c r="R129" s="194">
        <f>Q129*H129</f>
        <v>0.0001</v>
      </c>
      <c r="S129" s="194">
        <v>0</v>
      </c>
      <c r="T129" s="195">
        <f>S129*H129</f>
        <v>0</v>
      </c>
      <c r="AR129" s="21" t="s">
        <v>244</v>
      </c>
      <c r="AT129" s="21" t="s">
        <v>241</v>
      </c>
      <c r="AU129" s="21" t="s">
        <v>85</v>
      </c>
      <c r="AY129" s="21" t="s">
        <v>130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1" t="s">
        <v>78</v>
      </c>
      <c r="BK129" s="196">
        <f>ROUND(I129*H129,2)</f>
        <v>0</v>
      </c>
      <c r="BL129" s="21" t="s">
        <v>199</v>
      </c>
      <c r="BM129" s="21" t="s">
        <v>250</v>
      </c>
    </row>
    <row r="130" spans="2:65" s="1" customFormat="1" ht="16.5" customHeight="1">
      <c r="B130" s="38"/>
      <c r="C130" s="211" t="s">
        <v>251</v>
      </c>
      <c r="D130" s="211" t="s">
        <v>241</v>
      </c>
      <c r="E130" s="212" t="s">
        <v>252</v>
      </c>
      <c r="F130" s="213" t="s">
        <v>253</v>
      </c>
      <c r="G130" s="214" t="s">
        <v>177</v>
      </c>
      <c r="H130" s="215">
        <v>1</v>
      </c>
      <c r="I130" s="216"/>
      <c r="J130" s="217">
        <f>ROUND(I130*H130,2)</f>
        <v>0</v>
      </c>
      <c r="K130" s="213" t="s">
        <v>21</v>
      </c>
      <c r="L130" s="218"/>
      <c r="M130" s="219" t="s">
        <v>21</v>
      </c>
      <c r="N130" s="220" t="s">
        <v>44</v>
      </c>
      <c r="O130" s="39"/>
      <c r="P130" s="194">
        <f>O130*H130</f>
        <v>0</v>
      </c>
      <c r="Q130" s="194">
        <v>0.0004</v>
      </c>
      <c r="R130" s="194">
        <f>Q130*H130</f>
        <v>0.0004</v>
      </c>
      <c r="S130" s="194">
        <v>0</v>
      </c>
      <c r="T130" s="195">
        <f>S130*H130</f>
        <v>0</v>
      </c>
      <c r="AR130" s="21" t="s">
        <v>244</v>
      </c>
      <c r="AT130" s="21" t="s">
        <v>241</v>
      </c>
      <c r="AU130" s="21" t="s">
        <v>85</v>
      </c>
      <c r="AY130" s="21" t="s">
        <v>130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1" t="s">
        <v>78</v>
      </c>
      <c r="BK130" s="196">
        <f>ROUND(I130*H130,2)</f>
        <v>0</v>
      </c>
      <c r="BL130" s="21" t="s">
        <v>199</v>
      </c>
      <c r="BM130" s="21" t="s">
        <v>254</v>
      </c>
    </row>
    <row r="131" spans="2:63" s="10" customFormat="1" ht="29.85" customHeight="1">
      <c r="B131" s="168"/>
      <c r="C131" s="169"/>
      <c r="D131" s="182" t="s">
        <v>72</v>
      </c>
      <c r="E131" s="183" t="s">
        <v>255</v>
      </c>
      <c r="F131" s="183" t="s">
        <v>256</v>
      </c>
      <c r="G131" s="169"/>
      <c r="H131" s="169"/>
      <c r="I131" s="172"/>
      <c r="J131" s="184">
        <f>BK131</f>
        <v>0</v>
      </c>
      <c r="K131" s="169"/>
      <c r="L131" s="174"/>
      <c r="M131" s="175"/>
      <c r="N131" s="176"/>
      <c r="O131" s="176"/>
      <c r="P131" s="177">
        <f>SUM(P132:P173)</f>
        <v>0</v>
      </c>
      <c r="Q131" s="176"/>
      <c r="R131" s="177">
        <f>SUM(R132:R173)</f>
        <v>0.9426240000000004</v>
      </c>
      <c r="S131" s="176"/>
      <c r="T131" s="178">
        <f>SUM(T132:T173)</f>
        <v>0</v>
      </c>
      <c r="AR131" s="179" t="s">
        <v>85</v>
      </c>
      <c r="AT131" s="180" t="s">
        <v>72</v>
      </c>
      <c r="AU131" s="180" t="s">
        <v>78</v>
      </c>
      <c r="AY131" s="179" t="s">
        <v>130</v>
      </c>
      <c r="BK131" s="181">
        <f>SUM(BK132:BK173)</f>
        <v>0</v>
      </c>
    </row>
    <row r="132" spans="2:65" s="1" customFormat="1" ht="25.5" customHeight="1">
      <c r="B132" s="38"/>
      <c r="C132" s="185" t="s">
        <v>257</v>
      </c>
      <c r="D132" s="185" t="s">
        <v>132</v>
      </c>
      <c r="E132" s="186" t="s">
        <v>258</v>
      </c>
      <c r="F132" s="187" t="s">
        <v>259</v>
      </c>
      <c r="G132" s="188" t="s">
        <v>194</v>
      </c>
      <c r="H132" s="189">
        <v>4</v>
      </c>
      <c r="I132" s="190"/>
      <c r="J132" s="191">
        <f aca="true" t="shared" si="10" ref="J132:J173">ROUND(I132*H132,2)</f>
        <v>0</v>
      </c>
      <c r="K132" s="187" t="s">
        <v>136</v>
      </c>
      <c r="L132" s="58"/>
      <c r="M132" s="192" t="s">
        <v>21</v>
      </c>
      <c r="N132" s="193" t="s">
        <v>44</v>
      </c>
      <c r="O132" s="39"/>
      <c r="P132" s="194">
        <f aca="true" t="shared" si="11" ref="P132:P173">O132*H132</f>
        <v>0</v>
      </c>
      <c r="Q132" s="194">
        <v>0.00309</v>
      </c>
      <c r="R132" s="194">
        <f aca="true" t="shared" si="12" ref="R132:R173">Q132*H132</f>
        <v>0.01236</v>
      </c>
      <c r="S132" s="194">
        <v>0</v>
      </c>
      <c r="T132" s="195">
        <f aca="true" t="shared" si="13" ref="T132:T173">S132*H132</f>
        <v>0</v>
      </c>
      <c r="AR132" s="21" t="s">
        <v>199</v>
      </c>
      <c r="AT132" s="21" t="s">
        <v>132</v>
      </c>
      <c r="AU132" s="21" t="s">
        <v>85</v>
      </c>
      <c r="AY132" s="21" t="s">
        <v>130</v>
      </c>
      <c r="BE132" s="196">
        <f aca="true" t="shared" si="14" ref="BE132:BE173">IF(N132="základní",J132,0)</f>
        <v>0</v>
      </c>
      <c r="BF132" s="196">
        <f aca="true" t="shared" si="15" ref="BF132:BF173">IF(N132="snížená",J132,0)</f>
        <v>0</v>
      </c>
      <c r="BG132" s="196">
        <f aca="true" t="shared" si="16" ref="BG132:BG173">IF(N132="zákl. přenesená",J132,0)</f>
        <v>0</v>
      </c>
      <c r="BH132" s="196">
        <f aca="true" t="shared" si="17" ref="BH132:BH173">IF(N132="sníž. přenesená",J132,0)</f>
        <v>0</v>
      </c>
      <c r="BI132" s="196">
        <f aca="true" t="shared" si="18" ref="BI132:BI173">IF(N132="nulová",J132,0)</f>
        <v>0</v>
      </c>
      <c r="BJ132" s="21" t="s">
        <v>78</v>
      </c>
      <c r="BK132" s="196">
        <f aca="true" t="shared" si="19" ref="BK132:BK173">ROUND(I132*H132,2)</f>
        <v>0</v>
      </c>
      <c r="BL132" s="21" t="s">
        <v>199</v>
      </c>
      <c r="BM132" s="21" t="s">
        <v>260</v>
      </c>
    </row>
    <row r="133" spans="2:65" s="1" customFormat="1" ht="25.5" customHeight="1">
      <c r="B133" s="38"/>
      <c r="C133" s="185" t="s">
        <v>261</v>
      </c>
      <c r="D133" s="185" t="s">
        <v>132</v>
      </c>
      <c r="E133" s="186" t="s">
        <v>262</v>
      </c>
      <c r="F133" s="187" t="s">
        <v>263</v>
      </c>
      <c r="G133" s="188" t="s">
        <v>194</v>
      </c>
      <c r="H133" s="189">
        <v>6</v>
      </c>
      <c r="I133" s="190"/>
      <c r="J133" s="191">
        <f t="shared" si="10"/>
        <v>0</v>
      </c>
      <c r="K133" s="187" t="s">
        <v>136</v>
      </c>
      <c r="L133" s="58"/>
      <c r="M133" s="192" t="s">
        <v>21</v>
      </c>
      <c r="N133" s="193" t="s">
        <v>44</v>
      </c>
      <c r="O133" s="39"/>
      <c r="P133" s="194">
        <f t="shared" si="11"/>
        <v>0</v>
      </c>
      <c r="Q133" s="194">
        <v>0.00451</v>
      </c>
      <c r="R133" s="194">
        <f t="shared" si="12"/>
        <v>0.02706</v>
      </c>
      <c r="S133" s="194">
        <v>0</v>
      </c>
      <c r="T133" s="195">
        <f t="shared" si="13"/>
        <v>0</v>
      </c>
      <c r="AR133" s="21" t="s">
        <v>199</v>
      </c>
      <c r="AT133" s="21" t="s">
        <v>132</v>
      </c>
      <c r="AU133" s="21" t="s">
        <v>85</v>
      </c>
      <c r="AY133" s="21" t="s">
        <v>130</v>
      </c>
      <c r="BE133" s="196">
        <f t="shared" si="14"/>
        <v>0</v>
      </c>
      <c r="BF133" s="196">
        <f t="shared" si="15"/>
        <v>0</v>
      </c>
      <c r="BG133" s="196">
        <f t="shared" si="16"/>
        <v>0</v>
      </c>
      <c r="BH133" s="196">
        <f t="shared" si="17"/>
        <v>0</v>
      </c>
      <c r="BI133" s="196">
        <f t="shared" si="18"/>
        <v>0</v>
      </c>
      <c r="BJ133" s="21" t="s">
        <v>78</v>
      </c>
      <c r="BK133" s="196">
        <f t="shared" si="19"/>
        <v>0</v>
      </c>
      <c r="BL133" s="21" t="s">
        <v>199</v>
      </c>
      <c r="BM133" s="21" t="s">
        <v>264</v>
      </c>
    </row>
    <row r="134" spans="2:65" s="1" customFormat="1" ht="25.5" customHeight="1">
      <c r="B134" s="38"/>
      <c r="C134" s="185" t="s">
        <v>265</v>
      </c>
      <c r="D134" s="185" t="s">
        <v>132</v>
      </c>
      <c r="E134" s="186" t="s">
        <v>266</v>
      </c>
      <c r="F134" s="187" t="s">
        <v>267</v>
      </c>
      <c r="G134" s="188" t="s">
        <v>194</v>
      </c>
      <c r="H134" s="189">
        <v>79</v>
      </c>
      <c r="I134" s="190"/>
      <c r="J134" s="191">
        <f t="shared" si="10"/>
        <v>0</v>
      </c>
      <c r="K134" s="187" t="s">
        <v>136</v>
      </c>
      <c r="L134" s="58"/>
      <c r="M134" s="192" t="s">
        <v>21</v>
      </c>
      <c r="N134" s="193" t="s">
        <v>44</v>
      </c>
      <c r="O134" s="39"/>
      <c r="P134" s="194">
        <f t="shared" si="11"/>
        <v>0</v>
      </c>
      <c r="Q134" s="194">
        <v>0.00078</v>
      </c>
      <c r="R134" s="194">
        <f t="shared" si="12"/>
        <v>0.06162</v>
      </c>
      <c r="S134" s="194">
        <v>0</v>
      </c>
      <c r="T134" s="195">
        <f t="shared" si="13"/>
        <v>0</v>
      </c>
      <c r="AR134" s="21" t="s">
        <v>199</v>
      </c>
      <c r="AT134" s="21" t="s">
        <v>132</v>
      </c>
      <c r="AU134" s="21" t="s">
        <v>85</v>
      </c>
      <c r="AY134" s="21" t="s">
        <v>130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21" t="s">
        <v>78</v>
      </c>
      <c r="BK134" s="196">
        <f t="shared" si="19"/>
        <v>0</v>
      </c>
      <c r="BL134" s="21" t="s">
        <v>199</v>
      </c>
      <c r="BM134" s="21" t="s">
        <v>268</v>
      </c>
    </row>
    <row r="135" spans="2:65" s="1" customFormat="1" ht="25.5" customHeight="1">
      <c r="B135" s="38"/>
      <c r="C135" s="185" t="s">
        <v>269</v>
      </c>
      <c r="D135" s="185" t="s">
        <v>132</v>
      </c>
      <c r="E135" s="186" t="s">
        <v>270</v>
      </c>
      <c r="F135" s="187" t="s">
        <v>271</v>
      </c>
      <c r="G135" s="188" t="s">
        <v>194</v>
      </c>
      <c r="H135" s="189">
        <v>102</v>
      </c>
      <c r="I135" s="190"/>
      <c r="J135" s="191">
        <f t="shared" si="10"/>
        <v>0</v>
      </c>
      <c r="K135" s="187" t="s">
        <v>136</v>
      </c>
      <c r="L135" s="58"/>
      <c r="M135" s="192" t="s">
        <v>21</v>
      </c>
      <c r="N135" s="193" t="s">
        <v>44</v>
      </c>
      <c r="O135" s="39"/>
      <c r="P135" s="194">
        <f t="shared" si="11"/>
        <v>0</v>
      </c>
      <c r="Q135" s="194">
        <v>0.00096</v>
      </c>
      <c r="R135" s="194">
        <f t="shared" si="12"/>
        <v>0.09792000000000001</v>
      </c>
      <c r="S135" s="194">
        <v>0</v>
      </c>
      <c r="T135" s="195">
        <f t="shared" si="13"/>
        <v>0</v>
      </c>
      <c r="AR135" s="21" t="s">
        <v>199</v>
      </c>
      <c r="AT135" s="21" t="s">
        <v>132</v>
      </c>
      <c r="AU135" s="21" t="s">
        <v>85</v>
      </c>
      <c r="AY135" s="21" t="s">
        <v>130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21" t="s">
        <v>78</v>
      </c>
      <c r="BK135" s="196">
        <f t="shared" si="19"/>
        <v>0</v>
      </c>
      <c r="BL135" s="21" t="s">
        <v>199</v>
      </c>
      <c r="BM135" s="21" t="s">
        <v>272</v>
      </c>
    </row>
    <row r="136" spans="2:65" s="1" customFormat="1" ht="25.5" customHeight="1">
      <c r="B136" s="38"/>
      <c r="C136" s="185" t="s">
        <v>273</v>
      </c>
      <c r="D136" s="185" t="s">
        <v>132</v>
      </c>
      <c r="E136" s="186" t="s">
        <v>274</v>
      </c>
      <c r="F136" s="187" t="s">
        <v>275</v>
      </c>
      <c r="G136" s="188" t="s">
        <v>194</v>
      </c>
      <c r="H136" s="189">
        <v>49</v>
      </c>
      <c r="I136" s="190"/>
      <c r="J136" s="191">
        <f t="shared" si="10"/>
        <v>0</v>
      </c>
      <c r="K136" s="187" t="s">
        <v>136</v>
      </c>
      <c r="L136" s="58"/>
      <c r="M136" s="192" t="s">
        <v>21</v>
      </c>
      <c r="N136" s="193" t="s">
        <v>44</v>
      </c>
      <c r="O136" s="39"/>
      <c r="P136" s="194">
        <f t="shared" si="11"/>
        <v>0</v>
      </c>
      <c r="Q136" s="194">
        <v>0.00125</v>
      </c>
      <c r="R136" s="194">
        <f t="shared" si="12"/>
        <v>0.06125</v>
      </c>
      <c r="S136" s="194">
        <v>0</v>
      </c>
      <c r="T136" s="195">
        <f t="shared" si="13"/>
        <v>0</v>
      </c>
      <c r="AR136" s="21" t="s">
        <v>199</v>
      </c>
      <c r="AT136" s="21" t="s">
        <v>132</v>
      </c>
      <c r="AU136" s="21" t="s">
        <v>85</v>
      </c>
      <c r="AY136" s="21" t="s">
        <v>130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21" t="s">
        <v>78</v>
      </c>
      <c r="BK136" s="196">
        <f t="shared" si="19"/>
        <v>0</v>
      </c>
      <c r="BL136" s="21" t="s">
        <v>199</v>
      </c>
      <c r="BM136" s="21" t="s">
        <v>276</v>
      </c>
    </row>
    <row r="137" spans="2:65" s="1" customFormat="1" ht="25.5" customHeight="1">
      <c r="B137" s="38"/>
      <c r="C137" s="185" t="s">
        <v>244</v>
      </c>
      <c r="D137" s="185" t="s">
        <v>132</v>
      </c>
      <c r="E137" s="186" t="s">
        <v>277</v>
      </c>
      <c r="F137" s="187" t="s">
        <v>278</v>
      </c>
      <c r="G137" s="188" t="s">
        <v>194</v>
      </c>
      <c r="H137" s="189">
        <v>46</v>
      </c>
      <c r="I137" s="190"/>
      <c r="J137" s="191">
        <f t="shared" si="10"/>
        <v>0</v>
      </c>
      <c r="K137" s="187" t="s">
        <v>136</v>
      </c>
      <c r="L137" s="58"/>
      <c r="M137" s="192" t="s">
        <v>21</v>
      </c>
      <c r="N137" s="193" t="s">
        <v>44</v>
      </c>
      <c r="O137" s="39"/>
      <c r="P137" s="194">
        <f t="shared" si="11"/>
        <v>0</v>
      </c>
      <c r="Q137" s="194">
        <v>0.00256</v>
      </c>
      <c r="R137" s="194">
        <f t="shared" si="12"/>
        <v>0.11776</v>
      </c>
      <c r="S137" s="194">
        <v>0</v>
      </c>
      <c r="T137" s="195">
        <f t="shared" si="13"/>
        <v>0</v>
      </c>
      <c r="AR137" s="21" t="s">
        <v>199</v>
      </c>
      <c r="AT137" s="21" t="s">
        <v>132</v>
      </c>
      <c r="AU137" s="21" t="s">
        <v>85</v>
      </c>
      <c r="AY137" s="21" t="s">
        <v>130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21" t="s">
        <v>78</v>
      </c>
      <c r="BK137" s="196">
        <f t="shared" si="19"/>
        <v>0</v>
      </c>
      <c r="BL137" s="21" t="s">
        <v>199</v>
      </c>
      <c r="BM137" s="21" t="s">
        <v>279</v>
      </c>
    </row>
    <row r="138" spans="2:65" s="1" customFormat="1" ht="25.5" customHeight="1">
      <c r="B138" s="38"/>
      <c r="C138" s="185" t="s">
        <v>280</v>
      </c>
      <c r="D138" s="185" t="s">
        <v>132</v>
      </c>
      <c r="E138" s="186" t="s">
        <v>281</v>
      </c>
      <c r="F138" s="187" t="s">
        <v>282</v>
      </c>
      <c r="G138" s="188" t="s">
        <v>194</v>
      </c>
      <c r="H138" s="189">
        <v>33</v>
      </c>
      <c r="I138" s="190"/>
      <c r="J138" s="191">
        <f t="shared" si="10"/>
        <v>0</v>
      </c>
      <c r="K138" s="187" t="s">
        <v>136</v>
      </c>
      <c r="L138" s="58"/>
      <c r="M138" s="192" t="s">
        <v>21</v>
      </c>
      <c r="N138" s="193" t="s">
        <v>44</v>
      </c>
      <c r="O138" s="39"/>
      <c r="P138" s="194">
        <f t="shared" si="11"/>
        <v>0</v>
      </c>
      <c r="Q138" s="194">
        <v>0.00364</v>
      </c>
      <c r="R138" s="194">
        <f t="shared" si="12"/>
        <v>0.12012</v>
      </c>
      <c r="S138" s="194">
        <v>0</v>
      </c>
      <c r="T138" s="195">
        <f t="shared" si="13"/>
        <v>0</v>
      </c>
      <c r="AR138" s="21" t="s">
        <v>199</v>
      </c>
      <c r="AT138" s="21" t="s">
        <v>132</v>
      </c>
      <c r="AU138" s="21" t="s">
        <v>85</v>
      </c>
      <c r="AY138" s="21" t="s">
        <v>130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21" t="s">
        <v>78</v>
      </c>
      <c r="BK138" s="196">
        <f t="shared" si="19"/>
        <v>0</v>
      </c>
      <c r="BL138" s="21" t="s">
        <v>199</v>
      </c>
      <c r="BM138" s="21" t="s">
        <v>283</v>
      </c>
    </row>
    <row r="139" spans="2:65" s="1" customFormat="1" ht="25.5" customHeight="1">
      <c r="B139" s="38"/>
      <c r="C139" s="185" t="s">
        <v>284</v>
      </c>
      <c r="D139" s="185" t="s">
        <v>132</v>
      </c>
      <c r="E139" s="186" t="s">
        <v>285</v>
      </c>
      <c r="F139" s="187" t="s">
        <v>286</v>
      </c>
      <c r="G139" s="188" t="s">
        <v>194</v>
      </c>
      <c r="H139" s="189">
        <v>38</v>
      </c>
      <c r="I139" s="190"/>
      <c r="J139" s="191">
        <f t="shared" si="10"/>
        <v>0</v>
      </c>
      <c r="K139" s="187" t="s">
        <v>136</v>
      </c>
      <c r="L139" s="58"/>
      <c r="M139" s="192" t="s">
        <v>21</v>
      </c>
      <c r="N139" s="193" t="s">
        <v>44</v>
      </c>
      <c r="O139" s="39"/>
      <c r="P139" s="194">
        <f t="shared" si="11"/>
        <v>0</v>
      </c>
      <c r="Q139" s="194">
        <v>0.0061</v>
      </c>
      <c r="R139" s="194">
        <f t="shared" si="12"/>
        <v>0.2318</v>
      </c>
      <c r="S139" s="194">
        <v>0</v>
      </c>
      <c r="T139" s="195">
        <f t="shared" si="13"/>
        <v>0</v>
      </c>
      <c r="AR139" s="21" t="s">
        <v>199</v>
      </c>
      <c r="AT139" s="21" t="s">
        <v>132</v>
      </c>
      <c r="AU139" s="21" t="s">
        <v>85</v>
      </c>
      <c r="AY139" s="21" t="s">
        <v>130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21" t="s">
        <v>78</v>
      </c>
      <c r="BK139" s="196">
        <f t="shared" si="19"/>
        <v>0</v>
      </c>
      <c r="BL139" s="21" t="s">
        <v>199</v>
      </c>
      <c r="BM139" s="21" t="s">
        <v>287</v>
      </c>
    </row>
    <row r="140" spans="2:65" s="1" customFormat="1" ht="38.25" customHeight="1">
      <c r="B140" s="38"/>
      <c r="C140" s="185" t="s">
        <v>288</v>
      </c>
      <c r="D140" s="185" t="s">
        <v>132</v>
      </c>
      <c r="E140" s="186" t="s">
        <v>289</v>
      </c>
      <c r="F140" s="187" t="s">
        <v>290</v>
      </c>
      <c r="G140" s="188" t="s">
        <v>194</v>
      </c>
      <c r="H140" s="189">
        <v>29</v>
      </c>
      <c r="I140" s="190"/>
      <c r="J140" s="191">
        <f t="shared" si="10"/>
        <v>0</v>
      </c>
      <c r="K140" s="187" t="s">
        <v>136</v>
      </c>
      <c r="L140" s="58"/>
      <c r="M140" s="192" t="s">
        <v>21</v>
      </c>
      <c r="N140" s="193" t="s">
        <v>44</v>
      </c>
      <c r="O140" s="39"/>
      <c r="P140" s="194">
        <f t="shared" si="11"/>
        <v>0</v>
      </c>
      <c r="Q140" s="194">
        <v>7E-05</v>
      </c>
      <c r="R140" s="194">
        <f t="shared" si="12"/>
        <v>0.0020299999999999997</v>
      </c>
      <c r="S140" s="194">
        <v>0</v>
      </c>
      <c r="T140" s="195">
        <f t="shared" si="13"/>
        <v>0</v>
      </c>
      <c r="AR140" s="21" t="s">
        <v>199</v>
      </c>
      <c r="AT140" s="21" t="s">
        <v>132</v>
      </c>
      <c r="AU140" s="21" t="s">
        <v>85</v>
      </c>
      <c r="AY140" s="21" t="s">
        <v>130</v>
      </c>
      <c r="BE140" s="196">
        <f t="shared" si="14"/>
        <v>0</v>
      </c>
      <c r="BF140" s="196">
        <f t="shared" si="15"/>
        <v>0</v>
      </c>
      <c r="BG140" s="196">
        <f t="shared" si="16"/>
        <v>0</v>
      </c>
      <c r="BH140" s="196">
        <f t="shared" si="17"/>
        <v>0</v>
      </c>
      <c r="BI140" s="196">
        <f t="shared" si="18"/>
        <v>0</v>
      </c>
      <c r="BJ140" s="21" t="s">
        <v>78</v>
      </c>
      <c r="BK140" s="196">
        <f t="shared" si="19"/>
        <v>0</v>
      </c>
      <c r="BL140" s="21" t="s">
        <v>199</v>
      </c>
      <c r="BM140" s="21" t="s">
        <v>291</v>
      </c>
    </row>
    <row r="141" spans="2:65" s="1" customFormat="1" ht="38.25" customHeight="1">
      <c r="B141" s="38"/>
      <c r="C141" s="185" t="s">
        <v>292</v>
      </c>
      <c r="D141" s="185" t="s">
        <v>132</v>
      </c>
      <c r="E141" s="186" t="s">
        <v>293</v>
      </c>
      <c r="F141" s="187" t="s">
        <v>294</v>
      </c>
      <c r="G141" s="188" t="s">
        <v>194</v>
      </c>
      <c r="H141" s="189">
        <v>78</v>
      </c>
      <c r="I141" s="190"/>
      <c r="J141" s="191">
        <f t="shared" si="10"/>
        <v>0</v>
      </c>
      <c r="K141" s="187" t="s">
        <v>136</v>
      </c>
      <c r="L141" s="58"/>
      <c r="M141" s="192" t="s">
        <v>21</v>
      </c>
      <c r="N141" s="193" t="s">
        <v>44</v>
      </c>
      <c r="O141" s="39"/>
      <c r="P141" s="194">
        <f t="shared" si="11"/>
        <v>0</v>
      </c>
      <c r="Q141" s="194">
        <v>9E-05</v>
      </c>
      <c r="R141" s="194">
        <f t="shared" si="12"/>
        <v>0.00702</v>
      </c>
      <c r="S141" s="194">
        <v>0</v>
      </c>
      <c r="T141" s="195">
        <f t="shared" si="13"/>
        <v>0</v>
      </c>
      <c r="AR141" s="21" t="s">
        <v>199</v>
      </c>
      <c r="AT141" s="21" t="s">
        <v>132</v>
      </c>
      <c r="AU141" s="21" t="s">
        <v>85</v>
      </c>
      <c r="AY141" s="21" t="s">
        <v>130</v>
      </c>
      <c r="BE141" s="196">
        <f t="shared" si="14"/>
        <v>0</v>
      </c>
      <c r="BF141" s="196">
        <f t="shared" si="15"/>
        <v>0</v>
      </c>
      <c r="BG141" s="196">
        <f t="shared" si="16"/>
        <v>0</v>
      </c>
      <c r="BH141" s="196">
        <f t="shared" si="17"/>
        <v>0</v>
      </c>
      <c r="BI141" s="196">
        <f t="shared" si="18"/>
        <v>0</v>
      </c>
      <c r="BJ141" s="21" t="s">
        <v>78</v>
      </c>
      <c r="BK141" s="196">
        <f t="shared" si="19"/>
        <v>0</v>
      </c>
      <c r="BL141" s="21" t="s">
        <v>199</v>
      </c>
      <c r="BM141" s="21" t="s">
        <v>295</v>
      </c>
    </row>
    <row r="142" spans="2:65" s="1" customFormat="1" ht="38.25" customHeight="1">
      <c r="B142" s="38"/>
      <c r="C142" s="185" t="s">
        <v>296</v>
      </c>
      <c r="D142" s="185" t="s">
        <v>132</v>
      </c>
      <c r="E142" s="186" t="s">
        <v>297</v>
      </c>
      <c r="F142" s="187" t="s">
        <v>298</v>
      </c>
      <c r="G142" s="188" t="s">
        <v>194</v>
      </c>
      <c r="H142" s="189">
        <v>38</v>
      </c>
      <c r="I142" s="190"/>
      <c r="J142" s="191">
        <f t="shared" si="10"/>
        <v>0</v>
      </c>
      <c r="K142" s="187" t="s">
        <v>136</v>
      </c>
      <c r="L142" s="58"/>
      <c r="M142" s="192" t="s">
        <v>21</v>
      </c>
      <c r="N142" s="193" t="s">
        <v>44</v>
      </c>
      <c r="O142" s="39"/>
      <c r="P142" s="194">
        <f t="shared" si="11"/>
        <v>0</v>
      </c>
      <c r="Q142" s="194">
        <v>0.00012</v>
      </c>
      <c r="R142" s="194">
        <f t="shared" si="12"/>
        <v>0.00456</v>
      </c>
      <c r="S142" s="194">
        <v>0</v>
      </c>
      <c r="T142" s="195">
        <f t="shared" si="13"/>
        <v>0</v>
      </c>
      <c r="AR142" s="21" t="s">
        <v>199</v>
      </c>
      <c r="AT142" s="21" t="s">
        <v>132</v>
      </c>
      <c r="AU142" s="21" t="s">
        <v>85</v>
      </c>
      <c r="AY142" s="21" t="s">
        <v>130</v>
      </c>
      <c r="BE142" s="196">
        <f t="shared" si="14"/>
        <v>0</v>
      </c>
      <c r="BF142" s="196">
        <f t="shared" si="15"/>
        <v>0</v>
      </c>
      <c r="BG142" s="196">
        <f t="shared" si="16"/>
        <v>0</v>
      </c>
      <c r="BH142" s="196">
        <f t="shared" si="17"/>
        <v>0</v>
      </c>
      <c r="BI142" s="196">
        <f t="shared" si="18"/>
        <v>0</v>
      </c>
      <c r="BJ142" s="21" t="s">
        <v>78</v>
      </c>
      <c r="BK142" s="196">
        <f t="shared" si="19"/>
        <v>0</v>
      </c>
      <c r="BL142" s="21" t="s">
        <v>199</v>
      </c>
      <c r="BM142" s="21" t="s">
        <v>299</v>
      </c>
    </row>
    <row r="143" spans="2:65" s="1" customFormat="1" ht="38.25" customHeight="1">
      <c r="B143" s="38"/>
      <c r="C143" s="185" t="s">
        <v>300</v>
      </c>
      <c r="D143" s="185" t="s">
        <v>132</v>
      </c>
      <c r="E143" s="186" t="s">
        <v>301</v>
      </c>
      <c r="F143" s="187" t="s">
        <v>302</v>
      </c>
      <c r="G143" s="188" t="s">
        <v>194</v>
      </c>
      <c r="H143" s="189">
        <v>50</v>
      </c>
      <c r="I143" s="190"/>
      <c r="J143" s="191">
        <f t="shared" si="10"/>
        <v>0</v>
      </c>
      <c r="K143" s="187" t="s">
        <v>136</v>
      </c>
      <c r="L143" s="58"/>
      <c r="M143" s="192" t="s">
        <v>21</v>
      </c>
      <c r="N143" s="193" t="s">
        <v>44</v>
      </c>
      <c r="O143" s="39"/>
      <c r="P143" s="194">
        <f t="shared" si="11"/>
        <v>0</v>
      </c>
      <c r="Q143" s="194">
        <v>0.00012</v>
      </c>
      <c r="R143" s="194">
        <f t="shared" si="12"/>
        <v>0.006</v>
      </c>
      <c r="S143" s="194">
        <v>0</v>
      </c>
      <c r="T143" s="195">
        <f t="shared" si="13"/>
        <v>0</v>
      </c>
      <c r="AR143" s="21" t="s">
        <v>199</v>
      </c>
      <c r="AT143" s="21" t="s">
        <v>132</v>
      </c>
      <c r="AU143" s="21" t="s">
        <v>85</v>
      </c>
      <c r="AY143" s="21" t="s">
        <v>130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21" t="s">
        <v>78</v>
      </c>
      <c r="BK143" s="196">
        <f t="shared" si="19"/>
        <v>0</v>
      </c>
      <c r="BL143" s="21" t="s">
        <v>199</v>
      </c>
      <c r="BM143" s="21" t="s">
        <v>303</v>
      </c>
    </row>
    <row r="144" spans="2:65" s="1" customFormat="1" ht="38.25" customHeight="1">
      <c r="B144" s="38"/>
      <c r="C144" s="185" t="s">
        <v>304</v>
      </c>
      <c r="D144" s="185" t="s">
        <v>132</v>
      </c>
      <c r="E144" s="186" t="s">
        <v>305</v>
      </c>
      <c r="F144" s="187" t="s">
        <v>306</v>
      </c>
      <c r="G144" s="188" t="s">
        <v>194</v>
      </c>
      <c r="H144" s="189">
        <v>119</v>
      </c>
      <c r="I144" s="190"/>
      <c r="J144" s="191">
        <f t="shared" si="10"/>
        <v>0</v>
      </c>
      <c r="K144" s="187" t="s">
        <v>136</v>
      </c>
      <c r="L144" s="58"/>
      <c r="M144" s="192" t="s">
        <v>21</v>
      </c>
      <c r="N144" s="193" t="s">
        <v>44</v>
      </c>
      <c r="O144" s="39"/>
      <c r="P144" s="194">
        <f t="shared" si="11"/>
        <v>0</v>
      </c>
      <c r="Q144" s="194">
        <v>0.00024</v>
      </c>
      <c r="R144" s="194">
        <f t="shared" si="12"/>
        <v>0.028560000000000002</v>
      </c>
      <c r="S144" s="194">
        <v>0</v>
      </c>
      <c r="T144" s="195">
        <f t="shared" si="13"/>
        <v>0</v>
      </c>
      <c r="AR144" s="21" t="s">
        <v>199</v>
      </c>
      <c r="AT144" s="21" t="s">
        <v>132</v>
      </c>
      <c r="AU144" s="21" t="s">
        <v>85</v>
      </c>
      <c r="AY144" s="21" t="s">
        <v>130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21" t="s">
        <v>78</v>
      </c>
      <c r="BK144" s="196">
        <f t="shared" si="19"/>
        <v>0</v>
      </c>
      <c r="BL144" s="21" t="s">
        <v>199</v>
      </c>
      <c r="BM144" s="21" t="s">
        <v>307</v>
      </c>
    </row>
    <row r="145" spans="2:65" s="1" customFormat="1" ht="38.25" customHeight="1">
      <c r="B145" s="38"/>
      <c r="C145" s="185" t="s">
        <v>308</v>
      </c>
      <c r="D145" s="185" t="s">
        <v>132</v>
      </c>
      <c r="E145" s="186" t="s">
        <v>309</v>
      </c>
      <c r="F145" s="187" t="s">
        <v>310</v>
      </c>
      <c r="G145" s="188" t="s">
        <v>194</v>
      </c>
      <c r="H145" s="189">
        <v>33</v>
      </c>
      <c r="I145" s="190"/>
      <c r="J145" s="191">
        <f t="shared" si="10"/>
        <v>0</v>
      </c>
      <c r="K145" s="187" t="s">
        <v>136</v>
      </c>
      <c r="L145" s="58"/>
      <c r="M145" s="192" t="s">
        <v>21</v>
      </c>
      <c r="N145" s="193" t="s">
        <v>44</v>
      </c>
      <c r="O145" s="39"/>
      <c r="P145" s="194">
        <f t="shared" si="11"/>
        <v>0</v>
      </c>
      <c r="Q145" s="194">
        <v>0.00027</v>
      </c>
      <c r="R145" s="194">
        <f t="shared" si="12"/>
        <v>0.00891</v>
      </c>
      <c r="S145" s="194">
        <v>0</v>
      </c>
      <c r="T145" s="195">
        <f t="shared" si="13"/>
        <v>0</v>
      </c>
      <c r="AR145" s="21" t="s">
        <v>199</v>
      </c>
      <c r="AT145" s="21" t="s">
        <v>132</v>
      </c>
      <c r="AU145" s="21" t="s">
        <v>85</v>
      </c>
      <c r="AY145" s="21" t="s">
        <v>130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21" t="s">
        <v>78</v>
      </c>
      <c r="BK145" s="196">
        <f t="shared" si="19"/>
        <v>0</v>
      </c>
      <c r="BL145" s="21" t="s">
        <v>199</v>
      </c>
      <c r="BM145" s="21" t="s">
        <v>311</v>
      </c>
    </row>
    <row r="146" spans="2:65" s="1" customFormat="1" ht="16.5" customHeight="1">
      <c r="B146" s="38"/>
      <c r="C146" s="185" t="s">
        <v>312</v>
      </c>
      <c r="D146" s="185" t="s">
        <v>132</v>
      </c>
      <c r="E146" s="186" t="s">
        <v>313</v>
      </c>
      <c r="F146" s="187" t="s">
        <v>314</v>
      </c>
      <c r="G146" s="188" t="s">
        <v>194</v>
      </c>
      <c r="H146" s="189">
        <v>25</v>
      </c>
      <c r="I146" s="190"/>
      <c r="J146" s="191">
        <f t="shared" si="10"/>
        <v>0</v>
      </c>
      <c r="K146" s="187" t="s">
        <v>136</v>
      </c>
      <c r="L146" s="58"/>
      <c r="M146" s="192" t="s">
        <v>21</v>
      </c>
      <c r="N146" s="193" t="s">
        <v>44</v>
      </c>
      <c r="O146" s="39"/>
      <c r="P146" s="194">
        <f t="shared" si="11"/>
        <v>0</v>
      </c>
      <c r="Q146" s="194">
        <v>0.00026</v>
      </c>
      <c r="R146" s="194">
        <f t="shared" si="12"/>
        <v>0.0065</v>
      </c>
      <c r="S146" s="194">
        <v>0</v>
      </c>
      <c r="T146" s="195">
        <f t="shared" si="13"/>
        <v>0</v>
      </c>
      <c r="AR146" s="21" t="s">
        <v>199</v>
      </c>
      <c r="AT146" s="21" t="s">
        <v>132</v>
      </c>
      <c r="AU146" s="21" t="s">
        <v>85</v>
      </c>
      <c r="AY146" s="21" t="s">
        <v>130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21" t="s">
        <v>78</v>
      </c>
      <c r="BK146" s="196">
        <f t="shared" si="19"/>
        <v>0</v>
      </c>
      <c r="BL146" s="21" t="s">
        <v>199</v>
      </c>
      <c r="BM146" s="21" t="s">
        <v>315</v>
      </c>
    </row>
    <row r="147" spans="2:65" s="1" customFormat="1" ht="16.5" customHeight="1">
      <c r="B147" s="38"/>
      <c r="C147" s="185" t="s">
        <v>316</v>
      </c>
      <c r="D147" s="185" t="s">
        <v>132</v>
      </c>
      <c r="E147" s="186" t="s">
        <v>317</v>
      </c>
      <c r="F147" s="187" t="s">
        <v>318</v>
      </c>
      <c r="G147" s="188" t="s">
        <v>194</v>
      </c>
      <c r="H147" s="189">
        <v>25</v>
      </c>
      <c r="I147" s="190"/>
      <c r="J147" s="191">
        <f t="shared" si="10"/>
        <v>0</v>
      </c>
      <c r="K147" s="187" t="s">
        <v>136</v>
      </c>
      <c r="L147" s="58"/>
      <c r="M147" s="192" t="s">
        <v>21</v>
      </c>
      <c r="N147" s="193" t="s">
        <v>44</v>
      </c>
      <c r="O147" s="39"/>
      <c r="P147" s="194">
        <f t="shared" si="11"/>
        <v>0</v>
      </c>
      <c r="Q147" s="194">
        <v>0.00043</v>
      </c>
      <c r="R147" s="194">
        <f t="shared" si="12"/>
        <v>0.01075</v>
      </c>
      <c r="S147" s="194">
        <v>0</v>
      </c>
      <c r="T147" s="195">
        <f t="shared" si="13"/>
        <v>0</v>
      </c>
      <c r="AR147" s="21" t="s">
        <v>199</v>
      </c>
      <c r="AT147" s="21" t="s">
        <v>132</v>
      </c>
      <c r="AU147" s="21" t="s">
        <v>85</v>
      </c>
      <c r="AY147" s="21" t="s">
        <v>130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21" t="s">
        <v>78</v>
      </c>
      <c r="BK147" s="196">
        <f t="shared" si="19"/>
        <v>0</v>
      </c>
      <c r="BL147" s="21" t="s">
        <v>199</v>
      </c>
      <c r="BM147" s="21" t="s">
        <v>319</v>
      </c>
    </row>
    <row r="148" spans="2:65" s="1" customFormat="1" ht="16.5" customHeight="1">
      <c r="B148" s="38"/>
      <c r="C148" s="185" t="s">
        <v>320</v>
      </c>
      <c r="D148" s="185" t="s">
        <v>132</v>
      </c>
      <c r="E148" s="186" t="s">
        <v>321</v>
      </c>
      <c r="F148" s="187" t="s">
        <v>322</v>
      </c>
      <c r="G148" s="188" t="s">
        <v>194</v>
      </c>
      <c r="H148" s="189">
        <v>23.2</v>
      </c>
      <c r="I148" s="190"/>
      <c r="J148" s="191">
        <f t="shared" si="10"/>
        <v>0</v>
      </c>
      <c r="K148" s="187" t="s">
        <v>136</v>
      </c>
      <c r="L148" s="58"/>
      <c r="M148" s="192" t="s">
        <v>21</v>
      </c>
      <c r="N148" s="193" t="s">
        <v>44</v>
      </c>
      <c r="O148" s="39"/>
      <c r="P148" s="194">
        <f t="shared" si="11"/>
        <v>0</v>
      </c>
      <c r="Q148" s="194">
        <v>0.00047</v>
      </c>
      <c r="R148" s="194">
        <f t="shared" si="12"/>
        <v>0.010903999999999999</v>
      </c>
      <c r="S148" s="194">
        <v>0</v>
      </c>
      <c r="T148" s="195">
        <f t="shared" si="13"/>
        <v>0</v>
      </c>
      <c r="AR148" s="21" t="s">
        <v>199</v>
      </c>
      <c r="AT148" s="21" t="s">
        <v>132</v>
      </c>
      <c r="AU148" s="21" t="s">
        <v>85</v>
      </c>
      <c r="AY148" s="21" t="s">
        <v>130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21" t="s">
        <v>78</v>
      </c>
      <c r="BK148" s="196">
        <f t="shared" si="19"/>
        <v>0</v>
      </c>
      <c r="BL148" s="21" t="s">
        <v>199</v>
      </c>
      <c r="BM148" s="21" t="s">
        <v>323</v>
      </c>
    </row>
    <row r="149" spans="2:65" s="1" customFormat="1" ht="16.5" customHeight="1">
      <c r="B149" s="38"/>
      <c r="C149" s="185" t="s">
        <v>324</v>
      </c>
      <c r="D149" s="185" t="s">
        <v>132</v>
      </c>
      <c r="E149" s="186" t="s">
        <v>325</v>
      </c>
      <c r="F149" s="187" t="s">
        <v>326</v>
      </c>
      <c r="G149" s="188" t="s">
        <v>177</v>
      </c>
      <c r="H149" s="189">
        <v>42</v>
      </c>
      <c r="I149" s="190"/>
      <c r="J149" s="191">
        <f t="shared" si="10"/>
        <v>0</v>
      </c>
      <c r="K149" s="187" t="s">
        <v>136</v>
      </c>
      <c r="L149" s="58"/>
      <c r="M149" s="192" t="s">
        <v>21</v>
      </c>
      <c r="N149" s="193" t="s">
        <v>44</v>
      </c>
      <c r="O149" s="39"/>
      <c r="P149" s="194">
        <f t="shared" si="11"/>
        <v>0</v>
      </c>
      <c r="Q149" s="194">
        <v>0</v>
      </c>
      <c r="R149" s="194">
        <f t="shared" si="12"/>
        <v>0</v>
      </c>
      <c r="S149" s="194">
        <v>0</v>
      </c>
      <c r="T149" s="195">
        <f t="shared" si="13"/>
        <v>0</v>
      </c>
      <c r="AR149" s="21" t="s">
        <v>199</v>
      </c>
      <c r="AT149" s="21" t="s">
        <v>132</v>
      </c>
      <c r="AU149" s="21" t="s">
        <v>85</v>
      </c>
      <c r="AY149" s="21" t="s">
        <v>130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21" t="s">
        <v>78</v>
      </c>
      <c r="BK149" s="196">
        <f t="shared" si="19"/>
        <v>0</v>
      </c>
      <c r="BL149" s="21" t="s">
        <v>199</v>
      </c>
      <c r="BM149" s="21" t="s">
        <v>327</v>
      </c>
    </row>
    <row r="150" spans="2:65" s="1" customFormat="1" ht="25.5" customHeight="1">
      <c r="B150" s="38"/>
      <c r="C150" s="185" t="s">
        <v>328</v>
      </c>
      <c r="D150" s="185" t="s">
        <v>132</v>
      </c>
      <c r="E150" s="186" t="s">
        <v>329</v>
      </c>
      <c r="F150" s="187" t="s">
        <v>330</v>
      </c>
      <c r="G150" s="188" t="s">
        <v>177</v>
      </c>
      <c r="H150" s="189">
        <v>4</v>
      </c>
      <c r="I150" s="190"/>
      <c r="J150" s="191">
        <f t="shared" si="10"/>
        <v>0</v>
      </c>
      <c r="K150" s="187" t="s">
        <v>136</v>
      </c>
      <c r="L150" s="58"/>
      <c r="M150" s="192" t="s">
        <v>21</v>
      </c>
      <c r="N150" s="193" t="s">
        <v>44</v>
      </c>
      <c r="O150" s="39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AR150" s="21" t="s">
        <v>199</v>
      </c>
      <c r="AT150" s="21" t="s">
        <v>132</v>
      </c>
      <c r="AU150" s="21" t="s">
        <v>85</v>
      </c>
      <c r="AY150" s="21" t="s">
        <v>130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21" t="s">
        <v>78</v>
      </c>
      <c r="BK150" s="196">
        <f t="shared" si="19"/>
        <v>0</v>
      </c>
      <c r="BL150" s="21" t="s">
        <v>199</v>
      </c>
      <c r="BM150" s="21" t="s">
        <v>331</v>
      </c>
    </row>
    <row r="151" spans="2:65" s="1" customFormat="1" ht="16.5" customHeight="1">
      <c r="B151" s="38"/>
      <c r="C151" s="185" t="s">
        <v>332</v>
      </c>
      <c r="D151" s="185" t="s">
        <v>132</v>
      </c>
      <c r="E151" s="186" t="s">
        <v>333</v>
      </c>
      <c r="F151" s="187" t="s">
        <v>334</v>
      </c>
      <c r="G151" s="188" t="s">
        <v>335</v>
      </c>
      <c r="H151" s="189">
        <v>2</v>
      </c>
      <c r="I151" s="190"/>
      <c r="J151" s="191">
        <f t="shared" si="10"/>
        <v>0</v>
      </c>
      <c r="K151" s="187" t="s">
        <v>136</v>
      </c>
      <c r="L151" s="58"/>
      <c r="M151" s="192" t="s">
        <v>21</v>
      </c>
      <c r="N151" s="193" t="s">
        <v>44</v>
      </c>
      <c r="O151" s="39"/>
      <c r="P151" s="194">
        <f t="shared" si="11"/>
        <v>0</v>
      </c>
      <c r="Q151" s="194">
        <v>0.01433</v>
      </c>
      <c r="R151" s="194">
        <f t="shared" si="12"/>
        <v>0.02866</v>
      </c>
      <c r="S151" s="194">
        <v>0</v>
      </c>
      <c r="T151" s="195">
        <f t="shared" si="13"/>
        <v>0</v>
      </c>
      <c r="AR151" s="21" t="s">
        <v>199</v>
      </c>
      <c r="AT151" s="21" t="s">
        <v>132</v>
      </c>
      <c r="AU151" s="21" t="s">
        <v>85</v>
      </c>
      <c r="AY151" s="21" t="s">
        <v>130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21" t="s">
        <v>78</v>
      </c>
      <c r="BK151" s="196">
        <f t="shared" si="19"/>
        <v>0</v>
      </c>
      <c r="BL151" s="21" t="s">
        <v>199</v>
      </c>
      <c r="BM151" s="21" t="s">
        <v>336</v>
      </c>
    </row>
    <row r="152" spans="2:65" s="1" customFormat="1" ht="16.5" customHeight="1">
      <c r="B152" s="38"/>
      <c r="C152" s="185" t="s">
        <v>337</v>
      </c>
      <c r="D152" s="185" t="s">
        <v>132</v>
      </c>
      <c r="E152" s="186" t="s">
        <v>338</v>
      </c>
      <c r="F152" s="187" t="s">
        <v>339</v>
      </c>
      <c r="G152" s="188" t="s">
        <v>177</v>
      </c>
      <c r="H152" s="189">
        <v>36</v>
      </c>
      <c r="I152" s="190"/>
      <c r="J152" s="191">
        <f t="shared" si="10"/>
        <v>0</v>
      </c>
      <c r="K152" s="187" t="s">
        <v>136</v>
      </c>
      <c r="L152" s="58"/>
      <c r="M152" s="192" t="s">
        <v>21</v>
      </c>
      <c r="N152" s="193" t="s">
        <v>44</v>
      </c>
      <c r="O152" s="39"/>
      <c r="P152" s="194">
        <f t="shared" si="11"/>
        <v>0</v>
      </c>
      <c r="Q152" s="194">
        <v>0.00017</v>
      </c>
      <c r="R152" s="194">
        <f t="shared" si="12"/>
        <v>0.0061200000000000004</v>
      </c>
      <c r="S152" s="194">
        <v>0</v>
      </c>
      <c r="T152" s="195">
        <f t="shared" si="13"/>
        <v>0</v>
      </c>
      <c r="AR152" s="21" t="s">
        <v>199</v>
      </c>
      <c r="AT152" s="21" t="s">
        <v>132</v>
      </c>
      <c r="AU152" s="21" t="s">
        <v>85</v>
      </c>
      <c r="AY152" s="21" t="s">
        <v>130</v>
      </c>
      <c r="BE152" s="196">
        <f t="shared" si="14"/>
        <v>0</v>
      </c>
      <c r="BF152" s="196">
        <f t="shared" si="15"/>
        <v>0</v>
      </c>
      <c r="BG152" s="196">
        <f t="shared" si="16"/>
        <v>0</v>
      </c>
      <c r="BH152" s="196">
        <f t="shared" si="17"/>
        <v>0</v>
      </c>
      <c r="BI152" s="196">
        <f t="shared" si="18"/>
        <v>0</v>
      </c>
      <c r="BJ152" s="21" t="s">
        <v>78</v>
      </c>
      <c r="BK152" s="196">
        <f t="shared" si="19"/>
        <v>0</v>
      </c>
      <c r="BL152" s="21" t="s">
        <v>199</v>
      </c>
      <c r="BM152" s="21" t="s">
        <v>340</v>
      </c>
    </row>
    <row r="153" spans="2:65" s="1" customFormat="1" ht="16.5" customHeight="1">
      <c r="B153" s="38"/>
      <c r="C153" s="185" t="s">
        <v>341</v>
      </c>
      <c r="D153" s="185" t="s">
        <v>132</v>
      </c>
      <c r="E153" s="186" t="s">
        <v>342</v>
      </c>
      <c r="F153" s="187" t="s">
        <v>343</v>
      </c>
      <c r="G153" s="188" t="s">
        <v>177</v>
      </c>
      <c r="H153" s="189">
        <v>2</v>
      </c>
      <c r="I153" s="190"/>
      <c r="J153" s="191">
        <f t="shared" si="10"/>
        <v>0</v>
      </c>
      <c r="K153" s="187" t="s">
        <v>136</v>
      </c>
      <c r="L153" s="58"/>
      <c r="M153" s="192" t="s">
        <v>21</v>
      </c>
      <c r="N153" s="193" t="s">
        <v>44</v>
      </c>
      <c r="O153" s="39"/>
      <c r="P153" s="194">
        <f t="shared" si="11"/>
        <v>0</v>
      </c>
      <c r="Q153" s="194">
        <v>0.00023</v>
      </c>
      <c r="R153" s="194">
        <f t="shared" si="12"/>
        <v>0.00046</v>
      </c>
      <c r="S153" s="194">
        <v>0</v>
      </c>
      <c r="T153" s="195">
        <f t="shared" si="13"/>
        <v>0</v>
      </c>
      <c r="AR153" s="21" t="s">
        <v>199</v>
      </c>
      <c r="AT153" s="21" t="s">
        <v>132</v>
      </c>
      <c r="AU153" s="21" t="s">
        <v>85</v>
      </c>
      <c r="AY153" s="21" t="s">
        <v>130</v>
      </c>
      <c r="BE153" s="196">
        <f t="shared" si="14"/>
        <v>0</v>
      </c>
      <c r="BF153" s="196">
        <f t="shared" si="15"/>
        <v>0</v>
      </c>
      <c r="BG153" s="196">
        <f t="shared" si="16"/>
        <v>0</v>
      </c>
      <c r="BH153" s="196">
        <f t="shared" si="17"/>
        <v>0</v>
      </c>
      <c r="BI153" s="196">
        <f t="shared" si="18"/>
        <v>0</v>
      </c>
      <c r="BJ153" s="21" t="s">
        <v>78</v>
      </c>
      <c r="BK153" s="196">
        <f t="shared" si="19"/>
        <v>0</v>
      </c>
      <c r="BL153" s="21" t="s">
        <v>199</v>
      </c>
      <c r="BM153" s="21" t="s">
        <v>344</v>
      </c>
    </row>
    <row r="154" spans="2:65" s="1" customFormat="1" ht="25.5" customHeight="1">
      <c r="B154" s="38"/>
      <c r="C154" s="185" t="s">
        <v>345</v>
      </c>
      <c r="D154" s="185" t="s">
        <v>132</v>
      </c>
      <c r="E154" s="186" t="s">
        <v>346</v>
      </c>
      <c r="F154" s="187" t="s">
        <v>347</v>
      </c>
      <c r="G154" s="188" t="s">
        <v>177</v>
      </c>
      <c r="H154" s="189">
        <v>1</v>
      </c>
      <c r="I154" s="190"/>
      <c r="J154" s="191">
        <f t="shared" si="10"/>
        <v>0</v>
      </c>
      <c r="K154" s="187" t="s">
        <v>136</v>
      </c>
      <c r="L154" s="58"/>
      <c r="M154" s="192" t="s">
        <v>21</v>
      </c>
      <c r="N154" s="193" t="s">
        <v>44</v>
      </c>
      <c r="O154" s="39"/>
      <c r="P154" s="194">
        <f t="shared" si="11"/>
        <v>0</v>
      </c>
      <c r="Q154" s="194">
        <v>6E-05</v>
      </c>
      <c r="R154" s="194">
        <f t="shared" si="12"/>
        <v>6E-05</v>
      </c>
      <c r="S154" s="194">
        <v>0</v>
      </c>
      <c r="T154" s="195">
        <f t="shared" si="13"/>
        <v>0</v>
      </c>
      <c r="AR154" s="21" t="s">
        <v>199</v>
      </c>
      <c r="AT154" s="21" t="s">
        <v>132</v>
      </c>
      <c r="AU154" s="21" t="s">
        <v>85</v>
      </c>
      <c r="AY154" s="21" t="s">
        <v>130</v>
      </c>
      <c r="BE154" s="196">
        <f t="shared" si="14"/>
        <v>0</v>
      </c>
      <c r="BF154" s="196">
        <f t="shared" si="15"/>
        <v>0</v>
      </c>
      <c r="BG154" s="196">
        <f t="shared" si="16"/>
        <v>0</v>
      </c>
      <c r="BH154" s="196">
        <f t="shared" si="17"/>
        <v>0</v>
      </c>
      <c r="BI154" s="196">
        <f t="shared" si="18"/>
        <v>0</v>
      </c>
      <c r="BJ154" s="21" t="s">
        <v>78</v>
      </c>
      <c r="BK154" s="196">
        <f t="shared" si="19"/>
        <v>0</v>
      </c>
      <c r="BL154" s="21" t="s">
        <v>199</v>
      </c>
      <c r="BM154" s="21" t="s">
        <v>348</v>
      </c>
    </row>
    <row r="155" spans="2:65" s="1" customFormat="1" ht="25.5" customHeight="1">
      <c r="B155" s="38"/>
      <c r="C155" s="185" t="s">
        <v>349</v>
      </c>
      <c r="D155" s="185" t="s">
        <v>132</v>
      </c>
      <c r="E155" s="186" t="s">
        <v>350</v>
      </c>
      <c r="F155" s="187" t="s">
        <v>351</v>
      </c>
      <c r="G155" s="188" t="s">
        <v>177</v>
      </c>
      <c r="H155" s="189">
        <v>4</v>
      </c>
      <c r="I155" s="190"/>
      <c r="J155" s="191">
        <f t="shared" si="10"/>
        <v>0</v>
      </c>
      <c r="K155" s="187" t="s">
        <v>136</v>
      </c>
      <c r="L155" s="58"/>
      <c r="M155" s="192" t="s">
        <v>21</v>
      </c>
      <c r="N155" s="193" t="s">
        <v>44</v>
      </c>
      <c r="O155" s="39"/>
      <c r="P155" s="194">
        <f t="shared" si="11"/>
        <v>0</v>
      </c>
      <c r="Q155" s="194">
        <v>0.0001</v>
      </c>
      <c r="R155" s="194">
        <f t="shared" si="12"/>
        <v>0.0004</v>
      </c>
      <c r="S155" s="194">
        <v>0</v>
      </c>
      <c r="T155" s="195">
        <f t="shared" si="13"/>
        <v>0</v>
      </c>
      <c r="AR155" s="21" t="s">
        <v>199</v>
      </c>
      <c r="AT155" s="21" t="s">
        <v>132</v>
      </c>
      <c r="AU155" s="21" t="s">
        <v>85</v>
      </c>
      <c r="AY155" s="21" t="s">
        <v>130</v>
      </c>
      <c r="BE155" s="196">
        <f t="shared" si="14"/>
        <v>0</v>
      </c>
      <c r="BF155" s="196">
        <f t="shared" si="15"/>
        <v>0</v>
      </c>
      <c r="BG155" s="196">
        <f t="shared" si="16"/>
        <v>0</v>
      </c>
      <c r="BH155" s="196">
        <f t="shared" si="17"/>
        <v>0</v>
      </c>
      <c r="BI155" s="196">
        <f t="shared" si="18"/>
        <v>0</v>
      </c>
      <c r="BJ155" s="21" t="s">
        <v>78</v>
      </c>
      <c r="BK155" s="196">
        <f t="shared" si="19"/>
        <v>0</v>
      </c>
      <c r="BL155" s="21" t="s">
        <v>199</v>
      </c>
      <c r="BM155" s="21" t="s">
        <v>352</v>
      </c>
    </row>
    <row r="156" spans="2:65" s="1" customFormat="1" ht="25.5" customHeight="1">
      <c r="B156" s="38"/>
      <c r="C156" s="185" t="s">
        <v>353</v>
      </c>
      <c r="D156" s="185" t="s">
        <v>132</v>
      </c>
      <c r="E156" s="186" t="s">
        <v>354</v>
      </c>
      <c r="F156" s="187" t="s">
        <v>355</v>
      </c>
      <c r="G156" s="188" t="s">
        <v>177</v>
      </c>
      <c r="H156" s="189">
        <v>3</v>
      </c>
      <c r="I156" s="190"/>
      <c r="J156" s="191">
        <f t="shared" si="10"/>
        <v>0</v>
      </c>
      <c r="K156" s="187" t="s">
        <v>136</v>
      </c>
      <c r="L156" s="58"/>
      <c r="M156" s="192" t="s">
        <v>21</v>
      </c>
      <c r="N156" s="193" t="s">
        <v>44</v>
      </c>
      <c r="O156" s="39"/>
      <c r="P156" s="194">
        <f t="shared" si="11"/>
        <v>0</v>
      </c>
      <c r="Q156" s="194">
        <v>0.00018</v>
      </c>
      <c r="R156" s="194">
        <f t="shared" si="12"/>
        <v>0.00054</v>
      </c>
      <c r="S156" s="194">
        <v>0</v>
      </c>
      <c r="T156" s="195">
        <f t="shared" si="13"/>
        <v>0</v>
      </c>
      <c r="AR156" s="21" t="s">
        <v>199</v>
      </c>
      <c r="AT156" s="21" t="s">
        <v>132</v>
      </c>
      <c r="AU156" s="21" t="s">
        <v>85</v>
      </c>
      <c r="AY156" s="21" t="s">
        <v>130</v>
      </c>
      <c r="BE156" s="196">
        <f t="shared" si="14"/>
        <v>0</v>
      </c>
      <c r="BF156" s="196">
        <f t="shared" si="15"/>
        <v>0</v>
      </c>
      <c r="BG156" s="196">
        <f t="shared" si="16"/>
        <v>0</v>
      </c>
      <c r="BH156" s="196">
        <f t="shared" si="17"/>
        <v>0</v>
      </c>
      <c r="BI156" s="196">
        <f t="shared" si="18"/>
        <v>0</v>
      </c>
      <c r="BJ156" s="21" t="s">
        <v>78</v>
      </c>
      <c r="BK156" s="196">
        <f t="shared" si="19"/>
        <v>0</v>
      </c>
      <c r="BL156" s="21" t="s">
        <v>199</v>
      </c>
      <c r="BM156" s="21" t="s">
        <v>356</v>
      </c>
    </row>
    <row r="157" spans="2:65" s="1" customFormat="1" ht="25.5" customHeight="1">
      <c r="B157" s="38"/>
      <c r="C157" s="185" t="s">
        <v>357</v>
      </c>
      <c r="D157" s="185" t="s">
        <v>132</v>
      </c>
      <c r="E157" s="186" t="s">
        <v>358</v>
      </c>
      <c r="F157" s="187" t="s">
        <v>359</v>
      </c>
      <c r="G157" s="188" t="s">
        <v>177</v>
      </c>
      <c r="H157" s="189">
        <v>2</v>
      </c>
      <c r="I157" s="190"/>
      <c r="J157" s="191">
        <f t="shared" si="10"/>
        <v>0</v>
      </c>
      <c r="K157" s="187" t="s">
        <v>136</v>
      </c>
      <c r="L157" s="58"/>
      <c r="M157" s="192" t="s">
        <v>21</v>
      </c>
      <c r="N157" s="193" t="s">
        <v>44</v>
      </c>
      <c r="O157" s="39"/>
      <c r="P157" s="194">
        <f t="shared" si="11"/>
        <v>0</v>
      </c>
      <c r="Q157" s="194">
        <v>0.0003</v>
      </c>
      <c r="R157" s="194">
        <f t="shared" si="12"/>
        <v>0.0006</v>
      </c>
      <c r="S157" s="194">
        <v>0</v>
      </c>
      <c r="T157" s="195">
        <f t="shared" si="13"/>
        <v>0</v>
      </c>
      <c r="AR157" s="21" t="s">
        <v>199</v>
      </c>
      <c r="AT157" s="21" t="s">
        <v>132</v>
      </c>
      <c r="AU157" s="21" t="s">
        <v>85</v>
      </c>
      <c r="AY157" s="21" t="s">
        <v>130</v>
      </c>
      <c r="BE157" s="196">
        <f t="shared" si="14"/>
        <v>0</v>
      </c>
      <c r="BF157" s="196">
        <f t="shared" si="15"/>
        <v>0</v>
      </c>
      <c r="BG157" s="196">
        <f t="shared" si="16"/>
        <v>0</v>
      </c>
      <c r="BH157" s="196">
        <f t="shared" si="17"/>
        <v>0</v>
      </c>
      <c r="BI157" s="196">
        <f t="shared" si="18"/>
        <v>0</v>
      </c>
      <c r="BJ157" s="21" t="s">
        <v>78</v>
      </c>
      <c r="BK157" s="196">
        <f t="shared" si="19"/>
        <v>0</v>
      </c>
      <c r="BL157" s="21" t="s">
        <v>199</v>
      </c>
      <c r="BM157" s="21" t="s">
        <v>360</v>
      </c>
    </row>
    <row r="158" spans="2:65" s="1" customFormat="1" ht="25.5" customHeight="1">
      <c r="B158" s="38"/>
      <c r="C158" s="185" t="s">
        <v>361</v>
      </c>
      <c r="D158" s="185" t="s">
        <v>132</v>
      </c>
      <c r="E158" s="186" t="s">
        <v>362</v>
      </c>
      <c r="F158" s="187" t="s">
        <v>363</v>
      </c>
      <c r="G158" s="188" t="s">
        <v>177</v>
      </c>
      <c r="H158" s="189">
        <v>2</v>
      </c>
      <c r="I158" s="190"/>
      <c r="J158" s="191">
        <f t="shared" si="10"/>
        <v>0</v>
      </c>
      <c r="K158" s="187" t="s">
        <v>136</v>
      </c>
      <c r="L158" s="58"/>
      <c r="M158" s="192" t="s">
        <v>21</v>
      </c>
      <c r="N158" s="193" t="s">
        <v>44</v>
      </c>
      <c r="O158" s="39"/>
      <c r="P158" s="194">
        <f t="shared" si="11"/>
        <v>0</v>
      </c>
      <c r="Q158" s="194">
        <v>0.00036</v>
      </c>
      <c r="R158" s="194">
        <f t="shared" si="12"/>
        <v>0.00072</v>
      </c>
      <c r="S158" s="194">
        <v>0</v>
      </c>
      <c r="T158" s="195">
        <f t="shared" si="13"/>
        <v>0</v>
      </c>
      <c r="AR158" s="21" t="s">
        <v>199</v>
      </c>
      <c r="AT158" s="21" t="s">
        <v>132</v>
      </c>
      <c r="AU158" s="21" t="s">
        <v>85</v>
      </c>
      <c r="AY158" s="21" t="s">
        <v>130</v>
      </c>
      <c r="BE158" s="196">
        <f t="shared" si="14"/>
        <v>0</v>
      </c>
      <c r="BF158" s="196">
        <f t="shared" si="15"/>
        <v>0</v>
      </c>
      <c r="BG158" s="196">
        <f t="shared" si="16"/>
        <v>0</v>
      </c>
      <c r="BH158" s="196">
        <f t="shared" si="17"/>
        <v>0</v>
      </c>
      <c r="BI158" s="196">
        <f t="shared" si="18"/>
        <v>0</v>
      </c>
      <c r="BJ158" s="21" t="s">
        <v>78</v>
      </c>
      <c r="BK158" s="196">
        <f t="shared" si="19"/>
        <v>0</v>
      </c>
      <c r="BL158" s="21" t="s">
        <v>199</v>
      </c>
      <c r="BM158" s="21" t="s">
        <v>364</v>
      </c>
    </row>
    <row r="159" spans="2:65" s="1" customFormat="1" ht="25.5" customHeight="1">
      <c r="B159" s="38"/>
      <c r="C159" s="185" t="s">
        <v>365</v>
      </c>
      <c r="D159" s="185" t="s">
        <v>132</v>
      </c>
      <c r="E159" s="186" t="s">
        <v>366</v>
      </c>
      <c r="F159" s="187" t="s">
        <v>367</v>
      </c>
      <c r="G159" s="188" t="s">
        <v>177</v>
      </c>
      <c r="H159" s="189">
        <v>2</v>
      </c>
      <c r="I159" s="190"/>
      <c r="J159" s="191">
        <f t="shared" si="10"/>
        <v>0</v>
      </c>
      <c r="K159" s="187" t="s">
        <v>136</v>
      </c>
      <c r="L159" s="58"/>
      <c r="M159" s="192" t="s">
        <v>21</v>
      </c>
      <c r="N159" s="193" t="s">
        <v>44</v>
      </c>
      <c r="O159" s="39"/>
      <c r="P159" s="194">
        <f t="shared" si="11"/>
        <v>0</v>
      </c>
      <c r="Q159" s="194">
        <v>0.00079</v>
      </c>
      <c r="R159" s="194">
        <f t="shared" si="12"/>
        <v>0.00158</v>
      </c>
      <c r="S159" s="194">
        <v>0</v>
      </c>
      <c r="T159" s="195">
        <f t="shared" si="13"/>
        <v>0</v>
      </c>
      <c r="AR159" s="21" t="s">
        <v>199</v>
      </c>
      <c r="AT159" s="21" t="s">
        <v>132</v>
      </c>
      <c r="AU159" s="21" t="s">
        <v>85</v>
      </c>
      <c r="AY159" s="21" t="s">
        <v>130</v>
      </c>
      <c r="BE159" s="196">
        <f t="shared" si="14"/>
        <v>0</v>
      </c>
      <c r="BF159" s="196">
        <f t="shared" si="15"/>
        <v>0</v>
      </c>
      <c r="BG159" s="196">
        <f t="shared" si="16"/>
        <v>0</v>
      </c>
      <c r="BH159" s="196">
        <f t="shared" si="17"/>
        <v>0</v>
      </c>
      <c r="BI159" s="196">
        <f t="shared" si="18"/>
        <v>0</v>
      </c>
      <c r="BJ159" s="21" t="s">
        <v>78</v>
      </c>
      <c r="BK159" s="196">
        <f t="shared" si="19"/>
        <v>0</v>
      </c>
      <c r="BL159" s="21" t="s">
        <v>199</v>
      </c>
      <c r="BM159" s="21" t="s">
        <v>368</v>
      </c>
    </row>
    <row r="160" spans="2:65" s="1" customFormat="1" ht="16.5" customHeight="1">
      <c r="B160" s="38"/>
      <c r="C160" s="185" t="s">
        <v>369</v>
      </c>
      <c r="D160" s="185" t="s">
        <v>132</v>
      </c>
      <c r="E160" s="186" t="s">
        <v>370</v>
      </c>
      <c r="F160" s="187" t="s">
        <v>371</v>
      </c>
      <c r="G160" s="188" t="s">
        <v>335</v>
      </c>
      <c r="H160" s="189">
        <v>3</v>
      </c>
      <c r="I160" s="190"/>
      <c r="J160" s="191">
        <f t="shared" si="10"/>
        <v>0</v>
      </c>
      <c r="K160" s="187" t="s">
        <v>136</v>
      </c>
      <c r="L160" s="58"/>
      <c r="M160" s="192" t="s">
        <v>21</v>
      </c>
      <c r="N160" s="193" t="s">
        <v>44</v>
      </c>
      <c r="O160" s="39"/>
      <c r="P160" s="194">
        <f t="shared" si="11"/>
        <v>0</v>
      </c>
      <c r="Q160" s="194">
        <v>0.00057</v>
      </c>
      <c r="R160" s="194">
        <f t="shared" si="12"/>
        <v>0.00171</v>
      </c>
      <c r="S160" s="194">
        <v>0</v>
      </c>
      <c r="T160" s="195">
        <f t="shared" si="13"/>
        <v>0</v>
      </c>
      <c r="AR160" s="21" t="s">
        <v>199</v>
      </c>
      <c r="AT160" s="21" t="s">
        <v>132</v>
      </c>
      <c r="AU160" s="21" t="s">
        <v>85</v>
      </c>
      <c r="AY160" s="21" t="s">
        <v>130</v>
      </c>
      <c r="BE160" s="196">
        <f t="shared" si="14"/>
        <v>0</v>
      </c>
      <c r="BF160" s="196">
        <f t="shared" si="15"/>
        <v>0</v>
      </c>
      <c r="BG160" s="196">
        <f t="shared" si="16"/>
        <v>0</v>
      </c>
      <c r="BH160" s="196">
        <f t="shared" si="17"/>
        <v>0</v>
      </c>
      <c r="BI160" s="196">
        <f t="shared" si="18"/>
        <v>0</v>
      </c>
      <c r="BJ160" s="21" t="s">
        <v>78</v>
      </c>
      <c r="BK160" s="196">
        <f t="shared" si="19"/>
        <v>0</v>
      </c>
      <c r="BL160" s="21" t="s">
        <v>199</v>
      </c>
      <c r="BM160" s="21" t="s">
        <v>372</v>
      </c>
    </row>
    <row r="161" spans="2:65" s="1" customFormat="1" ht="16.5" customHeight="1">
      <c r="B161" s="38"/>
      <c r="C161" s="185" t="s">
        <v>373</v>
      </c>
      <c r="D161" s="185" t="s">
        <v>132</v>
      </c>
      <c r="E161" s="186" t="s">
        <v>374</v>
      </c>
      <c r="F161" s="187" t="s">
        <v>375</v>
      </c>
      <c r="G161" s="188" t="s">
        <v>335</v>
      </c>
      <c r="H161" s="189">
        <v>4</v>
      </c>
      <c r="I161" s="190"/>
      <c r="J161" s="191">
        <f t="shared" si="10"/>
        <v>0</v>
      </c>
      <c r="K161" s="187" t="s">
        <v>136</v>
      </c>
      <c r="L161" s="58"/>
      <c r="M161" s="192" t="s">
        <v>21</v>
      </c>
      <c r="N161" s="193" t="s">
        <v>44</v>
      </c>
      <c r="O161" s="39"/>
      <c r="P161" s="194">
        <f t="shared" si="11"/>
        <v>0</v>
      </c>
      <c r="Q161" s="194">
        <v>0.0009</v>
      </c>
      <c r="R161" s="194">
        <f t="shared" si="12"/>
        <v>0.0036</v>
      </c>
      <c r="S161" s="194">
        <v>0</v>
      </c>
      <c r="T161" s="195">
        <f t="shared" si="13"/>
        <v>0</v>
      </c>
      <c r="AR161" s="21" t="s">
        <v>199</v>
      </c>
      <c r="AT161" s="21" t="s">
        <v>132</v>
      </c>
      <c r="AU161" s="21" t="s">
        <v>85</v>
      </c>
      <c r="AY161" s="21" t="s">
        <v>130</v>
      </c>
      <c r="BE161" s="196">
        <f t="shared" si="14"/>
        <v>0</v>
      </c>
      <c r="BF161" s="196">
        <f t="shared" si="15"/>
        <v>0</v>
      </c>
      <c r="BG161" s="196">
        <f t="shared" si="16"/>
        <v>0</v>
      </c>
      <c r="BH161" s="196">
        <f t="shared" si="17"/>
        <v>0</v>
      </c>
      <c r="BI161" s="196">
        <f t="shared" si="18"/>
        <v>0</v>
      </c>
      <c r="BJ161" s="21" t="s">
        <v>78</v>
      </c>
      <c r="BK161" s="196">
        <f t="shared" si="19"/>
        <v>0</v>
      </c>
      <c r="BL161" s="21" t="s">
        <v>199</v>
      </c>
      <c r="BM161" s="21" t="s">
        <v>376</v>
      </c>
    </row>
    <row r="162" spans="2:65" s="1" customFormat="1" ht="16.5" customHeight="1">
      <c r="B162" s="38"/>
      <c r="C162" s="185" t="s">
        <v>377</v>
      </c>
      <c r="D162" s="185" t="s">
        <v>132</v>
      </c>
      <c r="E162" s="186" t="s">
        <v>378</v>
      </c>
      <c r="F162" s="187" t="s">
        <v>379</v>
      </c>
      <c r="G162" s="188" t="s">
        <v>177</v>
      </c>
      <c r="H162" s="189">
        <v>2</v>
      </c>
      <c r="I162" s="190"/>
      <c r="J162" s="191">
        <f t="shared" si="10"/>
        <v>0</v>
      </c>
      <c r="K162" s="187" t="s">
        <v>136</v>
      </c>
      <c r="L162" s="58"/>
      <c r="M162" s="192" t="s">
        <v>21</v>
      </c>
      <c r="N162" s="193" t="s">
        <v>44</v>
      </c>
      <c r="O162" s="39"/>
      <c r="P162" s="194">
        <f t="shared" si="11"/>
        <v>0</v>
      </c>
      <c r="Q162" s="194">
        <v>0.00022</v>
      </c>
      <c r="R162" s="194">
        <f t="shared" si="12"/>
        <v>0.00044</v>
      </c>
      <c r="S162" s="194">
        <v>0</v>
      </c>
      <c r="T162" s="195">
        <f t="shared" si="13"/>
        <v>0</v>
      </c>
      <c r="AR162" s="21" t="s">
        <v>199</v>
      </c>
      <c r="AT162" s="21" t="s">
        <v>132</v>
      </c>
      <c r="AU162" s="21" t="s">
        <v>85</v>
      </c>
      <c r="AY162" s="21" t="s">
        <v>130</v>
      </c>
      <c r="BE162" s="196">
        <f t="shared" si="14"/>
        <v>0</v>
      </c>
      <c r="BF162" s="196">
        <f t="shared" si="15"/>
        <v>0</v>
      </c>
      <c r="BG162" s="196">
        <f t="shared" si="16"/>
        <v>0</v>
      </c>
      <c r="BH162" s="196">
        <f t="shared" si="17"/>
        <v>0</v>
      </c>
      <c r="BI162" s="196">
        <f t="shared" si="18"/>
        <v>0</v>
      </c>
      <c r="BJ162" s="21" t="s">
        <v>78</v>
      </c>
      <c r="BK162" s="196">
        <f t="shared" si="19"/>
        <v>0</v>
      </c>
      <c r="BL162" s="21" t="s">
        <v>199</v>
      </c>
      <c r="BM162" s="21" t="s">
        <v>380</v>
      </c>
    </row>
    <row r="163" spans="2:65" s="1" customFormat="1" ht="25.5" customHeight="1">
      <c r="B163" s="38"/>
      <c r="C163" s="185" t="s">
        <v>381</v>
      </c>
      <c r="D163" s="185" t="s">
        <v>132</v>
      </c>
      <c r="E163" s="186" t="s">
        <v>382</v>
      </c>
      <c r="F163" s="187" t="s">
        <v>383</v>
      </c>
      <c r="G163" s="188" t="s">
        <v>177</v>
      </c>
      <c r="H163" s="189">
        <v>2</v>
      </c>
      <c r="I163" s="190"/>
      <c r="J163" s="191">
        <f t="shared" si="10"/>
        <v>0</v>
      </c>
      <c r="K163" s="187" t="s">
        <v>136</v>
      </c>
      <c r="L163" s="58"/>
      <c r="M163" s="192" t="s">
        <v>21</v>
      </c>
      <c r="N163" s="193" t="s">
        <v>44</v>
      </c>
      <c r="O163" s="39"/>
      <c r="P163" s="194">
        <f t="shared" si="11"/>
        <v>0</v>
      </c>
      <c r="Q163" s="194">
        <v>0.00017</v>
      </c>
      <c r="R163" s="194">
        <f t="shared" si="12"/>
        <v>0.00034</v>
      </c>
      <c r="S163" s="194">
        <v>0</v>
      </c>
      <c r="T163" s="195">
        <f t="shared" si="13"/>
        <v>0</v>
      </c>
      <c r="AR163" s="21" t="s">
        <v>199</v>
      </c>
      <c r="AT163" s="21" t="s">
        <v>132</v>
      </c>
      <c r="AU163" s="21" t="s">
        <v>85</v>
      </c>
      <c r="AY163" s="21" t="s">
        <v>130</v>
      </c>
      <c r="BE163" s="196">
        <f t="shared" si="14"/>
        <v>0</v>
      </c>
      <c r="BF163" s="196">
        <f t="shared" si="15"/>
        <v>0</v>
      </c>
      <c r="BG163" s="196">
        <f t="shared" si="16"/>
        <v>0</v>
      </c>
      <c r="BH163" s="196">
        <f t="shared" si="17"/>
        <v>0</v>
      </c>
      <c r="BI163" s="196">
        <f t="shared" si="18"/>
        <v>0</v>
      </c>
      <c r="BJ163" s="21" t="s">
        <v>78</v>
      </c>
      <c r="BK163" s="196">
        <f t="shared" si="19"/>
        <v>0</v>
      </c>
      <c r="BL163" s="21" t="s">
        <v>199</v>
      </c>
      <c r="BM163" s="21" t="s">
        <v>384</v>
      </c>
    </row>
    <row r="164" spans="2:65" s="1" customFormat="1" ht="25.5" customHeight="1">
      <c r="B164" s="38"/>
      <c r="C164" s="185" t="s">
        <v>385</v>
      </c>
      <c r="D164" s="185" t="s">
        <v>132</v>
      </c>
      <c r="E164" s="186" t="s">
        <v>386</v>
      </c>
      <c r="F164" s="187" t="s">
        <v>387</v>
      </c>
      <c r="G164" s="188" t="s">
        <v>177</v>
      </c>
      <c r="H164" s="189">
        <v>1</v>
      </c>
      <c r="I164" s="190"/>
      <c r="J164" s="191">
        <f t="shared" si="10"/>
        <v>0</v>
      </c>
      <c r="K164" s="187" t="s">
        <v>136</v>
      </c>
      <c r="L164" s="58"/>
      <c r="M164" s="192" t="s">
        <v>21</v>
      </c>
      <c r="N164" s="193" t="s">
        <v>44</v>
      </c>
      <c r="O164" s="39"/>
      <c r="P164" s="194">
        <f t="shared" si="11"/>
        <v>0</v>
      </c>
      <c r="Q164" s="194">
        <v>0.00024</v>
      </c>
      <c r="R164" s="194">
        <f t="shared" si="12"/>
        <v>0.00024</v>
      </c>
      <c r="S164" s="194">
        <v>0</v>
      </c>
      <c r="T164" s="195">
        <f t="shared" si="13"/>
        <v>0</v>
      </c>
      <c r="AR164" s="21" t="s">
        <v>199</v>
      </c>
      <c r="AT164" s="21" t="s">
        <v>132</v>
      </c>
      <c r="AU164" s="21" t="s">
        <v>85</v>
      </c>
      <c r="AY164" s="21" t="s">
        <v>130</v>
      </c>
      <c r="BE164" s="196">
        <f t="shared" si="14"/>
        <v>0</v>
      </c>
      <c r="BF164" s="196">
        <f t="shared" si="15"/>
        <v>0</v>
      </c>
      <c r="BG164" s="196">
        <f t="shared" si="16"/>
        <v>0</v>
      </c>
      <c r="BH164" s="196">
        <f t="shared" si="17"/>
        <v>0</v>
      </c>
      <c r="BI164" s="196">
        <f t="shared" si="18"/>
        <v>0</v>
      </c>
      <c r="BJ164" s="21" t="s">
        <v>78</v>
      </c>
      <c r="BK164" s="196">
        <f t="shared" si="19"/>
        <v>0</v>
      </c>
      <c r="BL164" s="21" t="s">
        <v>199</v>
      </c>
      <c r="BM164" s="21" t="s">
        <v>388</v>
      </c>
    </row>
    <row r="165" spans="2:65" s="1" customFormat="1" ht="25.5" customHeight="1">
      <c r="B165" s="38"/>
      <c r="C165" s="185" t="s">
        <v>389</v>
      </c>
      <c r="D165" s="185" t="s">
        <v>132</v>
      </c>
      <c r="E165" s="186" t="s">
        <v>390</v>
      </c>
      <c r="F165" s="187" t="s">
        <v>391</v>
      </c>
      <c r="G165" s="188" t="s">
        <v>177</v>
      </c>
      <c r="H165" s="189">
        <v>2</v>
      </c>
      <c r="I165" s="190"/>
      <c r="J165" s="191">
        <f t="shared" si="10"/>
        <v>0</v>
      </c>
      <c r="K165" s="187" t="s">
        <v>136</v>
      </c>
      <c r="L165" s="58"/>
      <c r="M165" s="192" t="s">
        <v>21</v>
      </c>
      <c r="N165" s="193" t="s">
        <v>44</v>
      </c>
      <c r="O165" s="39"/>
      <c r="P165" s="194">
        <f t="shared" si="11"/>
        <v>0</v>
      </c>
      <c r="Q165" s="194">
        <v>0.00036</v>
      </c>
      <c r="R165" s="194">
        <f t="shared" si="12"/>
        <v>0.00072</v>
      </c>
      <c r="S165" s="194">
        <v>0</v>
      </c>
      <c r="T165" s="195">
        <f t="shared" si="13"/>
        <v>0</v>
      </c>
      <c r="AR165" s="21" t="s">
        <v>199</v>
      </c>
      <c r="AT165" s="21" t="s">
        <v>132</v>
      </c>
      <c r="AU165" s="21" t="s">
        <v>85</v>
      </c>
      <c r="AY165" s="21" t="s">
        <v>130</v>
      </c>
      <c r="BE165" s="196">
        <f t="shared" si="14"/>
        <v>0</v>
      </c>
      <c r="BF165" s="196">
        <f t="shared" si="15"/>
        <v>0</v>
      </c>
      <c r="BG165" s="196">
        <f t="shared" si="16"/>
        <v>0</v>
      </c>
      <c r="BH165" s="196">
        <f t="shared" si="17"/>
        <v>0</v>
      </c>
      <c r="BI165" s="196">
        <f t="shared" si="18"/>
        <v>0</v>
      </c>
      <c r="BJ165" s="21" t="s">
        <v>78</v>
      </c>
      <c r="BK165" s="196">
        <f t="shared" si="19"/>
        <v>0</v>
      </c>
      <c r="BL165" s="21" t="s">
        <v>199</v>
      </c>
      <c r="BM165" s="21" t="s">
        <v>392</v>
      </c>
    </row>
    <row r="166" spans="2:65" s="1" customFormat="1" ht="25.5" customHeight="1">
      <c r="B166" s="38"/>
      <c r="C166" s="185" t="s">
        <v>393</v>
      </c>
      <c r="D166" s="185" t="s">
        <v>132</v>
      </c>
      <c r="E166" s="186" t="s">
        <v>394</v>
      </c>
      <c r="F166" s="187" t="s">
        <v>395</v>
      </c>
      <c r="G166" s="188" t="s">
        <v>177</v>
      </c>
      <c r="H166" s="189">
        <v>3</v>
      </c>
      <c r="I166" s="190"/>
      <c r="J166" s="191">
        <f t="shared" si="10"/>
        <v>0</v>
      </c>
      <c r="K166" s="187" t="s">
        <v>136</v>
      </c>
      <c r="L166" s="58"/>
      <c r="M166" s="192" t="s">
        <v>21</v>
      </c>
      <c r="N166" s="193" t="s">
        <v>44</v>
      </c>
      <c r="O166" s="39"/>
      <c r="P166" s="194">
        <f t="shared" si="11"/>
        <v>0</v>
      </c>
      <c r="Q166" s="194">
        <v>0.00035</v>
      </c>
      <c r="R166" s="194">
        <f t="shared" si="12"/>
        <v>0.00105</v>
      </c>
      <c r="S166" s="194">
        <v>0</v>
      </c>
      <c r="T166" s="195">
        <f t="shared" si="13"/>
        <v>0</v>
      </c>
      <c r="AR166" s="21" t="s">
        <v>199</v>
      </c>
      <c r="AT166" s="21" t="s">
        <v>132</v>
      </c>
      <c r="AU166" s="21" t="s">
        <v>85</v>
      </c>
      <c r="AY166" s="21" t="s">
        <v>130</v>
      </c>
      <c r="BE166" s="196">
        <f t="shared" si="14"/>
        <v>0</v>
      </c>
      <c r="BF166" s="196">
        <f t="shared" si="15"/>
        <v>0</v>
      </c>
      <c r="BG166" s="196">
        <f t="shared" si="16"/>
        <v>0</v>
      </c>
      <c r="BH166" s="196">
        <f t="shared" si="17"/>
        <v>0</v>
      </c>
      <c r="BI166" s="196">
        <f t="shared" si="18"/>
        <v>0</v>
      </c>
      <c r="BJ166" s="21" t="s">
        <v>78</v>
      </c>
      <c r="BK166" s="196">
        <f t="shared" si="19"/>
        <v>0</v>
      </c>
      <c r="BL166" s="21" t="s">
        <v>199</v>
      </c>
      <c r="BM166" s="21" t="s">
        <v>396</v>
      </c>
    </row>
    <row r="167" spans="2:65" s="1" customFormat="1" ht="25.5" customHeight="1">
      <c r="B167" s="38"/>
      <c r="C167" s="185" t="s">
        <v>397</v>
      </c>
      <c r="D167" s="185" t="s">
        <v>132</v>
      </c>
      <c r="E167" s="186" t="s">
        <v>398</v>
      </c>
      <c r="F167" s="187" t="s">
        <v>399</v>
      </c>
      <c r="G167" s="188" t="s">
        <v>177</v>
      </c>
      <c r="H167" s="189">
        <v>1</v>
      </c>
      <c r="I167" s="190"/>
      <c r="J167" s="191">
        <f t="shared" si="10"/>
        <v>0</v>
      </c>
      <c r="K167" s="187" t="s">
        <v>136</v>
      </c>
      <c r="L167" s="58"/>
      <c r="M167" s="192" t="s">
        <v>21</v>
      </c>
      <c r="N167" s="193" t="s">
        <v>44</v>
      </c>
      <c r="O167" s="39"/>
      <c r="P167" s="194">
        <f t="shared" si="11"/>
        <v>0</v>
      </c>
      <c r="Q167" s="194">
        <v>0.00055</v>
      </c>
      <c r="R167" s="194">
        <f t="shared" si="12"/>
        <v>0.00055</v>
      </c>
      <c r="S167" s="194">
        <v>0</v>
      </c>
      <c r="T167" s="195">
        <f t="shared" si="13"/>
        <v>0</v>
      </c>
      <c r="AR167" s="21" t="s">
        <v>199</v>
      </c>
      <c r="AT167" s="21" t="s">
        <v>132</v>
      </c>
      <c r="AU167" s="21" t="s">
        <v>85</v>
      </c>
      <c r="AY167" s="21" t="s">
        <v>130</v>
      </c>
      <c r="BE167" s="196">
        <f t="shared" si="14"/>
        <v>0</v>
      </c>
      <c r="BF167" s="196">
        <f t="shared" si="15"/>
        <v>0</v>
      </c>
      <c r="BG167" s="196">
        <f t="shared" si="16"/>
        <v>0</v>
      </c>
      <c r="BH167" s="196">
        <f t="shared" si="17"/>
        <v>0</v>
      </c>
      <c r="BI167" s="196">
        <f t="shared" si="18"/>
        <v>0</v>
      </c>
      <c r="BJ167" s="21" t="s">
        <v>78</v>
      </c>
      <c r="BK167" s="196">
        <f t="shared" si="19"/>
        <v>0</v>
      </c>
      <c r="BL167" s="21" t="s">
        <v>199</v>
      </c>
      <c r="BM167" s="21" t="s">
        <v>400</v>
      </c>
    </row>
    <row r="168" spans="2:65" s="1" customFormat="1" ht="25.5" customHeight="1">
      <c r="B168" s="38"/>
      <c r="C168" s="185" t="s">
        <v>401</v>
      </c>
      <c r="D168" s="185" t="s">
        <v>132</v>
      </c>
      <c r="E168" s="186" t="s">
        <v>402</v>
      </c>
      <c r="F168" s="187" t="s">
        <v>403</v>
      </c>
      <c r="G168" s="188" t="s">
        <v>177</v>
      </c>
      <c r="H168" s="189">
        <v>4</v>
      </c>
      <c r="I168" s="190"/>
      <c r="J168" s="191">
        <f t="shared" si="10"/>
        <v>0</v>
      </c>
      <c r="K168" s="187" t="s">
        <v>136</v>
      </c>
      <c r="L168" s="58"/>
      <c r="M168" s="192" t="s">
        <v>21</v>
      </c>
      <c r="N168" s="193" t="s">
        <v>44</v>
      </c>
      <c r="O168" s="39"/>
      <c r="P168" s="194">
        <f t="shared" si="11"/>
        <v>0</v>
      </c>
      <c r="Q168" s="194">
        <v>0.00076</v>
      </c>
      <c r="R168" s="194">
        <f t="shared" si="12"/>
        <v>0.00304</v>
      </c>
      <c r="S168" s="194">
        <v>0</v>
      </c>
      <c r="T168" s="195">
        <f t="shared" si="13"/>
        <v>0</v>
      </c>
      <c r="AR168" s="21" t="s">
        <v>199</v>
      </c>
      <c r="AT168" s="21" t="s">
        <v>132</v>
      </c>
      <c r="AU168" s="21" t="s">
        <v>85</v>
      </c>
      <c r="AY168" s="21" t="s">
        <v>130</v>
      </c>
      <c r="BE168" s="196">
        <f t="shared" si="14"/>
        <v>0</v>
      </c>
      <c r="BF168" s="196">
        <f t="shared" si="15"/>
        <v>0</v>
      </c>
      <c r="BG168" s="196">
        <f t="shared" si="16"/>
        <v>0</v>
      </c>
      <c r="BH168" s="196">
        <f t="shared" si="17"/>
        <v>0</v>
      </c>
      <c r="BI168" s="196">
        <f t="shared" si="18"/>
        <v>0</v>
      </c>
      <c r="BJ168" s="21" t="s">
        <v>78</v>
      </c>
      <c r="BK168" s="196">
        <f t="shared" si="19"/>
        <v>0</v>
      </c>
      <c r="BL168" s="21" t="s">
        <v>199</v>
      </c>
      <c r="BM168" s="21" t="s">
        <v>404</v>
      </c>
    </row>
    <row r="169" spans="2:65" s="1" customFormat="1" ht="25.5" customHeight="1">
      <c r="B169" s="38"/>
      <c r="C169" s="185" t="s">
        <v>405</v>
      </c>
      <c r="D169" s="185" t="s">
        <v>132</v>
      </c>
      <c r="E169" s="186" t="s">
        <v>406</v>
      </c>
      <c r="F169" s="187" t="s">
        <v>407</v>
      </c>
      <c r="G169" s="188" t="s">
        <v>177</v>
      </c>
      <c r="H169" s="189">
        <v>1</v>
      </c>
      <c r="I169" s="190"/>
      <c r="J169" s="191">
        <f t="shared" si="10"/>
        <v>0</v>
      </c>
      <c r="K169" s="187" t="s">
        <v>136</v>
      </c>
      <c r="L169" s="58"/>
      <c r="M169" s="192" t="s">
        <v>21</v>
      </c>
      <c r="N169" s="193" t="s">
        <v>44</v>
      </c>
      <c r="O169" s="39"/>
      <c r="P169" s="194">
        <f t="shared" si="11"/>
        <v>0</v>
      </c>
      <c r="Q169" s="194">
        <v>0.00119</v>
      </c>
      <c r="R169" s="194">
        <f t="shared" si="12"/>
        <v>0.00119</v>
      </c>
      <c r="S169" s="194">
        <v>0</v>
      </c>
      <c r="T169" s="195">
        <f t="shared" si="13"/>
        <v>0</v>
      </c>
      <c r="AR169" s="21" t="s">
        <v>199</v>
      </c>
      <c r="AT169" s="21" t="s">
        <v>132</v>
      </c>
      <c r="AU169" s="21" t="s">
        <v>85</v>
      </c>
      <c r="AY169" s="21" t="s">
        <v>130</v>
      </c>
      <c r="BE169" s="196">
        <f t="shared" si="14"/>
        <v>0</v>
      </c>
      <c r="BF169" s="196">
        <f t="shared" si="15"/>
        <v>0</v>
      </c>
      <c r="BG169" s="196">
        <f t="shared" si="16"/>
        <v>0</v>
      </c>
      <c r="BH169" s="196">
        <f t="shared" si="17"/>
        <v>0</v>
      </c>
      <c r="BI169" s="196">
        <f t="shared" si="18"/>
        <v>0</v>
      </c>
      <c r="BJ169" s="21" t="s">
        <v>78</v>
      </c>
      <c r="BK169" s="196">
        <f t="shared" si="19"/>
        <v>0</v>
      </c>
      <c r="BL169" s="21" t="s">
        <v>199</v>
      </c>
      <c r="BM169" s="21" t="s">
        <v>408</v>
      </c>
    </row>
    <row r="170" spans="2:65" s="1" customFormat="1" ht="25.5" customHeight="1">
      <c r="B170" s="38"/>
      <c r="C170" s="185" t="s">
        <v>409</v>
      </c>
      <c r="D170" s="185" t="s">
        <v>132</v>
      </c>
      <c r="E170" s="186" t="s">
        <v>410</v>
      </c>
      <c r="F170" s="187" t="s">
        <v>411</v>
      </c>
      <c r="G170" s="188" t="s">
        <v>194</v>
      </c>
      <c r="H170" s="189">
        <v>309</v>
      </c>
      <c r="I170" s="190"/>
      <c r="J170" s="191">
        <f t="shared" si="10"/>
        <v>0</v>
      </c>
      <c r="K170" s="187" t="s">
        <v>136</v>
      </c>
      <c r="L170" s="58"/>
      <c r="M170" s="192" t="s">
        <v>21</v>
      </c>
      <c r="N170" s="193" t="s">
        <v>44</v>
      </c>
      <c r="O170" s="39"/>
      <c r="P170" s="194">
        <f t="shared" si="11"/>
        <v>0</v>
      </c>
      <c r="Q170" s="194">
        <v>0.00019</v>
      </c>
      <c r="R170" s="194">
        <f t="shared" si="12"/>
        <v>0.058710000000000005</v>
      </c>
      <c r="S170" s="194">
        <v>0</v>
      </c>
      <c r="T170" s="195">
        <f t="shared" si="13"/>
        <v>0</v>
      </c>
      <c r="AR170" s="21" t="s">
        <v>199</v>
      </c>
      <c r="AT170" s="21" t="s">
        <v>132</v>
      </c>
      <c r="AU170" s="21" t="s">
        <v>85</v>
      </c>
      <c r="AY170" s="21" t="s">
        <v>130</v>
      </c>
      <c r="BE170" s="196">
        <f t="shared" si="14"/>
        <v>0</v>
      </c>
      <c r="BF170" s="196">
        <f t="shared" si="15"/>
        <v>0</v>
      </c>
      <c r="BG170" s="196">
        <f t="shared" si="16"/>
        <v>0</v>
      </c>
      <c r="BH170" s="196">
        <f t="shared" si="17"/>
        <v>0</v>
      </c>
      <c r="BI170" s="196">
        <f t="shared" si="18"/>
        <v>0</v>
      </c>
      <c r="BJ170" s="21" t="s">
        <v>78</v>
      </c>
      <c r="BK170" s="196">
        <f t="shared" si="19"/>
        <v>0</v>
      </c>
      <c r="BL170" s="21" t="s">
        <v>199</v>
      </c>
      <c r="BM170" s="21" t="s">
        <v>412</v>
      </c>
    </row>
    <row r="171" spans="2:65" s="1" customFormat="1" ht="25.5" customHeight="1">
      <c r="B171" s="38"/>
      <c r="C171" s="185" t="s">
        <v>413</v>
      </c>
      <c r="D171" s="185" t="s">
        <v>132</v>
      </c>
      <c r="E171" s="186" t="s">
        <v>414</v>
      </c>
      <c r="F171" s="187" t="s">
        <v>415</v>
      </c>
      <c r="G171" s="188" t="s">
        <v>194</v>
      </c>
      <c r="H171" s="189">
        <v>38</v>
      </c>
      <c r="I171" s="190"/>
      <c r="J171" s="191">
        <f t="shared" si="10"/>
        <v>0</v>
      </c>
      <c r="K171" s="187" t="s">
        <v>136</v>
      </c>
      <c r="L171" s="58"/>
      <c r="M171" s="192" t="s">
        <v>21</v>
      </c>
      <c r="N171" s="193" t="s">
        <v>44</v>
      </c>
      <c r="O171" s="39"/>
      <c r="P171" s="194">
        <f t="shared" si="11"/>
        <v>0</v>
      </c>
      <c r="Q171" s="194">
        <v>0.00035</v>
      </c>
      <c r="R171" s="194">
        <f t="shared" si="12"/>
        <v>0.0133</v>
      </c>
      <c r="S171" s="194">
        <v>0</v>
      </c>
      <c r="T171" s="195">
        <f t="shared" si="13"/>
        <v>0</v>
      </c>
      <c r="AR171" s="21" t="s">
        <v>199</v>
      </c>
      <c r="AT171" s="21" t="s">
        <v>132</v>
      </c>
      <c r="AU171" s="21" t="s">
        <v>85</v>
      </c>
      <c r="AY171" s="21" t="s">
        <v>130</v>
      </c>
      <c r="BE171" s="196">
        <f t="shared" si="14"/>
        <v>0</v>
      </c>
      <c r="BF171" s="196">
        <f t="shared" si="15"/>
        <v>0</v>
      </c>
      <c r="BG171" s="196">
        <f t="shared" si="16"/>
        <v>0</v>
      </c>
      <c r="BH171" s="196">
        <f t="shared" si="17"/>
        <v>0</v>
      </c>
      <c r="BI171" s="196">
        <f t="shared" si="18"/>
        <v>0</v>
      </c>
      <c r="BJ171" s="21" t="s">
        <v>78</v>
      </c>
      <c r="BK171" s="196">
        <f t="shared" si="19"/>
        <v>0</v>
      </c>
      <c r="BL171" s="21" t="s">
        <v>199</v>
      </c>
      <c r="BM171" s="21" t="s">
        <v>416</v>
      </c>
    </row>
    <row r="172" spans="2:65" s="1" customFormat="1" ht="25.5" customHeight="1">
      <c r="B172" s="38"/>
      <c r="C172" s="185" t="s">
        <v>417</v>
      </c>
      <c r="D172" s="185" t="s">
        <v>132</v>
      </c>
      <c r="E172" s="186" t="s">
        <v>418</v>
      </c>
      <c r="F172" s="187" t="s">
        <v>419</v>
      </c>
      <c r="G172" s="188" t="s">
        <v>194</v>
      </c>
      <c r="H172" s="189">
        <v>347</v>
      </c>
      <c r="I172" s="190"/>
      <c r="J172" s="191">
        <f t="shared" si="10"/>
        <v>0</v>
      </c>
      <c r="K172" s="187" t="s">
        <v>136</v>
      </c>
      <c r="L172" s="58"/>
      <c r="M172" s="192" t="s">
        <v>21</v>
      </c>
      <c r="N172" s="193" t="s">
        <v>44</v>
      </c>
      <c r="O172" s="39"/>
      <c r="P172" s="194">
        <f t="shared" si="11"/>
        <v>0</v>
      </c>
      <c r="Q172" s="194">
        <v>1E-05</v>
      </c>
      <c r="R172" s="194">
        <f t="shared" si="12"/>
        <v>0.0034700000000000004</v>
      </c>
      <c r="S172" s="194">
        <v>0</v>
      </c>
      <c r="T172" s="195">
        <f t="shared" si="13"/>
        <v>0</v>
      </c>
      <c r="AR172" s="21" t="s">
        <v>199</v>
      </c>
      <c r="AT172" s="21" t="s">
        <v>132</v>
      </c>
      <c r="AU172" s="21" t="s">
        <v>85</v>
      </c>
      <c r="AY172" s="21" t="s">
        <v>130</v>
      </c>
      <c r="BE172" s="196">
        <f t="shared" si="14"/>
        <v>0</v>
      </c>
      <c r="BF172" s="196">
        <f t="shared" si="15"/>
        <v>0</v>
      </c>
      <c r="BG172" s="196">
        <f t="shared" si="16"/>
        <v>0</v>
      </c>
      <c r="BH172" s="196">
        <f t="shared" si="17"/>
        <v>0</v>
      </c>
      <c r="BI172" s="196">
        <f t="shared" si="18"/>
        <v>0</v>
      </c>
      <c r="BJ172" s="21" t="s">
        <v>78</v>
      </c>
      <c r="BK172" s="196">
        <f t="shared" si="19"/>
        <v>0</v>
      </c>
      <c r="BL172" s="21" t="s">
        <v>199</v>
      </c>
      <c r="BM172" s="21" t="s">
        <v>420</v>
      </c>
    </row>
    <row r="173" spans="2:65" s="1" customFormat="1" ht="25.5" customHeight="1">
      <c r="B173" s="38"/>
      <c r="C173" s="185" t="s">
        <v>421</v>
      </c>
      <c r="D173" s="185" t="s">
        <v>132</v>
      </c>
      <c r="E173" s="186" t="s">
        <v>422</v>
      </c>
      <c r="F173" s="187" t="s">
        <v>423</v>
      </c>
      <c r="G173" s="188" t="s">
        <v>424</v>
      </c>
      <c r="H173" s="221"/>
      <c r="I173" s="190"/>
      <c r="J173" s="191">
        <f t="shared" si="10"/>
        <v>0</v>
      </c>
      <c r="K173" s="187" t="s">
        <v>136</v>
      </c>
      <c r="L173" s="58"/>
      <c r="M173" s="192" t="s">
        <v>21</v>
      </c>
      <c r="N173" s="193" t="s">
        <v>44</v>
      </c>
      <c r="O173" s="39"/>
      <c r="P173" s="194">
        <f t="shared" si="11"/>
        <v>0</v>
      </c>
      <c r="Q173" s="194">
        <v>0</v>
      </c>
      <c r="R173" s="194">
        <f t="shared" si="12"/>
        <v>0</v>
      </c>
      <c r="S173" s="194">
        <v>0</v>
      </c>
      <c r="T173" s="195">
        <f t="shared" si="13"/>
        <v>0</v>
      </c>
      <c r="AR173" s="21" t="s">
        <v>199</v>
      </c>
      <c r="AT173" s="21" t="s">
        <v>132</v>
      </c>
      <c r="AU173" s="21" t="s">
        <v>85</v>
      </c>
      <c r="AY173" s="21" t="s">
        <v>130</v>
      </c>
      <c r="BE173" s="196">
        <f t="shared" si="14"/>
        <v>0</v>
      </c>
      <c r="BF173" s="196">
        <f t="shared" si="15"/>
        <v>0</v>
      </c>
      <c r="BG173" s="196">
        <f t="shared" si="16"/>
        <v>0</v>
      </c>
      <c r="BH173" s="196">
        <f t="shared" si="17"/>
        <v>0</v>
      </c>
      <c r="BI173" s="196">
        <f t="shared" si="18"/>
        <v>0</v>
      </c>
      <c r="BJ173" s="21" t="s">
        <v>78</v>
      </c>
      <c r="BK173" s="196">
        <f t="shared" si="19"/>
        <v>0</v>
      </c>
      <c r="BL173" s="21" t="s">
        <v>199</v>
      </c>
      <c r="BM173" s="21" t="s">
        <v>425</v>
      </c>
    </row>
    <row r="174" spans="2:63" s="10" customFormat="1" ht="29.85" customHeight="1">
      <c r="B174" s="168"/>
      <c r="C174" s="169"/>
      <c r="D174" s="182" t="s">
        <v>72</v>
      </c>
      <c r="E174" s="183" t="s">
        <v>426</v>
      </c>
      <c r="F174" s="183" t="s">
        <v>427</v>
      </c>
      <c r="G174" s="169"/>
      <c r="H174" s="169"/>
      <c r="I174" s="172"/>
      <c r="J174" s="184">
        <f>BK174</f>
        <v>0</v>
      </c>
      <c r="K174" s="169"/>
      <c r="L174" s="174"/>
      <c r="M174" s="175"/>
      <c r="N174" s="176"/>
      <c r="O174" s="176"/>
      <c r="P174" s="177">
        <f>SUM(P175:P176)</f>
        <v>0</v>
      </c>
      <c r="Q174" s="176"/>
      <c r="R174" s="177">
        <f>SUM(R175:R176)</f>
        <v>0.051129999999999995</v>
      </c>
      <c r="S174" s="176"/>
      <c r="T174" s="178">
        <f>SUM(T175:T176)</f>
        <v>0</v>
      </c>
      <c r="AR174" s="179" t="s">
        <v>85</v>
      </c>
      <c r="AT174" s="180" t="s">
        <v>72</v>
      </c>
      <c r="AU174" s="180" t="s">
        <v>78</v>
      </c>
      <c r="AY174" s="179" t="s">
        <v>130</v>
      </c>
      <c r="BK174" s="181">
        <f>SUM(BK175:BK176)</f>
        <v>0</v>
      </c>
    </row>
    <row r="175" spans="2:65" s="1" customFormat="1" ht="38.25" customHeight="1">
      <c r="B175" s="38"/>
      <c r="C175" s="185" t="s">
        <v>428</v>
      </c>
      <c r="D175" s="185" t="s">
        <v>132</v>
      </c>
      <c r="E175" s="186" t="s">
        <v>429</v>
      </c>
      <c r="F175" s="187" t="s">
        <v>430</v>
      </c>
      <c r="G175" s="188" t="s">
        <v>335</v>
      </c>
      <c r="H175" s="189">
        <v>1</v>
      </c>
      <c r="I175" s="190"/>
      <c r="J175" s="191">
        <f>ROUND(I175*H175,2)</f>
        <v>0</v>
      </c>
      <c r="K175" s="187" t="s">
        <v>21</v>
      </c>
      <c r="L175" s="58"/>
      <c r="M175" s="192" t="s">
        <v>21</v>
      </c>
      <c r="N175" s="193" t="s">
        <v>44</v>
      </c>
      <c r="O175" s="39"/>
      <c r="P175" s="194">
        <f>O175*H175</f>
        <v>0</v>
      </c>
      <c r="Q175" s="194">
        <v>0.04393</v>
      </c>
      <c r="R175" s="194">
        <f>Q175*H175</f>
        <v>0.04393</v>
      </c>
      <c r="S175" s="194">
        <v>0</v>
      </c>
      <c r="T175" s="195">
        <f>S175*H175</f>
        <v>0</v>
      </c>
      <c r="AR175" s="21" t="s">
        <v>199</v>
      </c>
      <c r="AT175" s="21" t="s">
        <v>132</v>
      </c>
      <c r="AU175" s="21" t="s">
        <v>85</v>
      </c>
      <c r="AY175" s="21" t="s">
        <v>130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1" t="s">
        <v>78</v>
      </c>
      <c r="BK175" s="196">
        <f>ROUND(I175*H175,2)</f>
        <v>0</v>
      </c>
      <c r="BL175" s="21" t="s">
        <v>199</v>
      </c>
      <c r="BM175" s="21" t="s">
        <v>431</v>
      </c>
    </row>
    <row r="176" spans="2:65" s="1" customFormat="1" ht="16.5" customHeight="1">
      <c r="B176" s="38"/>
      <c r="C176" s="185" t="s">
        <v>432</v>
      </c>
      <c r="D176" s="185" t="s">
        <v>132</v>
      </c>
      <c r="E176" s="186" t="s">
        <v>433</v>
      </c>
      <c r="F176" s="187" t="s">
        <v>434</v>
      </c>
      <c r="G176" s="188" t="s">
        <v>335</v>
      </c>
      <c r="H176" s="189">
        <v>2</v>
      </c>
      <c r="I176" s="190"/>
      <c r="J176" s="191">
        <f>ROUND(I176*H176,2)</f>
        <v>0</v>
      </c>
      <c r="K176" s="187" t="s">
        <v>136</v>
      </c>
      <c r="L176" s="58"/>
      <c r="M176" s="192" t="s">
        <v>21</v>
      </c>
      <c r="N176" s="193" t="s">
        <v>44</v>
      </c>
      <c r="O176" s="39"/>
      <c r="P176" s="194">
        <f>O176*H176</f>
        <v>0</v>
      </c>
      <c r="Q176" s="194">
        <v>0.0036</v>
      </c>
      <c r="R176" s="194">
        <f>Q176*H176</f>
        <v>0.0072</v>
      </c>
      <c r="S176" s="194">
        <v>0</v>
      </c>
      <c r="T176" s="195">
        <f>S176*H176</f>
        <v>0</v>
      </c>
      <c r="AR176" s="21" t="s">
        <v>199</v>
      </c>
      <c r="AT176" s="21" t="s">
        <v>132</v>
      </c>
      <c r="AU176" s="21" t="s">
        <v>85</v>
      </c>
      <c r="AY176" s="21" t="s">
        <v>130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1" t="s">
        <v>78</v>
      </c>
      <c r="BK176" s="196">
        <f>ROUND(I176*H176,2)</f>
        <v>0</v>
      </c>
      <c r="BL176" s="21" t="s">
        <v>199</v>
      </c>
      <c r="BM176" s="21" t="s">
        <v>435</v>
      </c>
    </row>
    <row r="177" spans="2:63" s="10" customFormat="1" ht="29.85" customHeight="1">
      <c r="B177" s="168"/>
      <c r="C177" s="169"/>
      <c r="D177" s="182" t="s">
        <v>72</v>
      </c>
      <c r="E177" s="183" t="s">
        <v>436</v>
      </c>
      <c r="F177" s="183" t="s">
        <v>437</v>
      </c>
      <c r="G177" s="169"/>
      <c r="H177" s="169"/>
      <c r="I177" s="172"/>
      <c r="J177" s="184">
        <f>BK177</f>
        <v>0</v>
      </c>
      <c r="K177" s="169"/>
      <c r="L177" s="174"/>
      <c r="M177" s="175"/>
      <c r="N177" s="176"/>
      <c r="O177" s="176"/>
      <c r="P177" s="177">
        <f>SUM(P178:P187)</f>
        <v>0</v>
      </c>
      <c r="Q177" s="176"/>
      <c r="R177" s="177">
        <f>SUM(R178:R187)</f>
        <v>0.27767000000000003</v>
      </c>
      <c r="S177" s="176"/>
      <c r="T177" s="178">
        <f>SUM(T178:T187)</f>
        <v>0</v>
      </c>
      <c r="AR177" s="179" t="s">
        <v>85</v>
      </c>
      <c r="AT177" s="180" t="s">
        <v>72</v>
      </c>
      <c r="AU177" s="180" t="s">
        <v>78</v>
      </c>
      <c r="AY177" s="179" t="s">
        <v>130</v>
      </c>
      <c r="BK177" s="181">
        <f>SUM(BK178:BK187)</f>
        <v>0</v>
      </c>
    </row>
    <row r="178" spans="2:65" s="1" customFormat="1" ht="25.5" customHeight="1">
      <c r="B178" s="38"/>
      <c r="C178" s="185" t="s">
        <v>438</v>
      </c>
      <c r="D178" s="185" t="s">
        <v>132</v>
      </c>
      <c r="E178" s="186" t="s">
        <v>439</v>
      </c>
      <c r="F178" s="187" t="s">
        <v>440</v>
      </c>
      <c r="G178" s="188" t="s">
        <v>335</v>
      </c>
      <c r="H178" s="189">
        <v>2</v>
      </c>
      <c r="I178" s="190"/>
      <c r="J178" s="191">
        <f aca="true" t="shared" si="20" ref="J178:J187">ROUND(I178*H178,2)</f>
        <v>0</v>
      </c>
      <c r="K178" s="187" t="s">
        <v>136</v>
      </c>
      <c r="L178" s="58"/>
      <c r="M178" s="192" t="s">
        <v>21</v>
      </c>
      <c r="N178" s="193" t="s">
        <v>44</v>
      </c>
      <c r="O178" s="39"/>
      <c r="P178" s="194">
        <f aca="true" t="shared" si="21" ref="P178:P187">O178*H178</f>
        <v>0</v>
      </c>
      <c r="Q178" s="194">
        <v>0.00095</v>
      </c>
      <c r="R178" s="194">
        <f aca="true" t="shared" si="22" ref="R178:R187">Q178*H178</f>
        <v>0.0019</v>
      </c>
      <c r="S178" s="194">
        <v>0</v>
      </c>
      <c r="T178" s="195">
        <f aca="true" t="shared" si="23" ref="T178:T187">S178*H178</f>
        <v>0</v>
      </c>
      <c r="AR178" s="21" t="s">
        <v>199</v>
      </c>
      <c r="AT178" s="21" t="s">
        <v>132</v>
      </c>
      <c r="AU178" s="21" t="s">
        <v>85</v>
      </c>
      <c r="AY178" s="21" t="s">
        <v>130</v>
      </c>
      <c r="BE178" s="196">
        <f aca="true" t="shared" si="24" ref="BE178:BE187">IF(N178="základní",J178,0)</f>
        <v>0</v>
      </c>
      <c r="BF178" s="196">
        <f aca="true" t="shared" si="25" ref="BF178:BF187">IF(N178="snížená",J178,0)</f>
        <v>0</v>
      </c>
      <c r="BG178" s="196">
        <f aca="true" t="shared" si="26" ref="BG178:BG187">IF(N178="zákl. přenesená",J178,0)</f>
        <v>0</v>
      </c>
      <c r="BH178" s="196">
        <f aca="true" t="shared" si="27" ref="BH178:BH187">IF(N178="sníž. přenesená",J178,0)</f>
        <v>0</v>
      </c>
      <c r="BI178" s="196">
        <f aca="true" t="shared" si="28" ref="BI178:BI187">IF(N178="nulová",J178,0)</f>
        <v>0</v>
      </c>
      <c r="BJ178" s="21" t="s">
        <v>78</v>
      </c>
      <c r="BK178" s="196">
        <f aca="true" t="shared" si="29" ref="BK178:BK187">ROUND(I178*H178,2)</f>
        <v>0</v>
      </c>
      <c r="BL178" s="21" t="s">
        <v>199</v>
      </c>
      <c r="BM178" s="21" t="s">
        <v>441</v>
      </c>
    </row>
    <row r="179" spans="2:65" s="1" customFormat="1" ht="25.5" customHeight="1">
      <c r="B179" s="38"/>
      <c r="C179" s="185" t="s">
        <v>442</v>
      </c>
      <c r="D179" s="185" t="s">
        <v>132</v>
      </c>
      <c r="E179" s="186" t="s">
        <v>443</v>
      </c>
      <c r="F179" s="187" t="s">
        <v>444</v>
      </c>
      <c r="G179" s="188" t="s">
        <v>335</v>
      </c>
      <c r="H179" s="189">
        <v>1</v>
      </c>
      <c r="I179" s="190"/>
      <c r="J179" s="191">
        <f t="shared" si="20"/>
        <v>0</v>
      </c>
      <c r="K179" s="187" t="s">
        <v>136</v>
      </c>
      <c r="L179" s="58"/>
      <c r="M179" s="192" t="s">
        <v>21</v>
      </c>
      <c r="N179" s="193" t="s">
        <v>44</v>
      </c>
      <c r="O179" s="39"/>
      <c r="P179" s="194">
        <f t="shared" si="21"/>
        <v>0</v>
      </c>
      <c r="Q179" s="194">
        <v>0.01128</v>
      </c>
      <c r="R179" s="194">
        <f t="shared" si="22"/>
        <v>0.01128</v>
      </c>
      <c r="S179" s="194">
        <v>0</v>
      </c>
      <c r="T179" s="195">
        <f t="shared" si="23"/>
        <v>0</v>
      </c>
      <c r="AR179" s="21" t="s">
        <v>199</v>
      </c>
      <c r="AT179" s="21" t="s">
        <v>132</v>
      </c>
      <c r="AU179" s="21" t="s">
        <v>85</v>
      </c>
      <c r="AY179" s="21" t="s">
        <v>130</v>
      </c>
      <c r="BE179" s="196">
        <f t="shared" si="24"/>
        <v>0</v>
      </c>
      <c r="BF179" s="196">
        <f t="shared" si="25"/>
        <v>0</v>
      </c>
      <c r="BG179" s="196">
        <f t="shared" si="26"/>
        <v>0</v>
      </c>
      <c r="BH179" s="196">
        <f t="shared" si="27"/>
        <v>0</v>
      </c>
      <c r="BI179" s="196">
        <f t="shared" si="28"/>
        <v>0</v>
      </c>
      <c r="BJ179" s="21" t="s">
        <v>78</v>
      </c>
      <c r="BK179" s="196">
        <f t="shared" si="29"/>
        <v>0</v>
      </c>
      <c r="BL179" s="21" t="s">
        <v>199</v>
      </c>
      <c r="BM179" s="21" t="s">
        <v>445</v>
      </c>
    </row>
    <row r="180" spans="2:65" s="1" customFormat="1" ht="16.5" customHeight="1">
      <c r="B180" s="38"/>
      <c r="C180" s="211" t="s">
        <v>446</v>
      </c>
      <c r="D180" s="211" t="s">
        <v>241</v>
      </c>
      <c r="E180" s="212" t="s">
        <v>447</v>
      </c>
      <c r="F180" s="213" t="s">
        <v>448</v>
      </c>
      <c r="G180" s="214" t="s">
        <v>177</v>
      </c>
      <c r="H180" s="215">
        <v>1</v>
      </c>
      <c r="I180" s="216"/>
      <c r="J180" s="217">
        <f t="shared" si="20"/>
        <v>0</v>
      </c>
      <c r="K180" s="213" t="s">
        <v>21</v>
      </c>
      <c r="L180" s="218"/>
      <c r="M180" s="219" t="s">
        <v>21</v>
      </c>
      <c r="N180" s="220" t="s">
        <v>44</v>
      </c>
      <c r="O180" s="39"/>
      <c r="P180" s="194">
        <f t="shared" si="21"/>
        <v>0</v>
      </c>
      <c r="Q180" s="194">
        <v>0.136</v>
      </c>
      <c r="R180" s="194">
        <f t="shared" si="22"/>
        <v>0.136</v>
      </c>
      <c r="S180" s="194">
        <v>0</v>
      </c>
      <c r="T180" s="195">
        <f t="shared" si="23"/>
        <v>0</v>
      </c>
      <c r="AR180" s="21" t="s">
        <v>244</v>
      </c>
      <c r="AT180" s="21" t="s">
        <v>241</v>
      </c>
      <c r="AU180" s="21" t="s">
        <v>85</v>
      </c>
      <c r="AY180" s="21" t="s">
        <v>130</v>
      </c>
      <c r="BE180" s="196">
        <f t="shared" si="24"/>
        <v>0</v>
      </c>
      <c r="BF180" s="196">
        <f t="shared" si="25"/>
        <v>0</v>
      </c>
      <c r="BG180" s="196">
        <f t="shared" si="26"/>
        <v>0</v>
      </c>
      <c r="BH180" s="196">
        <f t="shared" si="27"/>
        <v>0</v>
      </c>
      <c r="BI180" s="196">
        <f t="shared" si="28"/>
        <v>0</v>
      </c>
      <c r="BJ180" s="21" t="s">
        <v>78</v>
      </c>
      <c r="BK180" s="196">
        <f t="shared" si="29"/>
        <v>0</v>
      </c>
      <c r="BL180" s="21" t="s">
        <v>199</v>
      </c>
      <c r="BM180" s="21" t="s">
        <v>449</v>
      </c>
    </row>
    <row r="181" spans="2:65" s="1" customFormat="1" ht="16.5" customHeight="1">
      <c r="B181" s="38"/>
      <c r="C181" s="185" t="s">
        <v>450</v>
      </c>
      <c r="D181" s="185" t="s">
        <v>132</v>
      </c>
      <c r="E181" s="186" t="s">
        <v>451</v>
      </c>
      <c r="F181" s="187" t="s">
        <v>452</v>
      </c>
      <c r="G181" s="188" t="s">
        <v>335</v>
      </c>
      <c r="H181" s="189">
        <v>15</v>
      </c>
      <c r="I181" s="190"/>
      <c r="J181" s="191">
        <f t="shared" si="20"/>
        <v>0</v>
      </c>
      <c r="K181" s="187" t="s">
        <v>136</v>
      </c>
      <c r="L181" s="58"/>
      <c r="M181" s="192" t="s">
        <v>21</v>
      </c>
      <c r="N181" s="193" t="s">
        <v>44</v>
      </c>
      <c r="O181" s="39"/>
      <c r="P181" s="194">
        <f t="shared" si="21"/>
        <v>0</v>
      </c>
      <c r="Q181" s="194">
        <v>0.0003</v>
      </c>
      <c r="R181" s="194">
        <f t="shared" si="22"/>
        <v>0.0045</v>
      </c>
      <c r="S181" s="194">
        <v>0</v>
      </c>
      <c r="T181" s="195">
        <f t="shared" si="23"/>
        <v>0</v>
      </c>
      <c r="AR181" s="21" t="s">
        <v>199</v>
      </c>
      <c r="AT181" s="21" t="s">
        <v>132</v>
      </c>
      <c r="AU181" s="21" t="s">
        <v>85</v>
      </c>
      <c r="AY181" s="21" t="s">
        <v>130</v>
      </c>
      <c r="BE181" s="196">
        <f t="shared" si="24"/>
        <v>0</v>
      </c>
      <c r="BF181" s="196">
        <f t="shared" si="25"/>
        <v>0</v>
      </c>
      <c r="BG181" s="196">
        <f t="shared" si="26"/>
        <v>0</v>
      </c>
      <c r="BH181" s="196">
        <f t="shared" si="27"/>
        <v>0</v>
      </c>
      <c r="BI181" s="196">
        <f t="shared" si="28"/>
        <v>0</v>
      </c>
      <c r="BJ181" s="21" t="s">
        <v>78</v>
      </c>
      <c r="BK181" s="196">
        <f t="shared" si="29"/>
        <v>0</v>
      </c>
      <c r="BL181" s="21" t="s">
        <v>199</v>
      </c>
      <c r="BM181" s="21" t="s">
        <v>453</v>
      </c>
    </row>
    <row r="182" spans="2:65" s="1" customFormat="1" ht="25.5" customHeight="1">
      <c r="B182" s="38"/>
      <c r="C182" s="185" t="s">
        <v>454</v>
      </c>
      <c r="D182" s="185" t="s">
        <v>132</v>
      </c>
      <c r="E182" s="186" t="s">
        <v>455</v>
      </c>
      <c r="F182" s="187" t="s">
        <v>456</v>
      </c>
      <c r="G182" s="188" t="s">
        <v>177</v>
      </c>
      <c r="H182" s="189">
        <v>1</v>
      </c>
      <c r="I182" s="190"/>
      <c r="J182" s="191">
        <f t="shared" si="20"/>
        <v>0</v>
      </c>
      <c r="K182" s="187" t="s">
        <v>136</v>
      </c>
      <c r="L182" s="58"/>
      <c r="M182" s="192" t="s">
        <v>21</v>
      </c>
      <c r="N182" s="193" t="s">
        <v>44</v>
      </c>
      <c r="O182" s="39"/>
      <c r="P182" s="194">
        <f t="shared" si="21"/>
        <v>0</v>
      </c>
      <c r="Q182" s="194">
        <v>0.00109</v>
      </c>
      <c r="R182" s="194">
        <f t="shared" si="22"/>
        <v>0.00109</v>
      </c>
      <c r="S182" s="194">
        <v>0</v>
      </c>
      <c r="T182" s="195">
        <f t="shared" si="23"/>
        <v>0</v>
      </c>
      <c r="AR182" s="21" t="s">
        <v>199</v>
      </c>
      <c r="AT182" s="21" t="s">
        <v>132</v>
      </c>
      <c r="AU182" s="21" t="s">
        <v>85</v>
      </c>
      <c r="AY182" s="21" t="s">
        <v>130</v>
      </c>
      <c r="BE182" s="196">
        <f t="shared" si="24"/>
        <v>0</v>
      </c>
      <c r="BF182" s="196">
        <f t="shared" si="25"/>
        <v>0</v>
      </c>
      <c r="BG182" s="196">
        <f t="shared" si="26"/>
        <v>0</v>
      </c>
      <c r="BH182" s="196">
        <f t="shared" si="27"/>
        <v>0</v>
      </c>
      <c r="BI182" s="196">
        <f t="shared" si="28"/>
        <v>0</v>
      </c>
      <c r="BJ182" s="21" t="s">
        <v>78</v>
      </c>
      <c r="BK182" s="196">
        <f t="shared" si="29"/>
        <v>0</v>
      </c>
      <c r="BL182" s="21" t="s">
        <v>199</v>
      </c>
      <c r="BM182" s="21" t="s">
        <v>457</v>
      </c>
    </row>
    <row r="183" spans="2:65" s="1" customFormat="1" ht="25.5" customHeight="1">
      <c r="B183" s="38"/>
      <c r="C183" s="185" t="s">
        <v>458</v>
      </c>
      <c r="D183" s="185" t="s">
        <v>132</v>
      </c>
      <c r="E183" s="186" t="s">
        <v>459</v>
      </c>
      <c r="F183" s="187" t="s">
        <v>460</v>
      </c>
      <c r="G183" s="188" t="s">
        <v>335</v>
      </c>
      <c r="H183" s="189">
        <v>1</v>
      </c>
      <c r="I183" s="190"/>
      <c r="J183" s="191">
        <f t="shared" si="20"/>
        <v>0</v>
      </c>
      <c r="K183" s="187" t="s">
        <v>136</v>
      </c>
      <c r="L183" s="58"/>
      <c r="M183" s="192" t="s">
        <v>21</v>
      </c>
      <c r="N183" s="193" t="s">
        <v>44</v>
      </c>
      <c r="O183" s="39"/>
      <c r="P183" s="194">
        <f t="shared" si="21"/>
        <v>0</v>
      </c>
      <c r="Q183" s="194">
        <v>0.00208</v>
      </c>
      <c r="R183" s="194">
        <f t="shared" si="22"/>
        <v>0.00208</v>
      </c>
      <c r="S183" s="194">
        <v>0</v>
      </c>
      <c r="T183" s="195">
        <f t="shared" si="23"/>
        <v>0</v>
      </c>
      <c r="AR183" s="21" t="s">
        <v>199</v>
      </c>
      <c r="AT183" s="21" t="s">
        <v>132</v>
      </c>
      <c r="AU183" s="21" t="s">
        <v>85</v>
      </c>
      <c r="AY183" s="21" t="s">
        <v>130</v>
      </c>
      <c r="BE183" s="196">
        <f t="shared" si="24"/>
        <v>0</v>
      </c>
      <c r="BF183" s="196">
        <f t="shared" si="25"/>
        <v>0</v>
      </c>
      <c r="BG183" s="196">
        <f t="shared" si="26"/>
        <v>0</v>
      </c>
      <c r="BH183" s="196">
        <f t="shared" si="27"/>
        <v>0</v>
      </c>
      <c r="BI183" s="196">
        <f t="shared" si="28"/>
        <v>0</v>
      </c>
      <c r="BJ183" s="21" t="s">
        <v>78</v>
      </c>
      <c r="BK183" s="196">
        <f t="shared" si="29"/>
        <v>0</v>
      </c>
      <c r="BL183" s="21" t="s">
        <v>199</v>
      </c>
      <c r="BM183" s="21" t="s">
        <v>461</v>
      </c>
    </row>
    <row r="184" spans="2:65" s="1" customFormat="1" ht="25.5" customHeight="1">
      <c r="B184" s="38"/>
      <c r="C184" s="185" t="s">
        <v>462</v>
      </c>
      <c r="D184" s="185" t="s">
        <v>132</v>
      </c>
      <c r="E184" s="186" t="s">
        <v>463</v>
      </c>
      <c r="F184" s="187" t="s">
        <v>464</v>
      </c>
      <c r="G184" s="188" t="s">
        <v>335</v>
      </c>
      <c r="H184" s="189">
        <v>7</v>
      </c>
      <c r="I184" s="190"/>
      <c r="J184" s="191">
        <f t="shared" si="20"/>
        <v>0</v>
      </c>
      <c r="K184" s="187" t="s">
        <v>136</v>
      </c>
      <c r="L184" s="58"/>
      <c r="M184" s="192" t="s">
        <v>21</v>
      </c>
      <c r="N184" s="193" t="s">
        <v>44</v>
      </c>
      <c r="O184" s="39"/>
      <c r="P184" s="194">
        <f t="shared" si="21"/>
        <v>0</v>
      </c>
      <c r="Q184" s="194">
        <v>0.00196</v>
      </c>
      <c r="R184" s="194">
        <f t="shared" si="22"/>
        <v>0.01372</v>
      </c>
      <c r="S184" s="194">
        <v>0</v>
      </c>
      <c r="T184" s="195">
        <f t="shared" si="23"/>
        <v>0</v>
      </c>
      <c r="AR184" s="21" t="s">
        <v>199</v>
      </c>
      <c r="AT184" s="21" t="s">
        <v>132</v>
      </c>
      <c r="AU184" s="21" t="s">
        <v>85</v>
      </c>
      <c r="AY184" s="21" t="s">
        <v>130</v>
      </c>
      <c r="BE184" s="196">
        <f t="shared" si="24"/>
        <v>0</v>
      </c>
      <c r="BF184" s="196">
        <f t="shared" si="25"/>
        <v>0</v>
      </c>
      <c r="BG184" s="196">
        <f t="shared" si="26"/>
        <v>0</v>
      </c>
      <c r="BH184" s="196">
        <f t="shared" si="27"/>
        <v>0</v>
      </c>
      <c r="BI184" s="196">
        <f t="shared" si="28"/>
        <v>0</v>
      </c>
      <c r="BJ184" s="21" t="s">
        <v>78</v>
      </c>
      <c r="BK184" s="196">
        <f t="shared" si="29"/>
        <v>0</v>
      </c>
      <c r="BL184" s="21" t="s">
        <v>199</v>
      </c>
      <c r="BM184" s="21" t="s">
        <v>465</v>
      </c>
    </row>
    <row r="185" spans="2:65" s="1" customFormat="1" ht="16.5" customHeight="1">
      <c r="B185" s="38"/>
      <c r="C185" s="185" t="s">
        <v>466</v>
      </c>
      <c r="D185" s="185" t="s">
        <v>132</v>
      </c>
      <c r="E185" s="186" t="s">
        <v>467</v>
      </c>
      <c r="F185" s="187" t="s">
        <v>468</v>
      </c>
      <c r="G185" s="188" t="s">
        <v>335</v>
      </c>
      <c r="H185" s="189">
        <v>7</v>
      </c>
      <c r="I185" s="190"/>
      <c r="J185" s="191">
        <f t="shared" si="20"/>
        <v>0</v>
      </c>
      <c r="K185" s="187" t="s">
        <v>136</v>
      </c>
      <c r="L185" s="58"/>
      <c r="M185" s="192" t="s">
        <v>21</v>
      </c>
      <c r="N185" s="193" t="s">
        <v>44</v>
      </c>
      <c r="O185" s="39"/>
      <c r="P185" s="194">
        <f t="shared" si="21"/>
        <v>0</v>
      </c>
      <c r="Q185" s="194">
        <v>0.0018</v>
      </c>
      <c r="R185" s="194">
        <f t="shared" si="22"/>
        <v>0.0126</v>
      </c>
      <c r="S185" s="194">
        <v>0</v>
      </c>
      <c r="T185" s="195">
        <f t="shared" si="23"/>
        <v>0</v>
      </c>
      <c r="AR185" s="21" t="s">
        <v>199</v>
      </c>
      <c r="AT185" s="21" t="s">
        <v>132</v>
      </c>
      <c r="AU185" s="21" t="s">
        <v>85</v>
      </c>
      <c r="AY185" s="21" t="s">
        <v>130</v>
      </c>
      <c r="BE185" s="196">
        <f t="shared" si="24"/>
        <v>0</v>
      </c>
      <c r="BF185" s="196">
        <f t="shared" si="25"/>
        <v>0</v>
      </c>
      <c r="BG185" s="196">
        <f t="shared" si="26"/>
        <v>0</v>
      </c>
      <c r="BH185" s="196">
        <f t="shared" si="27"/>
        <v>0</v>
      </c>
      <c r="BI185" s="196">
        <f t="shared" si="28"/>
        <v>0</v>
      </c>
      <c r="BJ185" s="21" t="s">
        <v>78</v>
      </c>
      <c r="BK185" s="196">
        <f t="shared" si="29"/>
        <v>0</v>
      </c>
      <c r="BL185" s="21" t="s">
        <v>199</v>
      </c>
      <c r="BM185" s="21" t="s">
        <v>469</v>
      </c>
    </row>
    <row r="186" spans="2:65" s="1" customFormat="1" ht="16.5" customHeight="1">
      <c r="B186" s="38"/>
      <c r="C186" s="211" t="s">
        <v>470</v>
      </c>
      <c r="D186" s="211" t="s">
        <v>241</v>
      </c>
      <c r="E186" s="212" t="s">
        <v>471</v>
      </c>
      <c r="F186" s="213" t="s">
        <v>472</v>
      </c>
      <c r="G186" s="214" t="s">
        <v>177</v>
      </c>
      <c r="H186" s="215">
        <v>7</v>
      </c>
      <c r="I186" s="216"/>
      <c r="J186" s="217">
        <f t="shared" si="20"/>
        <v>0</v>
      </c>
      <c r="K186" s="213" t="s">
        <v>136</v>
      </c>
      <c r="L186" s="218"/>
      <c r="M186" s="219" t="s">
        <v>21</v>
      </c>
      <c r="N186" s="220" t="s">
        <v>44</v>
      </c>
      <c r="O186" s="39"/>
      <c r="P186" s="194">
        <f t="shared" si="21"/>
        <v>0</v>
      </c>
      <c r="Q186" s="194">
        <v>0.0135</v>
      </c>
      <c r="R186" s="194">
        <f t="shared" si="22"/>
        <v>0.0945</v>
      </c>
      <c r="S186" s="194">
        <v>0</v>
      </c>
      <c r="T186" s="195">
        <f t="shared" si="23"/>
        <v>0</v>
      </c>
      <c r="AR186" s="21" t="s">
        <v>473</v>
      </c>
      <c r="AT186" s="21" t="s">
        <v>241</v>
      </c>
      <c r="AU186" s="21" t="s">
        <v>85</v>
      </c>
      <c r="AY186" s="21" t="s">
        <v>130</v>
      </c>
      <c r="BE186" s="196">
        <f t="shared" si="24"/>
        <v>0</v>
      </c>
      <c r="BF186" s="196">
        <f t="shared" si="25"/>
        <v>0</v>
      </c>
      <c r="BG186" s="196">
        <f t="shared" si="26"/>
        <v>0</v>
      </c>
      <c r="BH186" s="196">
        <f t="shared" si="27"/>
        <v>0</v>
      </c>
      <c r="BI186" s="196">
        <f t="shared" si="28"/>
        <v>0</v>
      </c>
      <c r="BJ186" s="21" t="s">
        <v>78</v>
      </c>
      <c r="BK186" s="196">
        <f t="shared" si="29"/>
        <v>0</v>
      </c>
      <c r="BL186" s="21" t="s">
        <v>473</v>
      </c>
      <c r="BM186" s="21" t="s">
        <v>474</v>
      </c>
    </row>
    <row r="187" spans="2:65" s="1" customFormat="1" ht="25.5" customHeight="1">
      <c r="B187" s="38"/>
      <c r="C187" s="185" t="s">
        <v>475</v>
      </c>
      <c r="D187" s="185" t="s">
        <v>132</v>
      </c>
      <c r="E187" s="186" t="s">
        <v>476</v>
      </c>
      <c r="F187" s="187" t="s">
        <v>477</v>
      </c>
      <c r="G187" s="188" t="s">
        <v>424</v>
      </c>
      <c r="H187" s="221"/>
      <c r="I187" s="190"/>
      <c r="J187" s="191">
        <f t="shared" si="20"/>
        <v>0</v>
      </c>
      <c r="K187" s="187" t="s">
        <v>136</v>
      </c>
      <c r="L187" s="58"/>
      <c r="M187" s="192" t="s">
        <v>21</v>
      </c>
      <c r="N187" s="193" t="s">
        <v>44</v>
      </c>
      <c r="O187" s="39"/>
      <c r="P187" s="194">
        <f t="shared" si="21"/>
        <v>0</v>
      </c>
      <c r="Q187" s="194">
        <v>0</v>
      </c>
      <c r="R187" s="194">
        <f t="shared" si="22"/>
        <v>0</v>
      </c>
      <c r="S187" s="194">
        <v>0</v>
      </c>
      <c r="T187" s="195">
        <f t="shared" si="23"/>
        <v>0</v>
      </c>
      <c r="AR187" s="21" t="s">
        <v>199</v>
      </c>
      <c r="AT187" s="21" t="s">
        <v>132</v>
      </c>
      <c r="AU187" s="21" t="s">
        <v>85</v>
      </c>
      <c r="AY187" s="21" t="s">
        <v>130</v>
      </c>
      <c r="BE187" s="196">
        <f t="shared" si="24"/>
        <v>0</v>
      </c>
      <c r="BF187" s="196">
        <f t="shared" si="25"/>
        <v>0</v>
      </c>
      <c r="BG187" s="196">
        <f t="shared" si="26"/>
        <v>0</v>
      </c>
      <c r="BH187" s="196">
        <f t="shared" si="27"/>
        <v>0</v>
      </c>
      <c r="BI187" s="196">
        <f t="shared" si="28"/>
        <v>0</v>
      </c>
      <c r="BJ187" s="21" t="s">
        <v>78</v>
      </c>
      <c r="BK187" s="196">
        <f t="shared" si="29"/>
        <v>0</v>
      </c>
      <c r="BL187" s="21" t="s">
        <v>199</v>
      </c>
      <c r="BM187" s="21" t="s">
        <v>478</v>
      </c>
    </row>
    <row r="188" spans="2:63" s="10" customFormat="1" ht="29.85" customHeight="1">
      <c r="B188" s="168"/>
      <c r="C188" s="169"/>
      <c r="D188" s="182" t="s">
        <v>72</v>
      </c>
      <c r="E188" s="183" t="s">
        <v>479</v>
      </c>
      <c r="F188" s="183" t="s">
        <v>480</v>
      </c>
      <c r="G188" s="169"/>
      <c r="H188" s="169"/>
      <c r="I188" s="172"/>
      <c r="J188" s="184">
        <f>BK188</f>
        <v>0</v>
      </c>
      <c r="K188" s="169"/>
      <c r="L188" s="174"/>
      <c r="M188" s="175"/>
      <c r="N188" s="176"/>
      <c r="O188" s="176"/>
      <c r="P188" s="177">
        <f>SUM(P189:P195)</f>
        <v>0</v>
      </c>
      <c r="Q188" s="176"/>
      <c r="R188" s="177">
        <f>SUM(R189:R195)</f>
        <v>0.013632</v>
      </c>
      <c r="S188" s="176"/>
      <c r="T188" s="178">
        <f>SUM(T189:T195)</f>
        <v>0</v>
      </c>
      <c r="AR188" s="179" t="s">
        <v>85</v>
      </c>
      <c r="AT188" s="180" t="s">
        <v>72</v>
      </c>
      <c r="AU188" s="180" t="s">
        <v>78</v>
      </c>
      <c r="AY188" s="179" t="s">
        <v>130</v>
      </c>
      <c r="BK188" s="181">
        <f>SUM(BK189:BK195)</f>
        <v>0</v>
      </c>
    </row>
    <row r="189" spans="2:65" s="1" customFormat="1" ht="25.5" customHeight="1">
      <c r="B189" s="38"/>
      <c r="C189" s="185" t="s">
        <v>481</v>
      </c>
      <c r="D189" s="185" t="s">
        <v>132</v>
      </c>
      <c r="E189" s="186" t="s">
        <v>482</v>
      </c>
      <c r="F189" s="187" t="s">
        <v>483</v>
      </c>
      <c r="G189" s="188" t="s">
        <v>194</v>
      </c>
      <c r="H189" s="189">
        <v>4.8</v>
      </c>
      <c r="I189" s="190"/>
      <c r="J189" s="191">
        <f>ROUND(I189*H189,2)</f>
        <v>0</v>
      </c>
      <c r="K189" s="187" t="s">
        <v>136</v>
      </c>
      <c r="L189" s="58"/>
      <c r="M189" s="192" t="s">
        <v>21</v>
      </c>
      <c r="N189" s="193" t="s">
        <v>44</v>
      </c>
      <c r="O189" s="39"/>
      <c r="P189" s="194">
        <f>O189*H189</f>
        <v>0</v>
      </c>
      <c r="Q189" s="194">
        <v>0.00284</v>
      </c>
      <c r="R189" s="194">
        <f>Q189*H189</f>
        <v>0.013632</v>
      </c>
      <c r="S189" s="194">
        <v>0</v>
      </c>
      <c r="T189" s="195">
        <f>S189*H189</f>
        <v>0</v>
      </c>
      <c r="AR189" s="21" t="s">
        <v>199</v>
      </c>
      <c r="AT189" s="21" t="s">
        <v>132</v>
      </c>
      <c r="AU189" s="21" t="s">
        <v>85</v>
      </c>
      <c r="AY189" s="21" t="s">
        <v>130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21" t="s">
        <v>78</v>
      </c>
      <c r="BK189" s="196">
        <f>ROUND(I189*H189,2)</f>
        <v>0</v>
      </c>
      <c r="BL189" s="21" t="s">
        <v>199</v>
      </c>
      <c r="BM189" s="21" t="s">
        <v>484</v>
      </c>
    </row>
    <row r="190" spans="2:51" s="11" customFormat="1" ht="13.5">
      <c r="B190" s="197"/>
      <c r="C190" s="198"/>
      <c r="D190" s="199" t="s">
        <v>172</v>
      </c>
      <c r="E190" s="198"/>
      <c r="F190" s="200" t="s">
        <v>485</v>
      </c>
      <c r="G190" s="198"/>
      <c r="H190" s="201">
        <v>4.8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172</v>
      </c>
      <c r="AU190" s="207" t="s">
        <v>85</v>
      </c>
      <c r="AV190" s="11" t="s">
        <v>85</v>
      </c>
      <c r="AW190" s="11" t="s">
        <v>6</v>
      </c>
      <c r="AX190" s="11" t="s">
        <v>78</v>
      </c>
      <c r="AY190" s="207" t="s">
        <v>130</v>
      </c>
    </row>
    <row r="191" spans="2:65" s="1" customFormat="1" ht="25.5" customHeight="1">
      <c r="B191" s="38"/>
      <c r="C191" s="185" t="s">
        <v>486</v>
      </c>
      <c r="D191" s="185" t="s">
        <v>132</v>
      </c>
      <c r="E191" s="186" t="s">
        <v>487</v>
      </c>
      <c r="F191" s="187" t="s">
        <v>488</v>
      </c>
      <c r="G191" s="188" t="s">
        <v>177</v>
      </c>
      <c r="H191" s="189">
        <v>2</v>
      </c>
      <c r="I191" s="190"/>
      <c r="J191" s="191">
        <f>ROUND(I191*H191,2)</f>
        <v>0</v>
      </c>
      <c r="K191" s="187" t="s">
        <v>136</v>
      </c>
      <c r="L191" s="58"/>
      <c r="M191" s="192" t="s">
        <v>21</v>
      </c>
      <c r="N191" s="193" t="s">
        <v>44</v>
      </c>
      <c r="O191" s="39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AR191" s="21" t="s">
        <v>199</v>
      </c>
      <c r="AT191" s="21" t="s">
        <v>132</v>
      </c>
      <c r="AU191" s="21" t="s">
        <v>85</v>
      </c>
      <c r="AY191" s="21" t="s">
        <v>130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1" t="s">
        <v>78</v>
      </c>
      <c r="BK191" s="196">
        <f>ROUND(I191*H191,2)</f>
        <v>0</v>
      </c>
      <c r="BL191" s="21" t="s">
        <v>199</v>
      </c>
      <c r="BM191" s="21" t="s">
        <v>489</v>
      </c>
    </row>
    <row r="192" spans="2:65" s="1" customFormat="1" ht="25.5" customHeight="1">
      <c r="B192" s="38"/>
      <c r="C192" s="185" t="s">
        <v>490</v>
      </c>
      <c r="D192" s="185" t="s">
        <v>132</v>
      </c>
      <c r="E192" s="186" t="s">
        <v>491</v>
      </c>
      <c r="F192" s="187" t="s">
        <v>492</v>
      </c>
      <c r="G192" s="188" t="s">
        <v>194</v>
      </c>
      <c r="H192" s="189">
        <v>4.8</v>
      </c>
      <c r="I192" s="190"/>
      <c r="J192" s="191">
        <f>ROUND(I192*H192,2)</f>
        <v>0</v>
      </c>
      <c r="K192" s="187" t="s">
        <v>136</v>
      </c>
      <c r="L192" s="58"/>
      <c r="M192" s="192" t="s">
        <v>21</v>
      </c>
      <c r="N192" s="193" t="s">
        <v>44</v>
      </c>
      <c r="O192" s="39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AR192" s="21" t="s">
        <v>199</v>
      </c>
      <c r="AT192" s="21" t="s">
        <v>132</v>
      </c>
      <c r="AU192" s="21" t="s">
        <v>85</v>
      </c>
      <c r="AY192" s="21" t="s">
        <v>130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21" t="s">
        <v>78</v>
      </c>
      <c r="BK192" s="196">
        <f>ROUND(I192*H192,2)</f>
        <v>0</v>
      </c>
      <c r="BL192" s="21" t="s">
        <v>199</v>
      </c>
      <c r="BM192" s="21" t="s">
        <v>493</v>
      </c>
    </row>
    <row r="193" spans="2:65" s="1" customFormat="1" ht="16.5" customHeight="1">
      <c r="B193" s="38"/>
      <c r="C193" s="185" t="s">
        <v>494</v>
      </c>
      <c r="D193" s="185" t="s">
        <v>132</v>
      </c>
      <c r="E193" s="186" t="s">
        <v>495</v>
      </c>
      <c r="F193" s="187" t="s">
        <v>496</v>
      </c>
      <c r="G193" s="188" t="s">
        <v>497</v>
      </c>
      <c r="H193" s="189">
        <v>2</v>
      </c>
      <c r="I193" s="190"/>
      <c r="J193" s="191">
        <f>ROUND(I193*H193,2)</f>
        <v>0</v>
      </c>
      <c r="K193" s="187" t="s">
        <v>21</v>
      </c>
      <c r="L193" s="58"/>
      <c r="M193" s="192" t="s">
        <v>21</v>
      </c>
      <c r="N193" s="193" t="s">
        <v>44</v>
      </c>
      <c r="O193" s="39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AR193" s="21" t="s">
        <v>199</v>
      </c>
      <c r="AT193" s="21" t="s">
        <v>132</v>
      </c>
      <c r="AU193" s="21" t="s">
        <v>85</v>
      </c>
      <c r="AY193" s="21" t="s">
        <v>130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1" t="s">
        <v>78</v>
      </c>
      <c r="BK193" s="196">
        <f>ROUND(I193*H193,2)</f>
        <v>0</v>
      </c>
      <c r="BL193" s="21" t="s">
        <v>199</v>
      </c>
      <c r="BM193" s="21" t="s">
        <v>498</v>
      </c>
    </row>
    <row r="194" spans="2:65" s="1" customFormat="1" ht="16.5" customHeight="1">
      <c r="B194" s="38"/>
      <c r="C194" s="185" t="s">
        <v>499</v>
      </c>
      <c r="D194" s="185" t="s">
        <v>132</v>
      </c>
      <c r="E194" s="186" t="s">
        <v>500</v>
      </c>
      <c r="F194" s="187" t="s">
        <v>501</v>
      </c>
      <c r="G194" s="188" t="s">
        <v>497</v>
      </c>
      <c r="H194" s="189">
        <v>8</v>
      </c>
      <c r="I194" s="190"/>
      <c r="J194" s="191">
        <f>ROUND(I194*H194,2)</f>
        <v>0</v>
      </c>
      <c r="K194" s="187" t="s">
        <v>21</v>
      </c>
      <c r="L194" s="58"/>
      <c r="M194" s="192" t="s">
        <v>21</v>
      </c>
      <c r="N194" s="193" t="s">
        <v>44</v>
      </c>
      <c r="O194" s="39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AR194" s="21" t="s">
        <v>199</v>
      </c>
      <c r="AT194" s="21" t="s">
        <v>132</v>
      </c>
      <c r="AU194" s="21" t="s">
        <v>85</v>
      </c>
      <c r="AY194" s="21" t="s">
        <v>130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21" t="s">
        <v>78</v>
      </c>
      <c r="BK194" s="196">
        <f>ROUND(I194*H194,2)</f>
        <v>0</v>
      </c>
      <c r="BL194" s="21" t="s">
        <v>199</v>
      </c>
      <c r="BM194" s="21" t="s">
        <v>502</v>
      </c>
    </row>
    <row r="195" spans="2:65" s="1" customFormat="1" ht="25.5" customHeight="1">
      <c r="B195" s="38"/>
      <c r="C195" s="185" t="s">
        <v>503</v>
      </c>
      <c r="D195" s="185" t="s">
        <v>132</v>
      </c>
      <c r="E195" s="186" t="s">
        <v>504</v>
      </c>
      <c r="F195" s="187" t="s">
        <v>505</v>
      </c>
      <c r="G195" s="188" t="s">
        <v>424</v>
      </c>
      <c r="H195" s="221"/>
      <c r="I195" s="190"/>
      <c r="J195" s="191">
        <f>ROUND(I195*H195,2)</f>
        <v>0</v>
      </c>
      <c r="K195" s="187" t="s">
        <v>136</v>
      </c>
      <c r="L195" s="58"/>
      <c r="M195" s="192" t="s">
        <v>21</v>
      </c>
      <c r="N195" s="193" t="s">
        <v>44</v>
      </c>
      <c r="O195" s="39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AR195" s="21" t="s">
        <v>199</v>
      </c>
      <c r="AT195" s="21" t="s">
        <v>132</v>
      </c>
      <c r="AU195" s="21" t="s">
        <v>85</v>
      </c>
      <c r="AY195" s="21" t="s">
        <v>130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21" t="s">
        <v>78</v>
      </c>
      <c r="BK195" s="196">
        <f>ROUND(I195*H195,2)</f>
        <v>0</v>
      </c>
      <c r="BL195" s="21" t="s">
        <v>199</v>
      </c>
      <c r="BM195" s="21" t="s">
        <v>506</v>
      </c>
    </row>
    <row r="196" spans="2:63" s="10" customFormat="1" ht="29.85" customHeight="1">
      <c r="B196" s="168"/>
      <c r="C196" s="169"/>
      <c r="D196" s="182" t="s">
        <v>72</v>
      </c>
      <c r="E196" s="183" t="s">
        <v>507</v>
      </c>
      <c r="F196" s="183" t="s">
        <v>508</v>
      </c>
      <c r="G196" s="169"/>
      <c r="H196" s="169"/>
      <c r="I196" s="172"/>
      <c r="J196" s="184">
        <f>BK196</f>
        <v>0</v>
      </c>
      <c r="K196" s="169"/>
      <c r="L196" s="174"/>
      <c r="M196" s="175"/>
      <c r="N196" s="176"/>
      <c r="O196" s="176"/>
      <c r="P196" s="177">
        <f>SUM(P197:P199)</f>
        <v>0</v>
      </c>
      <c r="Q196" s="176"/>
      <c r="R196" s="177">
        <f>SUM(R197:R199)</f>
        <v>0.00144</v>
      </c>
      <c r="S196" s="176"/>
      <c r="T196" s="178">
        <f>SUM(T197:T199)</f>
        <v>0</v>
      </c>
      <c r="AR196" s="179" t="s">
        <v>85</v>
      </c>
      <c r="AT196" s="180" t="s">
        <v>72</v>
      </c>
      <c r="AU196" s="180" t="s">
        <v>78</v>
      </c>
      <c r="AY196" s="179" t="s">
        <v>130</v>
      </c>
      <c r="BK196" s="181">
        <f>SUM(BK197:BK199)</f>
        <v>0</v>
      </c>
    </row>
    <row r="197" spans="2:65" s="1" customFormat="1" ht="25.5" customHeight="1">
      <c r="B197" s="38"/>
      <c r="C197" s="185" t="s">
        <v>509</v>
      </c>
      <c r="D197" s="185" t="s">
        <v>132</v>
      </c>
      <c r="E197" s="186" t="s">
        <v>510</v>
      </c>
      <c r="F197" s="187" t="s">
        <v>511</v>
      </c>
      <c r="G197" s="188" t="s">
        <v>177</v>
      </c>
      <c r="H197" s="189">
        <v>2</v>
      </c>
      <c r="I197" s="190"/>
      <c r="J197" s="191">
        <f>ROUND(I197*H197,2)</f>
        <v>0</v>
      </c>
      <c r="K197" s="187" t="s">
        <v>136</v>
      </c>
      <c r="L197" s="58"/>
      <c r="M197" s="192" t="s">
        <v>21</v>
      </c>
      <c r="N197" s="193" t="s">
        <v>44</v>
      </c>
      <c r="O197" s="39"/>
      <c r="P197" s="194">
        <f>O197*H197</f>
        <v>0</v>
      </c>
      <c r="Q197" s="194">
        <v>0.00022</v>
      </c>
      <c r="R197" s="194">
        <f>Q197*H197</f>
        <v>0.00044</v>
      </c>
      <c r="S197" s="194">
        <v>0</v>
      </c>
      <c r="T197" s="195">
        <f>S197*H197</f>
        <v>0</v>
      </c>
      <c r="AR197" s="21" t="s">
        <v>199</v>
      </c>
      <c r="AT197" s="21" t="s">
        <v>132</v>
      </c>
      <c r="AU197" s="21" t="s">
        <v>85</v>
      </c>
      <c r="AY197" s="21" t="s">
        <v>130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21" t="s">
        <v>78</v>
      </c>
      <c r="BK197" s="196">
        <f>ROUND(I197*H197,2)</f>
        <v>0</v>
      </c>
      <c r="BL197" s="21" t="s">
        <v>199</v>
      </c>
      <c r="BM197" s="21" t="s">
        <v>512</v>
      </c>
    </row>
    <row r="198" spans="2:65" s="1" customFormat="1" ht="25.5" customHeight="1">
      <c r="B198" s="38"/>
      <c r="C198" s="185" t="s">
        <v>513</v>
      </c>
      <c r="D198" s="185" t="s">
        <v>132</v>
      </c>
      <c r="E198" s="186" t="s">
        <v>514</v>
      </c>
      <c r="F198" s="187" t="s">
        <v>515</v>
      </c>
      <c r="G198" s="188" t="s">
        <v>177</v>
      </c>
      <c r="H198" s="189">
        <v>2</v>
      </c>
      <c r="I198" s="190"/>
      <c r="J198" s="191">
        <f>ROUND(I198*H198,2)</f>
        <v>0</v>
      </c>
      <c r="K198" s="187" t="s">
        <v>136</v>
      </c>
      <c r="L198" s="58"/>
      <c r="M198" s="192" t="s">
        <v>21</v>
      </c>
      <c r="N198" s="193" t="s">
        <v>44</v>
      </c>
      <c r="O198" s="39"/>
      <c r="P198" s="194">
        <f>O198*H198</f>
        <v>0</v>
      </c>
      <c r="Q198" s="194">
        <v>0.0005</v>
      </c>
      <c r="R198" s="194">
        <f>Q198*H198</f>
        <v>0.001</v>
      </c>
      <c r="S198" s="194">
        <v>0</v>
      </c>
      <c r="T198" s="195">
        <f>S198*H198</f>
        <v>0</v>
      </c>
      <c r="AR198" s="21" t="s">
        <v>199</v>
      </c>
      <c r="AT198" s="21" t="s">
        <v>132</v>
      </c>
      <c r="AU198" s="21" t="s">
        <v>85</v>
      </c>
      <c r="AY198" s="21" t="s">
        <v>130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21" t="s">
        <v>78</v>
      </c>
      <c r="BK198" s="196">
        <f>ROUND(I198*H198,2)</f>
        <v>0</v>
      </c>
      <c r="BL198" s="21" t="s">
        <v>199</v>
      </c>
      <c r="BM198" s="21" t="s">
        <v>516</v>
      </c>
    </row>
    <row r="199" spans="2:65" s="1" customFormat="1" ht="25.5" customHeight="1">
      <c r="B199" s="38"/>
      <c r="C199" s="185" t="s">
        <v>517</v>
      </c>
      <c r="D199" s="185" t="s">
        <v>132</v>
      </c>
      <c r="E199" s="186" t="s">
        <v>518</v>
      </c>
      <c r="F199" s="187" t="s">
        <v>519</v>
      </c>
      <c r="G199" s="188" t="s">
        <v>424</v>
      </c>
      <c r="H199" s="221"/>
      <c r="I199" s="190"/>
      <c r="J199" s="191">
        <f>ROUND(I199*H199,2)</f>
        <v>0</v>
      </c>
      <c r="K199" s="187" t="s">
        <v>136</v>
      </c>
      <c r="L199" s="58"/>
      <c r="M199" s="192" t="s">
        <v>21</v>
      </c>
      <c r="N199" s="193" t="s">
        <v>44</v>
      </c>
      <c r="O199" s="39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AR199" s="21" t="s">
        <v>199</v>
      </c>
      <c r="AT199" s="21" t="s">
        <v>132</v>
      </c>
      <c r="AU199" s="21" t="s">
        <v>85</v>
      </c>
      <c r="AY199" s="21" t="s">
        <v>130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21" t="s">
        <v>78</v>
      </c>
      <c r="BK199" s="196">
        <f>ROUND(I199*H199,2)</f>
        <v>0</v>
      </c>
      <c r="BL199" s="21" t="s">
        <v>199</v>
      </c>
      <c r="BM199" s="21" t="s">
        <v>520</v>
      </c>
    </row>
    <row r="200" spans="2:63" s="10" customFormat="1" ht="29.85" customHeight="1">
      <c r="B200" s="168"/>
      <c r="C200" s="169"/>
      <c r="D200" s="182" t="s">
        <v>72</v>
      </c>
      <c r="E200" s="183" t="s">
        <v>521</v>
      </c>
      <c r="F200" s="183" t="s">
        <v>522</v>
      </c>
      <c r="G200" s="169"/>
      <c r="H200" s="169"/>
      <c r="I200" s="172"/>
      <c r="J200" s="184">
        <f>BK200</f>
        <v>0</v>
      </c>
      <c r="K200" s="169"/>
      <c r="L200" s="174"/>
      <c r="M200" s="175"/>
      <c r="N200" s="176"/>
      <c r="O200" s="176"/>
      <c r="P200" s="177">
        <f>SUM(P201:P203)</f>
        <v>0</v>
      </c>
      <c r="Q200" s="176"/>
      <c r="R200" s="177">
        <f>SUM(R201:R203)</f>
        <v>0.9537696</v>
      </c>
      <c r="S200" s="176"/>
      <c r="T200" s="178">
        <f>SUM(T201:T203)</f>
        <v>0</v>
      </c>
      <c r="AR200" s="179" t="s">
        <v>85</v>
      </c>
      <c r="AT200" s="180" t="s">
        <v>72</v>
      </c>
      <c r="AU200" s="180" t="s">
        <v>78</v>
      </c>
      <c r="AY200" s="179" t="s">
        <v>130</v>
      </c>
      <c r="BK200" s="181">
        <f>SUM(BK201:BK203)</f>
        <v>0</v>
      </c>
    </row>
    <row r="201" spans="2:65" s="1" customFormat="1" ht="25.5" customHeight="1">
      <c r="B201" s="38"/>
      <c r="C201" s="185" t="s">
        <v>523</v>
      </c>
      <c r="D201" s="185" t="s">
        <v>132</v>
      </c>
      <c r="E201" s="186" t="s">
        <v>524</v>
      </c>
      <c r="F201" s="187" t="s">
        <v>525</v>
      </c>
      <c r="G201" s="188" t="s">
        <v>135</v>
      </c>
      <c r="H201" s="189">
        <v>39.84</v>
      </c>
      <c r="I201" s="190"/>
      <c r="J201" s="191">
        <f>ROUND(I201*H201,2)</f>
        <v>0</v>
      </c>
      <c r="K201" s="187" t="s">
        <v>136</v>
      </c>
      <c r="L201" s="58"/>
      <c r="M201" s="192" t="s">
        <v>21</v>
      </c>
      <c r="N201" s="193" t="s">
        <v>44</v>
      </c>
      <c r="O201" s="39"/>
      <c r="P201" s="194">
        <f>O201*H201</f>
        <v>0</v>
      </c>
      <c r="Q201" s="194">
        <v>0.00392</v>
      </c>
      <c r="R201" s="194">
        <f>Q201*H201</f>
        <v>0.1561728</v>
      </c>
      <c r="S201" s="194">
        <v>0</v>
      </c>
      <c r="T201" s="195">
        <f>S201*H201</f>
        <v>0</v>
      </c>
      <c r="AR201" s="21" t="s">
        <v>199</v>
      </c>
      <c r="AT201" s="21" t="s">
        <v>132</v>
      </c>
      <c r="AU201" s="21" t="s">
        <v>85</v>
      </c>
      <c r="AY201" s="21" t="s">
        <v>130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1" t="s">
        <v>78</v>
      </c>
      <c r="BK201" s="196">
        <f>ROUND(I201*H201,2)</f>
        <v>0</v>
      </c>
      <c r="BL201" s="21" t="s">
        <v>199</v>
      </c>
      <c r="BM201" s="21" t="s">
        <v>526</v>
      </c>
    </row>
    <row r="202" spans="2:65" s="1" customFormat="1" ht="16.5" customHeight="1">
      <c r="B202" s="38"/>
      <c r="C202" s="211" t="s">
        <v>527</v>
      </c>
      <c r="D202" s="211" t="s">
        <v>241</v>
      </c>
      <c r="E202" s="212" t="s">
        <v>528</v>
      </c>
      <c r="F202" s="213" t="s">
        <v>529</v>
      </c>
      <c r="G202" s="214" t="s">
        <v>135</v>
      </c>
      <c r="H202" s="215">
        <v>43.824</v>
      </c>
      <c r="I202" s="216"/>
      <c r="J202" s="217">
        <f>ROUND(I202*H202,2)</f>
        <v>0</v>
      </c>
      <c r="K202" s="213" t="s">
        <v>136</v>
      </c>
      <c r="L202" s="218"/>
      <c r="M202" s="219" t="s">
        <v>21</v>
      </c>
      <c r="N202" s="220" t="s">
        <v>44</v>
      </c>
      <c r="O202" s="39"/>
      <c r="P202" s="194">
        <f>O202*H202</f>
        <v>0</v>
      </c>
      <c r="Q202" s="194">
        <v>0.0182</v>
      </c>
      <c r="R202" s="194">
        <f>Q202*H202</f>
        <v>0.7975968</v>
      </c>
      <c r="S202" s="194">
        <v>0</v>
      </c>
      <c r="T202" s="195">
        <f>S202*H202</f>
        <v>0</v>
      </c>
      <c r="AR202" s="21" t="s">
        <v>244</v>
      </c>
      <c r="AT202" s="21" t="s">
        <v>241</v>
      </c>
      <c r="AU202" s="21" t="s">
        <v>85</v>
      </c>
      <c r="AY202" s="21" t="s">
        <v>130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21" t="s">
        <v>78</v>
      </c>
      <c r="BK202" s="196">
        <f>ROUND(I202*H202,2)</f>
        <v>0</v>
      </c>
      <c r="BL202" s="21" t="s">
        <v>199</v>
      </c>
      <c r="BM202" s="21" t="s">
        <v>530</v>
      </c>
    </row>
    <row r="203" spans="2:51" s="11" customFormat="1" ht="13.5">
      <c r="B203" s="197"/>
      <c r="C203" s="198"/>
      <c r="D203" s="208" t="s">
        <v>172</v>
      </c>
      <c r="E203" s="198"/>
      <c r="F203" s="209" t="s">
        <v>531</v>
      </c>
      <c r="G203" s="198"/>
      <c r="H203" s="210">
        <v>43.824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172</v>
      </c>
      <c r="AU203" s="207" t="s">
        <v>85</v>
      </c>
      <c r="AV203" s="11" t="s">
        <v>85</v>
      </c>
      <c r="AW203" s="11" t="s">
        <v>6</v>
      </c>
      <c r="AX203" s="11" t="s">
        <v>78</v>
      </c>
      <c r="AY203" s="207" t="s">
        <v>130</v>
      </c>
    </row>
    <row r="204" spans="2:63" s="10" customFormat="1" ht="29.85" customHeight="1">
      <c r="B204" s="168"/>
      <c r="C204" s="169"/>
      <c r="D204" s="182" t="s">
        <v>72</v>
      </c>
      <c r="E204" s="183" t="s">
        <v>532</v>
      </c>
      <c r="F204" s="183" t="s">
        <v>533</v>
      </c>
      <c r="G204" s="169"/>
      <c r="H204" s="169"/>
      <c r="I204" s="172"/>
      <c r="J204" s="184">
        <f>BK204</f>
        <v>0</v>
      </c>
      <c r="K204" s="169"/>
      <c r="L204" s="174"/>
      <c r="M204" s="175"/>
      <c r="N204" s="176"/>
      <c r="O204" s="176"/>
      <c r="P204" s="177">
        <f>SUM(P205:P207)</f>
        <v>0</v>
      </c>
      <c r="Q204" s="176"/>
      <c r="R204" s="177">
        <f>SUM(R205:R207)</f>
        <v>0.07423175</v>
      </c>
      <c r="S204" s="176"/>
      <c r="T204" s="178">
        <f>SUM(T205:T207)</f>
        <v>0</v>
      </c>
      <c r="AR204" s="179" t="s">
        <v>85</v>
      </c>
      <c r="AT204" s="180" t="s">
        <v>72</v>
      </c>
      <c r="AU204" s="180" t="s">
        <v>78</v>
      </c>
      <c r="AY204" s="179" t="s">
        <v>130</v>
      </c>
      <c r="BK204" s="181">
        <f>SUM(BK205:BK207)</f>
        <v>0</v>
      </c>
    </row>
    <row r="205" spans="2:65" s="1" customFormat="1" ht="25.5" customHeight="1">
      <c r="B205" s="38"/>
      <c r="C205" s="185" t="s">
        <v>534</v>
      </c>
      <c r="D205" s="185" t="s">
        <v>132</v>
      </c>
      <c r="E205" s="186" t="s">
        <v>535</v>
      </c>
      <c r="F205" s="187" t="s">
        <v>536</v>
      </c>
      <c r="G205" s="188" t="s">
        <v>135</v>
      </c>
      <c r="H205" s="189">
        <v>5.291</v>
      </c>
      <c r="I205" s="190"/>
      <c r="J205" s="191">
        <f>ROUND(I205*H205,2)</f>
        <v>0</v>
      </c>
      <c r="K205" s="187" t="s">
        <v>136</v>
      </c>
      <c r="L205" s="58"/>
      <c r="M205" s="192" t="s">
        <v>21</v>
      </c>
      <c r="N205" s="193" t="s">
        <v>44</v>
      </c>
      <c r="O205" s="39"/>
      <c r="P205" s="194">
        <f>O205*H205</f>
        <v>0</v>
      </c>
      <c r="Q205" s="194">
        <v>0.00325</v>
      </c>
      <c r="R205" s="194">
        <f>Q205*H205</f>
        <v>0.01719575</v>
      </c>
      <c r="S205" s="194">
        <v>0</v>
      </c>
      <c r="T205" s="195">
        <f>S205*H205</f>
        <v>0</v>
      </c>
      <c r="AR205" s="21" t="s">
        <v>199</v>
      </c>
      <c r="AT205" s="21" t="s">
        <v>132</v>
      </c>
      <c r="AU205" s="21" t="s">
        <v>85</v>
      </c>
      <c r="AY205" s="21" t="s">
        <v>130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21" t="s">
        <v>78</v>
      </c>
      <c r="BK205" s="196">
        <f>ROUND(I205*H205,2)</f>
        <v>0</v>
      </c>
      <c r="BL205" s="21" t="s">
        <v>199</v>
      </c>
      <c r="BM205" s="21" t="s">
        <v>537</v>
      </c>
    </row>
    <row r="206" spans="2:65" s="1" customFormat="1" ht="16.5" customHeight="1">
      <c r="B206" s="38"/>
      <c r="C206" s="211" t="s">
        <v>538</v>
      </c>
      <c r="D206" s="211" t="s">
        <v>241</v>
      </c>
      <c r="E206" s="212" t="s">
        <v>539</v>
      </c>
      <c r="F206" s="213" t="s">
        <v>540</v>
      </c>
      <c r="G206" s="214" t="s">
        <v>135</v>
      </c>
      <c r="H206" s="215">
        <v>5.82</v>
      </c>
      <c r="I206" s="216"/>
      <c r="J206" s="217">
        <f>ROUND(I206*H206,2)</f>
        <v>0</v>
      </c>
      <c r="K206" s="213" t="s">
        <v>136</v>
      </c>
      <c r="L206" s="218"/>
      <c r="M206" s="219" t="s">
        <v>21</v>
      </c>
      <c r="N206" s="220" t="s">
        <v>44</v>
      </c>
      <c r="O206" s="39"/>
      <c r="P206" s="194">
        <f>O206*H206</f>
        <v>0</v>
      </c>
      <c r="Q206" s="194">
        <v>0.0098</v>
      </c>
      <c r="R206" s="194">
        <f>Q206*H206</f>
        <v>0.057036</v>
      </c>
      <c r="S206" s="194">
        <v>0</v>
      </c>
      <c r="T206" s="195">
        <f>S206*H206</f>
        <v>0</v>
      </c>
      <c r="AR206" s="21" t="s">
        <v>244</v>
      </c>
      <c r="AT206" s="21" t="s">
        <v>241</v>
      </c>
      <c r="AU206" s="21" t="s">
        <v>85</v>
      </c>
      <c r="AY206" s="21" t="s">
        <v>130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21" t="s">
        <v>78</v>
      </c>
      <c r="BK206" s="196">
        <f>ROUND(I206*H206,2)</f>
        <v>0</v>
      </c>
      <c r="BL206" s="21" t="s">
        <v>199</v>
      </c>
      <c r="BM206" s="21" t="s">
        <v>541</v>
      </c>
    </row>
    <row r="207" spans="2:51" s="11" customFormat="1" ht="13.5">
      <c r="B207" s="197"/>
      <c r="C207" s="198"/>
      <c r="D207" s="208" t="s">
        <v>172</v>
      </c>
      <c r="E207" s="198"/>
      <c r="F207" s="209" t="s">
        <v>542</v>
      </c>
      <c r="G207" s="198"/>
      <c r="H207" s="210">
        <v>5.82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172</v>
      </c>
      <c r="AU207" s="207" t="s">
        <v>85</v>
      </c>
      <c r="AV207" s="11" t="s">
        <v>85</v>
      </c>
      <c r="AW207" s="11" t="s">
        <v>6</v>
      </c>
      <c r="AX207" s="11" t="s">
        <v>78</v>
      </c>
      <c r="AY207" s="207" t="s">
        <v>130</v>
      </c>
    </row>
    <row r="208" spans="2:63" s="10" customFormat="1" ht="29.85" customHeight="1">
      <c r="B208" s="168"/>
      <c r="C208" s="169"/>
      <c r="D208" s="182" t="s">
        <v>72</v>
      </c>
      <c r="E208" s="183" t="s">
        <v>543</v>
      </c>
      <c r="F208" s="183" t="s">
        <v>544</v>
      </c>
      <c r="G208" s="169"/>
      <c r="H208" s="169"/>
      <c r="I208" s="172"/>
      <c r="J208" s="184">
        <f>BK208</f>
        <v>0</v>
      </c>
      <c r="K208" s="169"/>
      <c r="L208" s="174"/>
      <c r="M208" s="175"/>
      <c r="N208" s="176"/>
      <c r="O208" s="176"/>
      <c r="P208" s="177">
        <f>P209</f>
        <v>0</v>
      </c>
      <c r="Q208" s="176"/>
      <c r="R208" s="177">
        <f>R209</f>
        <v>0.000144</v>
      </c>
      <c r="S208" s="176"/>
      <c r="T208" s="178">
        <f>T209</f>
        <v>0</v>
      </c>
      <c r="AR208" s="179" t="s">
        <v>85</v>
      </c>
      <c r="AT208" s="180" t="s">
        <v>72</v>
      </c>
      <c r="AU208" s="180" t="s">
        <v>78</v>
      </c>
      <c r="AY208" s="179" t="s">
        <v>130</v>
      </c>
      <c r="BK208" s="181">
        <f>BK209</f>
        <v>0</v>
      </c>
    </row>
    <row r="209" spans="2:65" s="1" customFormat="1" ht="16.5" customHeight="1">
      <c r="B209" s="38"/>
      <c r="C209" s="185" t="s">
        <v>545</v>
      </c>
      <c r="D209" s="185" t="s">
        <v>132</v>
      </c>
      <c r="E209" s="186" t="s">
        <v>546</v>
      </c>
      <c r="F209" s="187" t="s">
        <v>547</v>
      </c>
      <c r="G209" s="188" t="s">
        <v>194</v>
      </c>
      <c r="H209" s="189">
        <v>4.8</v>
      </c>
      <c r="I209" s="190"/>
      <c r="J209" s="191">
        <f>ROUND(I209*H209,2)</f>
        <v>0</v>
      </c>
      <c r="K209" s="187" t="s">
        <v>21</v>
      </c>
      <c r="L209" s="58"/>
      <c r="M209" s="192" t="s">
        <v>21</v>
      </c>
      <c r="N209" s="193" t="s">
        <v>44</v>
      </c>
      <c r="O209" s="39"/>
      <c r="P209" s="194">
        <f>O209*H209</f>
        <v>0</v>
      </c>
      <c r="Q209" s="194">
        <v>3E-05</v>
      </c>
      <c r="R209" s="194">
        <f>Q209*H209</f>
        <v>0.000144</v>
      </c>
      <c r="S209" s="194">
        <v>0</v>
      </c>
      <c r="T209" s="195">
        <f>S209*H209</f>
        <v>0</v>
      </c>
      <c r="AR209" s="21" t="s">
        <v>199</v>
      </c>
      <c r="AT209" s="21" t="s">
        <v>132</v>
      </c>
      <c r="AU209" s="21" t="s">
        <v>85</v>
      </c>
      <c r="AY209" s="21" t="s">
        <v>130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21" t="s">
        <v>78</v>
      </c>
      <c r="BK209" s="196">
        <f>ROUND(I209*H209,2)</f>
        <v>0</v>
      </c>
      <c r="BL209" s="21" t="s">
        <v>199</v>
      </c>
      <c r="BM209" s="21" t="s">
        <v>548</v>
      </c>
    </row>
    <row r="210" spans="2:63" s="10" customFormat="1" ht="29.85" customHeight="1">
      <c r="B210" s="168"/>
      <c r="C210" s="169"/>
      <c r="D210" s="182" t="s">
        <v>72</v>
      </c>
      <c r="E210" s="183" t="s">
        <v>549</v>
      </c>
      <c r="F210" s="183" t="s">
        <v>550</v>
      </c>
      <c r="G210" s="169"/>
      <c r="H210" s="169"/>
      <c r="I210" s="172"/>
      <c r="J210" s="184">
        <f>BK210</f>
        <v>0</v>
      </c>
      <c r="K210" s="169"/>
      <c r="L210" s="174"/>
      <c r="M210" s="175"/>
      <c r="N210" s="176"/>
      <c r="O210" s="176"/>
      <c r="P210" s="177">
        <f>SUM(P211:P212)</f>
        <v>0</v>
      </c>
      <c r="Q210" s="176"/>
      <c r="R210" s="177">
        <f>SUM(R211:R212)</f>
        <v>0.11112699999999999</v>
      </c>
      <c r="S210" s="176"/>
      <c r="T210" s="178">
        <f>SUM(T211:T212)</f>
        <v>0</v>
      </c>
      <c r="AR210" s="179" t="s">
        <v>85</v>
      </c>
      <c r="AT210" s="180" t="s">
        <v>72</v>
      </c>
      <c r="AU210" s="180" t="s">
        <v>78</v>
      </c>
      <c r="AY210" s="179" t="s">
        <v>130</v>
      </c>
      <c r="BK210" s="181">
        <f>SUM(BK211:BK212)</f>
        <v>0</v>
      </c>
    </row>
    <row r="211" spans="2:65" s="1" customFormat="1" ht="25.5" customHeight="1">
      <c r="B211" s="38"/>
      <c r="C211" s="185" t="s">
        <v>551</v>
      </c>
      <c r="D211" s="185" t="s">
        <v>132</v>
      </c>
      <c r="E211" s="186" t="s">
        <v>552</v>
      </c>
      <c r="F211" s="187" t="s">
        <v>553</v>
      </c>
      <c r="G211" s="188" t="s">
        <v>135</v>
      </c>
      <c r="H211" s="189">
        <v>166.7</v>
      </c>
      <c r="I211" s="190"/>
      <c r="J211" s="191">
        <f>ROUND(I211*H211,2)</f>
        <v>0</v>
      </c>
      <c r="K211" s="187" t="s">
        <v>136</v>
      </c>
      <c r="L211" s="58"/>
      <c r="M211" s="192" t="s">
        <v>21</v>
      </c>
      <c r="N211" s="193" t="s">
        <v>44</v>
      </c>
      <c r="O211" s="39"/>
      <c r="P211" s="194">
        <f>O211*H211</f>
        <v>0</v>
      </c>
      <c r="Q211" s="194">
        <v>1E-05</v>
      </c>
      <c r="R211" s="194">
        <f>Q211*H211</f>
        <v>0.001667</v>
      </c>
      <c r="S211" s="194">
        <v>0</v>
      </c>
      <c r="T211" s="195">
        <f>S211*H211</f>
        <v>0</v>
      </c>
      <c r="AR211" s="21" t="s">
        <v>199</v>
      </c>
      <c r="AT211" s="21" t="s">
        <v>132</v>
      </c>
      <c r="AU211" s="21" t="s">
        <v>85</v>
      </c>
      <c r="AY211" s="21" t="s">
        <v>130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1" t="s">
        <v>78</v>
      </c>
      <c r="BK211" s="196">
        <f>ROUND(I211*H211,2)</f>
        <v>0</v>
      </c>
      <c r="BL211" s="21" t="s">
        <v>199</v>
      </c>
      <c r="BM211" s="21" t="s">
        <v>554</v>
      </c>
    </row>
    <row r="212" spans="2:65" s="1" customFormat="1" ht="25.5" customHeight="1">
      <c r="B212" s="38"/>
      <c r="C212" s="185" t="s">
        <v>555</v>
      </c>
      <c r="D212" s="185" t="s">
        <v>132</v>
      </c>
      <c r="E212" s="186" t="s">
        <v>556</v>
      </c>
      <c r="F212" s="187" t="s">
        <v>557</v>
      </c>
      <c r="G212" s="188" t="s">
        <v>135</v>
      </c>
      <c r="H212" s="189">
        <v>421</v>
      </c>
      <c r="I212" s="190"/>
      <c r="J212" s="191">
        <f>ROUND(I212*H212,2)</f>
        <v>0</v>
      </c>
      <c r="K212" s="187" t="s">
        <v>136</v>
      </c>
      <c r="L212" s="58"/>
      <c r="M212" s="192" t="s">
        <v>21</v>
      </c>
      <c r="N212" s="193" t="s">
        <v>44</v>
      </c>
      <c r="O212" s="39"/>
      <c r="P212" s="194">
        <f>O212*H212</f>
        <v>0</v>
      </c>
      <c r="Q212" s="194">
        <v>0.00026</v>
      </c>
      <c r="R212" s="194">
        <f>Q212*H212</f>
        <v>0.10945999999999999</v>
      </c>
      <c r="S212" s="194">
        <v>0</v>
      </c>
      <c r="T212" s="195">
        <f>S212*H212</f>
        <v>0</v>
      </c>
      <c r="AR212" s="21" t="s">
        <v>199</v>
      </c>
      <c r="AT212" s="21" t="s">
        <v>132</v>
      </c>
      <c r="AU212" s="21" t="s">
        <v>85</v>
      </c>
      <c r="AY212" s="21" t="s">
        <v>130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21" t="s">
        <v>78</v>
      </c>
      <c r="BK212" s="196">
        <f>ROUND(I212*H212,2)</f>
        <v>0</v>
      </c>
      <c r="BL212" s="21" t="s">
        <v>199</v>
      </c>
      <c r="BM212" s="21" t="s">
        <v>558</v>
      </c>
    </row>
    <row r="213" spans="2:63" s="10" customFormat="1" ht="37.35" customHeight="1">
      <c r="B213" s="168"/>
      <c r="C213" s="169"/>
      <c r="D213" s="182" t="s">
        <v>72</v>
      </c>
      <c r="E213" s="222" t="s">
        <v>559</v>
      </c>
      <c r="F213" s="222" t="s">
        <v>560</v>
      </c>
      <c r="G213" s="169"/>
      <c r="H213" s="169"/>
      <c r="I213" s="172"/>
      <c r="J213" s="223">
        <f>BK213</f>
        <v>0</v>
      </c>
      <c r="K213" s="169"/>
      <c r="L213" s="174"/>
      <c r="M213" s="175"/>
      <c r="N213" s="176"/>
      <c r="O213" s="176"/>
      <c r="P213" s="177">
        <f>SUM(P214:P217)</f>
        <v>0</v>
      </c>
      <c r="Q213" s="176"/>
      <c r="R213" s="177">
        <f>SUM(R214:R217)</f>
        <v>0</v>
      </c>
      <c r="S213" s="176"/>
      <c r="T213" s="178">
        <f>SUM(T214:T217)</f>
        <v>0</v>
      </c>
      <c r="AR213" s="179" t="s">
        <v>137</v>
      </c>
      <c r="AT213" s="180" t="s">
        <v>72</v>
      </c>
      <c r="AU213" s="180" t="s">
        <v>73</v>
      </c>
      <c r="AY213" s="179" t="s">
        <v>130</v>
      </c>
      <c r="BK213" s="181">
        <f>SUM(BK214:BK217)</f>
        <v>0</v>
      </c>
    </row>
    <row r="214" spans="2:65" s="1" customFormat="1" ht="25.5" customHeight="1">
      <c r="B214" s="38"/>
      <c r="C214" s="185" t="s">
        <v>561</v>
      </c>
      <c r="D214" s="185" t="s">
        <v>132</v>
      </c>
      <c r="E214" s="186" t="s">
        <v>562</v>
      </c>
      <c r="F214" s="187" t="s">
        <v>563</v>
      </c>
      <c r="G214" s="188" t="s">
        <v>564</v>
      </c>
      <c r="H214" s="189">
        <v>30</v>
      </c>
      <c r="I214" s="190"/>
      <c r="J214" s="191">
        <f>ROUND(I214*H214,2)</f>
        <v>0</v>
      </c>
      <c r="K214" s="187" t="s">
        <v>136</v>
      </c>
      <c r="L214" s="58"/>
      <c r="M214" s="192" t="s">
        <v>21</v>
      </c>
      <c r="N214" s="193" t="s">
        <v>44</v>
      </c>
      <c r="O214" s="39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AR214" s="21" t="s">
        <v>473</v>
      </c>
      <c r="AT214" s="21" t="s">
        <v>132</v>
      </c>
      <c r="AU214" s="21" t="s">
        <v>78</v>
      </c>
      <c r="AY214" s="21" t="s">
        <v>130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21" t="s">
        <v>78</v>
      </c>
      <c r="BK214" s="196">
        <f>ROUND(I214*H214,2)</f>
        <v>0</v>
      </c>
      <c r="BL214" s="21" t="s">
        <v>473</v>
      </c>
      <c r="BM214" s="21" t="s">
        <v>565</v>
      </c>
    </row>
    <row r="215" spans="2:65" s="1" customFormat="1" ht="25.5" customHeight="1">
      <c r="B215" s="38"/>
      <c r="C215" s="185" t="s">
        <v>566</v>
      </c>
      <c r="D215" s="185" t="s">
        <v>132</v>
      </c>
      <c r="E215" s="186" t="s">
        <v>567</v>
      </c>
      <c r="F215" s="187" t="s">
        <v>568</v>
      </c>
      <c r="G215" s="188" t="s">
        <v>564</v>
      </c>
      <c r="H215" s="189">
        <v>50</v>
      </c>
      <c r="I215" s="190"/>
      <c r="J215" s="191">
        <f>ROUND(I215*H215,2)</f>
        <v>0</v>
      </c>
      <c r="K215" s="187" t="s">
        <v>136</v>
      </c>
      <c r="L215" s="58"/>
      <c r="M215" s="192" t="s">
        <v>21</v>
      </c>
      <c r="N215" s="193" t="s">
        <v>44</v>
      </c>
      <c r="O215" s="39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AR215" s="21" t="s">
        <v>473</v>
      </c>
      <c r="AT215" s="21" t="s">
        <v>132</v>
      </c>
      <c r="AU215" s="21" t="s">
        <v>78</v>
      </c>
      <c r="AY215" s="21" t="s">
        <v>130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21" t="s">
        <v>78</v>
      </c>
      <c r="BK215" s="196">
        <f>ROUND(I215*H215,2)</f>
        <v>0</v>
      </c>
      <c r="BL215" s="21" t="s">
        <v>473</v>
      </c>
      <c r="BM215" s="21" t="s">
        <v>569</v>
      </c>
    </row>
    <row r="216" spans="2:65" s="1" customFormat="1" ht="25.5" customHeight="1">
      <c r="B216" s="38"/>
      <c r="C216" s="185" t="s">
        <v>570</v>
      </c>
      <c r="D216" s="185" t="s">
        <v>132</v>
      </c>
      <c r="E216" s="186" t="s">
        <v>571</v>
      </c>
      <c r="F216" s="187" t="s">
        <v>572</v>
      </c>
      <c r="G216" s="188" t="s">
        <v>564</v>
      </c>
      <c r="H216" s="189">
        <v>20</v>
      </c>
      <c r="I216" s="190"/>
      <c r="J216" s="191">
        <f>ROUND(I216*H216,2)</f>
        <v>0</v>
      </c>
      <c r="K216" s="187" t="s">
        <v>136</v>
      </c>
      <c r="L216" s="58"/>
      <c r="M216" s="192" t="s">
        <v>21</v>
      </c>
      <c r="N216" s="193" t="s">
        <v>44</v>
      </c>
      <c r="O216" s="39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AR216" s="21" t="s">
        <v>473</v>
      </c>
      <c r="AT216" s="21" t="s">
        <v>132</v>
      </c>
      <c r="AU216" s="21" t="s">
        <v>78</v>
      </c>
      <c r="AY216" s="21" t="s">
        <v>130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21" t="s">
        <v>78</v>
      </c>
      <c r="BK216" s="196">
        <f>ROUND(I216*H216,2)</f>
        <v>0</v>
      </c>
      <c r="BL216" s="21" t="s">
        <v>473</v>
      </c>
      <c r="BM216" s="21" t="s">
        <v>573</v>
      </c>
    </row>
    <row r="217" spans="2:65" s="1" customFormat="1" ht="25.5" customHeight="1">
      <c r="B217" s="38"/>
      <c r="C217" s="185" t="s">
        <v>574</v>
      </c>
      <c r="D217" s="185" t="s">
        <v>132</v>
      </c>
      <c r="E217" s="186" t="s">
        <v>575</v>
      </c>
      <c r="F217" s="187" t="s">
        <v>576</v>
      </c>
      <c r="G217" s="188" t="s">
        <v>564</v>
      </c>
      <c r="H217" s="189">
        <v>8</v>
      </c>
      <c r="I217" s="190"/>
      <c r="J217" s="191">
        <f>ROUND(I217*H217,2)</f>
        <v>0</v>
      </c>
      <c r="K217" s="187" t="s">
        <v>136</v>
      </c>
      <c r="L217" s="58"/>
      <c r="M217" s="192" t="s">
        <v>21</v>
      </c>
      <c r="N217" s="193" t="s">
        <v>44</v>
      </c>
      <c r="O217" s="39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AR217" s="21" t="s">
        <v>473</v>
      </c>
      <c r="AT217" s="21" t="s">
        <v>132</v>
      </c>
      <c r="AU217" s="21" t="s">
        <v>78</v>
      </c>
      <c r="AY217" s="21" t="s">
        <v>130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21" t="s">
        <v>78</v>
      </c>
      <c r="BK217" s="196">
        <f>ROUND(I217*H217,2)</f>
        <v>0</v>
      </c>
      <c r="BL217" s="21" t="s">
        <v>473</v>
      </c>
      <c r="BM217" s="21" t="s">
        <v>577</v>
      </c>
    </row>
    <row r="218" spans="2:63" s="10" customFormat="1" ht="37.35" customHeight="1">
      <c r="B218" s="168"/>
      <c r="C218" s="169"/>
      <c r="D218" s="170" t="s">
        <v>72</v>
      </c>
      <c r="E218" s="171" t="s">
        <v>578</v>
      </c>
      <c r="F218" s="171" t="s">
        <v>579</v>
      </c>
      <c r="G218" s="169"/>
      <c r="H218" s="169"/>
      <c r="I218" s="172"/>
      <c r="J218" s="173">
        <f>BK218</f>
        <v>0</v>
      </c>
      <c r="K218" s="169"/>
      <c r="L218" s="174"/>
      <c r="M218" s="175"/>
      <c r="N218" s="176"/>
      <c r="O218" s="176"/>
      <c r="P218" s="177">
        <f>P219+P222</f>
        <v>0</v>
      </c>
      <c r="Q218" s="176"/>
      <c r="R218" s="177">
        <f>R219+R222</f>
        <v>0</v>
      </c>
      <c r="S218" s="176"/>
      <c r="T218" s="178">
        <f>T219+T222</f>
        <v>0</v>
      </c>
      <c r="AR218" s="179" t="s">
        <v>152</v>
      </c>
      <c r="AT218" s="180" t="s">
        <v>72</v>
      </c>
      <c r="AU218" s="180" t="s">
        <v>73</v>
      </c>
      <c r="AY218" s="179" t="s">
        <v>130</v>
      </c>
      <c r="BK218" s="181">
        <f>BK219+BK222</f>
        <v>0</v>
      </c>
    </row>
    <row r="219" spans="2:63" s="10" customFormat="1" ht="19.9" customHeight="1">
      <c r="B219" s="168"/>
      <c r="C219" s="169"/>
      <c r="D219" s="182" t="s">
        <v>72</v>
      </c>
      <c r="E219" s="183" t="s">
        <v>580</v>
      </c>
      <c r="F219" s="183" t="s">
        <v>581</v>
      </c>
      <c r="G219" s="169"/>
      <c r="H219" s="169"/>
      <c r="I219" s="172"/>
      <c r="J219" s="184">
        <f>BK219</f>
        <v>0</v>
      </c>
      <c r="K219" s="169"/>
      <c r="L219" s="174"/>
      <c r="M219" s="175"/>
      <c r="N219" s="176"/>
      <c r="O219" s="176"/>
      <c r="P219" s="177">
        <f>SUM(P220:P221)</f>
        <v>0</v>
      </c>
      <c r="Q219" s="176"/>
      <c r="R219" s="177">
        <f>SUM(R220:R221)</f>
        <v>0</v>
      </c>
      <c r="S219" s="176"/>
      <c r="T219" s="178">
        <f>SUM(T220:T221)</f>
        <v>0</v>
      </c>
      <c r="AR219" s="179" t="s">
        <v>152</v>
      </c>
      <c r="AT219" s="180" t="s">
        <v>72</v>
      </c>
      <c r="AU219" s="180" t="s">
        <v>78</v>
      </c>
      <c r="AY219" s="179" t="s">
        <v>130</v>
      </c>
      <c r="BK219" s="181">
        <f>SUM(BK220:BK221)</f>
        <v>0</v>
      </c>
    </row>
    <row r="220" spans="2:65" s="1" customFormat="1" ht="25.5" customHeight="1">
      <c r="B220" s="38"/>
      <c r="C220" s="185" t="s">
        <v>582</v>
      </c>
      <c r="D220" s="185" t="s">
        <v>132</v>
      </c>
      <c r="E220" s="186" t="s">
        <v>583</v>
      </c>
      <c r="F220" s="187" t="s">
        <v>584</v>
      </c>
      <c r="G220" s="188" t="s">
        <v>585</v>
      </c>
      <c r="H220" s="189">
        <v>1</v>
      </c>
      <c r="I220" s="190"/>
      <c r="J220" s="191">
        <f>ROUND(I220*H220,2)</f>
        <v>0</v>
      </c>
      <c r="K220" s="187" t="s">
        <v>136</v>
      </c>
      <c r="L220" s="58"/>
      <c r="M220" s="192" t="s">
        <v>21</v>
      </c>
      <c r="N220" s="193" t="s">
        <v>44</v>
      </c>
      <c r="O220" s="39"/>
      <c r="P220" s="194">
        <f>O220*H220</f>
        <v>0</v>
      </c>
      <c r="Q220" s="194">
        <v>0</v>
      </c>
      <c r="R220" s="194">
        <f>Q220*H220</f>
        <v>0</v>
      </c>
      <c r="S220" s="194">
        <v>0</v>
      </c>
      <c r="T220" s="195">
        <f>S220*H220</f>
        <v>0</v>
      </c>
      <c r="AR220" s="21" t="s">
        <v>586</v>
      </c>
      <c r="AT220" s="21" t="s">
        <v>132</v>
      </c>
      <c r="AU220" s="21" t="s">
        <v>85</v>
      </c>
      <c r="AY220" s="21" t="s">
        <v>130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21" t="s">
        <v>78</v>
      </c>
      <c r="BK220" s="196">
        <f>ROUND(I220*H220,2)</f>
        <v>0</v>
      </c>
      <c r="BL220" s="21" t="s">
        <v>586</v>
      </c>
      <c r="BM220" s="21" t="s">
        <v>587</v>
      </c>
    </row>
    <row r="221" spans="2:65" s="1" customFormat="1" ht="25.5" customHeight="1">
      <c r="B221" s="38"/>
      <c r="C221" s="185" t="s">
        <v>588</v>
      </c>
      <c r="D221" s="185" t="s">
        <v>132</v>
      </c>
      <c r="E221" s="186" t="s">
        <v>589</v>
      </c>
      <c r="F221" s="187" t="s">
        <v>590</v>
      </c>
      <c r="G221" s="188" t="s">
        <v>585</v>
      </c>
      <c r="H221" s="189">
        <v>1</v>
      </c>
      <c r="I221" s="190"/>
      <c r="J221" s="191">
        <f>ROUND(I221*H221,2)</f>
        <v>0</v>
      </c>
      <c r="K221" s="187" t="s">
        <v>136</v>
      </c>
      <c r="L221" s="58"/>
      <c r="M221" s="192" t="s">
        <v>21</v>
      </c>
      <c r="N221" s="193" t="s">
        <v>44</v>
      </c>
      <c r="O221" s="39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AR221" s="21" t="s">
        <v>586</v>
      </c>
      <c r="AT221" s="21" t="s">
        <v>132</v>
      </c>
      <c r="AU221" s="21" t="s">
        <v>85</v>
      </c>
      <c r="AY221" s="21" t="s">
        <v>130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1" t="s">
        <v>78</v>
      </c>
      <c r="BK221" s="196">
        <f>ROUND(I221*H221,2)</f>
        <v>0</v>
      </c>
      <c r="BL221" s="21" t="s">
        <v>586</v>
      </c>
      <c r="BM221" s="21" t="s">
        <v>591</v>
      </c>
    </row>
    <row r="222" spans="2:63" s="10" customFormat="1" ht="29.85" customHeight="1">
      <c r="B222" s="168"/>
      <c r="C222" s="169"/>
      <c r="D222" s="182" t="s">
        <v>72</v>
      </c>
      <c r="E222" s="183" t="s">
        <v>592</v>
      </c>
      <c r="F222" s="183" t="s">
        <v>593</v>
      </c>
      <c r="G222" s="169"/>
      <c r="H222" s="169"/>
      <c r="I222" s="172"/>
      <c r="J222" s="184">
        <f>BK222</f>
        <v>0</v>
      </c>
      <c r="K222" s="169"/>
      <c r="L222" s="174"/>
      <c r="M222" s="175"/>
      <c r="N222" s="176"/>
      <c r="O222" s="176"/>
      <c r="P222" s="177">
        <f>SUM(P223:P224)</f>
        <v>0</v>
      </c>
      <c r="Q222" s="176"/>
      <c r="R222" s="177">
        <f>SUM(R223:R224)</f>
        <v>0</v>
      </c>
      <c r="S222" s="176"/>
      <c r="T222" s="178">
        <f>SUM(T223:T224)</f>
        <v>0</v>
      </c>
      <c r="AR222" s="179" t="s">
        <v>152</v>
      </c>
      <c r="AT222" s="180" t="s">
        <v>72</v>
      </c>
      <c r="AU222" s="180" t="s">
        <v>78</v>
      </c>
      <c r="AY222" s="179" t="s">
        <v>130</v>
      </c>
      <c r="BK222" s="181">
        <f>SUM(BK223:BK224)</f>
        <v>0</v>
      </c>
    </row>
    <row r="223" spans="2:65" s="1" customFormat="1" ht="16.5" customHeight="1">
      <c r="B223" s="38"/>
      <c r="C223" s="185" t="s">
        <v>594</v>
      </c>
      <c r="D223" s="185" t="s">
        <v>132</v>
      </c>
      <c r="E223" s="186" t="s">
        <v>595</v>
      </c>
      <c r="F223" s="187" t="s">
        <v>596</v>
      </c>
      <c r="G223" s="188" t="s">
        <v>585</v>
      </c>
      <c r="H223" s="189">
        <v>1</v>
      </c>
      <c r="I223" s="190"/>
      <c r="J223" s="191">
        <f>ROUND(I223*H223,2)</f>
        <v>0</v>
      </c>
      <c r="K223" s="187" t="s">
        <v>136</v>
      </c>
      <c r="L223" s="58"/>
      <c r="M223" s="192" t="s">
        <v>21</v>
      </c>
      <c r="N223" s="193" t="s">
        <v>44</v>
      </c>
      <c r="O223" s="39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AR223" s="21" t="s">
        <v>586</v>
      </c>
      <c r="AT223" s="21" t="s">
        <v>132</v>
      </c>
      <c r="AU223" s="21" t="s">
        <v>85</v>
      </c>
      <c r="AY223" s="21" t="s">
        <v>130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1" t="s">
        <v>78</v>
      </c>
      <c r="BK223" s="196">
        <f>ROUND(I223*H223,2)</f>
        <v>0</v>
      </c>
      <c r="BL223" s="21" t="s">
        <v>586</v>
      </c>
      <c r="BM223" s="21" t="s">
        <v>597</v>
      </c>
    </row>
    <row r="224" spans="2:65" s="1" customFormat="1" ht="16.5" customHeight="1">
      <c r="B224" s="38"/>
      <c r="C224" s="185" t="s">
        <v>598</v>
      </c>
      <c r="D224" s="185" t="s">
        <v>132</v>
      </c>
      <c r="E224" s="186" t="s">
        <v>599</v>
      </c>
      <c r="F224" s="187" t="s">
        <v>600</v>
      </c>
      <c r="G224" s="188" t="s">
        <v>21</v>
      </c>
      <c r="H224" s="189">
        <v>1</v>
      </c>
      <c r="I224" s="190"/>
      <c r="J224" s="191">
        <f>ROUND(I224*H224,2)</f>
        <v>0</v>
      </c>
      <c r="K224" s="187" t="s">
        <v>21</v>
      </c>
      <c r="L224" s="58"/>
      <c r="M224" s="192" t="s">
        <v>21</v>
      </c>
      <c r="N224" s="224" t="s">
        <v>44</v>
      </c>
      <c r="O224" s="225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AR224" s="21" t="s">
        <v>473</v>
      </c>
      <c r="AT224" s="21" t="s">
        <v>132</v>
      </c>
      <c r="AU224" s="21" t="s">
        <v>85</v>
      </c>
      <c r="AY224" s="21" t="s">
        <v>130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21" t="s">
        <v>78</v>
      </c>
      <c r="BK224" s="196">
        <f>ROUND(I224*H224,2)</f>
        <v>0</v>
      </c>
      <c r="BL224" s="21" t="s">
        <v>473</v>
      </c>
      <c r="BM224" s="21" t="s">
        <v>601</v>
      </c>
    </row>
    <row r="225" spans="2:12" s="1" customFormat="1" ht="6.95" customHeight="1">
      <c r="B225" s="53"/>
      <c r="C225" s="54"/>
      <c r="D225" s="54"/>
      <c r="E225" s="54"/>
      <c r="F225" s="54"/>
      <c r="G225" s="54"/>
      <c r="H225" s="54"/>
      <c r="I225" s="131"/>
      <c r="J225" s="54"/>
      <c r="K225" s="54"/>
      <c r="L225" s="58"/>
    </row>
  </sheetData>
  <sheetProtection algorithmName="SHA-512" hashValue="lpFJ4RxIo9AmeZ8Se+iY4pKqkqgrvxh5PB6ojpv9GJ7HxDDUJwLIKEOliYxlFo43g27owg1ciOhJX5gHV8vihA==" saltValue="7h4A50MHrpewZAG+Vi99qA==" spinCount="100000" sheet="1" objects="1" scenarios="1" formatCells="0" formatColumns="0" formatRows="0" sort="0" autoFilter="0"/>
  <autoFilter ref="C91:K224"/>
  <mergeCells count="7">
    <mergeCell ref="J47:J48"/>
    <mergeCell ref="E84:H84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2" customFormat="1" ht="45" customHeight="1">
      <c r="B3" s="232"/>
      <c r="C3" s="350" t="s">
        <v>602</v>
      </c>
      <c r="D3" s="350"/>
      <c r="E3" s="350"/>
      <c r="F3" s="350"/>
      <c r="G3" s="350"/>
      <c r="H3" s="350"/>
      <c r="I3" s="350"/>
      <c r="J3" s="350"/>
      <c r="K3" s="233"/>
    </row>
    <row r="4" spans="2:11" ht="25.5" customHeight="1">
      <c r="B4" s="234"/>
      <c r="C4" s="351" t="s">
        <v>603</v>
      </c>
      <c r="D4" s="351"/>
      <c r="E4" s="351"/>
      <c r="F4" s="351"/>
      <c r="G4" s="351"/>
      <c r="H4" s="351"/>
      <c r="I4" s="351"/>
      <c r="J4" s="351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49" t="s">
        <v>604</v>
      </c>
      <c r="D6" s="349"/>
      <c r="E6" s="349"/>
      <c r="F6" s="349"/>
      <c r="G6" s="349"/>
      <c r="H6" s="349"/>
      <c r="I6" s="349"/>
      <c r="J6" s="349"/>
      <c r="K6" s="235"/>
    </row>
    <row r="7" spans="2:11" ht="15" customHeight="1">
      <c r="B7" s="238"/>
      <c r="C7" s="349" t="s">
        <v>605</v>
      </c>
      <c r="D7" s="349"/>
      <c r="E7" s="349"/>
      <c r="F7" s="349"/>
      <c r="G7" s="349"/>
      <c r="H7" s="349"/>
      <c r="I7" s="349"/>
      <c r="J7" s="349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49" t="s">
        <v>606</v>
      </c>
      <c r="D9" s="349"/>
      <c r="E9" s="349"/>
      <c r="F9" s="349"/>
      <c r="G9" s="349"/>
      <c r="H9" s="349"/>
      <c r="I9" s="349"/>
      <c r="J9" s="349"/>
      <c r="K9" s="235"/>
    </row>
    <row r="10" spans="2:11" ht="15" customHeight="1">
      <c r="B10" s="238"/>
      <c r="C10" s="237"/>
      <c r="D10" s="349" t="s">
        <v>607</v>
      </c>
      <c r="E10" s="349"/>
      <c r="F10" s="349"/>
      <c r="G10" s="349"/>
      <c r="H10" s="349"/>
      <c r="I10" s="349"/>
      <c r="J10" s="349"/>
      <c r="K10" s="235"/>
    </row>
    <row r="11" spans="2:11" ht="15" customHeight="1">
      <c r="B11" s="238"/>
      <c r="C11" s="239"/>
      <c r="D11" s="349" t="s">
        <v>608</v>
      </c>
      <c r="E11" s="349"/>
      <c r="F11" s="349"/>
      <c r="G11" s="349"/>
      <c r="H11" s="349"/>
      <c r="I11" s="349"/>
      <c r="J11" s="349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49" t="s">
        <v>609</v>
      </c>
      <c r="E13" s="349"/>
      <c r="F13" s="349"/>
      <c r="G13" s="349"/>
      <c r="H13" s="349"/>
      <c r="I13" s="349"/>
      <c r="J13" s="349"/>
      <c r="K13" s="235"/>
    </row>
    <row r="14" spans="2:11" ht="15" customHeight="1">
      <c r="B14" s="238"/>
      <c r="C14" s="239"/>
      <c r="D14" s="349" t="s">
        <v>610</v>
      </c>
      <c r="E14" s="349"/>
      <c r="F14" s="349"/>
      <c r="G14" s="349"/>
      <c r="H14" s="349"/>
      <c r="I14" s="349"/>
      <c r="J14" s="349"/>
      <c r="K14" s="235"/>
    </row>
    <row r="15" spans="2:11" ht="15" customHeight="1">
      <c r="B15" s="238"/>
      <c r="C15" s="239"/>
      <c r="D15" s="349" t="s">
        <v>611</v>
      </c>
      <c r="E15" s="349"/>
      <c r="F15" s="349"/>
      <c r="G15" s="349"/>
      <c r="H15" s="349"/>
      <c r="I15" s="349"/>
      <c r="J15" s="349"/>
      <c r="K15" s="235"/>
    </row>
    <row r="16" spans="2:11" ht="15" customHeight="1">
      <c r="B16" s="238"/>
      <c r="C16" s="239"/>
      <c r="D16" s="239"/>
      <c r="E16" s="240" t="s">
        <v>77</v>
      </c>
      <c r="F16" s="349" t="s">
        <v>612</v>
      </c>
      <c r="G16" s="349"/>
      <c r="H16" s="349"/>
      <c r="I16" s="349"/>
      <c r="J16" s="349"/>
      <c r="K16" s="235"/>
    </row>
    <row r="17" spans="2:11" ht="15" customHeight="1">
      <c r="B17" s="238"/>
      <c r="C17" s="239"/>
      <c r="D17" s="239"/>
      <c r="E17" s="240" t="s">
        <v>613</v>
      </c>
      <c r="F17" s="349" t="s">
        <v>614</v>
      </c>
      <c r="G17" s="349"/>
      <c r="H17" s="349"/>
      <c r="I17" s="349"/>
      <c r="J17" s="349"/>
      <c r="K17" s="235"/>
    </row>
    <row r="18" spans="2:11" ht="15" customHeight="1">
      <c r="B18" s="238"/>
      <c r="C18" s="239"/>
      <c r="D18" s="239"/>
      <c r="E18" s="240" t="s">
        <v>615</v>
      </c>
      <c r="F18" s="349" t="s">
        <v>616</v>
      </c>
      <c r="G18" s="349"/>
      <c r="H18" s="349"/>
      <c r="I18" s="349"/>
      <c r="J18" s="349"/>
      <c r="K18" s="235"/>
    </row>
    <row r="19" spans="2:11" ht="15" customHeight="1">
      <c r="B19" s="238"/>
      <c r="C19" s="239"/>
      <c r="D19" s="239"/>
      <c r="E19" s="240" t="s">
        <v>617</v>
      </c>
      <c r="F19" s="349" t="s">
        <v>618</v>
      </c>
      <c r="G19" s="349"/>
      <c r="H19" s="349"/>
      <c r="I19" s="349"/>
      <c r="J19" s="349"/>
      <c r="K19" s="235"/>
    </row>
    <row r="20" spans="2:11" ht="15" customHeight="1">
      <c r="B20" s="238"/>
      <c r="C20" s="239"/>
      <c r="D20" s="239"/>
      <c r="E20" s="240" t="s">
        <v>619</v>
      </c>
      <c r="F20" s="349" t="s">
        <v>620</v>
      </c>
      <c r="G20" s="349"/>
      <c r="H20" s="349"/>
      <c r="I20" s="349"/>
      <c r="J20" s="349"/>
      <c r="K20" s="235"/>
    </row>
    <row r="21" spans="2:11" ht="15" customHeight="1">
      <c r="B21" s="238"/>
      <c r="C21" s="239"/>
      <c r="D21" s="239"/>
      <c r="E21" s="240" t="s">
        <v>621</v>
      </c>
      <c r="F21" s="349" t="s">
        <v>622</v>
      </c>
      <c r="G21" s="349"/>
      <c r="H21" s="349"/>
      <c r="I21" s="349"/>
      <c r="J21" s="349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49" t="s">
        <v>623</v>
      </c>
      <c r="D23" s="349"/>
      <c r="E23" s="349"/>
      <c r="F23" s="349"/>
      <c r="G23" s="349"/>
      <c r="H23" s="349"/>
      <c r="I23" s="349"/>
      <c r="J23" s="349"/>
      <c r="K23" s="235"/>
    </row>
    <row r="24" spans="2:11" ht="15" customHeight="1">
      <c r="B24" s="238"/>
      <c r="C24" s="349" t="s">
        <v>624</v>
      </c>
      <c r="D24" s="349"/>
      <c r="E24" s="349"/>
      <c r="F24" s="349"/>
      <c r="G24" s="349"/>
      <c r="H24" s="349"/>
      <c r="I24" s="349"/>
      <c r="J24" s="349"/>
      <c r="K24" s="235"/>
    </row>
    <row r="25" spans="2:11" ht="15" customHeight="1">
      <c r="B25" s="238"/>
      <c r="C25" s="237"/>
      <c r="D25" s="349" t="s">
        <v>625</v>
      </c>
      <c r="E25" s="349"/>
      <c r="F25" s="349"/>
      <c r="G25" s="349"/>
      <c r="H25" s="349"/>
      <c r="I25" s="349"/>
      <c r="J25" s="349"/>
      <c r="K25" s="235"/>
    </row>
    <row r="26" spans="2:11" ht="15" customHeight="1">
      <c r="B26" s="238"/>
      <c r="C26" s="239"/>
      <c r="D26" s="349" t="s">
        <v>626</v>
      </c>
      <c r="E26" s="349"/>
      <c r="F26" s="349"/>
      <c r="G26" s="349"/>
      <c r="H26" s="349"/>
      <c r="I26" s="349"/>
      <c r="J26" s="349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49" t="s">
        <v>627</v>
      </c>
      <c r="E28" s="349"/>
      <c r="F28" s="349"/>
      <c r="G28" s="349"/>
      <c r="H28" s="349"/>
      <c r="I28" s="349"/>
      <c r="J28" s="349"/>
      <c r="K28" s="235"/>
    </row>
    <row r="29" spans="2:11" ht="15" customHeight="1">
      <c r="B29" s="238"/>
      <c r="C29" s="239"/>
      <c r="D29" s="349" t="s">
        <v>628</v>
      </c>
      <c r="E29" s="349"/>
      <c r="F29" s="349"/>
      <c r="G29" s="349"/>
      <c r="H29" s="349"/>
      <c r="I29" s="349"/>
      <c r="J29" s="349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49" t="s">
        <v>629</v>
      </c>
      <c r="E31" s="349"/>
      <c r="F31" s="349"/>
      <c r="G31" s="349"/>
      <c r="H31" s="349"/>
      <c r="I31" s="349"/>
      <c r="J31" s="349"/>
      <c r="K31" s="235"/>
    </row>
    <row r="32" spans="2:11" ht="15" customHeight="1">
      <c r="B32" s="238"/>
      <c r="C32" s="239"/>
      <c r="D32" s="349" t="s">
        <v>630</v>
      </c>
      <c r="E32" s="349"/>
      <c r="F32" s="349"/>
      <c r="G32" s="349"/>
      <c r="H32" s="349"/>
      <c r="I32" s="349"/>
      <c r="J32" s="349"/>
      <c r="K32" s="235"/>
    </row>
    <row r="33" spans="2:11" ht="15" customHeight="1">
      <c r="B33" s="238"/>
      <c r="C33" s="239"/>
      <c r="D33" s="349" t="s">
        <v>631</v>
      </c>
      <c r="E33" s="349"/>
      <c r="F33" s="349"/>
      <c r="G33" s="349"/>
      <c r="H33" s="349"/>
      <c r="I33" s="349"/>
      <c r="J33" s="349"/>
      <c r="K33" s="235"/>
    </row>
    <row r="34" spans="2:11" ht="15" customHeight="1">
      <c r="B34" s="238"/>
      <c r="C34" s="239"/>
      <c r="D34" s="237"/>
      <c r="E34" s="241" t="s">
        <v>115</v>
      </c>
      <c r="F34" s="237"/>
      <c r="G34" s="349" t="s">
        <v>632</v>
      </c>
      <c r="H34" s="349"/>
      <c r="I34" s="349"/>
      <c r="J34" s="349"/>
      <c r="K34" s="235"/>
    </row>
    <row r="35" spans="2:11" ht="30.75" customHeight="1">
      <c r="B35" s="238"/>
      <c r="C35" s="239"/>
      <c r="D35" s="237"/>
      <c r="E35" s="241" t="s">
        <v>633</v>
      </c>
      <c r="F35" s="237"/>
      <c r="G35" s="349" t="s">
        <v>634</v>
      </c>
      <c r="H35" s="349"/>
      <c r="I35" s="349"/>
      <c r="J35" s="349"/>
      <c r="K35" s="235"/>
    </row>
    <row r="36" spans="2:11" ht="15" customHeight="1">
      <c r="B36" s="238"/>
      <c r="C36" s="239"/>
      <c r="D36" s="237"/>
      <c r="E36" s="241" t="s">
        <v>54</v>
      </c>
      <c r="F36" s="237"/>
      <c r="G36" s="349" t="s">
        <v>635</v>
      </c>
      <c r="H36" s="349"/>
      <c r="I36" s="349"/>
      <c r="J36" s="349"/>
      <c r="K36" s="235"/>
    </row>
    <row r="37" spans="2:11" ht="15" customHeight="1">
      <c r="B37" s="238"/>
      <c r="C37" s="239"/>
      <c r="D37" s="237"/>
      <c r="E37" s="241" t="s">
        <v>116</v>
      </c>
      <c r="F37" s="237"/>
      <c r="G37" s="349" t="s">
        <v>636</v>
      </c>
      <c r="H37" s="349"/>
      <c r="I37" s="349"/>
      <c r="J37" s="349"/>
      <c r="K37" s="235"/>
    </row>
    <row r="38" spans="2:11" ht="15" customHeight="1">
      <c r="B38" s="238"/>
      <c r="C38" s="239"/>
      <c r="D38" s="237"/>
      <c r="E38" s="241" t="s">
        <v>117</v>
      </c>
      <c r="F38" s="237"/>
      <c r="G38" s="349" t="s">
        <v>637</v>
      </c>
      <c r="H38" s="349"/>
      <c r="I38" s="349"/>
      <c r="J38" s="349"/>
      <c r="K38" s="235"/>
    </row>
    <row r="39" spans="2:11" ht="15" customHeight="1">
      <c r="B39" s="238"/>
      <c r="C39" s="239"/>
      <c r="D39" s="237"/>
      <c r="E39" s="241" t="s">
        <v>118</v>
      </c>
      <c r="F39" s="237"/>
      <c r="G39" s="349" t="s">
        <v>638</v>
      </c>
      <c r="H39" s="349"/>
      <c r="I39" s="349"/>
      <c r="J39" s="349"/>
      <c r="K39" s="235"/>
    </row>
    <row r="40" spans="2:11" ht="15" customHeight="1">
      <c r="B40" s="238"/>
      <c r="C40" s="239"/>
      <c r="D40" s="237"/>
      <c r="E40" s="241" t="s">
        <v>639</v>
      </c>
      <c r="F40" s="237"/>
      <c r="G40" s="349" t="s">
        <v>640</v>
      </c>
      <c r="H40" s="349"/>
      <c r="I40" s="349"/>
      <c r="J40" s="349"/>
      <c r="K40" s="235"/>
    </row>
    <row r="41" spans="2:11" ht="15" customHeight="1">
      <c r="B41" s="238"/>
      <c r="C41" s="239"/>
      <c r="D41" s="237"/>
      <c r="E41" s="241"/>
      <c r="F41" s="237"/>
      <c r="G41" s="349" t="s">
        <v>641</v>
      </c>
      <c r="H41" s="349"/>
      <c r="I41" s="349"/>
      <c r="J41" s="349"/>
      <c r="K41" s="235"/>
    </row>
    <row r="42" spans="2:11" ht="15" customHeight="1">
      <c r="B42" s="238"/>
      <c r="C42" s="239"/>
      <c r="D42" s="237"/>
      <c r="E42" s="241" t="s">
        <v>642</v>
      </c>
      <c r="F42" s="237"/>
      <c r="G42" s="349" t="s">
        <v>643</v>
      </c>
      <c r="H42" s="349"/>
      <c r="I42" s="349"/>
      <c r="J42" s="349"/>
      <c r="K42" s="235"/>
    </row>
    <row r="43" spans="2:11" ht="15" customHeight="1">
      <c r="B43" s="238"/>
      <c r="C43" s="239"/>
      <c r="D43" s="237"/>
      <c r="E43" s="241" t="s">
        <v>120</v>
      </c>
      <c r="F43" s="237"/>
      <c r="G43" s="349" t="s">
        <v>644</v>
      </c>
      <c r="H43" s="349"/>
      <c r="I43" s="349"/>
      <c r="J43" s="349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49" t="s">
        <v>645</v>
      </c>
      <c r="E45" s="349"/>
      <c r="F45" s="349"/>
      <c r="G45" s="349"/>
      <c r="H45" s="349"/>
      <c r="I45" s="349"/>
      <c r="J45" s="349"/>
      <c r="K45" s="235"/>
    </row>
    <row r="46" spans="2:11" ht="15" customHeight="1">
      <c r="B46" s="238"/>
      <c r="C46" s="239"/>
      <c r="D46" s="239"/>
      <c r="E46" s="349" t="s">
        <v>646</v>
      </c>
      <c r="F46" s="349"/>
      <c r="G46" s="349"/>
      <c r="H46" s="349"/>
      <c r="I46" s="349"/>
      <c r="J46" s="349"/>
      <c r="K46" s="235"/>
    </row>
    <row r="47" spans="2:11" ht="15" customHeight="1">
      <c r="B47" s="238"/>
      <c r="C47" s="239"/>
      <c r="D47" s="239"/>
      <c r="E47" s="349" t="s">
        <v>647</v>
      </c>
      <c r="F47" s="349"/>
      <c r="G47" s="349"/>
      <c r="H47" s="349"/>
      <c r="I47" s="349"/>
      <c r="J47" s="349"/>
      <c r="K47" s="235"/>
    </row>
    <row r="48" spans="2:11" ht="15" customHeight="1">
      <c r="B48" s="238"/>
      <c r="C48" s="239"/>
      <c r="D48" s="239"/>
      <c r="E48" s="349" t="s">
        <v>648</v>
      </c>
      <c r="F48" s="349"/>
      <c r="G48" s="349"/>
      <c r="H48" s="349"/>
      <c r="I48" s="349"/>
      <c r="J48" s="349"/>
      <c r="K48" s="235"/>
    </row>
    <row r="49" spans="2:11" ht="15" customHeight="1">
      <c r="B49" s="238"/>
      <c r="C49" s="239"/>
      <c r="D49" s="349" t="s">
        <v>649</v>
      </c>
      <c r="E49" s="349"/>
      <c r="F49" s="349"/>
      <c r="G49" s="349"/>
      <c r="H49" s="349"/>
      <c r="I49" s="349"/>
      <c r="J49" s="349"/>
      <c r="K49" s="235"/>
    </row>
    <row r="50" spans="2:11" ht="25.5" customHeight="1">
      <c r="B50" s="234"/>
      <c r="C50" s="351" t="s">
        <v>650</v>
      </c>
      <c r="D50" s="351"/>
      <c r="E50" s="351"/>
      <c r="F50" s="351"/>
      <c r="G50" s="351"/>
      <c r="H50" s="351"/>
      <c r="I50" s="351"/>
      <c r="J50" s="351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49" t="s">
        <v>651</v>
      </c>
      <c r="D52" s="349"/>
      <c r="E52" s="349"/>
      <c r="F52" s="349"/>
      <c r="G52" s="349"/>
      <c r="H52" s="349"/>
      <c r="I52" s="349"/>
      <c r="J52" s="349"/>
      <c r="K52" s="235"/>
    </row>
    <row r="53" spans="2:11" ht="15" customHeight="1">
      <c r="B53" s="234"/>
      <c r="C53" s="349" t="s">
        <v>652</v>
      </c>
      <c r="D53" s="349"/>
      <c r="E53" s="349"/>
      <c r="F53" s="349"/>
      <c r="G53" s="349"/>
      <c r="H53" s="349"/>
      <c r="I53" s="349"/>
      <c r="J53" s="349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49" t="s">
        <v>653</v>
      </c>
      <c r="D55" s="349"/>
      <c r="E55" s="349"/>
      <c r="F55" s="349"/>
      <c r="G55" s="349"/>
      <c r="H55" s="349"/>
      <c r="I55" s="349"/>
      <c r="J55" s="349"/>
      <c r="K55" s="235"/>
    </row>
    <row r="56" spans="2:11" ht="15" customHeight="1">
      <c r="B56" s="234"/>
      <c r="C56" s="239"/>
      <c r="D56" s="349" t="s">
        <v>654</v>
      </c>
      <c r="E56" s="349"/>
      <c r="F56" s="349"/>
      <c r="G56" s="349"/>
      <c r="H56" s="349"/>
      <c r="I56" s="349"/>
      <c r="J56" s="349"/>
      <c r="K56" s="235"/>
    </row>
    <row r="57" spans="2:11" ht="15" customHeight="1">
      <c r="B57" s="234"/>
      <c r="C57" s="239"/>
      <c r="D57" s="349" t="s">
        <v>655</v>
      </c>
      <c r="E57" s="349"/>
      <c r="F57" s="349"/>
      <c r="G57" s="349"/>
      <c r="H57" s="349"/>
      <c r="I57" s="349"/>
      <c r="J57" s="349"/>
      <c r="K57" s="235"/>
    </row>
    <row r="58" spans="2:11" ht="15" customHeight="1">
      <c r="B58" s="234"/>
      <c r="C58" s="239"/>
      <c r="D58" s="349" t="s">
        <v>656</v>
      </c>
      <c r="E58" s="349"/>
      <c r="F58" s="349"/>
      <c r="G58" s="349"/>
      <c r="H58" s="349"/>
      <c r="I58" s="349"/>
      <c r="J58" s="349"/>
      <c r="K58" s="235"/>
    </row>
    <row r="59" spans="2:11" ht="15" customHeight="1">
      <c r="B59" s="234"/>
      <c r="C59" s="239"/>
      <c r="D59" s="349" t="s">
        <v>657</v>
      </c>
      <c r="E59" s="349"/>
      <c r="F59" s="349"/>
      <c r="G59" s="349"/>
      <c r="H59" s="349"/>
      <c r="I59" s="349"/>
      <c r="J59" s="349"/>
      <c r="K59" s="235"/>
    </row>
    <row r="60" spans="2:11" ht="15" customHeight="1">
      <c r="B60" s="234"/>
      <c r="C60" s="239"/>
      <c r="D60" s="353" t="s">
        <v>658</v>
      </c>
      <c r="E60" s="353"/>
      <c r="F60" s="353"/>
      <c r="G60" s="353"/>
      <c r="H60" s="353"/>
      <c r="I60" s="353"/>
      <c r="J60" s="353"/>
      <c r="K60" s="235"/>
    </row>
    <row r="61" spans="2:11" ht="15" customHeight="1">
      <c r="B61" s="234"/>
      <c r="C61" s="239"/>
      <c r="D61" s="349" t="s">
        <v>659</v>
      </c>
      <c r="E61" s="349"/>
      <c r="F61" s="349"/>
      <c r="G61" s="349"/>
      <c r="H61" s="349"/>
      <c r="I61" s="349"/>
      <c r="J61" s="349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49" t="s">
        <v>660</v>
      </c>
      <c r="E63" s="349"/>
      <c r="F63" s="349"/>
      <c r="G63" s="349"/>
      <c r="H63" s="349"/>
      <c r="I63" s="349"/>
      <c r="J63" s="349"/>
      <c r="K63" s="235"/>
    </row>
    <row r="64" spans="2:11" ht="15" customHeight="1">
      <c r="B64" s="234"/>
      <c r="C64" s="239"/>
      <c r="D64" s="353" t="s">
        <v>661</v>
      </c>
      <c r="E64" s="353"/>
      <c r="F64" s="353"/>
      <c r="G64" s="353"/>
      <c r="H64" s="353"/>
      <c r="I64" s="353"/>
      <c r="J64" s="353"/>
      <c r="K64" s="235"/>
    </row>
    <row r="65" spans="2:11" ht="15" customHeight="1">
      <c r="B65" s="234"/>
      <c r="C65" s="239"/>
      <c r="D65" s="349" t="s">
        <v>662</v>
      </c>
      <c r="E65" s="349"/>
      <c r="F65" s="349"/>
      <c r="G65" s="349"/>
      <c r="H65" s="349"/>
      <c r="I65" s="349"/>
      <c r="J65" s="349"/>
      <c r="K65" s="235"/>
    </row>
    <row r="66" spans="2:11" ht="15" customHeight="1">
      <c r="B66" s="234"/>
      <c r="C66" s="239"/>
      <c r="D66" s="349" t="s">
        <v>663</v>
      </c>
      <c r="E66" s="349"/>
      <c r="F66" s="349"/>
      <c r="G66" s="349"/>
      <c r="H66" s="349"/>
      <c r="I66" s="349"/>
      <c r="J66" s="349"/>
      <c r="K66" s="235"/>
    </row>
    <row r="67" spans="2:11" ht="15" customHeight="1">
      <c r="B67" s="234"/>
      <c r="C67" s="239"/>
      <c r="D67" s="349" t="s">
        <v>664</v>
      </c>
      <c r="E67" s="349"/>
      <c r="F67" s="349"/>
      <c r="G67" s="349"/>
      <c r="H67" s="349"/>
      <c r="I67" s="349"/>
      <c r="J67" s="349"/>
      <c r="K67" s="235"/>
    </row>
    <row r="68" spans="2:11" ht="15" customHeight="1">
      <c r="B68" s="234"/>
      <c r="C68" s="239"/>
      <c r="D68" s="349" t="s">
        <v>665</v>
      </c>
      <c r="E68" s="349"/>
      <c r="F68" s="349"/>
      <c r="G68" s="349"/>
      <c r="H68" s="349"/>
      <c r="I68" s="349"/>
      <c r="J68" s="349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4" t="s">
        <v>84</v>
      </c>
      <c r="D73" s="354"/>
      <c r="E73" s="354"/>
      <c r="F73" s="354"/>
      <c r="G73" s="354"/>
      <c r="H73" s="354"/>
      <c r="I73" s="354"/>
      <c r="J73" s="354"/>
      <c r="K73" s="252"/>
    </row>
    <row r="74" spans="2:11" ht="17.25" customHeight="1">
      <c r="B74" s="251"/>
      <c r="C74" s="253" t="s">
        <v>666</v>
      </c>
      <c r="D74" s="253"/>
      <c r="E74" s="253"/>
      <c r="F74" s="253" t="s">
        <v>667</v>
      </c>
      <c r="G74" s="254"/>
      <c r="H74" s="253" t="s">
        <v>116</v>
      </c>
      <c r="I74" s="253" t="s">
        <v>58</v>
      </c>
      <c r="J74" s="253" t="s">
        <v>668</v>
      </c>
      <c r="K74" s="252"/>
    </row>
    <row r="75" spans="2:11" ht="17.25" customHeight="1">
      <c r="B75" s="251"/>
      <c r="C75" s="255" t="s">
        <v>669</v>
      </c>
      <c r="D75" s="255"/>
      <c r="E75" s="255"/>
      <c r="F75" s="256" t="s">
        <v>670</v>
      </c>
      <c r="G75" s="257"/>
      <c r="H75" s="255"/>
      <c r="I75" s="255"/>
      <c r="J75" s="255" t="s">
        <v>671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54</v>
      </c>
      <c r="D77" s="258"/>
      <c r="E77" s="258"/>
      <c r="F77" s="260" t="s">
        <v>672</v>
      </c>
      <c r="G77" s="259"/>
      <c r="H77" s="241" t="s">
        <v>673</v>
      </c>
      <c r="I77" s="241" t="s">
        <v>674</v>
      </c>
      <c r="J77" s="241">
        <v>20</v>
      </c>
      <c r="K77" s="252"/>
    </row>
    <row r="78" spans="2:11" ht="15" customHeight="1">
      <c r="B78" s="251"/>
      <c r="C78" s="241" t="s">
        <v>675</v>
      </c>
      <c r="D78" s="241"/>
      <c r="E78" s="241"/>
      <c r="F78" s="260" t="s">
        <v>672</v>
      </c>
      <c r="G78" s="259"/>
      <c r="H78" s="241" t="s">
        <v>676</v>
      </c>
      <c r="I78" s="241" t="s">
        <v>674</v>
      </c>
      <c r="J78" s="241">
        <v>120</v>
      </c>
      <c r="K78" s="252"/>
    </row>
    <row r="79" spans="2:11" ht="15" customHeight="1">
      <c r="B79" s="261"/>
      <c r="C79" s="241" t="s">
        <v>677</v>
      </c>
      <c r="D79" s="241"/>
      <c r="E79" s="241"/>
      <c r="F79" s="260" t="s">
        <v>678</v>
      </c>
      <c r="G79" s="259"/>
      <c r="H79" s="241" t="s">
        <v>679</v>
      </c>
      <c r="I79" s="241" t="s">
        <v>674</v>
      </c>
      <c r="J79" s="241">
        <v>50</v>
      </c>
      <c r="K79" s="252"/>
    </row>
    <row r="80" spans="2:11" ht="15" customHeight="1">
      <c r="B80" s="261"/>
      <c r="C80" s="241" t="s">
        <v>680</v>
      </c>
      <c r="D80" s="241"/>
      <c r="E80" s="241"/>
      <c r="F80" s="260" t="s">
        <v>672</v>
      </c>
      <c r="G80" s="259"/>
      <c r="H80" s="241" t="s">
        <v>681</v>
      </c>
      <c r="I80" s="241" t="s">
        <v>682</v>
      </c>
      <c r="J80" s="241"/>
      <c r="K80" s="252"/>
    </row>
    <row r="81" spans="2:11" ht="15" customHeight="1">
      <c r="B81" s="261"/>
      <c r="C81" s="262" t="s">
        <v>683</v>
      </c>
      <c r="D81" s="262"/>
      <c r="E81" s="262"/>
      <c r="F81" s="263" t="s">
        <v>678</v>
      </c>
      <c r="G81" s="262"/>
      <c r="H81" s="262" t="s">
        <v>684</v>
      </c>
      <c r="I81" s="262" t="s">
        <v>674</v>
      </c>
      <c r="J81" s="262">
        <v>15</v>
      </c>
      <c r="K81" s="252"/>
    </row>
    <row r="82" spans="2:11" ht="15" customHeight="1">
      <c r="B82" s="261"/>
      <c r="C82" s="262" t="s">
        <v>685</v>
      </c>
      <c r="D82" s="262"/>
      <c r="E82" s="262"/>
      <c r="F82" s="263" t="s">
        <v>678</v>
      </c>
      <c r="G82" s="262"/>
      <c r="H82" s="262" t="s">
        <v>686</v>
      </c>
      <c r="I82" s="262" t="s">
        <v>674</v>
      </c>
      <c r="J82" s="262">
        <v>15</v>
      </c>
      <c r="K82" s="252"/>
    </row>
    <row r="83" spans="2:11" ht="15" customHeight="1">
      <c r="B83" s="261"/>
      <c r="C83" s="262" t="s">
        <v>687</v>
      </c>
      <c r="D83" s="262"/>
      <c r="E83" s="262"/>
      <c r="F83" s="263" t="s">
        <v>678</v>
      </c>
      <c r="G83" s="262"/>
      <c r="H83" s="262" t="s">
        <v>688</v>
      </c>
      <c r="I83" s="262" t="s">
        <v>674</v>
      </c>
      <c r="J83" s="262">
        <v>20</v>
      </c>
      <c r="K83" s="252"/>
    </row>
    <row r="84" spans="2:11" ht="15" customHeight="1">
      <c r="B84" s="261"/>
      <c r="C84" s="262" t="s">
        <v>689</v>
      </c>
      <c r="D84" s="262"/>
      <c r="E84" s="262"/>
      <c r="F84" s="263" t="s">
        <v>678</v>
      </c>
      <c r="G84" s="262"/>
      <c r="H84" s="262" t="s">
        <v>690</v>
      </c>
      <c r="I84" s="262" t="s">
        <v>674</v>
      </c>
      <c r="J84" s="262">
        <v>20</v>
      </c>
      <c r="K84" s="252"/>
    </row>
    <row r="85" spans="2:11" ht="15" customHeight="1">
      <c r="B85" s="261"/>
      <c r="C85" s="241" t="s">
        <v>691</v>
      </c>
      <c r="D85" s="241"/>
      <c r="E85" s="241"/>
      <c r="F85" s="260" t="s">
        <v>678</v>
      </c>
      <c r="G85" s="259"/>
      <c r="H85" s="241" t="s">
        <v>692</v>
      </c>
      <c r="I85" s="241" t="s">
        <v>674</v>
      </c>
      <c r="J85" s="241">
        <v>50</v>
      </c>
      <c r="K85" s="252"/>
    </row>
    <row r="86" spans="2:11" ht="15" customHeight="1">
      <c r="B86" s="261"/>
      <c r="C86" s="241" t="s">
        <v>693</v>
      </c>
      <c r="D86" s="241"/>
      <c r="E86" s="241"/>
      <c r="F86" s="260" t="s">
        <v>678</v>
      </c>
      <c r="G86" s="259"/>
      <c r="H86" s="241" t="s">
        <v>694</v>
      </c>
      <c r="I86" s="241" t="s">
        <v>674</v>
      </c>
      <c r="J86" s="241">
        <v>20</v>
      </c>
      <c r="K86" s="252"/>
    </row>
    <row r="87" spans="2:11" ht="15" customHeight="1">
      <c r="B87" s="261"/>
      <c r="C87" s="241" t="s">
        <v>695</v>
      </c>
      <c r="D87" s="241"/>
      <c r="E87" s="241"/>
      <c r="F87" s="260" t="s">
        <v>678</v>
      </c>
      <c r="G87" s="259"/>
      <c r="H87" s="241" t="s">
        <v>696</v>
      </c>
      <c r="I87" s="241" t="s">
        <v>674</v>
      </c>
      <c r="J87" s="241">
        <v>20</v>
      </c>
      <c r="K87" s="252"/>
    </row>
    <row r="88" spans="2:11" ht="15" customHeight="1">
      <c r="B88" s="261"/>
      <c r="C88" s="241" t="s">
        <v>697</v>
      </c>
      <c r="D88" s="241"/>
      <c r="E88" s="241"/>
      <c r="F88" s="260" t="s">
        <v>678</v>
      </c>
      <c r="G88" s="259"/>
      <c r="H88" s="241" t="s">
        <v>698</v>
      </c>
      <c r="I88" s="241" t="s">
        <v>674</v>
      </c>
      <c r="J88" s="241">
        <v>50</v>
      </c>
      <c r="K88" s="252"/>
    </row>
    <row r="89" spans="2:11" ht="15" customHeight="1">
      <c r="B89" s="261"/>
      <c r="C89" s="241" t="s">
        <v>699</v>
      </c>
      <c r="D89" s="241"/>
      <c r="E89" s="241"/>
      <c r="F89" s="260" t="s">
        <v>678</v>
      </c>
      <c r="G89" s="259"/>
      <c r="H89" s="241" t="s">
        <v>699</v>
      </c>
      <c r="I89" s="241" t="s">
        <v>674</v>
      </c>
      <c r="J89" s="241">
        <v>50</v>
      </c>
      <c r="K89" s="252"/>
    </row>
    <row r="90" spans="2:11" ht="15" customHeight="1">
      <c r="B90" s="261"/>
      <c r="C90" s="241" t="s">
        <v>121</v>
      </c>
      <c r="D90" s="241"/>
      <c r="E90" s="241"/>
      <c r="F90" s="260" t="s">
        <v>678</v>
      </c>
      <c r="G90" s="259"/>
      <c r="H90" s="241" t="s">
        <v>700</v>
      </c>
      <c r="I90" s="241" t="s">
        <v>674</v>
      </c>
      <c r="J90" s="241">
        <v>255</v>
      </c>
      <c r="K90" s="252"/>
    </row>
    <row r="91" spans="2:11" ht="15" customHeight="1">
      <c r="B91" s="261"/>
      <c r="C91" s="241" t="s">
        <v>701</v>
      </c>
      <c r="D91" s="241"/>
      <c r="E91" s="241"/>
      <c r="F91" s="260" t="s">
        <v>672</v>
      </c>
      <c r="G91" s="259"/>
      <c r="H91" s="241" t="s">
        <v>702</v>
      </c>
      <c r="I91" s="241" t="s">
        <v>703</v>
      </c>
      <c r="J91" s="241"/>
      <c r="K91" s="252"/>
    </row>
    <row r="92" spans="2:11" ht="15" customHeight="1">
      <c r="B92" s="261"/>
      <c r="C92" s="241" t="s">
        <v>704</v>
      </c>
      <c r="D92" s="241"/>
      <c r="E92" s="241"/>
      <c r="F92" s="260" t="s">
        <v>672</v>
      </c>
      <c r="G92" s="259"/>
      <c r="H92" s="241" t="s">
        <v>705</v>
      </c>
      <c r="I92" s="241" t="s">
        <v>706</v>
      </c>
      <c r="J92" s="241"/>
      <c r="K92" s="252"/>
    </row>
    <row r="93" spans="2:11" ht="15" customHeight="1">
      <c r="B93" s="261"/>
      <c r="C93" s="241" t="s">
        <v>707</v>
      </c>
      <c r="D93" s="241"/>
      <c r="E93" s="241"/>
      <c r="F93" s="260" t="s">
        <v>672</v>
      </c>
      <c r="G93" s="259"/>
      <c r="H93" s="241" t="s">
        <v>707</v>
      </c>
      <c r="I93" s="241" t="s">
        <v>706</v>
      </c>
      <c r="J93" s="241"/>
      <c r="K93" s="252"/>
    </row>
    <row r="94" spans="2:11" ht="15" customHeight="1">
      <c r="B94" s="261"/>
      <c r="C94" s="241" t="s">
        <v>39</v>
      </c>
      <c r="D94" s="241"/>
      <c r="E94" s="241"/>
      <c r="F94" s="260" t="s">
        <v>672</v>
      </c>
      <c r="G94" s="259"/>
      <c r="H94" s="241" t="s">
        <v>708</v>
      </c>
      <c r="I94" s="241" t="s">
        <v>706</v>
      </c>
      <c r="J94" s="241"/>
      <c r="K94" s="252"/>
    </row>
    <row r="95" spans="2:11" ht="15" customHeight="1">
      <c r="B95" s="261"/>
      <c r="C95" s="241" t="s">
        <v>49</v>
      </c>
      <c r="D95" s="241"/>
      <c r="E95" s="241"/>
      <c r="F95" s="260" t="s">
        <v>672</v>
      </c>
      <c r="G95" s="259"/>
      <c r="H95" s="241" t="s">
        <v>709</v>
      </c>
      <c r="I95" s="241" t="s">
        <v>706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4" t="s">
        <v>710</v>
      </c>
      <c r="D100" s="354"/>
      <c r="E100" s="354"/>
      <c r="F100" s="354"/>
      <c r="G100" s="354"/>
      <c r="H100" s="354"/>
      <c r="I100" s="354"/>
      <c r="J100" s="354"/>
      <c r="K100" s="252"/>
    </row>
    <row r="101" spans="2:11" ht="17.25" customHeight="1">
      <c r="B101" s="251"/>
      <c r="C101" s="253" t="s">
        <v>666</v>
      </c>
      <c r="D101" s="253"/>
      <c r="E101" s="253"/>
      <c r="F101" s="253" t="s">
        <v>667</v>
      </c>
      <c r="G101" s="254"/>
      <c r="H101" s="253" t="s">
        <v>116</v>
      </c>
      <c r="I101" s="253" t="s">
        <v>58</v>
      </c>
      <c r="J101" s="253" t="s">
        <v>668</v>
      </c>
      <c r="K101" s="252"/>
    </row>
    <row r="102" spans="2:11" ht="17.25" customHeight="1">
      <c r="B102" s="251"/>
      <c r="C102" s="255" t="s">
        <v>669</v>
      </c>
      <c r="D102" s="255"/>
      <c r="E102" s="255"/>
      <c r="F102" s="256" t="s">
        <v>670</v>
      </c>
      <c r="G102" s="257"/>
      <c r="H102" s="255"/>
      <c r="I102" s="255"/>
      <c r="J102" s="255" t="s">
        <v>671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54</v>
      </c>
      <c r="D104" s="258"/>
      <c r="E104" s="258"/>
      <c r="F104" s="260" t="s">
        <v>672</v>
      </c>
      <c r="G104" s="269"/>
      <c r="H104" s="241" t="s">
        <v>711</v>
      </c>
      <c r="I104" s="241" t="s">
        <v>674</v>
      </c>
      <c r="J104" s="241">
        <v>20</v>
      </c>
      <c r="K104" s="252"/>
    </row>
    <row r="105" spans="2:11" ht="15" customHeight="1">
      <c r="B105" s="251"/>
      <c r="C105" s="241" t="s">
        <v>675</v>
      </c>
      <c r="D105" s="241"/>
      <c r="E105" s="241"/>
      <c r="F105" s="260" t="s">
        <v>672</v>
      </c>
      <c r="G105" s="241"/>
      <c r="H105" s="241" t="s">
        <v>711</v>
      </c>
      <c r="I105" s="241" t="s">
        <v>674</v>
      </c>
      <c r="J105" s="241">
        <v>120</v>
      </c>
      <c r="K105" s="252"/>
    </row>
    <row r="106" spans="2:11" ht="15" customHeight="1">
      <c r="B106" s="261"/>
      <c r="C106" s="241" t="s">
        <v>677</v>
      </c>
      <c r="D106" s="241"/>
      <c r="E106" s="241"/>
      <c r="F106" s="260" t="s">
        <v>678</v>
      </c>
      <c r="G106" s="241"/>
      <c r="H106" s="241" t="s">
        <v>711</v>
      </c>
      <c r="I106" s="241" t="s">
        <v>674</v>
      </c>
      <c r="J106" s="241">
        <v>50</v>
      </c>
      <c r="K106" s="252"/>
    </row>
    <row r="107" spans="2:11" ht="15" customHeight="1">
      <c r="B107" s="261"/>
      <c r="C107" s="241" t="s">
        <v>680</v>
      </c>
      <c r="D107" s="241"/>
      <c r="E107" s="241"/>
      <c r="F107" s="260" t="s">
        <v>672</v>
      </c>
      <c r="G107" s="241"/>
      <c r="H107" s="241" t="s">
        <v>711</v>
      </c>
      <c r="I107" s="241" t="s">
        <v>682</v>
      </c>
      <c r="J107" s="241"/>
      <c r="K107" s="252"/>
    </row>
    <row r="108" spans="2:11" ht="15" customHeight="1">
      <c r="B108" s="261"/>
      <c r="C108" s="241" t="s">
        <v>691</v>
      </c>
      <c r="D108" s="241"/>
      <c r="E108" s="241"/>
      <c r="F108" s="260" t="s">
        <v>678</v>
      </c>
      <c r="G108" s="241"/>
      <c r="H108" s="241" t="s">
        <v>711</v>
      </c>
      <c r="I108" s="241" t="s">
        <v>674</v>
      </c>
      <c r="J108" s="241">
        <v>50</v>
      </c>
      <c r="K108" s="252"/>
    </row>
    <row r="109" spans="2:11" ht="15" customHeight="1">
      <c r="B109" s="261"/>
      <c r="C109" s="241" t="s">
        <v>699</v>
      </c>
      <c r="D109" s="241"/>
      <c r="E109" s="241"/>
      <c r="F109" s="260" t="s">
        <v>678</v>
      </c>
      <c r="G109" s="241"/>
      <c r="H109" s="241" t="s">
        <v>711</v>
      </c>
      <c r="I109" s="241" t="s">
        <v>674</v>
      </c>
      <c r="J109" s="241">
        <v>50</v>
      </c>
      <c r="K109" s="252"/>
    </row>
    <row r="110" spans="2:11" ht="15" customHeight="1">
      <c r="B110" s="261"/>
      <c r="C110" s="241" t="s">
        <v>697</v>
      </c>
      <c r="D110" s="241"/>
      <c r="E110" s="241"/>
      <c r="F110" s="260" t="s">
        <v>678</v>
      </c>
      <c r="G110" s="241"/>
      <c r="H110" s="241" t="s">
        <v>711</v>
      </c>
      <c r="I110" s="241" t="s">
        <v>674</v>
      </c>
      <c r="J110" s="241">
        <v>50</v>
      </c>
      <c r="K110" s="252"/>
    </row>
    <row r="111" spans="2:11" ht="15" customHeight="1">
      <c r="B111" s="261"/>
      <c r="C111" s="241" t="s">
        <v>54</v>
      </c>
      <c r="D111" s="241"/>
      <c r="E111" s="241"/>
      <c r="F111" s="260" t="s">
        <v>672</v>
      </c>
      <c r="G111" s="241"/>
      <c r="H111" s="241" t="s">
        <v>712</v>
      </c>
      <c r="I111" s="241" t="s">
        <v>674</v>
      </c>
      <c r="J111" s="241">
        <v>20</v>
      </c>
      <c r="K111" s="252"/>
    </row>
    <row r="112" spans="2:11" ht="15" customHeight="1">
      <c r="B112" s="261"/>
      <c r="C112" s="241" t="s">
        <v>713</v>
      </c>
      <c r="D112" s="241"/>
      <c r="E112" s="241"/>
      <c r="F112" s="260" t="s">
        <v>672</v>
      </c>
      <c r="G112" s="241"/>
      <c r="H112" s="241" t="s">
        <v>714</v>
      </c>
      <c r="I112" s="241" t="s">
        <v>674</v>
      </c>
      <c r="J112" s="241">
        <v>120</v>
      </c>
      <c r="K112" s="252"/>
    </row>
    <row r="113" spans="2:11" ht="15" customHeight="1">
      <c r="B113" s="261"/>
      <c r="C113" s="241" t="s">
        <v>39</v>
      </c>
      <c r="D113" s="241"/>
      <c r="E113" s="241"/>
      <c r="F113" s="260" t="s">
        <v>672</v>
      </c>
      <c r="G113" s="241"/>
      <c r="H113" s="241" t="s">
        <v>715</v>
      </c>
      <c r="I113" s="241" t="s">
        <v>706</v>
      </c>
      <c r="J113" s="241"/>
      <c r="K113" s="252"/>
    </row>
    <row r="114" spans="2:11" ht="15" customHeight="1">
      <c r="B114" s="261"/>
      <c r="C114" s="241" t="s">
        <v>49</v>
      </c>
      <c r="D114" s="241"/>
      <c r="E114" s="241"/>
      <c r="F114" s="260" t="s">
        <v>672</v>
      </c>
      <c r="G114" s="241"/>
      <c r="H114" s="241" t="s">
        <v>716</v>
      </c>
      <c r="I114" s="241" t="s">
        <v>706</v>
      </c>
      <c r="J114" s="241"/>
      <c r="K114" s="252"/>
    </row>
    <row r="115" spans="2:11" ht="15" customHeight="1">
      <c r="B115" s="261"/>
      <c r="C115" s="241" t="s">
        <v>58</v>
      </c>
      <c r="D115" s="241"/>
      <c r="E115" s="241"/>
      <c r="F115" s="260" t="s">
        <v>672</v>
      </c>
      <c r="G115" s="241"/>
      <c r="H115" s="241" t="s">
        <v>717</v>
      </c>
      <c r="I115" s="241" t="s">
        <v>718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0" t="s">
        <v>719</v>
      </c>
      <c r="D120" s="350"/>
      <c r="E120" s="350"/>
      <c r="F120" s="350"/>
      <c r="G120" s="350"/>
      <c r="H120" s="350"/>
      <c r="I120" s="350"/>
      <c r="J120" s="350"/>
      <c r="K120" s="277"/>
    </row>
    <row r="121" spans="2:11" ht="17.25" customHeight="1">
      <c r="B121" s="278"/>
      <c r="C121" s="253" t="s">
        <v>666</v>
      </c>
      <c r="D121" s="253"/>
      <c r="E121" s="253"/>
      <c r="F121" s="253" t="s">
        <v>667</v>
      </c>
      <c r="G121" s="254"/>
      <c r="H121" s="253" t="s">
        <v>116</v>
      </c>
      <c r="I121" s="253" t="s">
        <v>58</v>
      </c>
      <c r="J121" s="253" t="s">
        <v>668</v>
      </c>
      <c r="K121" s="279"/>
    </row>
    <row r="122" spans="2:11" ht="17.25" customHeight="1">
      <c r="B122" s="278"/>
      <c r="C122" s="255" t="s">
        <v>669</v>
      </c>
      <c r="D122" s="255"/>
      <c r="E122" s="255"/>
      <c r="F122" s="256" t="s">
        <v>670</v>
      </c>
      <c r="G122" s="257"/>
      <c r="H122" s="255"/>
      <c r="I122" s="255"/>
      <c r="J122" s="255" t="s">
        <v>671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675</v>
      </c>
      <c r="D124" s="258"/>
      <c r="E124" s="258"/>
      <c r="F124" s="260" t="s">
        <v>672</v>
      </c>
      <c r="G124" s="241"/>
      <c r="H124" s="241" t="s">
        <v>711</v>
      </c>
      <c r="I124" s="241" t="s">
        <v>674</v>
      </c>
      <c r="J124" s="241">
        <v>120</v>
      </c>
      <c r="K124" s="282"/>
    </row>
    <row r="125" spans="2:11" ht="15" customHeight="1">
      <c r="B125" s="280"/>
      <c r="C125" s="241" t="s">
        <v>720</v>
      </c>
      <c r="D125" s="241"/>
      <c r="E125" s="241"/>
      <c r="F125" s="260" t="s">
        <v>672</v>
      </c>
      <c r="G125" s="241"/>
      <c r="H125" s="241" t="s">
        <v>721</v>
      </c>
      <c r="I125" s="241" t="s">
        <v>674</v>
      </c>
      <c r="J125" s="241" t="s">
        <v>722</v>
      </c>
      <c r="K125" s="282"/>
    </row>
    <row r="126" spans="2:11" ht="15" customHeight="1">
      <c r="B126" s="280"/>
      <c r="C126" s="241" t="s">
        <v>621</v>
      </c>
      <c r="D126" s="241"/>
      <c r="E126" s="241"/>
      <c r="F126" s="260" t="s">
        <v>672</v>
      </c>
      <c r="G126" s="241"/>
      <c r="H126" s="241" t="s">
        <v>723</v>
      </c>
      <c r="I126" s="241" t="s">
        <v>674</v>
      </c>
      <c r="J126" s="241" t="s">
        <v>722</v>
      </c>
      <c r="K126" s="282"/>
    </row>
    <row r="127" spans="2:11" ht="15" customHeight="1">
      <c r="B127" s="280"/>
      <c r="C127" s="241" t="s">
        <v>683</v>
      </c>
      <c r="D127" s="241"/>
      <c r="E127" s="241"/>
      <c r="F127" s="260" t="s">
        <v>678</v>
      </c>
      <c r="G127" s="241"/>
      <c r="H127" s="241" t="s">
        <v>684</v>
      </c>
      <c r="I127" s="241" t="s">
        <v>674</v>
      </c>
      <c r="J127" s="241">
        <v>15</v>
      </c>
      <c r="K127" s="282"/>
    </row>
    <row r="128" spans="2:11" ht="15" customHeight="1">
      <c r="B128" s="280"/>
      <c r="C128" s="262" t="s">
        <v>685</v>
      </c>
      <c r="D128" s="262"/>
      <c r="E128" s="262"/>
      <c r="F128" s="263" t="s">
        <v>678</v>
      </c>
      <c r="G128" s="262"/>
      <c r="H128" s="262" t="s">
        <v>686</v>
      </c>
      <c r="I128" s="262" t="s">
        <v>674</v>
      </c>
      <c r="J128" s="262">
        <v>15</v>
      </c>
      <c r="K128" s="282"/>
    </row>
    <row r="129" spans="2:11" ht="15" customHeight="1">
      <c r="B129" s="280"/>
      <c r="C129" s="262" t="s">
        <v>687</v>
      </c>
      <c r="D129" s="262"/>
      <c r="E129" s="262"/>
      <c r="F129" s="263" t="s">
        <v>678</v>
      </c>
      <c r="G129" s="262"/>
      <c r="H129" s="262" t="s">
        <v>688</v>
      </c>
      <c r="I129" s="262" t="s">
        <v>674</v>
      </c>
      <c r="J129" s="262">
        <v>20</v>
      </c>
      <c r="K129" s="282"/>
    </row>
    <row r="130" spans="2:11" ht="15" customHeight="1">
      <c r="B130" s="280"/>
      <c r="C130" s="262" t="s">
        <v>689</v>
      </c>
      <c r="D130" s="262"/>
      <c r="E130" s="262"/>
      <c r="F130" s="263" t="s">
        <v>678</v>
      </c>
      <c r="G130" s="262"/>
      <c r="H130" s="262" t="s">
        <v>690</v>
      </c>
      <c r="I130" s="262" t="s">
        <v>674</v>
      </c>
      <c r="J130" s="262">
        <v>20</v>
      </c>
      <c r="K130" s="282"/>
    </row>
    <row r="131" spans="2:11" ht="15" customHeight="1">
      <c r="B131" s="280"/>
      <c r="C131" s="241" t="s">
        <v>677</v>
      </c>
      <c r="D131" s="241"/>
      <c r="E131" s="241"/>
      <c r="F131" s="260" t="s">
        <v>678</v>
      </c>
      <c r="G131" s="241"/>
      <c r="H131" s="241" t="s">
        <v>711</v>
      </c>
      <c r="I131" s="241" t="s">
        <v>674</v>
      </c>
      <c r="J131" s="241">
        <v>50</v>
      </c>
      <c r="K131" s="282"/>
    </row>
    <row r="132" spans="2:11" ht="15" customHeight="1">
      <c r="B132" s="280"/>
      <c r="C132" s="241" t="s">
        <v>691</v>
      </c>
      <c r="D132" s="241"/>
      <c r="E132" s="241"/>
      <c r="F132" s="260" t="s">
        <v>678</v>
      </c>
      <c r="G132" s="241"/>
      <c r="H132" s="241" t="s">
        <v>711</v>
      </c>
      <c r="I132" s="241" t="s">
        <v>674</v>
      </c>
      <c r="J132" s="241">
        <v>50</v>
      </c>
      <c r="K132" s="282"/>
    </row>
    <row r="133" spans="2:11" ht="15" customHeight="1">
      <c r="B133" s="280"/>
      <c r="C133" s="241" t="s">
        <v>697</v>
      </c>
      <c r="D133" s="241"/>
      <c r="E133" s="241"/>
      <c r="F133" s="260" t="s">
        <v>678</v>
      </c>
      <c r="G133" s="241"/>
      <c r="H133" s="241" t="s">
        <v>711</v>
      </c>
      <c r="I133" s="241" t="s">
        <v>674</v>
      </c>
      <c r="J133" s="241">
        <v>50</v>
      </c>
      <c r="K133" s="282"/>
    </row>
    <row r="134" spans="2:11" ht="15" customHeight="1">
      <c r="B134" s="280"/>
      <c r="C134" s="241" t="s">
        <v>699</v>
      </c>
      <c r="D134" s="241"/>
      <c r="E134" s="241"/>
      <c r="F134" s="260" t="s">
        <v>678</v>
      </c>
      <c r="G134" s="241"/>
      <c r="H134" s="241" t="s">
        <v>711</v>
      </c>
      <c r="I134" s="241" t="s">
        <v>674</v>
      </c>
      <c r="J134" s="241">
        <v>50</v>
      </c>
      <c r="K134" s="282"/>
    </row>
    <row r="135" spans="2:11" ht="15" customHeight="1">
      <c r="B135" s="280"/>
      <c r="C135" s="241" t="s">
        <v>121</v>
      </c>
      <c r="D135" s="241"/>
      <c r="E135" s="241"/>
      <c r="F135" s="260" t="s">
        <v>678</v>
      </c>
      <c r="G135" s="241"/>
      <c r="H135" s="241" t="s">
        <v>724</v>
      </c>
      <c r="I135" s="241" t="s">
        <v>674</v>
      </c>
      <c r="J135" s="241">
        <v>255</v>
      </c>
      <c r="K135" s="282"/>
    </row>
    <row r="136" spans="2:11" ht="15" customHeight="1">
      <c r="B136" s="280"/>
      <c r="C136" s="241" t="s">
        <v>701</v>
      </c>
      <c r="D136" s="241"/>
      <c r="E136" s="241"/>
      <c r="F136" s="260" t="s">
        <v>672</v>
      </c>
      <c r="G136" s="241"/>
      <c r="H136" s="241" t="s">
        <v>725</v>
      </c>
      <c r="I136" s="241" t="s">
        <v>703</v>
      </c>
      <c r="J136" s="241"/>
      <c r="K136" s="282"/>
    </row>
    <row r="137" spans="2:11" ht="15" customHeight="1">
      <c r="B137" s="280"/>
      <c r="C137" s="241" t="s">
        <v>704</v>
      </c>
      <c r="D137" s="241"/>
      <c r="E137" s="241"/>
      <c r="F137" s="260" t="s">
        <v>672</v>
      </c>
      <c r="G137" s="241"/>
      <c r="H137" s="241" t="s">
        <v>726</v>
      </c>
      <c r="I137" s="241" t="s">
        <v>706</v>
      </c>
      <c r="J137" s="241"/>
      <c r="K137" s="282"/>
    </row>
    <row r="138" spans="2:11" ht="15" customHeight="1">
      <c r="B138" s="280"/>
      <c r="C138" s="241" t="s">
        <v>707</v>
      </c>
      <c r="D138" s="241"/>
      <c r="E138" s="241"/>
      <c r="F138" s="260" t="s">
        <v>672</v>
      </c>
      <c r="G138" s="241"/>
      <c r="H138" s="241" t="s">
        <v>707</v>
      </c>
      <c r="I138" s="241" t="s">
        <v>706</v>
      </c>
      <c r="J138" s="241"/>
      <c r="K138" s="282"/>
    </row>
    <row r="139" spans="2:11" ht="15" customHeight="1">
      <c r="B139" s="280"/>
      <c r="C139" s="241" t="s">
        <v>39</v>
      </c>
      <c r="D139" s="241"/>
      <c r="E139" s="241"/>
      <c r="F139" s="260" t="s">
        <v>672</v>
      </c>
      <c r="G139" s="241"/>
      <c r="H139" s="241" t="s">
        <v>727</v>
      </c>
      <c r="I139" s="241" t="s">
        <v>706</v>
      </c>
      <c r="J139" s="241"/>
      <c r="K139" s="282"/>
    </row>
    <row r="140" spans="2:11" ht="15" customHeight="1">
      <c r="B140" s="280"/>
      <c r="C140" s="241" t="s">
        <v>728</v>
      </c>
      <c r="D140" s="241"/>
      <c r="E140" s="241"/>
      <c r="F140" s="260" t="s">
        <v>672</v>
      </c>
      <c r="G140" s="241"/>
      <c r="H140" s="241" t="s">
        <v>729</v>
      </c>
      <c r="I140" s="241" t="s">
        <v>706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4" t="s">
        <v>730</v>
      </c>
      <c r="D145" s="354"/>
      <c r="E145" s="354"/>
      <c r="F145" s="354"/>
      <c r="G145" s="354"/>
      <c r="H145" s="354"/>
      <c r="I145" s="354"/>
      <c r="J145" s="354"/>
      <c r="K145" s="252"/>
    </row>
    <row r="146" spans="2:11" ht="17.25" customHeight="1">
      <c r="B146" s="251"/>
      <c r="C146" s="253" t="s">
        <v>666</v>
      </c>
      <c r="D146" s="253"/>
      <c r="E146" s="253"/>
      <c r="F146" s="253" t="s">
        <v>667</v>
      </c>
      <c r="G146" s="254"/>
      <c r="H146" s="253" t="s">
        <v>116</v>
      </c>
      <c r="I146" s="253" t="s">
        <v>58</v>
      </c>
      <c r="J146" s="253" t="s">
        <v>668</v>
      </c>
      <c r="K146" s="252"/>
    </row>
    <row r="147" spans="2:11" ht="17.25" customHeight="1">
      <c r="B147" s="251"/>
      <c r="C147" s="255" t="s">
        <v>669</v>
      </c>
      <c r="D147" s="255"/>
      <c r="E147" s="255"/>
      <c r="F147" s="256" t="s">
        <v>670</v>
      </c>
      <c r="G147" s="257"/>
      <c r="H147" s="255"/>
      <c r="I147" s="255"/>
      <c r="J147" s="255" t="s">
        <v>671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675</v>
      </c>
      <c r="D149" s="241"/>
      <c r="E149" s="241"/>
      <c r="F149" s="287" t="s">
        <v>672</v>
      </c>
      <c r="G149" s="241"/>
      <c r="H149" s="286" t="s">
        <v>711</v>
      </c>
      <c r="I149" s="286" t="s">
        <v>674</v>
      </c>
      <c r="J149" s="286">
        <v>120</v>
      </c>
      <c r="K149" s="282"/>
    </row>
    <row r="150" spans="2:11" ht="15" customHeight="1">
      <c r="B150" s="261"/>
      <c r="C150" s="286" t="s">
        <v>720</v>
      </c>
      <c r="D150" s="241"/>
      <c r="E150" s="241"/>
      <c r="F150" s="287" t="s">
        <v>672</v>
      </c>
      <c r="G150" s="241"/>
      <c r="H150" s="286" t="s">
        <v>731</v>
      </c>
      <c r="I150" s="286" t="s">
        <v>674</v>
      </c>
      <c r="J150" s="286" t="s">
        <v>722</v>
      </c>
      <c r="K150" s="282"/>
    </row>
    <row r="151" spans="2:11" ht="15" customHeight="1">
      <c r="B151" s="261"/>
      <c r="C151" s="286" t="s">
        <v>621</v>
      </c>
      <c r="D151" s="241"/>
      <c r="E151" s="241"/>
      <c r="F151" s="287" t="s">
        <v>672</v>
      </c>
      <c r="G151" s="241"/>
      <c r="H151" s="286" t="s">
        <v>732</v>
      </c>
      <c r="I151" s="286" t="s">
        <v>674</v>
      </c>
      <c r="J151" s="286" t="s">
        <v>722</v>
      </c>
      <c r="K151" s="282"/>
    </row>
    <row r="152" spans="2:11" ht="15" customHeight="1">
      <c r="B152" s="261"/>
      <c r="C152" s="286" t="s">
        <v>677</v>
      </c>
      <c r="D152" s="241"/>
      <c r="E152" s="241"/>
      <c r="F152" s="287" t="s">
        <v>678</v>
      </c>
      <c r="G152" s="241"/>
      <c r="H152" s="286" t="s">
        <v>711</v>
      </c>
      <c r="I152" s="286" t="s">
        <v>674</v>
      </c>
      <c r="J152" s="286">
        <v>50</v>
      </c>
      <c r="K152" s="282"/>
    </row>
    <row r="153" spans="2:11" ht="15" customHeight="1">
      <c r="B153" s="261"/>
      <c r="C153" s="286" t="s">
        <v>680</v>
      </c>
      <c r="D153" s="241"/>
      <c r="E153" s="241"/>
      <c r="F153" s="287" t="s">
        <v>672</v>
      </c>
      <c r="G153" s="241"/>
      <c r="H153" s="286" t="s">
        <v>711</v>
      </c>
      <c r="I153" s="286" t="s">
        <v>682</v>
      </c>
      <c r="J153" s="286"/>
      <c r="K153" s="282"/>
    </row>
    <row r="154" spans="2:11" ht="15" customHeight="1">
      <c r="B154" s="261"/>
      <c r="C154" s="286" t="s">
        <v>691</v>
      </c>
      <c r="D154" s="241"/>
      <c r="E154" s="241"/>
      <c r="F154" s="287" t="s">
        <v>678</v>
      </c>
      <c r="G154" s="241"/>
      <c r="H154" s="286" t="s">
        <v>711</v>
      </c>
      <c r="I154" s="286" t="s">
        <v>674</v>
      </c>
      <c r="J154" s="286">
        <v>50</v>
      </c>
      <c r="K154" s="282"/>
    </row>
    <row r="155" spans="2:11" ht="15" customHeight="1">
      <c r="B155" s="261"/>
      <c r="C155" s="286" t="s">
        <v>699</v>
      </c>
      <c r="D155" s="241"/>
      <c r="E155" s="241"/>
      <c r="F155" s="287" t="s">
        <v>678</v>
      </c>
      <c r="G155" s="241"/>
      <c r="H155" s="286" t="s">
        <v>711</v>
      </c>
      <c r="I155" s="286" t="s">
        <v>674</v>
      </c>
      <c r="J155" s="286">
        <v>50</v>
      </c>
      <c r="K155" s="282"/>
    </row>
    <row r="156" spans="2:11" ht="15" customHeight="1">
      <c r="B156" s="261"/>
      <c r="C156" s="286" t="s">
        <v>697</v>
      </c>
      <c r="D156" s="241"/>
      <c r="E156" s="241"/>
      <c r="F156" s="287" t="s">
        <v>678</v>
      </c>
      <c r="G156" s="241"/>
      <c r="H156" s="286" t="s">
        <v>711</v>
      </c>
      <c r="I156" s="286" t="s">
        <v>674</v>
      </c>
      <c r="J156" s="286">
        <v>50</v>
      </c>
      <c r="K156" s="282"/>
    </row>
    <row r="157" spans="2:11" ht="15" customHeight="1">
      <c r="B157" s="261"/>
      <c r="C157" s="286" t="s">
        <v>88</v>
      </c>
      <c r="D157" s="241"/>
      <c r="E157" s="241"/>
      <c r="F157" s="287" t="s">
        <v>672</v>
      </c>
      <c r="G157" s="241"/>
      <c r="H157" s="286" t="s">
        <v>733</v>
      </c>
      <c r="I157" s="286" t="s">
        <v>674</v>
      </c>
      <c r="J157" s="286" t="s">
        <v>734</v>
      </c>
      <c r="K157" s="282"/>
    </row>
    <row r="158" spans="2:11" ht="15" customHeight="1">
      <c r="B158" s="261"/>
      <c r="C158" s="286" t="s">
        <v>735</v>
      </c>
      <c r="D158" s="241"/>
      <c r="E158" s="241"/>
      <c r="F158" s="287" t="s">
        <v>672</v>
      </c>
      <c r="G158" s="241"/>
      <c r="H158" s="286" t="s">
        <v>736</v>
      </c>
      <c r="I158" s="286" t="s">
        <v>706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0" t="s">
        <v>737</v>
      </c>
      <c r="D163" s="350"/>
      <c r="E163" s="350"/>
      <c r="F163" s="350"/>
      <c r="G163" s="350"/>
      <c r="H163" s="350"/>
      <c r="I163" s="350"/>
      <c r="J163" s="350"/>
      <c r="K163" s="233"/>
    </row>
    <row r="164" spans="2:11" ht="17.25" customHeight="1">
      <c r="B164" s="232"/>
      <c r="C164" s="253" t="s">
        <v>666</v>
      </c>
      <c r="D164" s="253"/>
      <c r="E164" s="253"/>
      <c r="F164" s="253" t="s">
        <v>667</v>
      </c>
      <c r="G164" s="290"/>
      <c r="H164" s="291" t="s">
        <v>116</v>
      </c>
      <c r="I164" s="291" t="s">
        <v>58</v>
      </c>
      <c r="J164" s="253" t="s">
        <v>668</v>
      </c>
      <c r="K164" s="233"/>
    </row>
    <row r="165" spans="2:11" ht="17.25" customHeight="1">
      <c r="B165" s="234"/>
      <c r="C165" s="255" t="s">
        <v>669</v>
      </c>
      <c r="D165" s="255"/>
      <c r="E165" s="255"/>
      <c r="F165" s="256" t="s">
        <v>670</v>
      </c>
      <c r="G165" s="292"/>
      <c r="H165" s="293"/>
      <c r="I165" s="293"/>
      <c r="J165" s="255" t="s">
        <v>671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675</v>
      </c>
      <c r="D167" s="241"/>
      <c r="E167" s="241"/>
      <c r="F167" s="260" t="s">
        <v>672</v>
      </c>
      <c r="G167" s="241"/>
      <c r="H167" s="241" t="s">
        <v>711</v>
      </c>
      <c r="I167" s="241" t="s">
        <v>674</v>
      </c>
      <c r="J167" s="241">
        <v>120</v>
      </c>
      <c r="K167" s="282"/>
    </row>
    <row r="168" spans="2:11" ht="15" customHeight="1">
      <c r="B168" s="261"/>
      <c r="C168" s="241" t="s">
        <v>720</v>
      </c>
      <c r="D168" s="241"/>
      <c r="E168" s="241"/>
      <c r="F168" s="260" t="s">
        <v>672</v>
      </c>
      <c r="G168" s="241"/>
      <c r="H168" s="241" t="s">
        <v>721</v>
      </c>
      <c r="I168" s="241" t="s">
        <v>674</v>
      </c>
      <c r="J168" s="241" t="s">
        <v>722</v>
      </c>
      <c r="K168" s="282"/>
    </row>
    <row r="169" spans="2:11" ht="15" customHeight="1">
      <c r="B169" s="261"/>
      <c r="C169" s="241" t="s">
        <v>621</v>
      </c>
      <c r="D169" s="241"/>
      <c r="E169" s="241"/>
      <c r="F169" s="260" t="s">
        <v>672</v>
      </c>
      <c r="G169" s="241"/>
      <c r="H169" s="241" t="s">
        <v>738</v>
      </c>
      <c r="I169" s="241" t="s">
        <v>674</v>
      </c>
      <c r="J169" s="241" t="s">
        <v>722</v>
      </c>
      <c r="K169" s="282"/>
    </row>
    <row r="170" spans="2:11" ht="15" customHeight="1">
      <c r="B170" s="261"/>
      <c r="C170" s="241" t="s">
        <v>677</v>
      </c>
      <c r="D170" s="241"/>
      <c r="E170" s="241"/>
      <c r="F170" s="260" t="s">
        <v>678</v>
      </c>
      <c r="G170" s="241"/>
      <c r="H170" s="241" t="s">
        <v>738</v>
      </c>
      <c r="I170" s="241" t="s">
        <v>674</v>
      </c>
      <c r="J170" s="241">
        <v>50</v>
      </c>
      <c r="K170" s="282"/>
    </row>
    <row r="171" spans="2:11" ht="15" customHeight="1">
      <c r="B171" s="261"/>
      <c r="C171" s="241" t="s">
        <v>680</v>
      </c>
      <c r="D171" s="241"/>
      <c r="E171" s="241"/>
      <c r="F171" s="260" t="s">
        <v>672</v>
      </c>
      <c r="G171" s="241"/>
      <c r="H171" s="241" t="s">
        <v>738</v>
      </c>
      <c r="I171" s="241" t="s">
        <v>682</v>
      </c>
      <c r="J171" s="241"/>
      <c r="K171" s="282"/>
    </row>
    <row r="172" spans="2:11" ht="15" customHeight="1">
      <c r="B172" s="261"/>
      <c r="C172" s="241" t="s">
        <v>691</v>
      </c>
      <c r="D172" s="241"/>
      <c r="E172" s="241"/>
      <c r="F172" s="260" t="s">
        <v>678</v>
      </c>
      <c r="G172" s="241"/>
      <c r="H172" s="241" t="s">
        <v>738</v>
      </c>
      <c r="I172" s="241" t="s">
        <v>674</v>
      </c>
      <c r="J172" s="241">
        <v>50</v>
      </c>
      <c r="K172" s="282"/>
    </row>
    <row r="173" spans="2:11" ht="15" customHeight="1">
      <c r="B173" s="261"/>
      <c r="C173" s="241" t="s">
        <v>699</v>
      </c>
      <c r="D173" s="241"/>
      <c r="E173" s="241"/>
      <c r="F173" s="260" t="s">
        <v>678</v>
      </c>
      <c r="G173" s="241"/>
      <c r="H173" s="241" t="s">
        <v>738</v>
      </c>
      <c r="I173" s="241" t="s">
        <v>674</v>
      </c>
      <c r="J173" s="241">
        <v>50</v>
      </c>
      <c r="K173" s="282"/>
    </row>
    <row r="174" spans="2:11" ht="15" customHeight="1">
      <c r="B174" s="261"/>
      <c r="C174" s="241" t="s">
        <v>697</v>
      </c>
      <c r="D174" s="241"/>
      <c r="E174" s="241"/>
      <c r="F174" s="260" t="s">
        <v>678</v>
      </c>
      <c r="G174" s="241"/>
      <c r="H174" s="241" t="s">
        <v>738</v>
      </c>
      <c r="I174" s="241" t="s">
        <v>674</v>
      </c>
      <c r="J174" s="241">
        <v>50</v>
      </c>
      <c r="K174" s="282"/>
    </row>
    <row r="175" spans="2:11" ht="15" customHeight="1">
      <c r="B175" s="261"/>
      <c r="C175" s="241" t="s">
        <v>115</v>
      </c>
      <c r="D175" s="241"/>
      <c r="E175" s="241"/>
      <c r="F175" s="260" t="s">
        <v>672</v>
      </c>
      <c r="G175" s="241"/>
      <c r="H175" s="241" t="s">
        <v>739</v>
      </c>
      <c r="I175" s="241" t="s">
        <v>740</v>
      </c>
      <c r="J175" s="241"/>
      <c r="K175" s="282"/>
    </row>
    <row r="176" spans="2:11" ht="15" customHeight="1">
      <c r="B176" s="261"/>
      <c r="C176" s="241" t="s">
        <v>58</v>
      </c>
      <c r="D176" s="241"/>
      <c r="E176" s="241"/>
      <c r="F176" s="260" t="s">
        <v>672</v>
      </c>
      <c r="G176" s="241"/>
      <c r="H176" s="241" t="s">
        <v>741</v>
      </c>
      <c r="I176" s="241" t="s">
        <v>742</v>
      </c>
      <c r="J176" s="241">
        <v>1</v>
      </c>
      <c r="K176" s="282"/>
    </row>
    <row r="177" spans="2:11" ht="15" customHeight="1">
      <c r="B177" s="261"/>
      <c r="C177" s="241" t="s">
        <v>54</v>
      </c>
      <c r="D177" s="241"/>
      <c r="E177" s="241"/>
      <c r="F177" s="260" t="s">
        <v>672</v>
      </c>
      <c r="G177" s="241"/>
      <c r="H177" s="241" t="s">
        <v>743</v>
      </c>
      <c r="I177" s="241" t="s">
        <v>674</v>
      </c>
      <c r="J177" s="241">
        <v>20</v>
      </c>
      <c r="K177" s="282"/>
    </row>
    <row r="178" spans="2:11" ht="15" customHeight="1">
      <c r="B178" s="261"/>
      <c r="C178" s="241" t="s">
        <v>116</v>
      </c>
      <c r="D178" s="241"/>
      <c r="E178" s="241"/>
      <c r="F178" s="260" t="s">
        <v>672</v>
      </c>
      <c r="G178" s="241"/>
      <c r="H178" s="241" t="s">
        <v>744</v>
      </c>
      <c r="I178" s="241" t="s">
        <v>674</v>
      </c>
      <c r="J178" s="241">
        <v>255</v>
      </c>
      <c r="K178" s="282"/>
    </row>
    <row r="179" spans="2:11" ht="15" customHeight="1">
      <c r="B179" s="261"/>
      <c r="C179" s="241" t="s">
        <v>117</v>
      </c>
      <c r="D179" s="241"/>
      <c r="E179" s="241"/>
      <c r="F179" s="260" t="s">
        <v>672</v>
      </c>
      <c r="G179" s="241"/>
      <c r="H179" s="241" t="s">
        <v>637</v>
      </c>
      <c r="I179" s="241" t="s">
        <v>674</v>
      </c>
      <c r="J179" s="241">
        <v>10</v>
      </c>
      <c r="K179" s="282"/>
    </row>
    <row r="180" spans="2:11" ht="15" customHeight="1">
      <c r="B180" s="261"/>
      <c r="C180" s="241" t="s">
        <v>118</v>
      </c>
      <c r="D180" s="241"/>
      <c r="E180" s="241"/>
      <c r="F180" s="260" t="s">
        <v>672</v>
      </c>
      <c r="G180" s="241"/>
      <c r="H180" s="241" t="s">
        <v>745</v>
      </c>
      <c r="I180" s="241" t="s">
        <v>706</v>
      </c>
      <c r="J180" s="241"/>
      <c r="K180" s="282"/>
    </row>
    <row r="181" spans="2:11" ht="15" customHeight="1">
      <c r="B181" s="261"/>
      <c r="C181" s="241" t="s">
        <v>746</v>
      </c>
      <c r="D181" s="241"/>
      <c r="E181" s="241"/>
      <c r="F181" s="260" t="s">
        <v>672</v>
      </c>
      <c r="G181" s="241"/>
      <c r="H181" s="241" t="s">
        <v>747</v>
      </c>
      <c r="I181" s="241" t="s">
        <v>706</v>
      </c>
      <c r="J181" s="241"/>
      <c r="K181" s="282"/>
    </row>
    <row r="182" spans="2:11" ht="15" customHeight="1">
      <c r="B182" s="261"/>
      <c r="C182" s="241" t="s">
        <v>735</v>
      </c>
      <c r="D182" s="241"/>
      <c r="E182" s="241"/>
      <c r="F182" s="260" t="s">
        <v>672</v>
      </c>
      <c r="G182" s="241"/>
      <c r="H182" s="241" t="s">
        <v>748</v>
      </c>
      <c r="I182" s="241" t="s">
        <v>706</v>
      </c>
      <c r="J182" s="241"/>
      <c r="K182" s="282"/>
    </row>
    <row r="183" spans="2:11" ht="15" customHeight="1">
      <c r="B183" s="261"/>
      <c r="C183" s="241" t="s">
        <v>120</v>
      </c>
      <c r="D183" s="241"/>
      <c r="E183" s="241"/>
      <c r="F183" s="260" t="s">
        <v>678</v>
      </c>
      <c r="G183" s="241"/>
      <c r="H183" s="241" t="s">
        <v>749</v>
      </c>
      <c r="I183" s="241" t="s">
        <v>674</v>
      </c>
      <c r="J183" s="241">
        <v>50</v>
      </c>
      <c r="K183" s="282"/>
    </row>
    <row r="184" spans="2:11" ht="15" customHeight="1">
      <c r="B184" s="261"/>
      <c r="C184" s="241" t="s">
        <v>750</v>
      </c>
      <c r="D184" s="241"/>
      <c r="E184" s="241"/>
      <c r="F184" s="260" t="s">
        <v>678</v>
      </c>
      <c r="G184" s="241"/>
      <c r="H184" s="241" t="s">
        <v>751</v>
      </c>
      <c r="I184" s="241" t="s">
        <v>752</v>
      </c>
      <c r="J184" s="241"/>
      <c r="K184" s="282"/>
    </row>
    <row r="185" spans="2:11" ht="15" customHeight="1">
      <c r="B185" s="261"/>
      <c r="C185" s="241" t="s">
        <v>753</v>
      </c>
      <c r="D185" s="241"/>
      <c r="E185" s="241"/>
      <c r="F185" s="260" t="s">
        <v>678</v>
      </c>
      <c r="G185" s="241"/>
      <c r="H185" s="241" t="s">
        <v>754</v>
      </c>
      <c r="I185" s="241" t="s">
        <v>752</v>
      </c>
      <c r="J185" s="241"/>
      <c r="K185" s="282"/>
    </row>
    <row r="186" spans="2:11" ht="15" customHeight="1">
      <c r="B186" s="261"/>
      <c r="C186" s="241" t="s">
        <v>755</v>
      </c>
      <c r="D186" s="241"/>
      <c r="E186" s="241"/>
      <c r="F186" s="260" t="s">
        <v>678</v>
      </c>
      <c r="G186" s="241"/>
      <c r="H186" s="241" t="s">
        <v>756</v>
      </c>
      <c r="I186" s="241" t="s">
        <v>752</v>
      </c>
      <c r="J186" s="241"/>
      <c r="K186" s="282"/>
    </row>
    <row r="187" spans="2:11" ht="15" customHeight="1">
      <c r="B187" s="261"/>
      <c r="C187" s="294" t="s">
        <v>757</v>
      </c>
      <c r="D187" s="241"/>
      <c r="E187" s="241"/>
      <c r="F187" s="260" t="s">
        <v>678</v>
      </c>
      <c r="G187" s="241"/>
      <c r="H187" s="241" t="s">
        <v>758</v>
      </c>
      <c r="I187" s="241" t="s">
        <v>759</v>
      </c>
      <c r="J187" s="295" t="s">
        <v>760</v>
      </c>
      <c r="K187" s="282"/>
    </row>
    <row r="188" spans="2:11" ht="15" customHeight="1">
      <c r="B188" s="261"/>
      <c r="C188" s="246" t="s">
        <v>43</v>
      </c>
      <c r="D188" s="241"/>
      <c r="E188" s="241"/>
      <c r="F188" s="260" t="s">
        <v>672</v>
      </c>
      <c r="G188" s="241"/>
      <c r="H188" s="237" t="s">
        <v>761</v>
      </c>
      <c r="I188" s="241" t="s">
        <v>762</v>
      </c>
      <c r="J188" s="241"/>
      <c r="K188" s="282"/>
    </row>
    <row r="189" spans="2:11" ht="15" customHeight="1">
      <c r="B189" s="261"/>
      <c r="C189" s="246" t="s">
        <v>763</v>
      </c>
      <c r="D189" s="241"/>
      <c r="E189" s="241"/>
      <c r="F189" s="260" t="s">
        <v>672</v>
      </c>
      <c r="G189" s="241"/>
      <c r="H189" s="241" t="s">
        <v>764</v>
      </c>
      <c r="I189" s="241" t="s">
        <v>706</v>
      </c>
      <c r="J189" s="241"/>
      <c r="K189" s="282"/>
    </row>
    <row r="190" spans="2:11" ht="15" customHeight="1">
      <c r="B190" s="261"/>
      <c r="C190" s="246" t="s">
        <v>765</v>
      </c>
      <c r="D190" s="241"/>
      <c r="E190" s="241"/>
      <c r="F190" s="260" t="s">
        <v>672</v>
      </c>
      <c r="G190" s="241"/>
      <c r="H190" s="241" t="s">
        <v>766</v>
      </c>
      <c r="I190" s="241" t="s">
        <v>706</v>
      </c>
      <c r="J190" s="241"/>
      <c r="K190" s="282"/>
    </row>
    <row r="191" spans="2:11" ht="15" customHeight="1">
      <c r="B191" s="261"/>
      <c r="C191" s="246" t="s">
        <v>767</v>
      </c>
      <c r="D191" s="241"/>
      <c r="E191" s="241"/>
      <c r="F191" s="260" t="s">
        <v>678</v>
      </c>
      <c r="G191" s="241"/>
      <c r="H191" s="241" t="s">
        <v>768</v>
      </c>
      <c r="I191" s="241" t="s">
        <v>706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0" t="s">
        <v>769</v>
      </c>
      <c r="D197" s="350"/>
      <c r="E197" s="350"/>
      <c r="F197" s="350"/>
      <c r="G197" s="350"/>
      <c r="H197" s="350"/>
      <c r="I197" s="350"/>
      <c r="J197" s="350"/>
      <c r="K197" s="233"/>
    </row>
    <row r="198" spans="2:11" ht="25.5" customHeight="1">
      <c r="B198" s="232"/>
      <c r="C198" s="297" t="s">
        <v>770</v>
      </c>
      <c r="D198" s="297"/>
      <c r="E198" s="297"/>
      <c r="F198" s="297" t="s">
        <v>771</v>
      </c>
      <c r="G198" s="298"/>
      <c r="H198" s="355" t="s">
        <v>772</v>
      </c>
      <c r="I198" s="355"/>
      <c r="J198" s="355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762</v>
      </c>
      <c r="D200" s="241"/>
      <c r="E200" s="241"/>
      <c r="F200" s="260" t="s">
        <v>44</v>
      </c>
      <c r="G200" s="241"/>
      <c r="H200" s="352" t="s">
        <v>773</v>
      </c>
      <c r="I200" s="352"/>
      <c r="J200" s="352"/>
      <c r="K200" s="282"/>
    </row>
    <row r="201" spans="2:11" ht="15" customHeight="1">
      <c r="B201" s="261"/>
      <c r="C201" s="267"/>
      <c r="D201" s="241"/>
      <c r="E201" s="241"/>
      <c r="F201" s="260" t="s">
        <v>45</v>
      </c>
      <c r="G201" s="241"/>
      <c r="H201" s="352" t="s">
        <v>774</v>
      </c>
      <c r="I201" s="352"/>
      <c r="J201" s="352"/>
      <c r="K201" s="282"/>
    </row>
    <row r="202" spans="2:11" ht="15" customHeight="1">
      <c r="B202" s="261"/>
      <c r="C202" s="267"/>
      <c r="D202" s="241"/>
      <c r="E202" s="241"/>
      <c r="F202" s="260" t="s">
        <v>48</v>
      </c>
      <c r="G202" s="241"/>
      <c r="H202" s="352" t="s">
        <v>775</v>
      </c>
      <c r="I202" s="352"/>
      <c r="J202" s="352"/>
      <c r="K202" s="282"/>
    </row>
    <row r="203" spans="2:11" ht="15" customHeight="1">
      <c r="B203" s="261"/>
      <c r="C203" s="241"/>
      <c r="D203" s="241"/>
      <c r="E203" s="241"/>
      <c r="F203" s="260" t="s">
        <v>46</v>
      </c>
      <c r="G203" s="241"/>
      <c r="H203" s="352" t="s">
        <v>776</v>
      </c>
      <c r="I203" s="352"/>
      <c r="J203" s="352"/>
      <c r="K203" s="282"/>
    </row>
    <row r="204" spans="2:11" ht="15" customHeight="1">
      <c r="B204" s="261"/>
      <c r="C204" s="241"/>
      <c r="D204" s="241"/>
      <c r="E204" s="241"/>
      <c r="F204" s="260" t="s">
        <v>47</v>
      </c>
      <c r="G204" s="241"/>
      <c r="H204" s="352" t="s">
        <v>777</v>
      </c>
      <c r="I204" s="352"/>
      <c r="J204" s="352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718</v>
      </c>
      <c r="D206" s="241"/>
      <c r="E206" s="241"/>
      <c r="F206" s="260" t="s">
        <v>77</v>
      </c>
      <c r="G206" s="241"/>
      <c r="H206" s="352" t="s">
        <v>778</v>
      </c>
      <c r="I206" s="352"/>
      <c r="J206" s="352"/>
      <c r="K206" s="282"/>
    </row>
    <row r="207" spans="2:11" ht="15" customHeight="1">
      <c r="B207" s="261"/>
      <c r="C207" s="267"/>
      <c r="D207" s="241"/>
      <c r="E207" s="241"/>
      <c r="F207" s="260" t="s">
        <v>615</v>
      </c>
      <c r="G207" s="241"/>
      <c r="H207" s="352" t="s">
        <v>616</v>
      </c>
      <c r="I207" s="352"/>
      <c r="J207" s="352"/>
      <c r="K207" s="282"/>
    </row>
    <row r="208" spans="2:11" ht="15" customHeight="1">
      <c r="B208" s="261"/>
      <c r="C208" s="241"/>
      <c r="D208" s="241"/>
      <c r="E208" s="241"/>
      <c r="F208" s="260" t="s">
        <v>613</v>
      </c>
      <c r="G208" s="241"/>
      <c r="H208" s="352" t="s">
        <v>779</v>
      </c>
      <c r="I208" s="352"/>
      <c r="J208" s="352"/>
      <c r="K208" s="282"/>
    </row>
    <row r="209" spans="2:11" ht="15" customHeight="1">
      <c r="B209" s="299"/>
      <c r="C209" s="267"/>
      <c r="D209" s="267"/>
      <c r="E209" s="267"/>
      <c r="F209" s="260" t="s">
        <v>617</v>
      </c>
      <c r="G209" s="246"/>
      <c r="H209" s="356" t="s">
        <v>618</v>
      </c>
      <c r="I209" s="356"/>
      <c r="J209" s="356"/>
      <c r="K209" s="300"/>
    </row>
    <row r="210" spans="2:11" ht="15" customHeight="1">
      <c r="B210" s="299"/>
      <c r="C210" s="267"/>
      <c r="D210" s="267"/>
      <c r="E210" s="267"/>
      <c r="F210" s="260" t="s">
        <v>619</v>
      </c>
      <c r="G210" s="246"/>
      <c r="H210" s="356" t="s">
        <v>780</v>
      </c>
      <c r="I210" s="356"/>
      <c r="J210" s="356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742</v>
      </c>
      <c r="D212" s="267"/>
      <c r="E212" s="267"/>
      <c r="F212" s="260">
        <v>1</v>
      </c>
      <c r="G212" s="246"/>
      <c r="H212" s="356" t="s">
        <v>781</v>
      </c>
      <c r="I212" s="356"/>
      <c r="J212" s="356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56" t="s">
        <v>782</v>
      </c>
      <c r="I213" s="356"/>
      <c r="J213" s="356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56" t="s">
        <v>783</v>
      </c>
      <c r="I214" s="356"/>
      <c r="J214" s="356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56" t="s">
        <v>784</v>
      </c>
      <c r="I215" s="356"/>
      <c r="J215" s="356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algorithmName="SHA-512" hashValue="I6exYB2+QILM1kvW04wImC6Ncyn+vlOp0a8p7XiqKNKvnX8QsDPa7lfMuAUC9ceONzbkf6tixr0fcHroXNEQyQ==" saltValue="JZRZkF+0zi2ipiMg3+lTpQ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JENDA\Jenda</dc:creator>
  <cp:keywords/>
  <dc:description/>
  <cp:lastModifiedBy>Jana Adamcová</cp:lastModifiedBy>
  <dcterms:created xsi:type="dcterms:W3CDTF">2018-05-21T13:51:16Z</dcterms:created>
  <dcterms:modified xsi:type="dcterms:W3CDTF">2018-05-22T07:33:20Z</dcterms:modified>
  <cp:category/>
  <cp:version/>
  <cp:contentType/>
  <cp:contentStatus/>
</cp:coreProperties>
</file>