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/>
  <bookViews>
    <workbookView xWindow="510" yWindow="630" windowWidth="11175" windowHeight="11445" activeTab="0"/>
  </bookViews>
  <sheets>
    <sheet name="Rekapitulace stavby" sheetId="1" r:id="rId1"/>
    <sheet name="06 - Elektroinstalace" sheetId="2" r:id="rId2"/>
    <sheet name="04 - Ústřední vytápění" sheetId="3" r:id="rId3"/>
    <sheet name="07 - Vzduchotechnika" sheetId="4" r:id="rId4"/>
    <sheet name="02 - Zpevněné plochy" sheetId="5" r:id="rId5"/>
    <sheet name="03 - Zdravotní technika" sheetId="6" r:id="rId6"/>
    <sheet name="05 - Kuchyňské linky" sheetId="7" r:id="rId7"/>
    <sheet name="01 - Výstavba objektu  CDZ" sheetId="8" r:id="rId8"/>
    <sheet name="08 - Vedlejší rozpočtové ..." sheetId="9" r:id="rId9"/>
    <sheet name="Pokyny pro vyplnění" sheetId="10" r:id="rId10"/>
  </sheets>
  <definedNames>
    <definedName name="_xlnm._FilterDatabase" localSheetId="7" hidden="1">'01 - Výstavba objektu  CDZ'!$C$109:$K$109</definedName>
    <definedName name="_xlnm._FilterDatabase" localSheetId="4" hidden="1">'02 - Zpevněné plochy'!$C$82:$K$82</definedName>
    <definedName name="_xlnm._FilterDatabase" localSheetId="5" hidden="1">'03 - Zdravotní technika'!$C$85:$K$85</definedName>
    <definedName name="_xlnm._FilterDatabase" localSheetId="2" hidden="1">'04 - Ústřední vytápění'!$C$83:$K$83</definedName>
    <definedName name="_xlnm._FilterDatabase" localSheetId="6" hidden="1">'05 - Kuchyňské linky'!$C$84:$K$84</definedName>
    <definedName name="_xlnm._FilterDatabase" localSheetId="1" hidden="1">'06 - Elektroinstalace'!$C$89:$K$89</definedName>
    <definedName name="_xlnm._FilterDatabase" localSheetId="3" hidden="1">'07 - Vzduchotechnika'!$C$86:$K$86</definedName>
    <definedName name="_xlnm._FilterDatabase" localSheetId="8" hidden="1">'08 - Vedlejší rozpočtové ...'!$C$81:$K$81</definedName>
    <definedName name="_xlnm.Print_Area" localSheetId="7">'01 - Výstavba objektu  CDZ'!$C$4:$J$36,'01 - Výstavba objektu  CDZ'!$C$42:$J$91,'01 - Výstavba objektu  CDZ'!$C$97:$K$745</definedName>
    <definedName name="_xlnm.Print_Area" localSheetId="4">'02 - Zpevněné plochy'!$C$4:$J$36,'02 - Zpevněné plochy'!$C$42:$J$64,'02 - Zpevněné plochy'!$C$70:$K$124</definedName>
    <definedName name="_xlnm.Print_Area" localSheetId="5">'03 - Zdravotní technika'!$C$4:$J$36,'03 - Zdravotní technika'!$C$42:$J$67,'03 - Zdravotní technika'!$C$73:$K$385</definedName>
    <definedName name="_xlnm.Print_Area" localSheetId="2">'04 - Ústřední vytápění'!$C$4:$J$36,'04 - Ústřední vytápění'!$C$42:$J$65,'04 - Ústřední vytápění'!$C$71:$K$240</definedName>
    <definedName name="_xlnm.Print_Area" localSheetId="6">'05 - Kuchyňské linky'!$C$4:$J$36,'05 - Kuchyňské linky'!$C$42:$J$66,'05 - Kuchyňské linky'!$C$72:$K$131</definedName>
    <definedName name="_xlnm.Print_Area" localSheetId="1">'06 - Elektroinstalace'!$C$4:$J$36,'06 - Elektroinstalace'!$C$42:$J$71,'06 - Elektroinstalace'!$C$77:$K$411</definedName>
    <definedName name="_xlnm.Print_Area" localSheetId="3">'07 - Vzduchotechnika'!$C$4:$J$36,'07 - Vzduchotechnika'!$C$42:$J$68,'07 - Vzduchotechnika'!$C$74:$K$218</definedName>
    <definedName name="_xlnm.Print_Area" localSheetId="8">'08 - Vedlejší rozpočtové ...'!$C$4:$J$36,'08 - Vedlejší rozpočtové ...'!$C$42:$J$63,'08 - Vedlejší rozpočtové ...'!$C$69:$K$93</definedName>
    <definedName name="_xlnm.Print_Area" localSheetId="9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stavby'!$C$39:$AQ$60</definedName>
    <definedName name="_xlnm.Print_Titles" localSheetId="0">'Rekapitulace stavby'!$49:$49</definedName>
    <definedName name="_xlnm.Print_Titles" localSheetId="1">'06 - Elektroinstalace'!$89:$89</definedName>
    <definedName name="_xlnm.Print_Titles" localSheetId="2">'04 - Ústřední vytápění'!$83:$83</definedName>
    <definedName name="_xlnm.Print_Titles" localSheetId="3">'07 - Vzduchotechnika'!$86:$86</definedName>
    <definedName name="_xlnm.Print_Titles" localSheetId="4">'02 - Zpevněné plochy'!$82:$82</definedName>
    <definedName name="_xlnm.Print_Titles" localSheetId="5">'03 - Zdravotní technika'!$85:$85</definedName>
    <definedName name="_xlnm.Print_Titles" localSheetId="6">'05 - Kuchyňské linky'!$84:$84</definedName>
    <definedName name="_xlnm.Print_Titles" localSheetId="7">'01 - Výstavba objektu  CDZ'!$109:$109</definedName>
    <definedName name="_xlnm.Print_Titles" localSheetId="8">'08 - Vedlejší rozpočtové ...'!$81:$81</definedName>
  </definedNames>
  <calcPr calcId="125725"/>
</workbook>
</file>

<file path=xl/sharedStrings.xml><?xml version="1.0" encoding="utf-8"?>
<sst xmlns="http://schemas.openxmlformats.org/spreadsheetml/2006/main" count="25082" uniqueCount="5175">
  <si>
    <t>Export VZ</t>
  </si>
  <si>
    <t>List obsahuje:</t>
  </si>
  <si>
    <t>3.0</t>
  </si>
  <si>
    <t>ZAMOK</t>
  </si>
  <si>
    <t>False</t>
  </si>
  <si>
    <t>{e8de4420-bbbd-47aa-944d-cf6f0ae4cd14}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</si>
  <si>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</si>
  <si>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</si>
  <si>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</si>
  <si>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</si>
  <si>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</si>
  <si>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</si>
  <si>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</si>
  <si>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</si>
  <si>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CDZ-Trutnov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</si>
  <si>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</si>
  <si>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</si>
  <si>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CENTRUM DUŠEVNÍHO ZDRAVÍ, NA NIVÁCH 57</t>
  </si>
  <si>
    <t>0,1</t>
  </si>
  <si>
    <t>KSO:</t>
  </si>
  <si>
    <t/>
  </si>
  <si>
    <t>CC-CZ:</t>
  </si>
  <si>
    <t>1</t>
  </si>
  <si>
    <t>Místo:</t>
  </si>
  <si>
    <t>TRUTNOV</t>
  </si>
  <si>
    <t>Datum:</t>
  </si>
  <si>
    <t>23. 2. 2018</t>
  </si>
  <si>
    <t>10</t>
  </si>
  <si>
    <t>100</t>
  </si>
  <si>
    <t>Zadavatel:</t>
  </si>
  <si>
    <t>IČ:</t>
  </si>
  <si>
    <t>SDRUŽENÍ OZDRAVOVEN A LÉČEBEN OKRESU TRUTNOV</t>
  </si>
  <si>
    <t>DIČ:</t>
  </si>
  <si>
    <t>Uchazeč:</t>
  </si>
  <si>
    <t>Vyplň údaj</t>
  </si>
  <si>
    <t>Projektant:</t>
  </si>
  <si>
    <t>ATELIER PAVLÍČEK</t>
  </si>
  <si>
    <t>True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</si>
  <si>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</si>
  <si>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</si>
  <si>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</si>
  <si>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</si>
  <si>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</si>
  <si>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</si>
  <si>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</si>
  <si>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</si>
  <si>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</si>
  <si>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</si>
  <si>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</si>
  <si>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</si>
  <si>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</si>
  <si>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</si>
  <si>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</si>
  <si>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</si>
  <si>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</si>
  <si>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</si>
  <si>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</si>
  <si>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</si>
  <si>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</si>
  <si>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</si>
  <si>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</si>
  <si>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</si>
  <si>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</si>
  <si>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</si>
  <si>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</si>
  <si>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</si>
  <si>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</si>
  <si>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</si>
  <si>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</si>
  <si>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</si>
  <si>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</si>
  <si>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</si>
  <si>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</si>
  <si>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</si>
  <si>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</si>
  <si>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</si>
  <si>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</si>
  <si>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</si>
  <si>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06</t>
  </si>
  <si>
    <t>Elektroinstalace</t>
  </si>
  <si>
    <t>STA</t>
  </si>
  <si>
    <t>{429a05ca-54ca-4dc1-9b61-e3f86921da08}</t>
  </si>
  <si>
    <t>2</t>
  </si>
  <si>
    <t>04</t>
  </si>
  <si>
    <t>Ústřední vytápění</t>
  </si>
  <si>
    <t>{c70e2caa-9828-4344-8ba5-8fcff8e837c7}</t>
  </si>
  <si>
    <t>07</t>
  </si>
  <si>
    <t>Vzduchotechnika</t>
  </si>
  <si>
    <t>{f80ad033-71be-4103-890a-c6ac0fabb872}</t>
  </si>
  <si>
    <t>02</t>
  </si>
  <si>
    <t>Zpevněné plochy</t>
  </si>
  <si>
    <t>{f7fda74d-8041-4d27-9054-c95dd3885f0b}</t>
  </si>
  <si>
    <t>03</t>
  </si>
  <si>
    <t>Zdravotní technika</t>
  </si>
  <si>
    <t>{875da56c-16d9-49f8-860c-763c241abd3e}</t>
  </si>
  <si>
    <t>05</t>
  </si>
  <si>
    <t>Kuchyňské linky</t>
  </si>
  <si>
    <t>{7283c6a1-ba4a-4065-a6fb-33a7bdec2aee}</t>
  </si>
  <si>
    <t>01</t>
  </si>
  <si>
    <t>Výstavba objektu  CDZ</t>
  </si>
  <si>
    <t>{bb1f0a6a-b3b5-4ba7-9bf2-4c16be55de47}</t>
  </si>
  <si>
    <t>08</t>
  </si>
  <si>
    <t>Vedlejší rozpočtové náklady</t>
  </si>
  <si>
    <t>{5414f915-e3c7-462c-8304-5d5a9258a51d}</t>
  </si>
  <si>
    <t>Zpět na list:</t>
  </si>
  <si>
    <t>KRYCÍ LIST SOUPISU</t>
  </si>
  <si>
    <t>Objekt:</t>
  </si>
  <si>
    <t>06 - Elektroinstalace</t>
  </si>
  <si>
    <t>REKAPITULACE ČLENĚNÍ SOUPISU PRACÍ</t>
  </si>
  <si>
    <t>Kód dílu - Popis</t>
  </si>
  <si>
    <t>Cena celkem [CZK]</t>
  </si>
  <si>
    <t>Náklady soupisu celkem</t>
  </si>
  <si>
    <t>-1</t>
  </si>
  <si>
    <t>D1 - 1. Elektroinstalace - silnoproudá</t>
  </si>
  <si>
    <t>D10 - 10. PZTS (EZS)</t>
  </si>
  <si>
    <t>D11 - 11. Strukturovaná kabeláž, telefon, signalizace WC imobilní</t>
  </si>
  <si>
    <t>D12 - 12. Propojení budov, doplnění stávajího RACK a napojení na stáv. SK</t>
  </si>
  <si>
    <t>D13 - 13. Satelitní a televizní systém</t>
  </si>
  <si>
    <t>D14 - 14. HZS, PD, revize</t>
  </si>
  <si>
    <t>D2 - 2. Elektroinstalace - napojení NN - měření el. energie - napojení rozváděčů</t>
  </si>
  <si>
    <t>D3 - 3. Svítidla vč. zdrojů a předřadníků</t>
  </si>
  <si>
    <t>D4 - 4. Rozváděč RP01</t>
  </si>
  <si>
    <t>D5 - 5. Rozváděč RP11</t>
  </si>
  <si>
    <t>D6 - 6. Rozváděč RP21</t>
  </si>
  <si>
    <t>D7 - 7. Rozváděč RH</t>
  </si>
  <si>
    <t>D8 - 8. Dodávky - Zajištění přeložek a úprav inženýrských sítí</t>
  </si>
  <si>
    <t>D9 - 9. Hromosvody - Uzemnění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</si>
  <si>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</si>
  <si>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</si>
  <si>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</si>
  <si>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</si>
  <si>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</si>
  <si>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</si>
  <si>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</si>
  <si>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</si>
  <si>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</si>
  <si>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</si>
  <si>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</si>
  <si>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</si>
  <si>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</si>
  <si>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</si>
  <si>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D1</t>
  </si>
  <si>
    <t>1. Elektroinstalace - silnoproudá</t>
  </si>
  <si>
    <t>4</t>
  </si>
  <si>
    <t>ROZPOCET</t>
  </si>
  <si>
    <t>K</t>
  </si>
  <si>
    <t>Pol1</t>
  </si>
  <si>
    <t>Montáž elektroinstalace - díl 1. Elektroinstalace - silnoproudá</t>
  </si>
  <si>
    <t>SOUBOR</t>
  </si>
  <si>
    <t>VLASTNÍ POLOŽKA</t>
  </si>
  <si>
    <t>-1055404560</t>
  </si>
  <si>
    <t>Pol2</t>
  </si>
  <si>
    <t>Krabice elinstalační plastová KP67/2 pod omítku prázdná</t>
  </si>
  <si>
    <t>KS</t>
  </si>
  <si>
    <t>-1752943516</t>
  </si>
  <si>
    <t>3</t>
  </si>
  <si>
    <t>Pol3</t>
  </si>
  <si>
    <t>Krabice elinstalační plastová KU68LD do dutých stěn prázdná</t>
  </si>
  <si>
    <t>493717174</t>
  </si>
  <si>
    <t>Pol4</t>
  </si>
  <si>
    <t>Krabice elinstalační plastová KU68LD s víčkem do dutých stěn - rozvodná</t>
  </si>
  <si>
    <t>19892632</t>
  </si>
  <si>
    <t>5</t>
  </si>
  <si>
    <t>Pol5</t>
  </si>
  <si>
    <t>Krabice elinstalační plastová KU 68-1902 s víčkem pod omítku - rozvodná</t>
  </si>
  <si>
    <t>-502370711</t>
  </si>
  <si>
    <t>6</t>
  </si>
  <si>
    <t>Pol6</t>
  </si>
  <si>
    <t>Krabice elinstalační plastová KO97L prázdná s víčkem do dutých stěn rozvodná</t>
  </si>
  <si>
    <t>1036713720</t>
  </si>
  <si>
    <t>7</t>
  </si>
  <si>
    <t>Pol7</t>
  </si>
  <si>
    <t>Krabice elinstalační plastová KO97/5 prázdná s víčkem pod omítku rozvodná</t>
  </si>
  <si>
    <t>918264133</t>
  </si>
  <si>
    <t>8</t>
  </si>
  <si>
    <t>Pol8</t>
  </si>
  <si>
    <t>Krabice elinstalační plastová KT250 prázdná s víčkem pod omítku</t>
  </si>
  <si>
    <t>1567287918</t>
  </si>
  <si>
    <t>9</t>
  </si>
  <si>
    <t>Pol9</t>
  </si>
  <si>
    <t>Krabice elinstalační plastová 6455-11P se svorkovnicí a víčkem nad omítku IP54</t>
  </si>
  <si>
    <t>516767643</t>
  </si>
  <si>
    <t>Pol10</t>
  </si>
  <si>
    <t>Krabice elinstalační plastová 8135 PO se svork. a víčkem IP54 - P120-R</t>
  </si>
  <si>
    <t>1448539285</t>
  </si>
  <si>
    <t>11</t>
  </si>
  <si>
    <t>Pol11</t>
  </si>
  <si>
    <t>Krabice elinstalační plastová KP PK do parapetního žlabu prázdná</t>
  </si>
  <si>
    <t>-930320986</t>
  </si>
  <si>
    <t>12</t>
  </si>
  <si>
    <t>Pol12</t>
  </si>
  <si>
    <t>Trubka ohebná PVC, 320N, FX25 samozhášivá vč. kolen, spojek a příchytek</t>
  </si>
  <si>
    <t>M</t>
  </si>
  <si>
    <t>1264292086</t>
  </si>
  <si>
    <t>13</t>
  </si>
  <si>
    <t>Pol13</t>
  </si>
  <si>
    <t>Trubka ohebná PVC, 320N, FX40 samozhášivá vč. kolen, spojek a příchytek</t>
  </si>
  <si>
    <t>-2116147692</t>
  </si>
  <si>
    <t>14</t>
  </si>
  <si>
    <t>Pol14</t>
  </si>
  <si>
    <t>Parapetní kanál 140x70 vč. kolen, spojek a koncovek, víka, přepážky</t>
  </si>
  <si>
    <t>-1798690744</t>
  </si>
  <si>
    <t>Pol15</t>
  </si>
  <si>
    <t>Krycí oblá hliníková lišta 60mm</t>
  </si>
  <si>
    <t>2095442282</t>
  </si>
  <si>
    <t>16</t>
  </si>
  <si>
    <t>Pol16</t>
  </si>
  <si>
    <t>Pozinkovaný žlab perforovaný 62/50 vč. víka, kolen, spojek, konzol a spoj. mat.</t>
  </si>
  <si>
    <t>1930722295</t>
  </si>
  <si>
    <t>17</t>
  </si>
  <si>
    <t>Pol17</t>
  </si>
  <si>
    <t>Pozinkovaný žlab perforovaný 125/100 vč. víka, kolen, spojek, konzol a spoj. mat.</t>
  </si>
  <si>
    <t>1031933208</t>
  </si>
  <si>
    <t>18</t>
  </si>
  <si>
    <t>Pol18</t>
  </si>
  <si>
    <t>Drátěný žlab 50/50 vč. kolen, spojek, konzol a spoj. mat.</t>
  </si>
  <si>
    <t>1000899070</t>
  </si>
  <si>
    <t>19</t>
  </si>
  <si>
    <t>Pol19</t>
  </si>
  <si>
    <t>Drátěný žlab 100/50 vč. kolen, spojek, konzol a spoj. mat.</t>
  </si>
  <si>
    <t>202606347</t>
  </si>
  <si>
    <t>20</t>
  </si>
  <si>
    <t>Pol20</t>
  </si>
  <si>
    <t>Podlahový kanál 200x80 vč. příslušenství (roh, spojka kryt, protahovací krabice atp.)</t>
  </si>
  <si>
    <t>-873638035</t>
  </si>
  <si>
    <t>Pol21</t>
  </si>
  <si>
    <t>Podlahová krabice vč.víka pro 9 pozic vč. přístrojových krabic a nosné masky</t>
  </si>
  <si>
    <t>1459164193</t>
  </si>
  <si>
    <t>22</t>
  </si>
  <si>
    <t>Pol22</t>
  </si>
  <si>
    <t>Kabel CYKY-O 3x1,5</t>
  </si>
  <si>
    <t>-1560023457</t>
  </si>
  <si>
    <t>23</t>
  </si>
  <si>
    <t>Pol23</t>
  </si>
  <si>
    <t>Kabel CYKY-J 3x1,5</t>
  </si>
  <si>
    <t>1368026077</t>
  </si>
  <si>
    <t>24</t>
  </si>
  <si>
    <t>Pol24</t>
  </si>
  <si>
    <t>Kabel CYKY-J 3x2,5</t>
  </si>
  <si>
    <t>1145741257</t>
  </si>
  <si>
    <t>25</t>
  </si>
  <si>
    <t>Pol25</t>
  </si>
  <si>
    <t>Kabel CYKY-J 5x1,5</t>
  </si>
  <si>
    <t>-1118744915</t>
  </si>
  <si>
    <t>26</t>
  </si>
  <si>
    <t>Pol26</t>
  </si>
  <si>
    <t>Kabel CYKY-J 5x2,5</t>
  </si>
  <si>
    <t>-1675890937</t>
  </si>
  <si>
    <t>27</t>
  </si>
  <si>
    <t>Pol27</t>
  </si>
  <si>
    <t>Kabel CYKY-J 5x4</t>
  </si>
  <si>
    <t>1913172347</t>
  </si>
  <si>
    <t>28</t>
  </si>
  <si>
    <t>Pol28</t>
  </si>
  <si>
    <t>Kabel CSKH-J 5x1,5</t>
  </si>
  <si>
    <t>-652179339</t>
  </si>
  <si>
    <t>29</t>
  </si>
  <si>
    <t>Pol29</t>
  </si>
  <si>
    <t>Kabel CSKH-J 3x1,5</t>
  </si>
  <si>
    <t>-456611447</t>
  </si>
  <si>
    <t>30</t>
  </si>
  <si>
    <t>Pol30</t>
  </si>
  <si>
    <t>Kabel CXKH-R-J 3x1,5</t>
  </si>
  <si>
    <t>862542378</t>
  </si>
  <si>
    <t>31</t>
  </si>
  <si>
    <t>Pol31</t>
  </si>
  <si>
    <t>Kabel CXKH-R-O 3x1,5</t>
  </si>
  <si>
    <t>810516620</t>
  </si>
  <si>
    <t>32</t>
  </si>
  <si>
    <t>Pol32</t>
  </si>
  <si>
    <t>Kabel CXKH-R-J 3x2,5</t>
  </si>
  <si>
    <t>-13679197</t>
  </si>
  <si>
    <t>33</t>
  </si>
  <si>
    <t>Pol33</t>
  </si>
  <si>
    <t>Kabel CXKH-R-J 5x1,5</t>
  </si>
  <si>
    <t>265300163</t>
  </si>
  <si>
    <t>34</t>
  </si>
  <si>
    <t>Pol34</t>
  </si>
  <si>
    <t>Kabel CXKH-R-J 5x2,5</t>
  </si>
  <si>
    <t>-306075377</t>
  </si>
  <si>
    <t>35</t>
  </si>
  <si>
    <t>Pol35</t>
  </si>
  <si>
    <t>Zásuvka 230V/16A pod om. IP20 otoč, clonky, dvojitá</t>
  </si>
  <si>
    <t>732589450</t>
  </si>
  <si>
    <t>36</t>
  </si>
  <si>
    <t>Pol36</t>
  </si>
  <si>
    <t>Zásuvka 230V/16A pod om. IP20, clonky, vč. rám.</t>
  </si>
  <si>
    <t>-658325042</t>
  </si>
  <si>
    <t>37</t>
  </si>
  <si>
    <t>Pol37</t>
  </si>
  <si>
    <t>Zásuvka 230V/16A pod om. IP20, clonky, vč. rám. a sv. přep.</t>
  </si>
  <si>
    <t>2115796419</t>
  </si>
  <si>
    <t>38</t>
  </si>
  <si>
    <t>Pol38</t>
  </si>
  <si>
    <t>Vypínač řaz. 1 230V/10A pod omítku IP20 vč. kolébky a rám.</t>
  </si>
  <si>
    <t>-1736201817</t>
  </si>
  <si>
    <t>39</t>
  </si>
  <si>
    <t>Pol39</t>
  </si>
  <si>
    <t>Vypínač řaz. 5 230V/10A pod omítku IP20 vč. kolébky a rám.</t>
  </si>
  <si>
    <t>1971015791</t>
  </si>
  <si>
    <t>40</t>
  </si>
  <si>
    <t>Pol40</t>
  </si>
  <si>
    <t>Vypínač řaz. 6 230V/10A pod omítku IP20 vč. kolébky a rám.</t>
  </si>
  <si>
    <t>-1029843555</t>
  </si>
  <si>
    <t>41</t>
  </si>
  <si>
    <t>Pol41</t>
  </si>
  <si>
    <t>Vypínač řaz. 6+6 230V/10A pod omítku IP20 vč. kolébky a rám.</t>
  </si>
  <si>
    <t>876421196</t>
  </si>
  <si>
    <t>42</t>
  </si>
  <si>
    <t>Pol42</t>
  </si>
  <si>
    <t>Vypínač řaz. 7 230V/10A pod omítku IP20 vč. kolébky a rám.</t>
  </si>
  <si>
    <t>2102081006</t>
  </si>
  <si>
    <t>43</t>
  </si>
  <si>
    <t>Pol43</t>
  </si>
  <si>
    <t>Tlačítko řaz. 1/0 230V/10A pod omítku IP20 vč. kolébky a rám.</t>
  </si>
  <si>
    <t>-1970998456</t>
  </si>
  <si>
    <t>44</t>
  </si>
  <si>
    <t>Pol44</t>
  </si>
  <si>
    <t>Tlačítko řaz. 1/0 230V/10A pod omítku IP20 vč. doutnavky, kolébky a rám.</t>
  </si>
  <si>
    <t>446352603</t>
  </si>
  <si>
    <t>45</t>
  </si>
  <si>
    <t>Pol45</t>
  </si>
  <si>
    <t>Pohybový spínač 230V/10A IP44 180°</t>
  </si>
  <si>
    <t>1701719037</t>
  </si>
  <si>
    <t>46</t>
  </si>
  <si>
    <t>Pol46</t>
  </si>
  <si>
    <t>Multifunkční časové relé do el. krabice SMR-B s galv. odděleným vstupem</t>
  </si>
  <si>
    <t>-1937184809</t>
  </si>
  <si>
    <t>47</t>
  </si>
  <si>
    <t>Pol47</t>
  </si>
  <si>
    <t>Tlačítko ve skříňce se sklíčkem a opt. Signalizací 230V, červené "CENTRAL STOP"</t>
  </si>
  <si>
    <t>1061332347</t>
  </si>
  <si>
    <t>48</t>
  </si>
  <si>
    <t>Pol48</t>
  </si>
  <si>
    <t>Tlačítko ve skříňce se sklíčkem a opt. Signalizací 230V, červené "TOTAL STOP"</t>
  </si>
  <si>
    <t>-29508783</t>
  </si>
  <si>
    <t>49</t>
  </si>
  <si>
    <t>Pol49</t>
  </si>
  <si>
    <t>Vodič CY 4 zž</t>
  </si>
  <si>
    <t>-871879917</t>
  </si>
  <si>
    <t>50</t>
  </si>
  <si>
    <t>Pol50</t>
  </si>
  <si>
    <t>Vodič CY 6 zž</t>
  </si>
  <si>
    <t>874167099</t>
  </si>
  <si>
    <t>51</t>
  </si>
  <si>
    <t>Pol51</t>
  </si>
  <si>
    <t>Vodič CY 10 zž</t>
  </si>
  <si>
    <t>1904817956</t>
  </si>
  <si>
    <t>52</t>
  </si>
  <si>
    <t>Pol52</t>
  </si>
  <si>
    <t>Vodič CY 16 zž</t>
  </si>
  <si>
    <t>18234476</t>
  </si>
  <si>
    <t>53</t>
  </si>
  <si>
    <t>Pol53</t>
  </si>
  <si>
    <t>Vodič CY 25 zž</t>
  </si>
  <si>
    <t>-2141911731</t>
  </si>
  <si>
    <t>54</t>
  </si>
  <si>
    <t>Pol54</t>
  </si>
  <si>
    <t>Požární ucpávky</t>
  </si>
  <si>
    <t>SET</t>
  </si>
  <si>
    <t>1975975975</t>
  </si>
  <si>
    <t>55</t>
  </si>
  <si>
    <t>Pol55</t>
  </si>
  <si>
    <t>Hlavní ochranná přípojnice a podružné ochranné přípojnice</t>
  </si>
  <si>
    <t>1757044198</t>
  </si>
  <si>
    <t>56</t>
  </si>
  <si>
    <t>Pol56</t>
  </si>
  <si>
    <t>Svorka pro pospojení vč. Cu pásku</t>
  </si>
  <si>
    <t>-263899237</t>
  </si>
  <si>
    <t>57</t>
  </si>
  <si>
    <t>Pol57</t>
  </si>
  <si>
    <t>Ukončení kabelů do 4x10</t>
  </si>
  <si>
    <t>-1561497458</t>
  </si>
  <si>
    <t>58</t>
  </si>
  <si>
    <t>Pol58</t>
  </si>
  <si>
    <t>Úprava elektroinstalace a připojení stávajících zařízení v jednotné ceně 20 000,-</t>
  </si>
  <si>
    <t>KPL</t>
  </si>
  <si>
    <t>-1080990969</t>
  </si>
  <si>
    <t>59</t>
  </si>
  <si>
    <t>Pol59</t>
  </si>
  <si>
    <t>Stavební sádra</t>
  </si>
  <si>
    <t>KG</t>
  </si>
  <si>
    <t>-902849609</t>
  </si>
  <si>
    <t>60</t>
  </si>
  <si>
    <t>Pol60</t>
  </si>
  <si>
    <t>Drobný materiál (3% z materálu)</t>
  </si>
  <si>
    <t>1215290527</t>
  </si>
  <si>
    <t>61</t>
  </si>
  <si>
    <t>Pol61</t>
  </si>
  <si>
    <t>Sekání prostupy a stavební přípomoce (20% z montáží)</t>
  </si>
  <si>
    <t>-1115492959</t>
  </si>
  <si>
    <t>D10</t>
  </si>
  <si>
    <t>10. PZTS (EZS)</t>
  </si>
  <si>
    <t>196</t>
  </si>
  <si>
    <t>Pol160</t>
  </si>
  <si>
    <t>Montáž elektroinstalace - díl 10. PZTS (EZS)</t>
  </si>
  <si>
    <t>2096381123</t>
  </si>
  <si>
    <t>197</t>
  </si>
  <si>
    <t>Pol161</t>
  </si>
  <si>
    <t>EZS ústředna sběrnicového typu, max 8 podsystémů, 192 zón a 254 modulů, vč. zdroje, skříně, oživení a zaškolení kompatibilní se stávající Digiplex EVO</t>
  </si>
  <si>
    <t>-1284850739</t>
  </si>
  <si>
    <t>198</t>
  </si>
  <si>
    <t>Pol162</t>
  </si>
  <si>
    <t>Akumulátor 12V/18Ah</t>
  </si>
  <si>
    <t>571109393</t>
  </si>
  <si>
    <t>199</t>
  </si>
  <si>
    <t>Pol163</t>
  </si>
  <si>
    <t>Pomocný zdroj vč. skříně, transf. aku a oddělovače sběrnice</t>
  </si>
  <si>
    <t>-1657723047</t>
  </si>
  <si>
    <t>200</t>
  </si>
  <si>
    <t>Pol164</t>
  </si>
  <si>
    <t>GSM brána vč. hlasového modulu</t>
  </si>
  <si>
    <t>1589937390</t>
  </si>
  <si>
    <t>201</t>
  </si>
  <si>
    <t>Pol165</t>
  </si>
  <si>
    <t>Internetové rozhraní IP-100</t>
  </si>
  <si>
    <t>-217201903</t>
  </si>
  <si>
    <t>202</t>
  </si>
  <si>
    <t>Pol166</t>
  </si>
  <si>
    <t>Kódovací klávesnice LCD (grafický dotykový 5" barevný LCD displej 6,4 x 11,2 cm, signalizace všech stavů pomocí ikon a popisů, přehledné a pohodlné ovládání přímo na dotykovém LCD, zobrazení půdorysů objektu se zobrazením stavu čidel, zobrazení Annunciátor - přehledné zobrazení stavu podsystémů a zón)</t>
  </si>
  <si>
    <t>1002921049</t>
  </si>
  <si>
    <t>203</t>
  </si>
  <si>
    <t>Pol167</t>
  </si>
  <si>
    <t>Venkovní zálohovaná siréna</t>
  </si>
  <si>
    <t>-1139211383</t>
  </si>
  <si>
    <t>204</t>
  </si>
  <si>
    <t>Pol168</t>
  </si>
  <si>
    <t>Vnitřní siréna</t>
  </si>
  <si>
    <t>-614783506</t>
  </si>
  <si>
    <t>205</t>
  </si>
  <si>
    <t>Pol169</t>
  </si>
  <si>
    <t>Expander osminásobný vč. krabice</t>
  </si>
  <si>
    <t>2008181418</t>
  </si>
  <si>
    <t>206</t>
  </si>
  <si>
    <t>Pol170</t>
  </si>
  <si>
    <t>Releový modul PGM4 vč. krabice</t>
  </si>
  <si>
    <t>-356682649</t>
  </si>
  <si>
    <t>207</t>
  </si>
  <si>
    <t>Pol171</t>
  </si>
  <si>
    <t>PIR snímač BUS, QUAD</t>
  </si>
  <si>
    <t>1774390100</t>
  </si>
  <si>
    <t>208</t>
  </si>
  <si>
    <t>Pol172</t>
  </si>
  <si>
    <t>Smoke detektor optickokouřový a teplotní</t>
  </si>
  <si>
    <t>-1212933144</t>
  </si>
  <si>
    <t>209</t>
  </si>
  <si>
    <t>Pol173</t>
  </si>
  <si>
    <t>Magnet</t>
  </si>
  <si>
    <t>1980251518</t>
  </si>
  <si>
    <t>210</t>
  </si>
  <si>
    <t>Pol174</t>
  </si>
  <si>
    <t>Magnet s vysokou mechanickou odolností</t>
  </si>
  <si>
    <t>6226886</t>
  </si>
  <si>
    <t>211</t>
  </si>
  <si>
    <t>Pol175</t>
  </si>
  <si>
    <t>Kabeláž sběrnice (stíněná 2x0,8+4x0,5)</t>
  </si>
  <si>
    <t>-2110068054</t>
  </si>
  <si>
    <t>212</t>
  </si>
  <si>
    <t>Pol176</t>
  </si>
  <si>
    <t>Kabeláž analogová/binární (stíněná 6x0,5)</t>
  </si>
  <si>
    <t>1203901688</t>
  </si>
  <si>
    <t>213</t>
  </si>
  <si>
    <t>Pol177</t>
  </si>
  <si>
    <t>1831437119</t>
  </si>
  <si>
    <t>214</t>
  </si>
  <si>
    <t>Pol178</t>
  </si>
  <si>
    <t>Elektroinstalační úložný materiál (trubky, lišty) pro EZS kabeláž</t>
  </si>
  <si>
    <t>-1650677556</t>
  </si>
  <si>
    <t>215</t>
  </si>
  <si>
    <t>Pol179</t>
  </si>
  <si>
    <t>929923707</t>
  </si>
  <si>
    <t>216</t>
  </si>
  <si>
    <t>Pol180</t>
  </si>
  <si>
    <t>727450306</t>
  </si>
  <si>
    <t>D11</t>
  </si>
  <si>
    <t>11. Strukturovaná kabeláž, telefon, signalizace WC imobilní</t>
  </si>
  <si>
    <t>217</t>
  </si>
  <si>
    <t>Pol181</t>
  </si>
  <si>
    <t>Montáž elektroinstalace - díl 11. Strukturovaná kabeláž, telefon, signalizace WC imobilní</t>
  </si>
  <si>
    <t>2048137317</t>
  </si>
  <si>
    <t>218</t>
  </si>
  <si>
    <t>Pol182</t>
  </si>
  <si>
    <t>Datový rozváděč RACK 42U 800x1000 (perforované bočnice)</t>
  </si>
  <si>
    <t>286570551</t>
  </si>
  <si>
    <t>219</t>
  </si>
  <si>
    <t>Pol183</t>
  </si>
  <si>
    <t>Ventilační jednotka 1U vč. termostatu</t>
  </si>
  <si>
    <t>154069939</t>
  </si>
  <si>
    <t>220</t>
  </si>
  <si>
    <t>Pol184</t>
  </si>
  <si>
    <t>RACK-Patch panel 24port vč. keyston, cat 6</t>
  </si>
  <si>
    <t>1686064696</t>
  </si>
  <si>
    <t>221</t>
  </si>
  <si>
    <t>Pol185</t>
  </si>
  <si>
    <t>RACK-Patch panel 25port vč. keyston, cat 3</t>
  </si>
  <si>
    <t>403111070</t>
  </si>
  <si>
    <t>222</t>
  </si>
  <si>
    <t>Pol186</t>
  </si>
  <si>
    <t>Vyvazovací panel</t>
  </si>
  <si>
    <t>865713398</t>
  </si>
  <si>
    <t>223</t>
  </si>
  <si>
    <t>Pol187</t>
  </si>
  <si>
    <t>Napájecí panel 5x230V, přep. ochrana</t>
  </si>
  <si>
    <t>928780880</t>
  </si>
  <si>
    <t>224</t>
  </si>
  <si>
    <t>Pol188</t>
  </si>
  <si>
    <t>Polička</t>
  </si>
  <si>
    <t>-917037585</t>
  </si>
  <si>
    <t>225</t>
  </si>
  <si>
    <t>Pol189</t>
  </si>
  <si>
    <t>Výsuvný optický rozváděč do 19" RACK, 24 ST,FC vč. opt. Kazety, ukončení 12 vláken, pigtail, patchcord</t>
  </si>
  <si>
    <t>819650915</t>
  </si>
  <si>
    <t>226</t>
  </si>
  <si>
    <t>Pol190</t>
  </si>
  <si>
    <t>Switch 24port 10/100/1000 mng, VLAN, 4xSFP</t>
  </si>
  <si>
    <t>767884569</t>
  </si>
  <si>
    <t>227</t>
  </si>
  <si>
    <t>Pol191</t>
  </si>
  <si>
    <t>Switch 24port 10/100/1000 mng, VLAN, 4xSFP, PoE</t>
  </si>
  <si>
    <t>1890742154</t>
  </si>
  <si>
    <t>228</t>
  </si>
  <si>
    <t>Pol192</t>
  </si>
  <si>
    <t>Modul MiniGBIC/ SFP 1000Base SM (LC), 10km (side A)</t>
  </si>
  <si>
    <t>-484109239</t>
  </si>
  <si>
    <t>229</t>
  </si>
  <si>
    <t>Pol193</t>
  </si>
  <si>
    <t>Modul MiniGBIC/ SFP 1000Base SM (LC), 10km (side B)</t>
  </si>
  <si>
    <t>-415647154</t>
  </si>
  <si>
    <t>230</t>
  </si>
  <si>
    <t>Pol194</t>
  </si>
  <si>
    <t>Patch kabel UTP 6A 0,5m</t>
  </si>
  <si>
    <t>262463033</t>
  </si>
  <si>
    <t>231</t>
  </si>
  <si>
    <t>Pol195</t>
  </si>
  <si>
    <t>Patch kabel UTP 6A 2m</t>
  </si>
  <si>
    <t>-1000054783</t>
  </si>
  <si>
    <t>232</t>
  </si>
  <si>
    <t>Pol196</t>
  </si>
  <si>
    <t>Záložní zdroj pro RACK 1U 750VA, vč. příslušenství</t>
  </si>
  <si>
    <t>-646565965</t>
  </si>
  <si>
    <t>233</t>
  </si>
  <si>
    <t>Pol197</t>
  </si>
  <si>
    <t>Kabeláž UTP Cat6A LSZH bezhalogenový</t>
  </si>
  <si>
    <t>-2059837650</t>
  </si>
  <si>
    <t>234</t>
  </si>
  <si>
    <t>Pol198</t>
  </si>
  <si>
    <t>Kabel SHKFH-R 5x2x0,5</t>
  </si>
  <si>
    <t>409733698</t>
  </si>
  <si>
    <t>235</t>
  </si>
  <si>
    <t>Pol199</t>
  </si>
  <si>
    <t>Kabel SHKFH-R 10x2x0,5</t>
  </si>
  <si>
    <t>-871884419</t>
  </si>
  <si>
    <t>236</t>
  </si>
  <si>
    <t>Pol200</t>
  </si>
  <si>
    <t>Telekomunikační svorková krabice (MIS)</t>
  </si>
  <si>
    <t>910037992</t>
  </si>
  <si>
    <t>237</t>
  </si>
  <si>
    <t>Pol201</t>
  </si>
  <si>
    <t>Svodič přepětí pro ISDN linky vč. rozvodnice</t>
  </si>
  <si>
    <t>-158153671</t>
  </si>
  <si>
    <t>238</t>
  </si>
  <si>
    <t>Pol202</t>
  </si>
  <si>
    <t>Datová zásuvka dvojnásobná, maska, keyston, kryt, rám. - vč. proměření</t>
  </si>
  <si>
    <t>-1777594360</t>
  </si>
  <si>
    <t>239</t>
  </si>
  <si>
    <t>Pol203</t>
  </si>
  <si>
    <t>HDMI zásuvka vč. krytu a rám.</t>
  </si>
  <si>
    <t>-1116872023</t>
  </si>
  <si>
    <t>240</t>
  </si>
  <si>
    <t>Pol204</t>
  </si>
  <si>
    <t>HDMI kabel</t>
  </si>
  <si>
    <t>1753685855</t>
  </si>
  <si>
    <t>241</t>
  </si>
  <si>
    <t>Pol205</t>
  </si>
  <si>
    <t>Elektromechanický zámek samozamykací (klika-klika)</t>
  </si>
  <si>
    <t>2121804972</t>
  </si>
  <si>
    <t>242</t>
  </si>
  <si>
    <t>Pol206</t>
  </si>
  <si>
    <t>Analogové tlačítkové tablo 6tl., antivandal, zapuštěné, kompatibilní s ATEUS NetStar</t>
  </si>
  <si>
    <t>-83840883</t>
  </si>
  <si>
    <t>243</t>
  </si>
  <si>
    <t>Pol207</t>
  </si>
  <si>
    <t>TÚ - Systémový telefon OpenStage 40 T, Nastavitelný, grafický displej se 6 řádky, jednobarevný, podsvícený, Optická signalizace volání, Číslicová tlačítka, 8 pevných tlačítek funkcí (částečně vybavených červenými LED diodami), 6 volně programovatelných dotekových tlačítek (osvětlených) s červenými LED diodami, (tlačítka funkcí, zkrácené volby nebo linky) Plně duplexní hlasité telefonování, Přípojka pro náhlavní hovorovou soupravu, 5-cestný navigační prvek, Tlačítka +/- pro nastavení hlasitosti</t>
  </si>
  <si>
    <t>1976792778</t>
  </si>
  <si>
    <t>244</t>
  </si>
  <si>
    <t>Pol208</t>
  </si>
  <si>
    <t>TÚ - Analogový telefon, LCD displej sklápěcí alfanumerický, zobrazuje čas, datum a dobu trvání hovoru, 16 melodií a 4 úrovně hlasitosti, možnost vypnutí vyzváněcího tónu, až 100 záznamů v tel. seznamu, 8 kláves přímého vytáčení na 16 čísel, handsfree, vizuální indikace vyzvánění, indikace VIP hovorů - označení určitých kontaktů jako VIP, přiřazení unikátního vyzváněcího tónu a vizuální indikace, může vyzvánět jen, když volá VIP, opětovné vytáčení až 5 posledních volaných čísel, seznam posledních 50 hovorů, blokování hovorů, elektronický zámek, klávesa ztlumení, Zástrčka pro náhlavní soupravu</t>
  </si>
  <si>
    <t>448670636</t>
  </si>
  <si>
    <t>245</t>
  </si>
  <si>
    <t>Pol209</t>
  </si>
  <si>
    <t>Anténa 27dBm s integrovaným WiFi 802.11 b/g/n, až 300Mbps, 2.4GHZ, MIMO, funkce AP/Hotspot, 1x LAN, PoE</t>
  </si>
  <si>
    <t>-1584869718</t>
  </si>
  <si>
    <t>246</t>
  </si>
  <si>
    <t>Pol210</t>
  </si>
  <si>
    <t>Nouzová signalizace - FAP3002 - Signální tlačítko - tahové pod omítku IP20 vč. rám.</t>
  </si>
  <si>
    <t>-962179899</t>
  </si>
  <si>
    <t>247</t>
  </si>
  <si>
    <t>Pol211</t>
  </si>
  <si>
    <t>Nouzová signalizace - FAP2001 - Signální tlačítko - resetovací pod omítku IP20 vč. rám</t>
  </si>
  <si>
    <t>507281487</t>
  </si>
  <si>
    <t>248</t>
  </si>
  <si>
    <t>Pol212</t>
  </si>
  <si>
    <t>Nouzová signalizace - FEH2001 - Kontrolní modul s alarmem pod omítku IP20 vč.rám</t>
  </si>
  <si>
    <t>-773791455</t>
  </si>
  <si>
    <t>249</t>
  </si>
  <si>
    <t>Pol213</t>
  </si>
  <si>
    <t>Nouzová signalizace - FIM1200 - Alarm pod omítku IP20 vč.rám</t>
  </si>
  <si>
    <t>121794147</t>
  </si>
  <si>
    <t>250</t>
  </si>
  <si>
    <t>Pol214</t>
  </si>
  <si>
    <t>Nouzová signalizace - FIM1300 - Signalizační panel pod omítku IP20 vč.rám</t>
  </si>
  <si>
    <t>-882742321</t>
  </si>
  <si>
    <t>251</t>
  </si>
  <si>
    <t>Pol215</t>
  </si>
  <si>
    <t>Kabelový žlab - drát 140x60 vč. příslušenství</t>
  </si>
  <si>
    <t>1552722293</t>
  </si>
  <si>
    <t>252</t>
  </si>
  <si>
    <t>Pol216</t>
  </si>
  <si>
    <t>Kabelový žlab - drát 60x60 vč. příslušenství</t>
  </si>
  <si>
    <t>-1111180358</t>
  </si>
  <si>
    <t>253</t>
  </si>
  <si>
    <t>Pol217</t>
  </si>
  <si>
    <t>Trubka ohebná PVC, 320N, FX16 pod omítku samozhášivá</t>
  </si>
  <si>
    <t>1203096183</t>
  </si>
  <si>
    <t>254</t>
  </si>
  <si>
    <t>Pol218</t>
  </si>
  <si>
    <t>Trubka ohebná PVC, 320N, FX25 pod omítku samozhášivá</t>
  </si>
  <si>
    <t>-1322885434</t>
  </si>
  <si>
    <t>255</t>
  </si>
  <si>
    <t>1376298349</t>
  </si>
  <si>
    <t>256</t>
  </si>
  <si>
    <t>179820203</t>
  </si>
  <si>
    <t>257</t>
  </si>
  <si>
    <t>Pol219</t>
  </si>
  <si>
    <t>Krabice elinstalační plastová KO97/5 prázdná s víčkem pod omítku</t>
  </si>
  <si>
    <t>792520846</t>
  </si>
  <si>
    <t>258</t>
  </si>
  <si>
    <t>319935568</t>
  </si>
  <si>
    <t>259</t>
  </si>
  <si>
    <t>714962828</t>
  </si>
  <si>
    <t>260</t>
  </si>
  <si>
    <t>-855448089</t>
  </si>
  <si>
    <t>261</t>
  </si>
  <si>
    <t>Pol220</t>
  </si>
  <si>
    <t>Drobný materiál (2% z materálu)</t>
  </si>
  <si>
    <t>-1121567580</t>
  </si>
  <si>
    <t>262</t>
  </si>
  <si>
    <t>Pol221</t>
  </si>
  <si>
    <t>Sekání prostupy a stavební přípomoce (10% z montáží)</t>
  </si>
  <si>
    <t>-2006907342</t>
  </si>
  <si>
    <t>D12</t>
  </si>
  <si>
    <t>12. Propojení budov, doplnění stávajího RACK a napojení na stáv. SK</t>
  </si>
  <si>
    <t>263</t>
  </si>
  <si>
    <t>Pol222</t>
  </si>
  <si>
    <t>Montáž elektroinstalace - díl 12. Propojení budov, doplnění stávajícího RACK a napojení na stávající SK</t>
  </si>
  <si>
    <t>796346432</t>
  </si>
  <si>
    <t>264</t>
  </si>
  <si>
    <t>859240058</t>
  </si>
  <si>
    <t>265</t>
  </si>
  <si>
    <t>-1695159244</t>
  </si>
  <si>
    <t>266</t>
  </si>
  <si>
    <t>-614337096</t>
  </si>
  <si>
    <t>267</t>
  </si>
  <si>
    <t>-813970689</t>
  </si>
  <si>
    <t>268</t>
  </si>
  <si>
    <t>1077717150</t>
  </si>
  <si>
    <t>269</t>
  </si>
  <si>
    <t>Pol223</t>
  </si>
  <si>
    <t>TÚ - ATEUS NetStar Extender analog - rack, 230V</t>
  </si>
  <si>
    <t>-1024877107</t>
  </si>
  <si>
    <t>270</t>
  </si>
  <si>
    <t>Pol224</t>
  </si>
  <si>
    <t>TÚ - ATEUS NetStar AVL modul, 8 AVL portů</t>
  </si>
  <si>
    <t>-1119395153</t>
  </si>
  <si>
    <t>271</t>
  </si>
  <si>
    <t>Pol225</t>
  </si>
  <si>
    <t>TÚ - ATEUS NetStar BRI/DVL modul, 4 BRI/4 DVL portů</t>
  </si>
  <si>
    <t>554752943</t>
  </si>
  <si>
    <t>272</t>
  </si>
  <si>
    <t>Pol226</t>
  </si>
  <si>
    <t>TÚ - 2N NetStar Extender Switch module "4"</t>
  </si>
  <si>
    <t>1100572914</t>
  </si>
  <si>
    <t>273</t>
  </si>
  <si>
    <t>-1707751664</t>
  </si>
  <si>
    <t>274</t>
  </si>
  <si>
    <t>Pol227</t>
  </si>
  <si>
    <t>Optický kabel single mode, 12 vláken</t>
  </si>
  <si>
    <t>-443488244</t>
  </si>
  <si>
    <t>275</t>
  </si>
  <si>
    <t>Pol228</t>
  </si>
  <si>
    <t>Optochránička Duraline silicore 40/33</t>
  </si>
  <si>
    <t>-1300043156</t>
  </si>
  <si>
    <t>276</t>
  </si>
  <si>
    <t>Pol229</t>
  </si>
  <si>
    <t>Kabel SHKFH-R 50x2x0,5</t>
  </si>
  <si>
    <t>648843295</t>
  </si>
  <si>
    <t>277</t>
  </si>
  <si>
    <t>Pol230</t>
  </si>
  <si>
    <t>Kabel UTP Cat6A LSZH bezhalogenový</t>
  </si>
  <si>
    <t>-225436924</t>
  </si>
  <si>
    <t>278</t>
  </si>
  <si>
    <t>Pol231</t>
  </si>
  <si>
    <t>Trubka ohebná PVC, 320N, FX32 pod omítku samozhášivá</t>
  </si>
  <si>
    <t>-1098027139</t>
  </si>
  <si>
    <t>279</t>
  </si>
  <si>
    <t>Pol232</t>
  </si>
  <si>
    <t>Trubka tuhá PVC, 320N, VRM25 samozhášivá vč. kolen, spojek a příchytek</t>
  </si>
  <si>
    <t>313827331</t>
  </si>
  <si>
    <t>280</t>
  </si>
  <si>
    <t>Pol233</t>
  </si>
  <si>
    <t>Lišta PVC 40x40 vč. kolen, spojek a koncovek</t>
  </si>
  <si>
    <t>1984280611</t>
  </si>
  <si>
    <t>281</t>
  </si>
  <si>
    <t>Pol234</t>
  </si>
  <si>
    <t>-61024606</t>
  </si>
  <si>
    <t>282</t>
  </si>
  <si>
    <t>Pol235</t>
  </si>
  <si>
    <t>Stavební přípomoce (20% z montáží)</t>
  </si>
  <si>
    <t>1525166939</t>
  </si>
  <si>
    <t>D13</t>
  </si>
  <si>
    <t>13. Satelitní a televizní systém</t>
  </si>
  <si>
    <t>283</t>
  </si>
  <si>
    <t>Pol236</t>
  </si>
  <si>
    <t>Montáž elektroinstalace - díl 13. Satelitní a televizní příjem</t>
  </si>
  <si>
    <t>-912418736</t>
  </si>
  <si>
    <t>284</t>
  </si>
  <si>
    <t>Pol237</t>
  </si>
  <si>
    <t>Satelitní parabola vč. kovertorů a konzole (3 družice) orbitální rozsah 40°</t>
  </si>
  <si>
    <t>1144479754</t>
  </si>
  <si>
    <t>285</t>
  </si>
  <si>
    <t>Pol238</t>
  </si>
  <si>
    <t>Terrestrální anténa</t>
  </si>
  <si>
    <t>-51986718</t>
  </si>
  <si>
    <t>286</t>
  </si>
  <si>
    <t>Pol239</t>
  </si>
  <si>
    <t>Multipřepínač 13in/16out s vlastním zdrojem (podpora DVB-T, DVB-S)</t>
  </si>
  <si>
    <t>983059181</t>
  </si>
  <si>
    <t>287</t>
  </si>
  <si>
    <t>Pol240</t>
  </si>
  <si>
    <t>Koax kabel 75Ohm</t>
  </si>
  <si>
    <t>1075895377</t>
  </si>
  <si>
    <t>288</t>
  </si>
  <si>
    <t>-1605363936</t>
  </si>
  <si>
    <t>289</t>
  </si>
  <si>
    <t>1410863589</t>
  </si>
  <si>
    <t>290</t>
  </si>
  <si>
    <t>2083107293</t>
  </si>
  <si>
    <t>291</t>
  </si>
  <si>
    <t>-1864530340</t>
  </si>
  <si>
    <t>292</t>
  </si>
  <si>
    <t>Pol241</t>
  </si>
  <si>
    <t>Krabice elinstalační plastová KU 68-1902 s víčkem pod omítku</t>
  </si>
  <si>
    <t>-1637732706</t>
  </si>
  <si>
    <t>293</t>
  </si>
  <si>
    <t>458934612</t>
  </si>
  <si>
    <t>294</t>
  </si>
  <si>
    <t>-72087702</t>
  </si>
  <si>
    <t>295</t>
  </si>
  <si>
    <t>Pol242</t>
  </si>
  <si>
    <t>Lišta PVC 60x40 vč. kolen, spojek a koncovek</t>
  </si>
  <si>
    <t>923905136</t>
  </si>
  <si>
    <t>296</t>
  </si>
  <si>
    <t>Pol243</t>
  </si>
  <si>
    <t>Zásuvka TV/SAT/R koncová pod om. IP20, vč. rám.</t>
  </si>
  <si>
    <t>-1834480945</t>
  </si>
  <si>
    <t>297</t>
  </si>
  <si>
    <t>Pol244</t>
  </si>
  <si>
    <t>Svodič přepětí pro koax. vedení vč. rozvodnice</t>
  </si>
  <si>
    <t>-2146688439</t>
  </si>
  <si>
    <t>298</t>
  </si>
  <si>
    <t>-1622283180</t>
  </si>
  <si>
    <t>299</t>
  </si>
  <si>
    <t>Pol245</t>
  </si>
  <si>
    <t>425339553</t>
  </si>
  <si>
    <t>300</t>
  </si>
  <si>
    <t>Pol246</t>
  </si>
  <si>
    <t>620469590</t>
  </si>
  <si>
    <t>D14</t>
  </si>
  <si>
    <t>14. HZS, PD, revize</t>
  </si>
  <si>
    <t>301</t>
  </si>
  <si>
    <t>Pol247</t>
  </si>
  <si>
    <t>Doklady, předávací protokoly, atestyv ELEKTRO</t>
  </si>
  <si>
    <t>-80152857</t>
  </si>
  <si>
    <t>302</t>
  </si>
  <si>
    <t>Pol248</t>
  </si>
  <si>
    <t>Demontáže a úpravy stávající instalace v průběhu rekonstrukce</t>
  </si>
  <si>
    <t>HOD</t>
  </si>
  <si>
    <t>-1159958369</t>
  </si>
  <si>
    <t>303</t>
  </si>
  <si>
    <t>Pol249</t>
  </si>
  <si>
    <t>PD skutečného provedení ELEKTRO</t>
  </si>
  <si>
    <t>-1357391625</t>
  </si>
  <si>
    <t>304</t>
  </si>
  <si>
    <t>Pol250</t>
  </si>
  <si>
    <t>Úprava a nastavení stávající TÚ</t>
  </si>
  <si>
    <t>-1063164703</t>
  </si>
  <si>
    <t>305</t>
  </si>
  <si>
    <t>Pol251</t>
  </si>
  <si>
    <t>Úprava a nastavení stávající Datové sítě</t>
  </si>
  <si>
    <t>-338754040</t>
  </si>
  <si>
    <t>306</t>
  </si>
  <si>
    <t>Pol252</t>
  </si>
  <si>
    <t>Koordinační a inženýrská činnost ELEKTRO</t>
  </si>
  <si>
    <t>1966232473</t>
  </si>
  <si>
    <t>308</t>
  </si>
  <si>
    <t>Pol254</t>
  </si>
  <si>
    <t>Revize ELEKTRO</t>
  </si>
  <si>
    <t>-436066076</t>
  </si>
  <si>
    <t>D2</t>
  </si>
  <si>
    <t>2. Elektroinstalace - napojení NN - měření el. energie - napojení rozváděčů</t>
  </si>
  <si>
    <t>62</t>
  </si>
  <si>
    <t>Pol62</t>
  </si>
  <si>
    <t>Montáž elektroinstalace - díl 2. Elektroinstalace - napojení NN - měření el. energie - napojení rozvaděčů</t>
  </si>
  <si>
    <t>1844891802</t>
  </si>
  <si>
    <t>63</t>
  </si>
  <si>
    <t>Pol63</t>
  </si>
  <si>
    <t>Kabel CXKH-R-J 5x10</t>
  </si>
  <si>
    <t>-2001453738</t>
  </si>
  <si>
    <t>64</t>
  </si>
  <si>
    <t>Pol64</t>
  </si>
  <si>
    <t>Kabel CYKY-J 4x25</t>
  </si>
  <si>
    <t>-942837412</t>
  </si>
  <si>
    <t>65</t>
  </si>
  <si>
    <t>-1782698717</t>
  </si>
  <si>
    <t>66</t>
  </si>
  <si>
    <t>-1388501835</t>
  </si>
  <si>
    <t>67</t>
  </si>
  <si>
    <t>-188501575</t>
  </si>
  <si>
    <t>68</t>
  </si>
  <si>
    <t>Pol65</t>
  </si>
  <si>
    <t>Ukončení kabelů do 4x25</t>
  </si>
  <si>
    <t>892537601</t>
  </si>
  <si>
    <t>69</t>
  </si>
  <si>
    <t>Pol66</t>
  </si>
  <si>
    <t>1571056136</t>
  </si>
  <si>
    <t>70</t>
  </si>
  <si>
    <t>Pol67</t>
  </si>
  <si>
    <t>1299036158</t>
  </si>
  <si>
    <t>D3</t>
  </si>
  <si>
    <t>3. Svítidla vč. zdrojů a předřadníků</t>
  </si>
  <si>
    <t>71</t>
  </si>
  <si>
    <t>Pol68</t>
  </si>
  <si>
    <t>Montáž elektroinstalace - díl 3. Svítidla vč. zdrojů a předřadníků</t>
  </si>
  <si>
    <t>364491257</t>
  </si>
  <si>
    <t>72</t>
  </si>
  <si>
    <t>Pol69</t>
  </si>
  <si>
    <t>"A" typ: Svítidlo LED 40W, 3700 lm, ALDP mřížka leštěná, IP20, EVG, UGR&amp;amp;lt;19, podhledové (596x596x60mm)</t>
  </si>
  <si>
    <t>-1260408246</t>
  </si>
  <si>
    <t>73</t>
  </si>
  <si>
    <t>Pol70</t>
  </si>
  <si>
    <t>"B" typ: Svítidlo LED 30W, 2800 lm, ALDP mřížka leštěná, IP20, EVG, UGR&amp;amp;lt;19, podhledové (596x596x60mm)</t>
  </si>
  <si>
    <t>-74345035</t>
  </si>
  <si>
    <t>74</t>
  </si>
  <si>
    <t>Pol71</t>
  </si>
  <si>
    <t>"C" typ: Svítidlo LED 33W, 3700 lm, světlovodivá akrylátová deska, IP40, EVG, UGR&amp;amp;lt;19, podhledové (596x596x15mm)</t>
  </si>
  <si>
    <t>646612358</t>
  </si>
  <si>
    <t>75</t>
  </si>
  <si>
    <t>Pol72</t>
  </si>
  <si>
    <t>"C-rámeček" typ: Svítidlo LED 33W, 3700 lm, světlovodivá akrylátová deska, IP40, EVG, UGR&amp;amp;lt;19, podhledové s rámečkem pro přisazenou montáž (596x596x45mm)</t>
  </si>
  <si>
    <t>1062649863</t>
  </si>
  <si>
    <t>76</t>
  </si>
  <si>
    <t>Pol73</t>
  </si>
  <si>
    <t>"D" typ: Svítidlo LED 50W, 5200 lm, světlovodivá akrylátová deska, IP40, EVG, UGR&amp;amp;lt;19, podhledové (596x596x15mm)</t>
  </si>
  <si>
    <t>-1822845135</t>
  </si>
  <si>
    <t>77</t>
  </si>
  <si>
    <t>Pol74</t>
  </si>
  <si>
    <t>"E" typ: Svítidlo LED 42W, 4000 lm, PMMA opál, IP40, EVG, přisazené (1293x208x77mm)</t>
  </si>
  <si>
    <t>1829499328</t>
  </si>
  <si>
    <t>78</t>
  </si>
  <si>
    <t>Pol75</t>
  </si>
  <si>
    <t>"F" typ: Svítidlo LED 60W, 6500 lm, polykarbonát, IP65, EVG, přisazené (1575x135x100mm)</t>
  </si>
  <si>
    <t>-33504526</t>
  </si>
  <si>
    <t>79</t>
  </si>
  <si>
    <t>Pol76</t>
  </si>
  <si>
    <t>"M" typ: Svítidlo kruhové, LED 23W, 2110 lm, d=280mm, h=120mm, IP43, opálový skleněný kryt, kovová základna vč. zdrojů, stropní</t>
  </si>
  <si>
    <t>-1408712571</t>
  </si>
  <si>
    <t>80</t>
  </si>
  <si>
    <t>Pol77</t>
  </si>
  <si>
    <t>"N" typ: Svítidlo kruhové, LED 37W, 3510 lm, d=420mm, h=125mm, IP43, opálový skleněný kryt, kovová základna vč. zdrojů, stropní</t>
  </si>
  <si>
    <t>-1285505300</t>
  </si>
  <si>
    <t>81</t>
  </si>
  <si>
    <t>Pol78</t>
  </si>
  <si>
    <t>"O" typ: Svítidlo na umyvadlo LED 7W, 308 lm, IP44, 9x50,5x12,5mm</t>
  </si>
  <si>
    <t>290386450</t>
  </si>
  <si>
    <t>82</t>
  </si>
  <si>
    <t>Pol79</t>
  </si>
  <si>
    <t>"P" typ: Svítidlo pod kuch. Linku, výklopné 1x13W, IP20, 575x85x35mm</t>
  </si>
  <si>
    <t>366687218</t>
  </si>
  <si>
    <t>83</t>
  </si>
  <si>
    <t>Pol80</t>
  </si>
  <si>
    <t>"S" typ: Svítidlo venkovní, půlválcové nástěnné, E27, 1x26W, IP54, tlakově litý hliník, direct-indirect, 80x260x106mm</t>
  </si>
  <si>
    <t>-1576298510</t>
  </si>
  <si>
    <t>84</t>
  </si>
  <si>
    <t>Pol81</t>
  </si>
  <si>
    <t>"R" typ: Svítidlo nástěnné, E27, 1x26W, IP44, plastové se skleněným stínítkem a plastovou mřížkou, 180x110mm</t>
  </si>
  <si>
    <t>113515298</t>
  </si>
  <si>
    <t>85</t>
  </si>
  <si>
    <t>Pol82</t>
  </si>
  <si>
    <t>"T" typ: Svítidlo kruhové, LED 36W, 5070 lm, d=490mm, h=1115mm, IP43, opálový skleněný kryt, kovová základna vč. zdrojů, stropní, dvouokruhové zapojení zdrojů (2700 lm + 2370 lm)</t>
  </si>
  <si>
    <t>1681904612</t>
  </si>
  <si>
    <t>86</t>
  </si>
  <si>
    <t>Pol83</t>
  </si>
  <si>
    <t>"Z1000" typ: Svítidlo lineární na světelnou lištu, LED 48W, 5880 lm, L=1000mm, h=95mm, IP40, hladký opálový kryt, hliníková základna vč. zdrojů, natáčení 2x85°</t>
  </si>
  <si>
    <t>-1272662010</t>
  </si>
  <si>
    <t>87</t>
  </si>
  <si>
    <t>Pol84</t>
  </si>
  <si>
    <t>"Z500" typ: Svítidlo lineární na světelnou lištu, LED 42W, 5300 lm, L=500mm, h=95mm, IP40, hladký opálový kryt, hliníková základna vč. zdrojů, natáčení 2x85°</t>
  </si>
  <si>
    <t>1483410252</t>
  </si>
  <si>
    <t>88</t>
  </si>
  <si>
    <t>Pol85</t>
  </si>
  <si>
    <t>"Z90" typ: Svítidlo bodové výklopné otočné na světelnou lištu, LED 13W, 800 lm, d=114mm, h=90mm, IP40, hladký opálový kryt, hliníková základna vč. zdrojů, vyzařovací úhel 45°</t>
  </si>
  <si>
    <t>-2013213469</t>
  </si>
  <si>
    <t>89</t>
  </si>
  <si>
    <t>Pol86</t>
  </si>
  <si>
    <t>"Z-lišta" typ: Závěsný systém světelných 3F lišt vč. koncovek, spojek a napájecích koncovek, vč. závěsného příslušenství a krytů. 2x lištový systém 7m přímý, 2x lištový systém 5m přímý</t>
  </si>
  <si>
    <t>-960216984</t>
  </si>
  <si>
    <t>90</t>
  </si>
  <si>
    <t>Pol87</t>
  </si>
  <si>
    <t>"NO" typ: Svítidlo nouzové LED 3,2W/1hod, IP22, autotest</t>
  </si>
  <si>
    <t>326265781</t>
  </si>
  <si>
    <t>91</t>
  </si>
  <si>
    <t>Pol88</t>
  </si>
  <si>
    <t>-1106884970</t>
  </si>
  <si>
    <t>92</t>
  </si>
  <si>
    <t>Pol89</t>
  </si>
  <si>
    <t>Sekání, prostupy a stavební přípomoce (10% z montáží)</t>
  </si>
  <si>
    <t>464626913</t>
  </si>
  <si>
    <t>D4</t>
  </si>
  <si>
    <t>4. Rozváděč RP01</t>
  </si>
  <si>
    <t>93</t>
  </si>
  <si>
    <t>Pol90</t>
  </si>
  <si>
    <t>Montáž elektroinstalace - díl 4. Rozváděč RP01</t>
  </si>
  <si>
    <t>1748329123</t>
  </si>
  <si>
    <t>94</t>
  </si>
  <si>
    <t>Pol91</t>
  </si>
  <si>
    <t>Skříň 766x920x100, 5x36 mod (180),Oceloplechová, zapuštěná IP30/20 vč. vkl. Konstrukce vhodná pro montáž do dutých stěn</t>
  </si>
  <si>
    <t>537177343</t>
  </si>
  <si>
    <t>95</t>
  </si>
  <si>
    <t>Pol92</t>
  </si>
  <si>
    <t>Hlavní vypínač 3P 63A DIN</t>
  </si>
  <si>
    <t>-125839467</t>
  </si>
  <si>
    <t>96</t>
  </si>
  <si>
    <t>Pol93</t>
  </si>
  <si>
    <t>Svodič přepětí 4p kategorie T2 s výměnnými moduly, In=20kA, Up=1,2kV</t>
  </si>
  <si>
    <t>2144381023</t>
  </si>
  <si>
    <t>97</t>
  </si>
  <si>
    <t>Pol94</t>
  </si>
  <si>
    <t>Jistič 3B25A 10kA</t>
  </si>
  <si>
    <t>306946992</t>
  </si>
  <si>
    <t>98</t>
  </si>
  <si>
    <t>Pol95</t>
  </si>
  <si>
    <t>Jistič 3C16A 10kA</t>
  </si>
  <si>
    <t>997940001</t>
  </si>
  <si>
    <t>99</t>
  </si>
  <si>
    <t>Pol96</t>
  </si>
  <si>
    <t>Jistič 1B16A 10kA</t>
  </si>
  <si>
    <t>-1407287165</t>
  </si>
  <si>
    <t>Pol97</t>
  </si>
  <si>
    <t>Jistič 1B10A 10kA</t>
  </si>
  <si>
    <t>843230483</t>
  </si>
  <si>
    <t>101</t>
  </si>
  <si>
    <t>Pol98</t>
  </si>
  <si>
    <t>Jistič 1B6A 10kA</t>
  </si>
  <si>
    <t>150051159</t>
  </si>
  <si>
    <t>102</t>
  </si>
  <si>
    <t>Pol99</t>
  </si>
  <si>
    <t>Proudový chránič 40/0,03/4 (typ AC)</t>
  </si>
  <si>
    <t>-1351523799</t>
  </si>
  <si>
    <t>103</t>
  </si>
  <si>
    <t>Pol100</t>
  </si>
  <si>
    <t>Asymetrický cyklovač s nastavitelnými časy obou cyklů, 230V/10A</t>
  </si>
  <si>
    <t>236753794</t>
  </si>
  <si>
    <t>104</t>
  </si>
  <si>
    <t>Pol101</t>
  </si>
  <si>
    <t>Zdroj proudu 230V/12VDC, 2A</t>
  </si>
  <si>
    <t>-818768320</t>
  </si>
  <si>
    <t>105</t>
  </si>
  <si>
    <t>Pol102</t>
  </si>
  <si>
    <t>Zdroj proudu 230V/24VDC, 1,5A</t>
  </si>
  <si>
    <t>333615361</t>
  </si>
  <si>
    <t>106</t>
  </si>
  <si>
    <t>Pol103</t>
  </si>
  <si>
    <t>Ukončení kabelů v rozváděči do 4x10</t>
  </si>
  <si>
    <t>-1801165023</t>
  </si>
  <si>
    <t>107</t>
  </si>
  <si>
    <t>Pol104</t>
  </si>
  <si>
    <t>Ukončení kabelů v rozváděči do 4x25</t>
  </si>
  <si>
    <t>-90163356</t>
  </si>
  <si>
    <t>108</t>
  </si>
  <si>
    <t>Pol105</t>
  </si>
  <si>
    <t>Přípojnice PE, N, HOP, Lišty DIN, propojovací přípojnice 63A/3P, svorky, štítky, vodiče</t>
  </si>
  <si>
    <t>1068686763</t>
  </si>
  <si>
    <t>109</t>
  </si>
  <si>
    <t>Pol106</t>
  </si>
  <si>
    <t>-201682452</t>
  </si>
  <si>
    <t>110</t>
  </si>
  <si>
    <t>Pol107</t>
  </si>
  <si>
    <t>Sekání prostupy a stavební přípomoce (6% z montáží)</t>
  </si>
  <si>
    <t>-3852613</t>
  </si>
  <si>
    <t>D5</t>
  </si>
  <si>
    <t>5. Rozváděč RP11</t>
  </si>
  <si>
    <t>111</t>
  </si>
  <si>
    <t>Pol108</t>
  </si>
  <si>
    <t>Montáž elektroinstalace - díl 5. Rozváděč RP11</t>
  </si>
  <si>
    <t>-701885060</t>
  </si>
  <si>
    <t>112</t>
  </si>
  <si>
    <t>-298269404</t>
  </si>
  <si>
    <t>113</t>
  </si>
  <si>
    <t>1120235817</t>
  </si>
  <si>
    <t>114</t>
  </si>
  <si>
    <t>805717492</t>
  </si>
  <si>
    <t>115</t>
  </si>
  <si>
    <t>1378499946</t>
  </si>
  <si>
    <t>116</t>
  </si>
  <si>
    <t>Pol109</t>
  </si>
  <si>
    <t>Jistič 3B16A 10kA</t>
  </si>
  <si>
    <t>485083331</t>
  </si>
  <si>
    <t>117</t>
  </si>
  <si>
    <t>Pol110</t>
  </si>
  <si>
    <t>Jistič 1C20A 10kA</t>
  </si>
  <si>
    <t>-1934672350</t>
  </si>
  <si>
    <t>118</t>
  </si>
  <si>
    <t>Pol111</t>
  </si>
  <si>
    <t>Jistič 1C16A 10kA</t>
  </si>
  <si>
    <t>268919457</t>
  </si>
  <si>
    <t>119</t>
  </si>
  <si>
    <t>2127504272</t>
  </si>
  <si>
    <t>120</t>
  </si>
  <si>
    <t>1812016444</t>
  </si>
  <si>
    <t>121</t>
  </si>
  <si>
    <t>1596887702</t>
  </si>
  <si>
    <t>122</t>
  </si>
  <si>
    <t>-561469546</t>
  </si>
  <si>
    <t>123</t>
  </si>
  <si>
    <t>468879555</t>
  </si>
  <si>
    <t>124</t>
  </si>
  <si>
    <t>1122205388</t>
  </si>
  <si>
    <t>125</t>
  </si>
  <si>
    <t>Pol112</t>
  </si>
  <si>
    <t>1520457385</t>
  </si>
  <si>
    <t>126</t>
  </si>
  <si>
    <t>Pol113</t>
  </si>
  <si>
    <t>-445911488</t>
  </si>
  <si>
    <t>127</t>
  </si>
  <si>
    <t>Pol114</t>
  </si>
  <si>
    <t>824369000</t>
  </si>
  <si>
    <t>D6</t>
  </si>
  <si>
    <t>6. Rozváděč RP21</t>
  </si>
  <si>
    <t>128</t>
  </si>
  <si>
    <t>Pol115</t>
  </si>
  <si>
    <t>Montáž elektroinstalace - díl 6. Rozváděč RP21</t>
  </si>
  <si>
    <t>471363131</t>
  </si>
  <si>
    <t>129</t>
  </si>
  <si>
    <t>1387928777</t>
  </si>
  <si>
    <t>130</t>
  </si>
  <si>
    <t>-321223102</t>
  </si>
  <si>
    <t>131</t>
  </si>
  <si>
    <t>1870623606</t>
  </si>
  <si>
    <t>132</t>
  </si>
  <si>
    <t>1038110189</t>
  </si>
  <si>
    <t>133</t>
  </si>
  <si>
    <t>-2085851808</t>
  </si>
  <si>
    <t>134</t>
  </si>
  <si>
    <t>-2030346003</t>
  </si>
  <si>
    <t>135</t>
  </si>
  <si>
    <t>1077318401</t>
  </si>
  <si>
    <t>136</t>
  </si>
  <si>
    <t>-1505735758</t>
  </si>
  <si>
    <t>137</t>
  </si>
  <si>
    <t>77336982</t>
  </si>
  <si>
    <t>138</t>
  </si>
  <si>
    <t>1777649939</t>
  </si>
  <si>
    <t>139</t>
  </si>
  <si>
    <t>1016461979</t>
  </si>
  <si>
    <t>140</t>
  </si>
  <si>
    <t>-1913679444</t>
  </si>
  <si>
    <t>141</t>
  </si>
  <si>
    <t>Pol116</t>
  </si>
  <si>
    <t>Soumrakový spínač se spínacími hodinami 230V/10A + fotosenzor</t>
  </si>
  <si>
    <t>327625119</t>
  </si>
  <si>
    <t>142</t>
  </si>
  <si>
    <t>240350139</t>
  </si>
  <si>
    <t>143</t>
  </si>
  <si>
    <t>-784355188</t>
  </si>
  <si>
    <t>144</t>
  </si>
  <si>
    <t>Pol117</t>
  </si>
  <si>
    <t>975635372</t>
  </si>
  <si>
    <t>145</t>
  </si>
  <si>
    <t>Pol118</t>
  </si>
  <si>
    <t>389089705</t>
  </si>
  <si>
    <t>D7</t>
  </si>
  <si>
    <t>7. Rozváděč RH</t>
  </si>
  <si>
    <t>146</t>
  </si>
  <si>
    <t>Pol119</t>
  </si>
  <si>
    <t>Montáž elektroinstalace - díl 7. Rozváděč RH</t>
  </si>
  <si>
    <t>-1239742193</t>
  </si>
  <si>
    <t>147</t>
  </si>
  <si>
    <t>Pol120</t>
  </si>
  <si>
    <t>988630901</t>
  </si>
  <si>
    <t>148</t>
  </si>
  <si>
    <t>Pol121</t>
  </si>
  <si>
    <t>Hlavní vypínač 3P 125A DIN vč připojovacího příslušenství</t>
  </si>
  <si>
    <t>1659985486</t>
  </si>
  <si>
    <t>149</t>
  </si>
  <si>
    <t>Pol122</t>
  </si>
  <si>
    <t>Napěťová spoušť 230V</t>
  </si>
  <si>
    <t>-516423316</t>
  </si>
  <si>
    <t>150</t>
  </si>
  <si>
    <t>Pol123</t>
  </si>
  <si>
    <t>Svodič přepětí 4p, kategorie T1 a T2, In=30kA(8/20), Up=1,5kV</t>
  </si>
  <si>
    <t>1002107088</t>
  </si>
  <si>
    <t>151</t>
  </si>
  <si>
    <t>Pol124</t>
  </si>
  <si>
    <t>Jistič 3B32A 10kA</t>
  </si>
  <si>
    <t>1577050852</t>
  </si>
  <si>
    <t>152</t>
  </si>
  <si>
    <t>48812323</t>
  </si>
  <si>
    <t>153</t>
  </si>
  <si>
    <t>659115600</t>
  </si>
  <si>
    <t>154</t>
  </si>
  <si>
    <t>961541161</t>
  </si>
  <si>
    <t>155</t>
  </si>
  <si>
    <t>Pol125</t>
  </si>
  <si>
    <t>Jistič 3B10A 10kA</t>
  </si>
  <si>
    <t>176826460</t>
  </si>
  <si>
    <t>156</t>
  </si>
  <si>
    <t>229257040</t>
  </si>
  <si>
    <t>157</t>
  </si>
  <si>
    <t>-2042532060</t>
  </si>
  <si>
    <t>158</t>
  </si>
  <si>
    <t>2085937561</t>
  </si>
  <si>
    <t>159</t>
  </si>
  <si>
    <t>140991997</t>
  </si>
  <si>
    <t>160</t>
  </si>
  <si>
    <t>856539509</t>
  </si>
  <si>
    <t>161</t>
  </si>
  <si>
    <t>Pol126</t>
  </si>
  <si>
    <t>Světelné návěští, dvojnásobné, 2x bílá, 230V</t>
  </si>
  <si>
    <t>-1266862464</t>
  </si>
  <si>
    <t>162</t>
  </si>
  <si>
    <t>321207337</t>
  </si>
  <si>
    <t>163</t>
  </si>
  <si>
    <t>1295193582</t>
  </si>
  <si>
    <t>164</t>
  </si>
  <si>
    <t>Pol127</t>
  </si>
  <si>
    <t>-1999684309</t>
  </si>
  <si>
    <t>165</t>
  </si>
  <si>
    <t>Pol128</t>
  </si>
  <si>
    <t>1611258929</t>
  </si>
  <si>
    <t>166</t>
  </si>
  <si>
    <t>Pol129</t>
  </si>
  <si>
    <t>-211950021</t>
  </si>
  <si>
    <t>D8</t>
  </si>
  <si>
    <t>8. Dodávky - Zajištění přeložek a úprav inženýrských sítí</t>
  </si>
  <si>
    <t>167</t>
  </si>
  <si>
    <t>Pol130</t>
  </si>
  <si>
    <t>Montáž elektroinstalace - díl 8. Dodávky - Zajištění přeložek a úprav inženýrských sítí</t>
  </si>
  <si>
    <t>-708530032</t>
  </si>
  <si>
    <t>168</t>
  </si>
  <si>
    <t>Pol131</t>
  </si>
  <si>
    <t>Přeložka vedení NN a rozpojovací skříně NN (jednotná cena 150000,- bez DPH) a zajištění organizace úpravy (ČEZ Distribuce)</t>
  </si>
  <si>
    <t>-803422360</t>
  </si>
  <si>
    <t>169</t>
  </si>
  <si>
    <t>Pol132</t>
  </si>
  <si>
    <t>Přeložka vedení VO a stožáru VO (jednotná cena 40000,- bez DPH) a zajištění organizace úpravy (TS Trutnov)</t>
  </si>
  <si>
    <t>-215425879</t>
  </si>
  <si>
    <t>170</t>
  </si>
  <si>
    <t>Pol133</t>
  </si>
  <si>
    <t>Odpojení a znovupřipojení telefonní přípojky stávajícím závěsným kabelem (jednotná cena 20000,- bez DPH) a zajištění organizace úpravy (CETIN)</t>
  </si>
  <si>
    <t>29002634</t>
  </si>
  <si>
    <t>D9</t>
  </si>
  <si>
    <t>9. Hromosvody - Uzemnění</t>
  </si>
  <si>
    <t>171</t>
  </si>
  <si>
    <t>Pol136</t>
  </si>
  <si>
    <t>Montáž elektroinstalace - díl 9. Hromosvody - Uzemění</t>
  </si>
  <si>
    <t>-344080278</t>
  </si>
  <si>
    <t>172</t>
  </si>
  <si>
    <t>Pol137</t>
  </si>
  <si>
    <t>Zemnící pásek FeZn 30x4</t>
  </si>
  <si>
    <t>-124892324</t>
  </si>
  <si>
    <t>173</t>
  </si>
  <si>
    <t>Pol138</t>
  </si>
  <si>
    <t>Zemnící drát FeZn 10</t>
  </si>
  <si>
    <t>-1773708807</t>
  </si>
  <si>
    <t>174</t>
  </si>
  <si>
    <t>Pol139</t>
  </si>
  <si>
    <t>Zemnící drát AlMgSi 8</t>
  </si>
  <si>
    <t>-599266034</t>
  </si>
  <si>
    <t>175</t>
  </si>
  <si>
    <t>-1516444300</t>
  </si>
  <si>
    <t>176</t>
  </si>
  <si>
    <t>Pol140</t>
  </si>
  <si>
    <t>Svorka SS spojovací</t>
  </si>
  <si>
    <t>-688379483</t>
  </si>
  <si>
    <t>177</t>
  </si>
  <si>
    <t>Pol141</t>
  </si>
  <si>
    <t>Svorka SZ zkušební</t>
  </si>
  <si>
    <t>-1574746931</t>
  </si>
  <si>
    <t>178</t>
  </si>
  <si>
    <t>Pol142</t>
  </si>
  <si>
    <t>Svorka SK křížová</t>
  </si>
  <si>
    <t>63131616</t>
  </si>
  <si>
    <t>179</t>
  </si>
  <si>
    <t>Pol143</t>
  </si>
  <si>
    <t>Svorka ST Okapové potrubí</t>
  </si>
  <si>
    <t>2048390727</t>
  </si>
  <si>
    <t>180</t>
  </si>
  <si>
    <t>Pol144</t>
  </si>
  <si>
    <t>Svorka pro připojení náhodných součástí</t>
  </si>
  <si>
    <t>1563271273</t>
  </si>
  <si>
    <t>181</t>
  </si>
  <si>
    <t>Pol145</t>
  </si>
  <si>
    <t>Svorka univerzální</t>
  </si>
  <si>
    <t>1775873898</t>
  </si>
  <si>
    <t>182</t>
  </si>
  <si>
    <t>Pol146</t>
  </si>
  <si>
    <t>Podpěra vedení pro ploché střechy</t>
  </si>
  <si>
    <t>2023495052</t>
  </si>
  <si>
    <t>183</t>
  </si>
  <si>
    <t>Pol147</t>
  </si>
  <si>
    <t>Podpěra svodu (plast 20mm)</t>
  </si>
  <si>
    <t>1858000750</t>
  </si>
  <si>
    <t>184</t>
  </si>
  <si>
    <t>Pol148</t>
  </si>
  <si>
    <t>Jímací tyč JR20</t>
  </si>
  <si>
    <t>5926311</t>
  </si>
  <si>
    <t>185</t>
  </si>
  <si>
    <t>Pol149</t>
  </si>
  <si>
    <t>Svorka k jímací tyči SJ01</t>
  </si>
  <si>
    <t>-2066708986</t>
  </si>
  <si>
    <t>186</t>
  </si>
  <si>
    <t>Pol150</t>
  </si>
  <si>
    <t>Trojramenný stojan pro jímací tyč vč. bet. Podstavců, podložek a svorek</t>
  </si>
  <si>
    <t>2085733231</t>
  </si>
  <si>
    <t>187</t>
  </si>
  <si>
    <t>Pol151</t>
  </si>
  <si>
    <t>Sada podpůrné GFK/Al trubky, jímacího hrotu, izolované podpěry a příslušenství</t>
  </si>
  <si>
    <t>-991624317</t>
  </si>
  <si>
    <t>188</t>
  </si>
  <si>
    <t>Pol152</t>
  </si>
  <si>
    <t>Izolovaný Cu vodič s vysokonapěťovou izolací vč. příchytek, koncovky a PA svorky</t>
  </si>
  <si>
    <t>-1101065329</t>
  </si>
  <si>
    <t>189</t>
  </si>
  <si>
    <t>Pol153</t>
  </si>
  <si>
    <t>Ochranný úhelník</t>
  </si>
  <si>
    <t>1706829813</t>
  </si>
  <si>
    <t>190</t>
  </si>
  <si>
    <t>Pol154</t>
  </si>
  <si>
    <t>Držák OU</t>
  </si>
  <si>
    <t>-59220338</t>
  </si>
  <si>
    <t>191</t>
  </si>
  <si>
    <t>Pol155</t>
  </si>
  <si>
    <t>Výkop pro zemnič vč. záhozu a zákl. úpravy terénu, zem 4, 60/30</t>
  </si>
  <si>
    <t>BM</t>
  </si>
  <si>
    <t>1124435444</t>
  </si>
  <si>
    <t>192</t>
  </si>
  <si>
    <t>Pol156</t>
  </si>
  <si>
    <t>Svorka SR03 páska-drát</t>
  </si>
  <si>
    <t>839498830</t>
  </si>
  <si>
    <t>193</t>
  </si>
  <si>
    <t>Pol157</t>
  </si>
  <si>
    <t>Svorka SR02 páska-páska</t>
  </si>
  <si>
    <t>-2141141384</t>
  </si>
  <si>
    <t>194</t>
  </si>
  <si>
    <t>Pol158</t>
  </si>
  <si>
    <t>-397973567</t>
  </si>
  <si>
    <t>195</t>
  </si>
  <si>
    <t>Pol159</t>
  </si>
  <si>
    <t>Stavební přípomoce (6% z montáží)</t>
  </si>
  <si>
    <t>1067947167</t>
  </si>
  <si>
    <t>04 - Ústřední vytápění</t>
  </si>
  <si>
    <t>D1 - 1. Strojovna</t>
  </si>
  <si>
    <t>D2 - 2. Potrubí</t>
  </si>
  <si>
    <t>D3 - 3. Armatury</t>
  </si>
  <si>
    <t>D4 - 4. Otopná tělesa</t>
  </si>
  <si>
    <t>D5 - 5. Nátěry</t>
  </si>
  <si>
    <t>D6 - 6. Izolace</t>
  </si>
  <si>
    <t>D7 - 7. Ostatní</t>
  </si>
  <si>
    <t>D8 - 8. Přesumy, doprava, apod.</t>
  </si>
  <si>
    <t>1. Strojovna</t>
  </si>
  <si>
    <t>ztrátový čas při zajištění koordinací před_při_po úpravách OPS v návaznosti na dodavatele tepla, zejmnéna při odstavovavání a vypouštění teplovodní přípojky, znovu napouštění teplovodní přípojky a najetí OPS</t>
  </si>
  <si>
    <t>-653297370</t>
  </si>
  <si>
    <t>odborná demontáž stáv. zařízení provizorní OPS (objektové předávací stanice) o výkonu cca 25 kW včt.vypuštění vody z celé OS (otopné sosustavy), tj.: deskový výměník tepla, oběhové čerpadlo, armatury do DN 50, potrubí ocelové do DN 50, izolací, včt. přemístění k uskladnění do vzdálenosti 5 km od místa stavby</t>
  </si>
  <si>
    <t>1874816816</t>
  </si>
  <si>
    <t>732 11-0812</t>
  </si>
  <si>
    <t>demontáž těles R+S, přes DN 100 do DN 200</t>
  </si>
  <si>
    <t>CS ÚRS 2016 01</t>
  </si>
  <si>
    <t>488023679</t>
  </si>
  <si>
    <t>viz výkres UT.0</t>
  </si>
  <si>
    <t>dodávka: kompaktní objektová předávací stanice (OPS) tepla Voda/Voda (podrobná technická specifikace OPS dle výkresů UT.06 - Specifkace OPS) s ohřev TV v nepřímotopném ohříváku o objemu 300 l (s celkovým výkonem 1,5 m3 TV /hod) a elektrickým topným tělesem o výkonu 4 kW a cirkulačním čerpadlem, výkon OPS 58 kW UT, primár 105/70°C, sekundár 70/40 °C, PN 25/6, kompletní stanice včt. MaR a havarijních stavů, včt. expanzního systému (tlaková expanzní nádoba o objemu 25 l, expanzní armatury pro připojení expanze), včt. úpravny vody změkčováním (výkon úpravny 0,5 m3/hod), včt. tepelné izolace (zaizolování stanice), včt. oživení stanice_zaškolení_uvedení do provozu, včt. dopravy na místo určení</t>
  </si>
  <si>
    <t>-803986195</t>
  </si>
  <si>
    <t>montáž kompaktní objektové předávací stanice: osazení a připojení na média (teplovod, topení, proppjení nepřímotopného ohříváku TV se stanicí, studená voda pro úpravnu vody a automatické dopouštění)</t>
  </si>
  <si>
    <t>-1948423357</t>
  </si>
  <si>
    <t>orientační štítky</t>
  </si>
  <si>
    <t>1110164284</t>
  </si>
  <si>
    <t>732 19-9100</t>
  </si>
  <si>
    <t>montáž orientačních štítků</t>
  </si>
  <si>
    <t>377549603</t>
  </si>
  <si>
    <t>P</t>
  </si>
  <si>
    <t>Poznámka k položce:
SOUČET</t>
  </si>
  <si>
    <t>2. Potrubí</t>
  </si>
  <si>
    <t>733 11-0803</t>
  </si>
  <si>
    <t>demontáž potrubí z trubek ocel. závit., DN do 15</t>
  </si>
  <si>
    <t>-2120130654</t>
  </si>
  <si>
    <t>733 11-0806</t>
  </si>
  <si>
    <t>demontáž potrubí z trubek ocel. závit., DN přes 15 do 32</t>
  </si>
  <si>
    <t>2094084542</t>
  </si>
  <si>
    <t>733 11-0808</t>
  </si>
  <si>
    <t>demontáž potrubí z trubek ocel. závit., DN přes 32 do 50</t>
  </si>
  <si>
    <t>107984269</t>
  </si>
  <si>
    <t>733 11-1113</t>
  </si>
  <si>
    <t>potr. z trubek ocel. záv., bezeš., běž., v kotel. a strojov., DN 15</t>
  </si>
  <si>
    <t>1545059264</t>
  </si>
  <si>
    <t>733 11-1114</t>
  </si>
  <si>
    <t>potr. z trubek ocel. záv., bezeš., běž., v kotel. a strojov., DN 20</t>
  </si>
  <si>
    <t>-1664357890</t>
  </si>
  <si>
    <t>733 11-1115</t>
  </si>
  <si>
    <t>potr. z trubek ocel. záv., bezeš., běž., v kotel. a strojov., DN 25</t>
  </si>
  <si>
    <t>-1989691962</t>
  </si>
  <si>
    <t>733 11-1116</t>
  </si>
  <si>
    <t>potr. z trubek ocel. záv., bezeš., běž., v kotel. a strojov., DN 32</t>
  </si>
  <si>
    <t>-1535714286</t>
  </si>
  <si>
    <t>733 11-1118</t>
  </si>
  <si>
    <t>potr. z trubek ocel. záv., bezeš., běž., v kotel. a strojov., DN 50</t>
  </si>
  <si>
    <t>433141685</t>
  </si>
  <si>
    <t>733 11-3113</t>
  </si>
  <si>
    <t>příplatek k ceně, za zhotovení přípojky z ocel. trub. závit., DN 15</t>
  </si>
  <si>
    <t>810025974</t>
  </si>
  <si>
    <t>733 11-3114</t>
  </si>
  <si>
    <t>příplatek k ceně, za zhotovení přípojky z ocel. trub. závit., DN 20</t>
  </si>
  <si>
    <t>-1991596301</t>
  </si>
  <si>
    <t>733 11-3115</t>
  </si>
  <si>
    <t>příplatek k ceně, za zhotovení přípojky z ocel. trub. závit., DN 25</t>
  </si>
  <si>
    <t>1840850596</t>
  </si>
  <si>
    <t>733 11-3116</t>
  </si>
  <si>
    <t>příplatek k ceně, za zhotovení přípojky z ocel. trub. závit., DN 32</t>
  </si>
  <si>
    <t>-1413775596</t>
  </si>
  <si>
    <t>733 11-3118</t>
  </si>
  <si>
    <t>příplatek k ceně, za zhotovení přípojky z ocel. trub. závit., DN 50</t>
  </si>
  <si>
    <t>-877970245</t>
  </si>
  <si>
    <t>733 19-0107</t>
  </si>
  <si>
    <t>zkoušky těsnosti potr., z trubek ocel., závit., do DN 40</t>
  </si>
  <si>
    <t>2026362421</t>
  </si>
  <si>
    <t>733 19-0108</t>
  </si>
  <si>
    <t>zkoušky těsnosti potr., z trubek ocel., závit., přes DN 40 do 50</t>
  </si>
  <si>
    <t>-1754039635</t>
  </si>
  <si>
    <t>733 22-2202</t>
  </si>
  <si>
    <t>potr. z trub. Cu, polotvrdých, spoj. tvrdým pájením, O 15/1</t>
  </si>
  <si>
    <t>627036394</t>
  </si>
  <si>
    <t>733 22-2203</t>
  </si>
  <si>
    <t>potr. z trub. Cu, polotvrdých, spoj. tvrdým pájením, O 18/1</t>
  </si>
  <si>
    <t>-2060187481</t>
  </si>
  <si>
    <t>733 22-2204</t>
  </si>
  <si>
    <t>potr. z trub. Cu, polotvrdých, spoj. tvrdým pájením, O 22/1,5</t>
  </si>
  <si>
    <t>-1952759644</t>
  </si>
  <si>
    <t>733 22-2205</t>
  </si>
  <si>
    <t>potr. z trub. Cu, polotvrdých, spoj. tvrdým pájením, O 28/1,5</t>
  </si>
  <si>
    <t>-1743945420</t>
  </si>
  <si>
    <t>733 22-3108</t>
  </si>
  <si>
    <t>potr. z trub. Cu, tvrdých, spoj. měkkým pájením, O 54/2</t>
  </si>
  <si>
    <t>-1180438518</t>
  </si>
  <si>
    <t>733 22-3210</t>
  </si>
  <si>
    <t>potr. z trub. Cu, tvrdých, spoj. tvrdým pájením, O 76,1/2</t>
  </si>
  <si>
    <t>-10786955</t>
  </si>
  <si>
    <t>733 22-4204</t>
  </si>
  <si>
    <t>příplatek k cenám, za potr. vedené v kotel. a strojov., O 22/1,5</t>
  </si>
  <si>
    <t>584992330</t>
  </si>
  <si>
    <t>733 22-4205</t>
  </si>
  <si>
    <t>příplatek k cenám, za potr. vedené v kotel. a strojov., O 28/1,5</t>
  </si>
  <si>
    <t>904547885</t>
  </si>
  <si>
    <t>733 22-4222</t>
  </si>
  <si>
    <t>příplatek k cenám, za zhotovení přípojky z potr. Cu, O 15/1</t>
  </si>
  <si>
    <t>-1597290508</t>
  </si>
  <si>
    <t>733 22-4223</t>
  </si>
  <si>
    <t>příplatek k cenám, za zhotovení přípojky z potr. Cu, O 18/1</t>
  </si>
  <si>
    <t>-1779945032</t>
  </si>
  <si>
    <t>733 22-4224</t>
  </si>
  <si>
    <t>příplatek k cenám, za zhotovení přípojky z potr. Cu, O 22/1</t>
  </si>
  <si>
    <t>-732887897</t>
  </si>
  <si>
    <t>733 22-4225</t>
  </si>
  <si>
    <t>příplatek k cenám, za zhotovení přípojky z potr. Cu, O 28/1,5</t>
  </si>
  <si>
    <t>-1528253765</t>
  </si>
  <si>
    <t>733 29-1101</t>
  </si>
  <si>
    <t>zkoušky těsnosti potr. z trubek Cu, O do 35 mm</t>
  </si>
  <si>
    <t>-728936018</t>
  </si>
  <si>
    <t>3. Armatury</t>
  </si>
  <si>
    <t>734 10-0811</t>
  </si>
  <si>
    <t>demontáž armatur přírub. se dvěma přírub., do DN 50</t>
  </si>
  <si>
    <t>-1885693204</t>
  </si>
  <si>
    <t>734 20-0811</t>
  </si>
  <si>
    <t>demontáž armatur závit., s jedním závitem, do G 1/2"</t>
  </si>
  <si>
    <t>1774062781</t>
  </si>
  <si>
    <t>734 20-0821</t>
  </si>
  <si>
    <t>demontáž armatur závit., se dvěma závity, do G 1/2"</t>
  </si>
  <si>
    <t>-745175785</t>
  </si>
  <si>
    <t>734 20-0822</t>
  </si>
  <si>
    <t>demontáž armatur závit., se dvěma závity, přes 1/2" do G 1"</t>
  </si>
  <si>
    <t>291391823</t>
  </si>
  <si>
    <t>734 20-0823</t>
  </si>
  <si>
    <t>demontáž armatur závit., se dvěma závity, přes 1" do G 6/4"</t>
  </si>
  <si>
    <t>1701070461</t>
  </si>
  <si>
    <t>734 20-0824</t>
  </si>
  <si>
    <t>demontáž armatur závit., se dvěma závity, přes 6/4" do G 2"</t>
  </si>
  <si>
    <t>-393464646</t>
  </si>
  <si>
    <t>měřič tepla ultrazvukový (fakturační měřidlo dodavatele tepla), Qn 2,5, Kv 6,7, G 1", PN 16 + sada teplotních čidel PT 500 pro malé měřiče tepla + nerezové jímky + varné nátrubky G 1/2"</t>
  </si>
  <si>
    <t>1426697290</t>
  </si>
  <si>
    <t>Poznámka k položce:
STÁVAJÍCÍ</t>
  </si>
  <si>
    <t>kulový kohout s pákou, varný,T 150°, PN 25, DN 15</t>
  </si>
  <si>
    <t>40978278</t>
  </si>
  <si>
    <t>kulový kohout s pákou, varný,T 150°, PN 25, DN 25</t>
  </si>
  <si>
    <t>-1299533489</t>
  </si>
  <si>
    <t>kulový kohout s pákou, varný,T 150°, PN 25, DN 50</t>
  </si>
  <si>
    <t>-1717592287</t>
  </si>
  <si>
    <t>vyvažovací ventil závitový, včt. nástavců pro měřící jehly, bez vypouštění, G 1/2"</t>
  </si>
  <si>
    <t>2034430000</t>
  </si>
  <si>
    <t>vyvažovací ventil závitový, včt. nástavců pro měřící jehly, bez vypouštění, G 3/4"</t>
  </si>
  <si>
    <t>1589510852</t>
  </si>
  <si>
    <t>odlučovač vzduchu_mikrobublin s vestavěnou síťovinou (drátěné pletivo pro odvod bublin), tzv. drátkový, DN 32 (G 5/4"), Kv 31,8, PN 10</t>
  </si>
  <si>
    <t>-979167819</t>
  </si>
  <si>
    <t>odlučovač nečistot_kalů s vestavěnou síťovinou (drátěné pletivo pro odvod nečistot) a magnetem, tzv. drátkový, DN 32 (G 5/4"), Kv 31,8, PN 10</t>
  </si>
  <si>
    <t>931261178</t>
  </si>
  <si>
    <t>kulový kohout plnoprůtokový, závit., s upravenou plochou vnitřní koule proti zanášení usazeninám, PN 35, G 3/4"</t>
  </si>
  <si>
    <t>1760905723</t>
  </si>
  <si>
    <t>kulový kohout plnoprůtokový, závit., s upravenou plochou vnitřní koule proti zanášení usazeninám, PN 35, G 1"</t>
  </si>
  <si>
    <t>406186145</t>
  </si>
  <si>
    <t>vypouštěcí kulový kohout se sáčem a páčkou, G 1/2" (had. vývod+zátka)</t>
  </si>
  <si>
    <t>233156641</t>
  </si>
  <si>
    <t>manometr 0÷600 kPa, O 100 mm, TP 1,6</t>
  </si>
  <si>
    <t>388327339</t>
  </si>
  <si>
    <t>manometrická smyčka, zahnutá, s nátrubkovou přípojkou k přivaření, ČSN 13 7531.1 - slit. ocel, rozměr M20x1,5, PN 250</t>
  </si>
  <si>
    <t>-1209033415</t>
  </si>
  <si>
    <t>těsnění k tlakoměr., ČSN 137540.1 hliník, rozměr M20, PN 630</t>
  </si>
  <si>
    <t>340113036</t>
  </si>
  <si>
    <t>kohout tlakoměrový čepový ZKUŠEBNÍ, s nátrubkovou přípojkou, ČSN 137513.5 mosaz, rozměr M20x1,5, PN 25</t>
  </si>
  <si>
    <t>-2146163859</t>
  </si>
  <si>
    <t>rohový radiátorový ventil, tlakově nezávislý radiátorový ventil s vestavěným regulátorem průtoku, rozsah průtoků 10÷150 l/hod, G 1/2"</t>
  </si>
  <si>
    <t>-951399484</t>
  </si>
  <si>
    <t>rohové šroubení, uzavírací a regulační (otevřeno na plno)</t>
  </si>
  <si>
    <t>-409905723</t>
  </si>
  <si>
    <t>svěrné šroubení pro přesné měděné potrubí, 15 x 1/2"</t>
  </si>
  <si>
    <t>2044814774</t>
  </si>
  <si>
    <t>opěrné pouzdro pro měděné potrubí, 15 x 1/2"</t>
  </si>
  <si>
    <t>751321625</t>
  </si>
  <si>
    <t>kapalinová termostaická hlavice s vestavěným čidlem, standardní, s vnitřní aretecí požadovaných poloh (sedvěnmazarážkami), připojení M30x1,5, rozsah 6÷28°C, stupnice Ns vnitřní aretací požadovaných polohastavení s teplotami</t>
  </si>
  <si>
    <t>-1203955052</t>
  </si>
  <si>
    <t>stěnová kruhová plastová krytka trubky připojení otopného tělesa ze zdi, pro. Cu potrubí O 12÷18 mm</t>
  </si>
  <si>
    <t>-835598445</t>
  </si>
  <si>
    <t>734 10-9111</t>
  </si>
  <si>
    <t>montáž armatur varných, PN 6, DN 15</t>
  </si>
  <si>
    <t>618141643</t>
  </si>
  <si>
    <t>734 10-9112</t>
  </si>
  <si>
    <t>montáž armatur varných, PN 6, DN 25</t>
  </si>
  <si>
    <t>-1153868120</t>
  </si>
  <si>
    <t>734 10-9114</t>
  </si>
  <si>
    <t>montáž armatur varných, PN 6, DN 50</t>
  </si>
  <si>
    <t>1802535139</t>
  </si>
  <si>
    <t>734 20-9103</t>
  </si>
  <si>
    <t>montáž záv. armatur s jedním závitem, G 1/2" (DN 15)</t>
  </si>
  <si>
    <t>100834315</t>
  </si>
  <si>
    <t>734 20-9104</t>
  </si>
  <si>
    <t>montáž záv. armatur s jedním závitem, G 3/4" (DN 20)</t>
  </si>
  <si>
    <t>51607459</t>
  </si>
  <si>
    <t>734 20-9105</t>
  </si>
  <si>
    <t>montáž záv. armatur s jedním závitem, G 1" (DN 25)</t>
  </si>
  <si>
    <t>1297549657</t>
  </si>
  <si>
    <t>734 20-9113</t>
  </si>
  <si>
    <t>montáž záv. armatur se dvěma závity, G 1/2" (DN 15)</t>
  </si>
  <si>
    <t>-1586199721</t>
  </si>
  <si>
    <t>734 20-9114</t>
  </si>
  <si>
    <t>montáž záv. armatur se dvěma závity, G 3/4" (DN 20)</t>
  </si>
  <si>
    <t>-845383795</t>
  </si>
  <si>
    <t>734 20-9115</t>
  </si>
  <si>
    <t>montáž záv. armatur se dvěma závity, G 1" (DN 25)</t>
  </si>
  <si>
    <t>2105198352</t>
  </si>
  <si>
    <t>734 20-9116</t>
  </si>
  <si>
    <t>montáž záv. armatur se dvěma závity, G 5/4" (DN 32)</t>
  </si>
  <si>
    <t>41044825</t>
  </si>
  <si>
    <t>734 49-4213</t>
  </si>
  <si>
    <t>návarkty s trubkovým závitem, G 1/2"</t>
  </si>
  <si>
    <t>-1341473828</t>
  </si>
  <si>
    <t>4. Otopná tělesa</t>
  </si>
  <si>
    <t>735 41-1812</t>
  </si>
  <si>
    <t>demontáž konvektorů, stavební délky přes 700 do 1600 mm</t>
  </si>
  <si>
    <t>7900915</t>
  </si>
  <si>
    <t>735 41-1813</t>
  </si>
  <si>
    <t>demontáž konvektorů, stavební délky přes 1600 do 2150 mm</t>
  </si>
  <si>
    <t>1612538694</t>
  </si>
  <si>
    <t>designové hliníková článkové otopné těleso, bílé, připojovací rozteč h 500 mm, výška H 578 mm, délka L 80 mm, hloubka D 95 mm, zaoblené hrany, nominální výkon 10 článků = 1280 W při 75/65/20°C, od dodavatele zkompletováno do potřebných počtů článků (sestav), 2/500/95</t>
  </si>
  <si>
    <t>2021957627</t>
  </si>
  <si>
    <t>dtto, 4/500/95</t>
  </si>
  <si>
    <t>-1757234997</t>
  </si>
  <si>
    <t>dtto, 6/500/95</t>
  </si>
  <si>
    <t>-1469346808</t>
  </si>
  <si>
    <t>dtto, 8/500/95</t>
  </si>
  <si>
    <t>580473960</t>
  </si>
  <si>
    <t>dtto, 10/500/95</t>
  </si>
  <si>
    <t>-75752046</t>
  </si>
  <si>
    <t>dtto, 12/500/95</t>
  </si>
  <si>
    <t>-1525284875</t>
  </si>
  <si>
    <t>dtto, 16/500/95</t>
  </si>
  <si>
    <t>-2080895147</t>
  </si>
  <si>
    <t>dtto, 18/500/95</t>
  </si>
  <si>
    <t>-1644078931</t>
  </si>
  <si>
    <t>dtto, 20/500/95</t>
  </si>
  <si>
    <t>1932198705</t>
  </si>
  <si>
    <t>dtto, 24/500/95</t>
  </si>
  <si>
    <t>-964768979</t>
  </si>
  <si>
    <t>dtto, 28/500/95</t>
  </si>
  <si>
    <t>1224953737</t>
  </si>
  <si>
    <t>designové hliníková článkové otopné těleso, bílé, připojovací rozteč h 600 mm, výška H 680 mm, délka L 80 mm, hloubka D 95 mm, zaoblené hrany, nominální výkon 10 článků = 1450 W při 75/65/20°C, od dodavatele zkompletováno do potřebných počtů článků (sestav), 4/600/95</t>
  </si>
  <si>
    <t>-1386131018</t>
  </si>
  <si>
    <t>dtto, 8/600/95</t>
  </si>
  <si>
    <t>992975564</t>
  </si>
  <si>
    <t>dtto, 12/600/95</t>
  </si>
  <si>
    <t>732642688</t>
  </si>
  <si>
    <t>dtto, 14/600/95</t>
  </si>
  <si>
    <t>-1789349319</t>
  </si>
  <si>
    <t>984909455</t>
  </si>
  <si>
    <t>montážní balíček pro výše uvedená hliníková článková otopná tělesa, který se skládá z: 4x růžice 1/2" s teflonovým těsněním, 1x zátka 1/2", 1x odvzdušňovací ventil 1/2", 2÷3x sada uchycení na zeď (počet sad uchycení = dle délky OT (počtu článků))</t>
  </si>
  <si>
    <t>1633124396</t>
  </si>
  <si>
    <t>typová stojánková konzole (noha) pro hliníkové článkové otopné těleso 12/600/95, pohledová interiérová</t>
  </si>
  <si>
    <t>-1504899899</t>
  </si>
  <si>
    <t>735 13-1311</t>
  </si>
  <si>
    <t>montáž otop. těles hliníkových, 2÷4 články</t>
  </si>
  <si>
    <t>-2091853071</t>
  </si>
  <si>
    <t>735 13-1312</t>
  </si>
  <si>
    <t>montáž otop. těles hliníkových, 6÷10 článků</t>
  </si>
  <si>
    <t>1715248666</t>
  </si>
  <si>
    <t>735 13-1313</t>
  </si>
  <si>
    <t>montáž otop. těles hliníkových, 12÷14 článků</t>
  </si>
  <si>
    <t>-462463320</t>
  </si>
  <si>
    <t>735 13-1314</t>
  </si>
  <si>
    <t>montáž otop. těles hliníkových, 16÷18 článků</t>
  </si>
  <si>
    <t>153941494</t>
  </si>
  <si>
    <t>735 13-1315</t>
  </si>
  <si>
    <t>montáž otop. těles hliníkových, přes 18 článků</t>
  </si>
  <si>
    <t>-62427515</t>
  </si>
  <si>
    <t>snížení počtů článků stávajícího otooného tělesa z hliníkových článků 500/95 v mísnosti č. 116 ve stávající budově RIAPS, tj. snížení počtu z původních 16 článků na 6 článků 500/95, včt. potřebného isntalačního materiálu (růžice, vsuvky, …), včt. nutnosti uzavření stávající stoupačky v budove RIAPS a částečného vypuštění vody z OT a stoupačky, a následného napuštění vody v dané stoupačce</t>
  </si>
  <si>
    <t>-1938581333</t>
  </si>
  <si>
    <t>potrubí PEX pro podlahové vytápění s kyslíkovou bariérou (zesítovaný polyetylén), PN 6 při T do 90° // PN 10 při T do 60°C, O17x2 mm</t>
  </si>
  <si>
    <t>-986439985</t>
  </si>
  <si>
    <t>PE ochranná hadice (husí krk), O20/25 mm</t>
  </si>
  <si>
    <t>-885964978</t>
  </si>
  <si>
    <t>připojovací T-kus pro teplomněr O 38 mm, 0÷80 °C</t>
  </si>
  <si>
    <t>-2138833233</t>
  </si>
  <si>
    <t>adaptér pro měď s přípojením na eurokonus, 3/4"Ex18</t>
  </si>
  <si>
    <t>-20395874</t>
  </si>
  <si>
    <t>teploměr kruhový 0÷80°C, 3/8", O 38 mm, PN10</t>
  </si>
  <si>
    <t>705101458</t>
  </si>
  <si>
    <t>systémová izolační deska pro pdl vytápění s ochrannou hydroizolační fólií, rozteče po 5 cm, celková výška desky 50 mm, z toho vlastní tl. izolace je 28 mm (22 mm = výška špuntů) z polystyrenu min. EPS 150 S</t>
  </si>
  <si>
    <t>M2</t>
  </si>
  <si>
    <t>526970979</t>
  </si>
  <si>
    <t>obvodový dilatační pás samolepící s fólií, 150x8 mm</t>
  </si>
  <si>
    <t>1204836251</t>
  </si>
  <si>
    <t>typové fixační příchytky pro potrubí PEX O17x2 mm, provedení PE, zahnuté (ne určené do Takru)</t>
  </si>
  <si>
    <t>1353856594</t>
  </si>
  <si>
    <t>fyxační oblouk 90°pro potrubí PEX O16÷18 mm vedené z rozdělovače/sběrače podlahovky, materiál plast ABS</t>
  </si>
  <si>
    <t>891880888</t>
  </si>
  <si>
    <t>plastifikátor do betonu, pro výšku betonové mazaniny 50 mm (bude-li použito anhydritu nebude plastifikátor potřeba)</t>
  </si>
  <si>
    <t>1542115747</t>
  </si>
  <si>
    <t>svěrné šroubení 18x(17x2) pro PEX potrubí O17x2 mm na připojení na T-kus teploměru rozdělovače/sběrače pro pdl vytápění</t>
  </si>
  <si>
    <t>-579403352</t>
  </si>
  <si>
    <t>svěrné šroubení 3/4"Ekx(17x2) pro PEX potrubí O17x2 mm na připojení na rozdělovač/sběrač s eurokunusem pro pdl vytápění</t>
  </si>
  <si>
    <t>73019978</t>
  </si>
  <si>
    <t>směšovací rozdělovač/sběrač podlahové vytápění s dvoucestným regulačním ventilem (Kv 0,63) se servopohonem (230 V, 3-bodový) na vstupu pro ekvitermní provoz, včt. energeticky úsporného oběhového čerpadla, tlakově závislý, mosazný, DN 25, kompletně vystrojený_osazený: 1) uzavíracími ventily a regulačním šroubením s průtokoměry, 2) konzolou, 3) kulovými uzávěry se šroubení na vstupu a výstupu před (před dvoucestným regulačním ventilem) a za RS, 4) průchozím kusem s automatickým odvušňovacím ventilem, otočným vypouštěcím kohoutem, teploměrem, 5) typovou skříní s dvířky a povrchovou úpravou dané velikosti rozdělovače v provedení pod omítku (nebo na omítku dle rozhodnutí investora). Počet vývodů z RS pro smyčky = 5</t>
  </si>
  <si>
    <t>1916457067</t>
  </si>
  <si>
    <t>ekvitermní regulace podlahového vytápění, včt. sady čidel (1x venkovní čidlo, 2x příložné čidlo, 1x čidlo do jímky)</t>
  </si>
  <si>
    <t>1640158515</t>
  </si>
  <si>
    <t>pokojová jednotka pro ekvitermní regulace, včt. vnitřního čidla teploty</t>
  </si>
  <si>
    <t>-1219563998</t>
  </si>
  <si>
    <t>montáž podlahového vytápění - strojní část</t>
  </si>
  <si>
    <t>1084149597</t>
  </si>
  <si>
    <t>montáž MaR podhového vytápění, včt. drobného elektro instalačního materiálu (kabeláž silové elekroinstalace cca 15 m, kabeláž čidel MaR_řídící jednotky_pokojové jednotky s vnitřním teplotním čidlem _venkovního čidla atd. cca 50 bm)</t>
  </si>
  <si>
    <t>-1643948142</t>
  </si>
  <si>
    <t>5. Nátěry</t>
  </si>
  <si>
    <t>783 42-5424</t>
  </si>
  <si>
    <t>nátěry potrubí, do DN 50, polomatný povrch, 1x základní nátěr pro Cu potrubí, 2x vrchní nátěr pro Cu potrubí (dopojení otopných těles ze zdi)</t>
  </si>
  <si>
    <t>2003182943</t>
  </si>
  <si>
    <t>783 42-5428</t>
  </si>
  <si>
    <t>nátěry potrubí syntetické, do DN 50, 2x základní, antikorozní</t>
  </si>
  <si>
    <t>-1398703614</t>
  </si>
  <si>
    <t>6. Izolace</t>
  </si>
  <si>
    <t>713 40-0832</t>
  </si>
  <si>
    <t>odstranění tepelné izolace potrubí, pevné izolace, rohoří nebo matrací, s povrchovou úpravou</t>
  </si>
  <si>
    <t>-1624846190</t>
  </si>
  <si>
    <t>ekologická likvidace tepelné izolace</t>
  </si>
  <si>
    <t>M3</t>
  </si>
  <si>
    <t>-900231217</t>
  </si>
  <si>
    <t>návlek. tep. izolace z polyetylénu, ? = 0,040 W/m.K (při 40 °C), O15x20</t>
  </si>
  <si>
    <t>-1302466486</t>
  </si>
  <si>
    <t>dtto, O18x20</t>
  </si>
  <si>
    <t>-282392896</t>
  </si>
  <si>
    <t>dtto, O22x20</t>
  </si>
  <si>
    <t>-148817631</t>
  </si>
  <si>
    <t>dtto, O28x25</t>
  </si>
  <si>
    <t>-1460411198</t>
  </si>
  <si>
    <t>spony pro polyetylénovou izolaci, sáček 100 ks</t>
  </si>
  <si>
    <t>1262609939</t>
  </si>
  <si>
    <t>lepící páska (spojení konců izolací) pro polyetylénovou izolaci, 15m x 50mm, šedá</t>
  </si>
  <si>
    <t>-1717811601</t>
  </si>
  <si>
    <t>713 46-3411</t>
  </si>
  <si>
    <t>montáž izol. tepel. potrubí a ohybů, potr. pouzdry, návlekovými izolačními hadicemi, potrubí a ohybů</t>
  </si>
  <si>
    <t>-2139297403</t>
  </si>
  <si>
    <t>kašírovaná potrubní izolační pouzdra z minerální vaty, objemová hmotnost min 75 kg/m3, lambda = 0,040 W/m.K, s povrch. úpravou AL fólií, O22x20</t>
  </si>
  <si>
    <t>-1107521591</t>
  </si>
  <si>
    <t>dtto, O28x20</t>
  </si>
  <si>
    <t>1814117228</t>
  </si>
  <si>
    <t>dtto, O35x25</t>
  </si>
  <si>
    <t>-1262923803</t>
  </si>
  <si>
    <t>dtto, O42x30</t>
  </si>
  <si>
    <t>210404815</t>
  </si>
  <si>
    <t>dtto, O60x50</t>
  </si>
  <si>
    <t>-388681517</t>
  </si>
  <si>
    <t>AL páska (spojení konců izolací, oprava přelepů), 5cm x 50m</t>
  </si>
  <si>
    <t>-1910968300</t>
  </si>
  <si>
    <t>713 46-3211</t>
  </si>
  <si>
    <t>montáž izol. tepel. potrubí a ohybů, potr. pouzdry, s povrch. úpravou Al fólií, přelepenými samolepící Al páskou, D do 50 mm</t>
  </si>
  <si>
    <t>-1157025483</t>
  </si>
  <si>
    <t>7. Ostatní</t>
  </si>
  <si>
    <t>odborné hydronické vyvážení větví strojovny - seřízení průtoků, včt. vystavení protokolu</t>
  </si>
  <si>
    <t>-2018231920</t>
  </si>
  <si>
    <t>tlaková a topná zkouška, včt. zaregulování OS</t>
  </si>
  <si>
    <t>2112738364</t>
  </si>
  <si>
    <t>provozní předpis (provozní řád) VS (OPS) a místní provozní předpis OS (otopné soustavy) dle ČSN EN 12170 (OS vyžadující kvalifikovanou obsluhu)</t>
  </si>
  <si>
    <t>-1884769958</t>
  </si>
  <si>
    <t>projektová dokumentace skutečného stavu ÚSTŘEDNÍHO VYTÁPĚNÍ, 2x tištěné paré, 2x CD s PDF výkresy</t>
  </si>
  <si>
    <t>1119978948</t>
  </si>
  <si>
    <t>přeložka části stávající teplovodní přípojky DN 50 vedené v energokanálu rozměru cca 600x300 mm (vnitřní rozměry) délky cca 12 bm, strojní část (stavební přípomoce - výkopy, odkrytí, záhozy, obnova povrchů je součástí stavebních rozpočtů)</t>
  </si>
  <si>
    <t>-515748540</t>
  </si>
  <si>
    <t>Poznámka k položce:
Plnění položky "přeložka části teplovodní přípojky …" bude určeno TDI až v průběhu zakládní stavby spojovacíhio krkčku pro provádění pilotů, tj. bude-li nutná přeložka ano či ne.</t>
  </si>
  <si>
    <t>8. Přesumy, doprava, apod.</t>
  </si>
  <si>
    <t>Přesun hmot, doprava</t>
  </si>
  <si>
    <t>-557963822</t>
  </si>
  <si>
    <t>07 - Vzduchotechnika</t>
  </si>
  <si>
    <t>D10 - Zařízení č.7: Větrání kuchyňského koutu</t>
  </si>
  <si>
    <t>D11 - Zařízení č.8: Větrání sklepních prostor</t>
  </si>
  <si>
    <t>D12 - Zařízení č.9: Část ostatní položky</t>
  </si>
  <si>
    <t>D2 - Zařízení č.1: Část sociálního zázemí</t>
  </si>
  <si>
    <t>D3 - Zařízení č.2: Větrání skladu</t>
  </si>
  <si>
    <t>D4 - Zařízení č.3A: Větrání centra denních aktivit a zázemí část větrání</t>
  </si>
  <si>
    <t>D5 - Zařízení č.3B: Větrání centra denních aktivit a zázemí část klimatizace-tep. čerpadlo vzduch-vzduch</t>
  </si>
  <si>
    <t>D6 - Zařízení č.4: Klimatizace serveru a prostoru recepce</t>
  </si>
  <si>
    <t>D7 - Zařízení č.5A: Nucené větrání kanceláří, pobytových prostor bez oken a pomocných prostor 2.NP</t>
  </si>
  <si>
    <t>D8 - Zařízení č.5B: Nucené větrání kanceláří část klimatizace-tepelné čerpadlo vzduch-vzduch</t>
  </si>
  <si>
    <t>D9 - Zařízení č.6: Klimatizace vybraných prostor kanceláří</t>
  </si>
  <si>
    <t>Zařízení č.7: Větrání kuchyňského koutu</t>
  </si>
  <si>
    <t>Montáž VZT - díl 7: Větrání kuchyňského koutu</t>
  </si>
  <si>
    <t>-2093310210</t>
  </si>
  <si>
    <t>Zpětná klapka těsná pr.150</t>
  </si>
  <si>
    <t>764225732</t>
  </si>
  <si>
    <t>Spiro potrubí včetně tvarovek pr. 150 , návleková izolace tl.20 mm</t>
  </si>
  <si>
    <t>-952469539</t>
  </si>
  <si>
    <t>Výfukový nástavec nebo hlavice pr.160 dle desing. střechy, oplechování prostupu</t>
  </si>
  <si>
    <t>1153855401</t>
  </si>
  <si>
    <t>Flexo potrubí s ocelovou pružinou pr.160 (dopojení digestoře)</t>
  </si>
  <si>
    <t>336165161</t>
  </si>
  <si>
    <t>Poznámka k položce:
(pozn: Digestoř součást dodávky interiéru)</t>
  </si>
  <si>
    <t>Zařízení č.8: Větrání sklepních prostor</t>
  </si>
  <si>
    <t>Montáž VZT - díl 8: Větrání sklepních prostor</t>
  </si>
  <si>
    <t>634294777</t>
  </si>
  <si>
    <t>Plastové odolné potrubí pr.125 + tvarovky s odvětráním nad střechu, gumové těsnění a lepené spoje (např. provedení KG)</t>
  </si>
  <si>
    <t>742217556</t>
  </si>
  <si>
    <t>Výfukový nástavec nebo hlavice pr.125 dle desing. střechy, oplechování prostupu</t>
  </si>
  <si>
    <t>-795292924</t>
  </si>
  <si>
    <t>Desing krycí mřížka 160x160 v stropě 1.PP</t>
  </si>
  <si>
    <t>-431667516</t>
  </si>
  <si>
    <t>Zařízení č.9: Část ostatní položky</t>
  </si>
  <si>
    <t>Pomocné konstrukce, objímky, konzlole, chráničky potrubí, hydroizolační zatmelení</t>
  </si>
  <si>
    <t>1167488143</t>
  </si>
  <si>
    <t>Drobný a pomocný materiál</t>
  </si>
  <si>
    <t>1272061341</t>
  </si>
  <si>
    <t xml:space="preserve">Přesun hmot </t>
  </si>
  <si>
    <t>-1912702458</t>
  </si>
  <si>
    <t>Vyregulování a uvedení do provozu (30 hod práce)</t>
  </si>
  <si>
    <t>-472842084</t>
  </si>
  <si>
    <t>Provozní zkoušky, tlakové zkoušky (10 hod práce)</t>
  </si>
  <si>
    <t>-1862905883</t>
  </si>
  <si>
    <t>Revize VZDUCHOTECHNIKY</t>
  </si>
  <si>
    <t>1864069461</t>
  </si>
  <si>
    <t>Úklid pracoviště po ukončení prací na VZT</t>
  </si>
  <si>
    <t>1334995600</t>
  </si>
  <si>
    <t>Zaměření stavby, technická příprava, dokumentace skutečného provedení VZDUCHOTECHNIKY</t>
  </si>
  <si>
    <t>-1465415524</t>
  </si>
  <si>
    <t>Lešení a pomocné plošiny</t>
  </si>
  <si>
    <t>-297449913</t>
  </si>
  <si>
    <t>Zařízení č.1: Část sociálního zázemí</t>
  </si>
  <si>
    <t>Montáž VZT - díl 1: Část sociálního zázemí</t>
  </si>
  <si>
    <t>-1859090155</t>
  </si>
  <si>
    <t>Potrubní ventilátor pr.125, Vo max.300 m3/h,Pext 150 Pa, nastavitelný doněhový spínač chodu</t>
  </si>
  <si>
    <t>SADA</t>
  </si>
  <si>
    <t>1684628098</t>
  </si>
  <si>
    <t>Pružná manžeta (objímka) pr.125</t>
  </si>
  <si>
    <t>355979447</t>
  </si>
  <si>
    <t>Zpětná klapka těsná pr.125</t>
  </si>
  <si>
    <t>-647544703</t>
  </si>
  <si>
    <t>Žaluzie na fasádě 160x160, barva RAL dle fasády, nátrubek na napojení spiro potrubí</t>
  </si>
  <si>
    <t>1838955877</t>
  </si>
  <si>
    <t>Žaluzie na fasádě 200x200, barva RAL dle fasády, nátrubek na napojení spiro potrubí</t>
  </si>
  <si>
    <t>1283276572</t>
  </si>
  <si>
    <t>Nátrubky na žaluzie</t>
  </si>
  <si>
    <t>-49351215</t>
  </si>
  <si>
    <t>Potrubní ventilátor pr.160, Vo max.400 m3/h,Pext 150 Pa, nastavitelný doněhový spínač chodu</t>
  </si>
  <si>
    <t>-1154566131</t>
  </si>
  <si>
    <t>Pružná manžeta (objímka) pr.160</t>
  </si>
  <si>
    <t>-1609849205</t>
  </si>
  <si>
    <t>Zpětná klapka těsná pr.160</t>
  </si>
  <si>
    <t>267212868</t>
  </si>
  <si>
    <t>Talířový ventil bílý pr.125 s regulací, instalace do spiro rozvodu, nátrubek přes pohled (stěnu)</t>
  </si>
  <si>
    <t>1157204105</t>
  </si>
  <si>
    <t>Talířový ventil bílý pr.150 s regulací, instalace do spiro rozvodu, nátrubek přes pohled (stěnu)</t>
  </si>
  <si>
    <t>902015393</t>
  </si>
  <si>
    <t>Mřížka (vyústka) do spiro potrubí 225x75, regulace průtoku odvodu vzduchu</t>
  </si>
  <si>
    <t>846465742</t>
  </si>
  <si>
    <t>Spiro potrubí včetně tvarovek pr. 125 (a průchodek stěnou)</t>
  </si>
  <si>
    <t>1229298321</t>
  </si>
  <si>
    <t>Spiro potrubí včetně tvarovek pr. 160 (a průchodek stěnou)</t>
  </si>
  <si>
    <t>-1525507117</t>
  </si>
  <si>
    <t>Flexo potrubí s ocelovou pružinou pr.127</t>
  </si>
  <si>
    <t>-1734245381</t>
  </si>
  <si>
    <t>Flexo potrubí s ocelovou pružinou pr.160</t>
  </si>
  <si>
    <t>1527687217</t>
  </si>
  <si>
    <t>Plastové potrubí a tvarovky 204x60</t>
  </si>
  <si>
    <t>1207856477</t>
  </si>
  <si>
    <t>Tepelná (hluková) izolace vnitřní s parozábranou tl.40 mm (izolace ventilátorů, zaizolování potubí na výtlaku za ventilátorem)</t>
  </si>
  <si>
    <t>998274352</t>
  </si>
  <si>
    <t>Drobná kabeláž pro dopojení doběhových čidel</t>
  </si>
  <si>
    <t>-1235798682</t>
  </si>
  <si>
    <t>Mřížka stěnová oboustranná 150x150, průchodka stěnou (větrání prostoru pod schodištěm)</t>
  </si>
  <si>
    <t>-1210898728</t>
  </si>
  <si>
    <t>Zařízení č.2: Větrání skladu</t>
  </si>
  <si>
    <t>Montáž díl 2 - VZT Větrání skladu</t>
  </si>
  <si>
    <t>-694541592</t>
  </si>
  <si>
    <t>Potrubní ventilátor pr.125, Vo max.300 m3/h,Pext 150 Pa</t>
  </si>
  <si>
    <t>1792605578</t>
  </si>
  <si>
    <t>2121161658</t>
  </si>
  <si>
    <t>1376132570</t>
  </si>
  <si>
    <t>-1914229570</t>
  </si>
  <si>
    <t>1010936474</t>
  </si>
  <si>
    <t>1371224824</t>
  </si>
  <si>
    <t>Zařízení č.3A: Větrání centra denních aktivit a zázemí část větrání</t>
  </si>
  <si>
    <t>Montáž VZT - díl 3A: Větrání centra denních aktivit a zázemí část větrání</t>
  </si>
  <si>
    <t>-439886907</t>
  </si>
  <si>
    <t>VZT jednotka s rekuperací, filtrací, výparník, manžety, letní by-pass, směšování, výkon 2000 přívod/odvod vzduchu,</t>
  </si>
  <si>
    <t>-1987043085</t>
  </si>
  <si>
    <t>Poznámka k položce:
elektro dohřev vzduchu výkon 6 kW pro potřeby větrání a rychlého zátopu ve větraném prostoru,; systém MaR + prokabelování (regulace otáček,  teploty,  detekce poruch a signalizace, čidlo CO2, časová reg.), (např. Duplex Multi 2500)</t>
  </si>
  <si>
    <t>Kouřové čidlo v sání VZT z venkovního prostoru, blokace chodu VZT, komunikační kabeláž</t>
  </si>
  <si>
    <t>-91322503</t>
  </si>
  <si>
    <t>Zaluzie přívodní se sítem 400x400, barva RAL dle fasády</t>
  </si>
  <si>
    <t>1579393710</t>
  </si>
  <si>
    <t>Zaluzie odvodní se sítem 400x400, barva RAL dle fasády</t>
  </si>
  <si>
    <t>1755718498</t>
  </si>
  <si>
    <t>Tlumič hluku pr.400, L=1 m</t>
  </si>
  <si>
    <t>-2106659539</t>
  </si>
  <si>
    <t>Tlumič hluku vč. kulis (š 100) 630x400, L=1 m</t>
  </si>
  <si>
    <t>689638005</t>
  </si>
  <si>
    <t>Požární klapka s koncovým spínačempr.355, blokace chodu VZT,komunikační kabeláž, požární doizolování</t>
  </si>
  <si>
    <t>640015331</t>
  </si>
  <si>
    <t>Klapka ruční regulační pr.125</t>
  </si>
  <si>
    <t>302908596</t>
  </si>
  <si>
    <t>Stěnová vyústka (ventil) pr.125 na stěnu</t>
  </si>
  <si>
    <t>1176279136</t>
  </si>
  <si>
    <t>Mřížka (vyústka) přívodní 625x75, do spira, regulace průtoku odvodu vzduchu, barva RAL dle interéru</t>
  </si>
  <si>
    <t>1092146229</t>
  </si>
  <si>
    <t>Mřížka (vyústka) odvodní 625x75, do spira, regulace průtoku odvodu vzduchu, barva RAL dle interéru</t>
  </si>
  <si>
    <t>2028524457</t>
  </si>
  <si>
    <t>Pozink hranaté potrubí do obvodu 2000/50% tvarovek</t>
  </si>
  <si>
    <t>730625938</t>
  </si>
  <si>
    <t>Spiro potrubí včetně tvarovek pr. 400 (a průchodek stěnou)</t>
  </si>
  <si>
    <t>396941171</t>
  </si>
  <si>
    <t>Spiro potrubí včetně tvarovek pr. 355 (a průchodek stěnou)</t>
  </si>
  <si>
    <t>133702355</t>
  </si>
  <si>
    <t>Spiro potrubí včetně tvarovek pr. 315 (a průchodek stěnou)</t>
  </si>
  <si>
    <t>1991890274</t>
  </si>
  <si>
    <t>Spiro potrubí včetně tvarovek pr. 200 (a průchodek stěnou)</t>
  </si>
  <si>
    <t>-1865169593</t>
  </si>
  <si>
    <t>Tepelná (hluková) izolace vnitřní s parozábranou tl.50 mm (kompletní izolace VZT potrubí mezi VZT jednotku a vnější prostory)</t>
  </si>
  <si>
    <t>-1306658102</t>
  </si>
  <si>
    <t>Požární izolace vnitřní s AL polepem (odolnost dle požárně technického posudku)</t>
  </si>
  <si>
    <t>-1057651082</t>
  </si>
  <si>
    <t>Zařízení č.3B: Větrání centra denních aktivit a zázemí část klimatizace-tep. čerpadlo vzduch-vzduch</t>
  </si>
  <si>
    <t>Montáž VZT - díl 3B: Větrání centra denních aktivit a zázemí část klimatizace-tepelné čerpadlo vzduch-vzduch</t>
  </si>
  <si>
    <t>1861402458</t>
  </si>
  <si>
    <t>Chladící jednotka/tepelné čerpadlo výkon 10 kW chlazení/topení</t>
  </si>
  <si>
    <t>-137023056</t>
  </si>
  <si>
    <t>Konzole pro instalaci klimatizační jednotky na fasádě</t>
  </si>
  <si>
    <t>-886624251</t>
  </si>
  <si>
    <t>Komunikační box 0-10V, příslušenství</t>
  </si>
  <si>
    <t>-851250971</t>
  </si>
  <si>
    <t>Vstřikovací ventil, čidla na výparník VZT, filtrdehydrátor, průhledítko, sada izolátorů chvění</t>
  </si>
  <si>
    <t>-1804636113</t>
  </si>
  <si>
    <t>Chránička potrubí chladiva v obvodové stěně na fasádu, vytmelení, stavební otvor (cca pr. 100 mm)</t>
  </si>
  <si>
    <t>-515797207</t>
  </si>
  <si>
    <t>Propojovací rozvody chladiva, závěsy, tepelná izolace a kumunikační kabeláž, závěsy</t>
  </si>
  <si>
    <t>1150678624</t>
  </si>
  <si>
    <t>Poznámka k položce:
(Pozn: min technické parametry a výkony jako např. klimatizace Frimec F5LCY 100 A1RC3)</t>
  </si>
  <si>
    <t>Zařízení č.4: Klimatizace serveru a prostoru recepce</t>
  </si>
  <si>
    <t>Montáž VZT - díl 4: Klimatizace serveru a prostoru recepce</t>
  </si>
  <si>
    <t>322443986</t>
  </si>
  <si>
    <t>Klimatizační jednotka/tepelné čerpadlo výkon cca 8 kW chlazení/topení (2x nástěnné provedení 5+2,5 kW+1x venkovní kompresorová část)</t>
  </si>
  <si>
    <t>-1230466837</t>
  </si>
  <si>
    <t>1988423212</t>
  </si>
  <si>
    <t>Infra ovladač</t>
  </si>
  <si>
    <t>-189981507</t>
  </si>
  <si>
    <t>692460062</t>
  </si>
  <si>
    <t>-1602554364</t>
  </si>
  <si>
    <t>Chráničky potrubí vnitřní část rozvodů včetně vytmelení (a požárních ucpávek)</t>
  </si>
  <si>
    <t>1615723717</t>
  </si>
  <si>
    <t>Poznámka k položce:
(Pozn: min technické parametry a výkony jako např. klimatizace Frimec F5MSY 80 A1R,F5WMY 50 BR,F5WMY 25 BR)</t>
  </si>
  <si>
    <t>Zařízení č.5A: Nucené větrání kanceláří, pobytových prostor bez oken a pomocných prostor 2.NP</t>
  </si>
  <si>
    <t>Montáž VZT - díl 5A: Nucené větrání kanceláří, pobytových prostor bez oken a pomocných prostor 2.NP</t>
  </si>
  <si>
    <t>1274495869</t>
  </si>
  <si>
    <t>VZT jednotka s rekuperací, filtrací, výparník, elektro ohřev, manžety, letní by-pass, směšování, výkon 1000 přívod/odvod vzduchu, externí rozvaděč el.,</t>
  </si>
  <si>
    <t>1564068672</t>
  </si>
  <si>
    <t>Poznámka k položce:
Systém MaR + prokabelování (regulace otáček,  teploty,  detekce poruch a signalizace, čidlo CO2, časová reg.), (např. Duplex Multi 1000)</t>
  </si>
  <si>
    <t>565993006</t>
  </si>
  <si>
    <t>Zaluzie přívodní se sítem 315x315, barva RAL dle fasády</t>
  </si>
  <si>
    <t>1781327059</t>
  </si>
  <si>
    <t>Zaluzie odvodní se sítem 315x315, barva RAL dle fasády</t>
  </si>
  <si>
    <t>-973771005</t>
  </si>
  <si>
    <t>Tlumič hluku pr.315, L=1 m</t>
  </si>
  <si>
    <t>-2012765396</t>
  </si>
  <si>
    <t>-1778829114</t>
  </si>
  <si>
    <t>Požární klapka s koncovým spínačempr.250, blokace chodu VZT,komunikační kabeláž, požární doizolování</t>
  </si>
  <si>
    <t>143048316</t>
  </si>
  <si>
    <t>Požární klapka ruční s termopojistrkou cartridgerová pr.160</t>
  </si>
  <si>
    <t>-1516603469</t>
  </si>
  <si>
    <t>-121897766</t>
  </si>
  <si>
    <t>Spiro potrubí včetně tvarovek pr. 250 (a průchodek stěnou)</t>
  </si>
  <si>
    <t>-1101804974</t>
  </si>
  <si>
    <t>1880374108</t>
  </si>
  <si>
    <t>193266849</t>
  </si>
  <si>
    <t>Pol134</t>
  </si>
  <si>
    <t>Flexo potrubí s ocelovou pružinou pr.160 a akustickým útlumem</t>
  </si>
  <si>
    <t>418441134</t>
  </si>
  <si>
    <t>Pol135</t>
  </si>
  <si>
    <t>Flexo potrubí s ocelovou pružinou pr.254 a akustickým útlumem</t>
  </si>
  <si>
    <t>-1274639494</t>
  </si>
  <si>
    <t>Spro přechod pr. 315/250</t>
  </si>
  <si>
    <t>-1650997466</t>
  </si>
  <si>
    <t>Tepelná (hluková) izolace vnitřní s parozábranou tl.50 mm (izolace VZT prostoru mezi VZT jednotku a vnější prostory)</t>
  </si>
  <si>
    <t>-610557258</t>
  </si>
  <si>
    <t>1721707764</t>
  </si>
  <si>
    <t>Zařízení č.5B: Nucené větrání kanceláří část klimatizace-tepelné čerpadlo vzduch-vzduch</t>
  </si>
  <si>
    <t>Montáž VZT - díl 5B: Nucené větrání kanceláří část klimatizace-tepelné čerpadlo vzduch-vzduch</t>
  </si>
  <si>
    <t>-1427959636</t>
  </si>
  <si>
    <t>Chladící jednotka/tepelné čerpadlo výkon cca 7 kW chlazení/topení</t>
  </si>
  <si>
    <t>-420896213</t>
  </si>
  <si>
    <t>-272024357</t>
  </si>
  <si>
    <t>-12721048</t>
  </si>
  <si>
    <t>121459664</t>
  </si>
  <si>
    <t>-220409614</t>
  </si>
  <si>
    <t>154711370</t>
  </si>
  <si>
    <t>Poznámka k položce:
(Pozn: min technické parametry a výkony jako např. klimatizace Frimec F5LCY 71 A1RC)</t>
  </si>
  <si>
    <t>Zařízení č.6: Klimatizace vybraných prostor kanceláří</t>
  </si>
  <si>
    <t>Montáž VZT - díl 6: Klimatizace vybraných prostor kanceláří</t>
  </si>
  <si>
    <t>1526881030</t>
  </si>
  <si>
    <t>Klimatizační sestava (tepelné čerpadlo vzduch-vzduch) výkon cca 10 kW chlazení/topení (3x kazetové provedení 3,8 kW+1x venk.kompr. část)</t>
  </si>
  <si>
    <t>1938284626</t>
  </si>
  <si>
    <t>Poznámka k položce:
(Pozn: min technické parametry a výkony jako např. klimatizace Frimec F5MSY 100 A1R5+3x F5CKY 35 C2R)</t>
  </si>
  <si>
    <t>Klimatizační sestava (tepelné čerpadlo vzduch-vzduch) výkon cca 12 kW chlazení/topení (7x kazetové provedení 3,8 kW+1x venk. kompr. část)</t>
  </si>
  <si>
    <t>-1334169615</t>
  </si>
  <si>
    <t>Poznámka k položce:
(Pozn: min technické parametry a výkony jako např. klimatizace Frimec F5MSY 120 A1R5+3x F5CKY 35 C2R)</t>
  </si>
  <si>
    <t>-2077571640</t>
  </si>
  <si>
    <t>-852046585</t>
  </si>
  <si>
    <t>-1356748689</t>
  </si>
  <si>
    <t>591370872</t>
  </si>
  <si>
    <t>2054705353</t>
  </si>
  <si>
    <t>02 - Zpevněné plochy</t>
  </si>
  <si>
    <t>1 - Zemní práce</t>
  </si>
  <si>
    <t>3 - Svislé a kompletní konstrukce</t>
  </si>
  <si>
    <t>5 - Komunikace</t>
  </si>
  <si>
    <t>711 - Izolace proti vodě</t>
  </si>
  <si>
    <t>8 - Trubní vedení</t>
  </si>
  <si>
    <t>91 - Doplňující práce na komunikaci</t>
  </si>
  <si>
    <t>99 - Staveništní přesun hmot</t>
  </si>
  <si>
    <t>Zemní práce</t>
  </si>
  <si>
    <t>181300010RAD</t>
  </si>
  <si>
    <t>Rozprostření ornice v rovině tloušťka 15 cm, dovoz ornice ze vzdálenosti 10 km, osetí trávou</t>
  </si>
  <si>
    <t>CS RTS 2016 01</t>
  </si>
  <si>
    <t>-1900081649</t>
  </si>
  <si>
    <t>181101102R00</t>
  </si>
  <si>
    <t>Úprava pláně v zářezech v hor. 1-4, se zhutněním</t>
  </si>
  <si>
    <t>-1935196350</t>
  </si>
  <si>
    <t>Svislé a kompletní konstrukce</t>
  </si>
  <si>
    <t>338920011R00</t>
  </si>
  <si>
    <t>Osazení betonové palisády, š. do 11 cm, dl. 60 cm</t>
  </si>
  <si>
    <t>-1402244611</t>
  </si>
  <si>
    <t>PSC</t>
  </si>
  <si>
    <t>Poznámka k souboru cen:
Zakončení chodníku severní strany CDZ na obou stranách (2x2,5m)</t>
  </si>
  <si>
    <t>VV</t>
  </si>
  <si>
    <t>A3</t>
  </si>
  <si>
    <t>(2.0+0.5)*2</t>
  </si>
  <si>
    <t>B3</t>
  </si>
  <si>
    <t>"Celkem: "A3</t>
  </si>
  <si>
    <t>918101111R00</t>
  </si>
  <si>
    <t>Lože pod obrubníky nebo obruby dlažeb z C 12/15</t>
  </si>
  <si>
    <t>-1403906302</t>
  </si>
  <si>
    <t>A4</t>
  </si>
  <si>
    <t>5*0.3*0.3</t>
  </si>
  <si>
    <t>B4</t>
  </si>
  <si>
    <t>"Celkem: "A4</t>
  </si>
  <si>
    <t>59228408R</t>
  </si>
  <si>
    <t>Palisáda přírodní 11x11x60 cm</t>
  </si>
  <si>
    <t>KUS</t>
  </si>
  <si>
    <t>-43854933</t>
  </si>
  <si>
    <t>Komunikace</t>
  </si>
  <si>
    <t>577141212RT2</t>
  </si>
  <si>
    <t>Beton asfalt. ACO 8,ACO 11,ACO 16, do 3 m, tl.5 cm, plochy 201-1000 m2</t>
  </si>
  <si>
    <t>-596803309</t>
  </si>
  <si>
    <t>577141222R00</t>
  </si>
  <si>
    <t>Beton asfalt. ACL 22 ložný, š. do 3 m, tl. 5 cm</t>
  </si>
  <si>
    <t>1154220443</t>
  </si>
  <si>
    <t>567122111R00</t>
  </si>
  <si>
    <t>Podklad z kameniva zpev.cementem KZC 1 tl.12 cm</t>
  </si>
  <si>
    <t>-340685182</t>
  </si>
  <si>
    <t>597661111R00</t>
  </si>
  <si>
    <t>Rigol dlážděn.do lože C-/7,5 tl.10cm kostky drobné</t>
  </si>
  <si>
    <t>-991958020</t>
  </si>
  <si>
    <t>567211115R00</t>
  </si>
  <si>
    <t>Podklad z prostého betonu tř. I tloušťky 15 cm</t>
  </si>
  <si>
    <t>675799608</t>
  </si>
  <si>
    <t>599142111R00</t>
  </si>
  <si>
    <t>Úprava zálivky dil.spár hloubky do 4 cm š. do 4 cm</t>
  </si>
  <si>
    <t>-720784257</t>
  </si>
  <si>
    <t>564861111R00</t>
  </si>
  <si>
    <t>Podklad ze štěrkodrti po zhutnění tloušťky 20 cm</t>
  </si>
  <si>
    <t>650354290</t>
  </si>
  <si>
    <t>564851114R00</t>
  </si>
  <si>
    <t>Podklad ze štěrkodrti po zhutnění tloušťky 18 cm</t>
  </si>
  <si>
    <t>-841260118</t>
  </si>
  <si>
    <t>596215021R00</t>
  </si>
  <si>
    <t>Kladení zámkové dlažby tl. 6 cm do drtě tl. 4 cm</t>
  </si>
  <si>
    <t>-1337803280</t>
  </si>
  <si>
    <t>596215040R00</t>
  </si>
  <si>
    <t>Kladení zámkové dlažby tl. 8 cm do drtě tl. 4 cm</t>
  </si>
  <si>
    <t>-1836565004</t>
  </si>
  <si>
    <t>59245308R</t>
  </si>
  <si>
    <t>Dlažba betonová přírodní 20x10x6</t>
  </si>
  <si>
    <t>750753315</t>
  </si>
  <si>
    <t>59245267R</t>
  </si>
  <si>
    <t>Dlažba betonová červená pro nevidomé 20x10x6, povrch STANDARD</t>
  </si>
  <si>
    <t>-905346909</t>
  </si>
  <si>
    <t>59245266R</t>
  </si>
  <si>
    <t>Dlažba betonová barevná 20x10x8, povrch STANDARD</t>
  </si>
  <si>
    <t>-2027712509</t>
  </si>
  <si>
    <t>711</t>
  </si>
  <si>
    <t>Izolace proti vodě</t>
  </si>
  <si>
    <t>711823121RT4</t>
  </si>
  <si>
    <t>Montáž nopové fólie svisle, včetně dodávky fólie</t>
  </si>
  <si>
    <t>1955923336</t>
  </si>
  <si>
    <t>A19</t>
  </si>
  <si>
    <t>27*0.5</t>
  </si>
  <si>
    <t>B19</t>
  </si>
  <si>
    <t>"Celkem: "A19</t>
  </si>
  <si>
    <t>Trubní vedení</t>
  </si>
  <si>
    <t>899231111R00</t>
  </si>
  <si>
    <t>Výšková úprava vstupu do 20 cm, zvýšení mříže</t>
  </si>
  <si>
    <t>1825198304</t>
  </si>
  <si>
    <t>899331111R00</t>
  </si>
  <si>
    <t>Výšková úprava vstupu do 20 cm, zvýšení poklopu</t>
  </si>
  <si>
    <t>381559116</t>
  </si>
  <si>
    <t>Doplňující práce na komunikaci</t>
  </si>
  <si>
    <t>917862111RU2</t>
  </si>
  <si>
    <t>Osazení stojat. obrub.bet. s opěrou,lože z C 12/15, včetně obrubníku 1000/150/250</t>
  </si>
  <si>
    <t>-1977630928</t>
  </si>
  <si>
    <t>917862111RV3</t>
  </si>
  <si>
    <t>Osazení stojat. obrub.bet. s opěrou,lože z C 12/15, včetně obrubníku nájezdového 1000/150/150</t>
  </si>
  <si>
    <t>-867485824</t>
  </si>
  <si>
    <t>917862111RV4</t>
  </si>
  <si>
    <t>Osazení stojat. obrub.bet. s opěrou,lože z C 12/15, vč.obrub.nájezd.náběh. 1000/150/150-250</t>
  </si>
  <si>
    <t>-1244807109</t>
  </si>
  <si>
    <t>919735112R00</t>
  </si>
  <si>
    <t>Řezání stávajícího živičného krytu tl. 5 - 10 cm</t>
  </si>
  <si>
    <t>2048761519</t>
  </si>
  <si>
    <t>919731121R00</t>
  </si>
  <si>
    <t>Zarovnání styčné plochy živičné tl. do 5 cm</t>
  </si>
  <si>
    <t>-1836025879</t>
  </si>
  <si>
    <t>Staveništní přesun hmot</t>
  </si>
  <si>
    <t>998223011R00</t>
  </si>
  <si>
    <t>Přesun hmot, pozemní komunikace, kryt dlážděný</t>
  </si>
  <si>
    <t>T</t>
  </si>
  <si>
    <t>1951863742</t>
  </si>
  <si>
    <t>03 - Zdravotní technika</t>
  </si>
  <si>
    <t>D1 - 1. Dešťová kanalizace - venkovní, včt. přípojky</t>
  </si>
  <si>
    <t>D10 - 10. Přesuny, doprava, apod.</t>
  </si>
  <si>
    <t>D2 - 2. Splašková kanalizace - venkovní, včt. přípojky</t>
  </si>
  <si>
    <t>D3 - 3. Přeložka části stávající splaškové kanalizace u stáv. objektu RIAPS v místě spojovacího krčku z C</t>
  </si>
  <si>
    <t>D4 - 4. Dešťová kanalizace - vnitřní</t>
  </si>
  <si>
    <t>D5 - 5. Splašková kanalizace - vnitřní</t>
  </si>
  <si>
    <t>D6 - 6. Vodovodní přípojka</t>
  </si>
  <si>
    <t>D7 - 7. Vodovod - vnitřní</t>
  </si>
  <si>
    <t>D8 - 8. Zařizovací předměty</t>
  </si>
  <si>
    <t>D9 - 9. Ostatní</t>
  </si>
  <si>
    <t>1. Dešťová kanalizace - venkovní, včt. přípojky</t>
  </si>
  <si>
    <t>721 11-0802÷06</t>
  </si>
  <si>
    <t>odborná demontáž stáv. dešťové kanaliace z trub kamennových, DN 100÷200</t>
  </si>
  <si>
    <t>1035270668</t>
  </si>
  <si>
    <t>721 24-2803÷04</t>
  </si>
  <si>
    <t>demontáž lapačů střešních splavenin DN 100÷125</t>
  </si>
  <si>
    <t>59123978</t>
  </si>
  <si>
    <t>721 17-3316</t>
  </si>
  <si>
    <t>potrubí z plast. trub, z PVC, KG syst. SN 4, dešťové, DN 125</t>
  </si>
  <si>
    <t>-2110991397</t>
  </si>
  <si>
    <t>721 17-3317</t>
  </si>
  <si>
    <t>potrubí z plast. trub, z PVC, KG syst. SN 4, dešťové, DN 160</t>
  </si>
  <si>
    <t>1032584963</t>
  </si>
  <si>
    <t>dešťová vpusť</t>
  </si>
  <si>
    <t>dodávka+montáž: sestava dešťové vpusti DN 315, materiál PVC, výklopaná litinová mříž 40 t, s vyjímatelným zápachovým uzávěrem, objem sedimentačního dna 50 l, včt. lapače splavenin, odtok DN 125</t>
  </si>
  <si>
    <t>2065551242</t>
  </si>
  <si>
    <t>šachta Šd</t>
  </si>
  <si>
    <t>dodávka+montáž: sestava prefabrikované dešťové vsakovací šachty z betonovýcz zkruží O 1500 mm, H 5,0 m, tvořená: 5x betonová skruž DN 1500 M tloušťka stěny 140 mm výška skruže 1000 mm, 1x přechodová deska DN 1500/600 tloušťka stěny 140 mm výška 280 mm, 3x vyrovnávací prstenec DN 600 tlouštěka stěny 140 výška 80 mm, 1x vtoková mříž DN 600 pro zatížení 40 t</t>
  </si>
  <si>
    <t>-1348132549</t>
  </si>
  <si>
    <t>šachta Šd1</t>
  </si>
  <si>
    <t>dodávka+montáž: sestava dešťové kanal. šachty PP (polypropylen), O 630, teleskopická, plný litinový poklop 40 t, L = do 2,0 m (1x nátok DN 150 (90°), 1x výtok DN 150 (0°))</t>
  </si>
  <si>
    <t>-1671538474</t>
  </si>
  <si>
    <t>šachta Š2</t>
  </si>
  <si>
    <t>dodávka+montáž: sestava dešťové kanal. šachty PP (polypropylen), O 400, teleskopická, plný litinový poklop 40 t, L = do 2,0 m (3x nátok DN 150 (135°, 180°, 225°), 1x výtok DN 150 (0°)), 2x zátka DN 150</t>
  </si>
  <si>
    <t>-126926309</t>
  </si>
  <si>
    <t>šachta Šd3</t>
  </si>
  <si>
    <t>dodávka+montáž: sestava dešťové kanal. šachty PP (polypropylen), O 630, teleskopická, plný litinový poklop 12,5 t, L = do 4,0 m (1x nátok DN 150 (270°), 1x výtok DN 150 (0°)), včt. navrtávky a dodávky prostupu DN 150 pro spadiště</t>
  </si>
  <si>
    <t>-2053281278</t>
  </si>
  <si>
    <t>šachta Šd4÷6</t>
  </si>
  <si>
    <t>dodávka+montáž: sestava dešťové kanal. šachty PP (polypropylen), O 400, teleskopická, plný litinový poklop 12,5 t, L = do 2,0 m (3x nátok DN 150 (135°, 180°, 225°), 1x výtok DN 150 (0°)), 2x zátka DN 150</t>
  </si>
  <si>
    <t>1332107901</t>
  </si>
  <si>
    <t>šachta Šdr2÷3</t>
  </si>
  <si>
    <t>dodávka+montáž: sestava drenážní kanal. šachty PP (polypropylen)s lapačem písku, O 300, teleskopická, plný litinový poklop 12,5 t, L = do 2,0 m (3x nátok DN 100 (0°, 90°, 180°), 2xzátka DN 100</t>
  </si>
  <si>
    <t>-909254308</t>
  </si>
  <si>
    <t>dodávka+montáž: betonová chránička (trouba přímá), DN 300, L 2,5 m, tl. stěny 70 mm</t>
  </si>
  <si>
    <t>-57817638</t>
  </si>
  <si>
    <t>dodávka+montáž: hnědá výstražná síťovaná PE folie šíře 300 mm</t>
  </si>
  <si>
    <t>-1663980799</t>
  </si>
  <si>
    <t>721 29-0111</t>
  </si>
  <si>
    <t>zkouška těsnosti kanalizace, vodou do DN 125</t>
  </si>
  <si>
    <t>1552667524</t>
  </si>
  <si>
    <t>721 29-0112</t>
  </si>
  <si>
    <t>zkouška těsnosti kanalizace, vodou DN 150 nebo DN 200</t>
  </si>
  <si>
    <t>-1949494414</t>
  </si>
  <si>
    <t>10. Přesuny, doprava, apod.</t>
  </si>
  <si>
    <t>Přesum hmot, doprava</t>
  </si>
  <si>
    <t>-1900931932</t>
  </si>
  <si>
    <t>Poznámka k položce:
Jednotlivé zařizovací předměty (typy) budou před objenáním písemně odsouhlaseny investorem; Stavební přípomoce - viz rozpočet AR (stavební část)</t>
  </si>
  <si>
    <t>2. Splašková kanalizace - venkovní, včt. přípojky</t>
  </si>
  <si>
    <t>721 11-0802÷06.</t>
  </si>
  <si>
    <t>odborná demontáž stáv. splaškové kanaliace z trub kamennových, DN 100÷200</t>
  </si>
  <si>
    <t>-1502322288</t>
  </si>
  <si>
    <t>721 17-3401</t>
  </si>
  <si>
    <t>potrubí z plast. trub, z PVC, KG syst. SN 4, svodné, DN 100</t>
  </si>
  <si>
    <t>-1128538294</t>
  </si>
  <si>
    <t>721 17-3402</t>
  </si>
  <si>
    <t>potrubí z plast. trub, z PVC, KG syst. SN 4, svodné, DN 125</t>
  </si>
  <si>
    <t>2017847894</t>
  </si>
  <si>
    <t>721 17-3403</t>
  </si>
  <si>
    <t>potrubí z plast. trub, z PVC, KG syst. SN 4, svodné, DN 150</t>
  </si>
  <si>
    <t>1865632483</t>
  </si>
  <si>
    <t>721 17-3404</t>
  </si>
  <si>
    <t>potrubí z plast. trub, z PVC, KG syst. SN 4, svodné, DN 200</t>
  </si>
  <si>
    <t>529019545</t>
  </si>
  <si>
    <t>šachta Š</t>
  </si>
  <si>
    <t>dodávka+montáž: sestava splaškové kanal. šachty PP (polypropylen), O 630, teleskopická, plný litinový poklop 40 t, L = do 2,0 m (3x nátok DN 150 (135°, 180°, 225°), 1x výtok DN 200 (0°))</t>
  </si>
  <si>
    <t>1911132155</t>
  </si>
  <si>
    <t>šachta Š1</t>
  </si>
  <si>
    <t>dodávka+montáž: sestava splaškové kanal. šachty PP (polypropylen), O 630, teleskopická, plný litinový poklop 40 t, L = do 2,0 m (3x nátok DN 150 (135°, 180°, 225°), 1x výtok DN 150 (0°))</t>
  </si>
  <si>
    <t>1016616353</t>
  </si>
  <si>
    <t>šachta Š2.1</t>
  </si>
  <si>
    <t>dodávka+montáž: sestava splaškové kanal. šachty PP (polypropylen), O 630, teleskopická, plný litinový poklop 40 t, L = do 2,0 m (1x nátok DN 150 (180° nebo 225°), 1x výtok DN 150 (0°))</t>
  </si>
  <si>
    <t>-2066493117</t>
  </si>
  <si>
    <t>šachta Š3</t>
  </si>
  <si>
    <t>dodávka+montáž: sestava splaškové kanal. šachty PP (polypropylen), O 630, teleskopická, plný litinový poklop 12,5 t, L = do 4,0 m (1x nátok DN 150 (270°), 1x výtok DN 150 (0°)), včt. navrtávky a dodávky prostupu DN 150 pro spadiště</t>
  </si>
  <si>
    <t>1648098406</t>
  </si>
  <si>
    <t>šachta Š4÷Š6</t>
  </si>
  <si>
    <t>dodávka+montáž: sestava splaškové kanal. šachty PP (polypropylen), O 400, teleskopická, plný litinový poklop 12,5 t, L = do 2,0 m (3x nátok DN 150 (135°, 180°, 225°), 1x výtok DN 150 (0°)), 2x zátka DN 150</t>
  </si>
  <si>
    <t>783128542</t>
  </si>
  <si>
    <t>-1873478672</t>
  </si>
  <si>
    <t>671106339</t>
  </si>
  <si>
    <t>-1697680259</t>
  </si>
  <si>
    <t>1127040368</t>
  </si>
  <si>
    <t>3. Přeložka části stávající splaškové kanalizace u stáv. objektu RIAPS v místě spojovacího krčku z C</t>
  </si>
  <si>
    <t>721 17-0972</t>
  </si>
  <si>
    <t>oprava odpadního potrubí plastového, krácení trub DN 200</t>
  </si>
  <si>
    <t>-73768923</t>
  </si>
  <si>
    <t>721 17-1918</t>
  </si>
  <si>
    <t>oprava odpadního potrubí plastového, propojení dosavadního potrubí, DN 200</t>
  </si>
  <si>
    <t>-1544225507</t>
  </si>
  <si>
    <t>-951404421</t>
  </si>
  <si>
    <t>1968732141</t>
  </si>
  <si>
    <t>dodávka+montáž, lapač střešních splavenin, polypropylenový, s košem pro zachytávání nečistot, s otočným a kulovým kloubem na odtoku, se suchou klapkou proti zápachu, zaručená kapacita 6÷6,7 l/s, DN 100</t>
  </si>
  <si>
    <t>869421094</t>
  </si>
  <si>
    <t>-2107726311</t>
  </si>
  <si>
    <t>1657983429</t>
  </si>
  <si>
    <t>1105723915</t>
  </si>
  <si>
    <t>4. Dešťová kanalizace - vnitřní</t>
  </si>
  <si>
    <t>134145087</t>
  </si>
  <si>
    <t>766956922</t>
  </si>
  <si>
    <t>721 17-4055</t>
  </si>
  <si>
    <t>potrubí z plast. trub, HT systém, polypr. PPs, dešťové, DN 100</t>
  </si>
  <si>
    <t>2131340083</t>
  </si>
  <si>
    <t>721 17-5032</t>
  </si>
  <si>
    <t>potrubí z plast. trub, vícevrstvé tlumící zvuk, hluk &amp;amp;lt; 18 dB při průtoku 2 l/, dešťové, DN 125</t>
  </si>
  <si>
    <t>658920171</t>
  </si>
  <si>
    <t>dodávka+montáž: chránička PVC, KG SN 8, DN 300</t>
  </si>
  <si>
    <t>-1032708821</t>
  </si>
  <si>
    <t>dodávka+montáž, střešní vtok, v provedení pro pochůzné střechy, tepelně izolovaný, se svislým odtokem DN 100 (Qkap.=8,7 l/s), s izolační svorkou a křídl. maticemi z nerezové oceli vložený do krabice s nastavitelnou výškou podle tloušťky tepelné izolace (100÷160 mm) se záchtným košem, s PVC pevnou izolační přírubou pro navaření PVC fóliových hydroizoilací, s elekltrickým ohřevem 230 V samoregulační topný kabel</t>
  </si>
  <si>
    <t>-1295361581</t>
  </si>
  <si>
    <t>dodávka+montáž, střešní vtok, v provedení pro pochůzné střechy, tepelně izolovaný, se svislým odtokem DN 125 (Qkap.=12,2 l/s), s izolační svorkou a křídl. maticemi z nerezové oceli vložený do krabice s nastavitelnou výškou podle tloušťky tepelné izolace (100÷160 mm) se záchtným košem, s PVC pevnou izolační přírubou pro navaření PVC fóliových hydroizoilací, s elekltrickým ohřevem 230 V samoregulační topný kabel</t>
  </si>
  <si>
    <t>640849299</t>
  </si>
  <si>
    <t>šachta Šdr1</t>
  </si>
  <si>
    <t>dodávka+montáž: sestava drenážní kanal. šachty PP (polypropylen) s lapačem písku, O 300, teleskopická, plný plynotěsný nerezový poklop 1,5 t, L = do 2,0 m (3x nátok DN 100 (0°, 90°, 180°), 1xzátka DN 100</t>
  </si>
  <si>
    <t>1803571161</t>
  </si>
  <si>
    <t>dodávka + montáž: typový odvodňovací štěrbinový nerezový žlab(materiálo AISI 304) žlab, L 4000 mm, šíře vtokového otvoru 20 mm, šíře vrchního dílu 50 mm, výška žlabu 70÷80 mm (spádový), 1x čelo slepé, 1x čelo s odtokem DN 50)</t>
  </si>
  <si>
    <t>785529604</t>
  </si>
  <si>
    <t>dodávka+montáž: plastová dvířka včt. rámečku na čistící kusy stoupaček, 150x150 mm</t>
  </si>
  <si>
    <t>45985078</t>
  </si>
  <si>
    <t>dodávka+montáž: plastová dvířka včt. rámečku na čistící kusy stoupaček, 200x200 mm</t>
  </si>
  <si>
    <t>1904877280</t>
  </si>
  <si>
    <t>868063457</t>
  </si>
  <si>
    <t>-289717359</t>
  </si>
  <si>
    <t>1489287159</t>
  </si>
  <si>
    <t>721 29-0123</t>
  </si>
  <si>
    <t>zkouška těsnosti kanalizace kouřem, do DN 300</t>
  </si>
  <si>
    <t>-1977487290</t>
  </si>
  <si>
    <t>5. Splašková kanalizace - vnitřní</t>
  </si>
  <si>
    <t>-835558324</t>
  </si>
  <si>
    <t>721 14-0802÷06</t>
  </si>
  <si>
    <t>1167480096</t>
  </si>
  <si>
    <t>721 17-1803÷08</t>
  </si>
  <si>
    <t>odborná demontáž stáv. splaškové kanaliace z trub novodurových, DN 32÷100</t>
  </si>
  <si>
    <t>-831069020</t>
  </si>
  <si>
    <t>721 21-0812÷13</t>
  </si>
  <si>
    <t>odborná demontáž vpustí podlahových, DN 70÷100</t>
  </si>
  <si>
    <t>-2113520201</t>
  </si>
  <si>
    <t>721 21-0812÷13.1</t>
  </si>
  <si>
    <t>-1150352090</t>
  </si>
  <si>
    <t>1587431073</t>
  </si>
  <si>
    <t>-1481750947</t>
  </si>
  <si>
    <t>1984824344</t>
  </si>
  <si>
    <t>721 17-4024</t>
  </si>
  <si>
    <t>potrubí z plast. trub, HT systém, polypr. PPs, odpadní, DN 70</t>
  </si>
  <si>
    <t>-76663145</t>
  </si>
  <si>
    <t>721 17-4025</t>
  </si>
  <si>
    <t>potrubí z plast. trub, HT systém, polypr. PPs, odpadní, DN 100</t>
  </si>
  <si>
    <t>252009588</t>
  </si>
  <si>
    <t>721 17-4062</t>
  </si>
  <si>
    <t>potrubí z plast. trub, HT systém, polypr. PPs, větrací, DN 70</t>
  </si>
  <si>
    <t>540928987</t>
  </si>
  <si>
    <t>721 17-4063</t>
  </si>
  <si>
    <t>potrubí z plast. trub, HT systém, polypr. PPs, větrací, DN 100</t>
  </si>
  <si>
    <t>1079048289</t>
  </si>
  <si>
    <t>721 17-4041</t>
  </si>
  <si>
    <t>potrubí z plast. trub, HT systém, polypr. PPs, připojovací, DN 32</t>
  </si>
  <si>
    <t>1535658491</t>
  </si>
  <si>
    <t>721 17-4042</t>
  </si>
  <si>
    <t>potrubí z plast. trub, HT systém, polypr. PPs, připojovací, DN 40</t>
  </si>
  <si>
    <t>745223036</t>
  </si>
  <si>
    <t>721 17-4043</t>
  </si>
  <si>
    <t>potrubí z plast. trub, HT systém, polypr. PPs, připojovací, DN 50</t>
  </si>
  <si>
    <t>1902352724</t>
  </si>
  <si>
    <t>721 17-4044</t>
  </si>
  <si>
    <t>potrubí z plast. trub, HT systém, polypr. PPs, připojovací, DN 70</t>
  </si>
  <si>
    <t>790197312</t>
  </si>
  <si>
    <t>721 17-4045</t>
  </si>
  <si>
    <t>potrubí z plast. trub, HT systém, polypr. PPs, připojovací, DN 100</t>
  </si>
  <si>
    <t>-646898013</t>
  </si>
  <si>
    <t>721 17-5001</t>
  </si>
  <si>
    <t>potrubí z plast. trub, vícevrstvé tlumící zvuk, hluk &amp;amp;lt; 18 dB při průtoku 2 l/, připojovací, DN 32÷50</t>
  </si>
  <si>
    <t>-1248594261</t>
  </si>
  <si>
    <t>721 17-5003</t>
  </si>
  <si>
    <t>potrubí z plast. trub, vícevrstvé tlumící zvuk, hluk &amp;amp;lt; 18 dB při průtoku 2 l/, připojovací, DN 100</t>
  </si>
  <si>
    <t>1002296538</t>
  </si>
  <si>
    <t>721 17-5011</t>
  </si>
  <si>
    <t>potrubí z plast. trub, vícevrstvé tlumící zvuk, hluk &amp;amp;lt; 18 dB při průtoku 2 l/, odpadní (svislé), DN 70</t>
  </si>
  <si>
    <t>1904549602</t>
  </si>
  <si>
    <t>721 17-5012</t>
  </si>
  <si>
    <t>potrubí z plast. trub, vícevrstvé tlumící zvuk, hluk &amp;amp;lt; 18 dB při průtoku 2 l/, odpadní (svislé), DN 100</t>
  </si>
  <si>
    <t>-1423357291</t>
  </si>
  <si>
    <t>721 17-5013</t>
  </si>
  <si>
    <t>potrubí z plast. trub, vícevrstvé tlumící zvuk, hluk &amp;amp;lt; 18 dB při průtoku 2 l/, odpadní (svislé), DN 125</t>
  </si>
  <si>
    <t>1711756046</t>
  </si>
  <si>
    <t>721 17-5041</t>
  </si>
  <si>
    <t>potrubí z plast. trub, vícevrstvé tlumící zvuk, hluk &amp;amp;lt; 18 dB při průtoku 2 l/, větrací, DN 70</t>
  </si>
  <si>
    <t>1734040070</t>
  </si>
  <si>
    <t>721 17-5042</t>
  </si>
  <si>
    <t>potrubí z plast. trub, vícevrstvé tlumící zvuk, hluk &amp;amp;lt; 18 dB při průtoku 2 l/, větrací, DN 100</t>
  </si>
  <si>
    <t>-1827718193</t>
  </si>
  <si>
    <t>dodávka+montáž: chránička PVC, KG SN 8, DN 250</t>
  </si>
  <si>
    <t>-395906058</t>
  </si>
  <si>
    <t>1807631453</t>
  </si>
  <si>
    <t>dodávka+montáž: zvukové izolace na odpadní (stoupací) potrubí, DN 70</t>
  </si>
  <si>
    <t>-102624350</t>
  </si>
  <si>
    <t>dodávka+montáž: zvukové izolace na odpadní (stoupací) potrubí, DN 100</t>
  </si>
  <si>
    <t>-803477693</t>
  </si>
  <si>
    <t>dodávka+montáž: zvukové izolace na odpadní (stoupací) potrubí, DN 125</t>
  </si>
  <si>
    <t>-315484382</t>
  </si>
  <si>
    <t>dodávka+montáž: plastová dvířka včt. rámečku na čistící kusy stoupaček a kondenzační sifony, 150x150 mm</t>
  </si>
  <si>
    <t>-1319176686</t>
  </si>
  <si>
    <t>-569410890</t>
  </si>
  <si>
    <t>dodávka+montáž, podomítkový kondenzační sifon, polypropylenový, s přídavnou mechanickou uzávěrkou (kuličkou) proti pronikání zápachu v případě vyschnutí zápachové uzávěrky a čistící vložkou, DN 32</t>
  </si>
  <si>
    <t>-1306100631</t>
  </si>
  <si>
    <t>dodávka+montáž, podlahová vpust, polyetylenová, s pevnou izolační přírubou, s kombinovaným vodním zápachovým uzávěrem a mechanickým plovákovým (zvonkovým) zápachovým uzávěrem, který v případě vyschnutí uzavře odtokový přepad, svislý odtok, s mřížkou z nerez oceli, DN 110, Qkap.=0.8 l/s</t>
  </si>
  <si>
    <t>-1062164104</t>
  </si>
  <si>
    <t>dodávka+montáž, podlahová vpust, polyetylenová, s pevnou izolační přírubou, s kombinovaným vodním zápachovým uzávěrem a mechanickým plovákovým (zvonkovým) zápachovým uzávěrem, který v případě vyschnutí uzavře odtokový přepad, vodorovný odtok, s mřížkou z nerez oceli, DN 50, Qkap.=0.5 l/s</t>
  </si>
  <si>
    <t>-1462913716</t>
  </si>
  <si>
    <t>dodávka+montáž: souprava větrací hlavice, DN 70</t>
  </si>
  <si>
    <t>1006682334</t>
  </si>
  <si>
    <t>dodávka+montáž: souprava větrací hlavice, DN 100</t>
  </si>
  <si>
    <t>1665857122</t>
  </si>
  <si>
    <t>dodávka+montáž: kalich pro úkapy se zápachovou uzávěrkou a s přídavným uzávěrem (kuličkou) proti zápachu pro suchý stav, DN 32</t>
  </si>
  <si>
    <t>-1323163664</t>
  </si>
  <si>
    <t>dodávka+montáž: podomítková zápachová uzávěrka DN 40/50, pro sušičku, s krycí deskou z nerezové oceli, montážním krytem</t>
  </si>
  <si>
    <t>-856206031</t>
  </si>
  <si>
    <t>dodávka+montáž: podomítková zápachová uzávěrka DN 40/50, pro pračku nebo myčku nádobí s integovanou tvarovkou pro přívod vody, s krycí deskou z nerezové oceli, montážním krytem a tlakové zátky</t>
  </si>
  <si>
    <t>-1618257803</t>
  </si>
  <si>
    <t>dodávka+montáž: kanalizační interiérový automatický přivzdušňovací ventil, snímatelná vnější krytka pro pravidelnou roční komtrolu, typ přivzdušnění AII, množství přisávaného vzduchu 14 l/s, DN 70÷100</t>
  </si>
  <si>
    <t>692029186</t>
  </si>
  <si>
    <t>-1536948966</t>
  </si>
  <si>
    <t>-1975328529</t>
  </si>
  <si>
    <t>856735959</t>
  </si>
  <si>
    <t>-1247240548</t>
  </si>
  <si>
    <t>727 11-1125</t>
  </si>
  <si>
    <t>protipožární ochranné manžety, z jedné strany dělící konstrukce, požární odolnost EI 90, D110</t>
  </si>
  <si>
    <t>1507565100</t>
  </si>
  <si>
    <t>6. Vodovodní přípojka</t>
  </si>
  <si>
    <t>odborná demontáž stávající vodovodní přípojky, tj: uzavření přípojky zemním uzávěrem, demontáž cca 15 bm olověhého potrubí DN 32, vodoměru a atmatr na patě objektu (2x uzávěr, 2x šroubení), vše v součinnosti s VAK Trutnov</t>
  </si>
  <si>
    <t>-513437406</t>
  </si>
  <si>
    <t>navrtávací pac na potrubí PVC_PE_litina (dle skutečnosti po odkrytí stáv. vodvodního řadu - přepoklad je potrubí DN 100), DN 100x2"</t>
  </si>
  <si>
    <t>1600987445</t>
  </si>
  <si>
    <t>kombin. navrtávací ISO šoupátko 2"x6/4"</t>
  </si>
  <si>
    <t>1740371384</t>
  </si>
  <si>
    <t>napojovací ISO tvarovka, 6/4"x63</t>
  </si>
  <si>
    <t>-1793388342</t>
  </si>
  <si>
    <t>zemní teleskopická souprava 1.3-1.8 m</t>
  </si>
  <si>
    <t>-532885746</t>
  </si>
  <si>
    <t>uliční poklop tuhý (těžký)</t>
  </si>
  <si>
    <t>2079924365</t>
  </si>
  <si>
    <t>podkladová deska</t>
  </si>
  <si>
    <t>899842696</t>
  </si>
  <si>
    <t>potrubí PE 100 RC, SDR 11, D50x4,6</t>
  </si>
  <si>
    <t>-1234641380</t>
  </si>
  <si>
    <t>chránička PE-HD, SDR 26, D125x4,8</t>
  </si>
  <si>
    <t>563281286</t>
  </si>
  <si>
    <t>svěrné přechodové šroubení pro pitnou vodu, materiál kujná mosaz CuZn40 Pb2 nebo červený bronz, D50x6/4"</t>
  </si>
  <si>
    <t>85948052</t>
  </si>
  <si>
    <t>uzavírací sedlový ventil pro pitnou vodu, měkce těsnící sedlo, materiál kujná mosaz CuZn40 Pb2, pro pitnou vodu, T do 130 °C, PN 16, DN 40 (R 6/4" - vnitřní závit)</t>
  </si>
  <si>
    <t>-103048167</t>
  </si>
  <si>
    <t>dodávka+montáž: typová prostupová manžeta na tlakovou vodu pro potrubí D50 s nerezovou pažnicí s límcem pro připojení hydroizolace z živičných (asfaltových) pásů</t>
  </si>
  <si>
    <t>1080539875</t>
  </si>
  <si>
    <t>montáž vodovodní přípojky, včt. tlakových zkoušek, proplachu a desinfekce, včt. drobného nespecifikovaného instalačního materiálu</t>
  </si>
  <si>
    <t>707405777</t>
  </si>
  <si>
    <t>7. Vodovod - vnitřní</t>
  </si>
  <si>
    <t>722 13-0801</t>
  </si>
  <si>
    <t>demontáž potr. z ocel. trubek pozinkov., závitov., do DN 25</t>
  </si>
  <si>
    <t>955886890</t>
  </si>
  <si>
    <t>722 13-0802</t>
  </si>
  <si>
    <t>demontáž potr. z ocel. trubek pozinkov., závitov., přes DN 25 do DN 40</t>
  </si>
  <si>
    <t>1535795950</t>
  </si>
  <si>
    <t>722 13-0803</t>
  </si>
  <si>
    <t>demontáž potr. z ocel. trubek pozinkov., závitov., přes DN 40 do DN 50</t>
  </si>
  <si>
    <t>-1267677916</t>
  </si>
  <si>
    <t>722 18-1812</t>
  </si>
  <si>
    <t>demontáž plstěných pásů z trub, do O 50</t>
  </si>
  <si>
    <t>-827765287</t>
  </si>
  <si>
    <t>722 18-1817</t>
  </si>
  <si>
    <t>demontáž plstěných pásů z trub, přes O 50 do O 150</t>
  </si>
  <si>
    <t>-1729643467</t>
  </si>
  <si>
    <t>722 22-0851</t>
  </si>
  <si>
    <t>demontáž armatur závit., s jedním závitem do G 3/4"</t>
  </si>
  <si>
    <t>366325319</t>
  </si>
  <si>
    <t>722 22-0852</t>
  </si>
  <si>
    <t>demontáž armatur závit., s jedním závitem přes G 3/4" do G 5/4"</t>
  </si>
  <si>
    <t>-77582844</t>
  </si>
  <si>
    <t>722 22-0861</t>
  </si>
  <si>
    <t>demontáž armatur závit., se dvěma závity do G 3/4"</t>
  </si>
  <si>
    <t>-838192615</t>
  </si>
  <si>
    <t>722 22-0862</t>
  </si>
  <si>
    <t>demontáž armatur závit., se dvěma závity přes G 3/4" do G 5/4"</t>
  </si>
  <si>
    <t>212413365</t>
  </si>
  <si>
    <t>722 22-0863</t>
  </si>
  <si>
    <t>demontáž armatur závit., se dvěma závity G 6/4"</t>
  </si>
  <si>
    <t>158834570</t>
  </si>
  <si>
    <t>722 22-0864</t>
  </si>
  <si>
    <t>demontáž armatur závit., se dvěma závity G 2"</t>
  </si>
  <si>
    <t>-1917685743</t>
  </si>
  <si>
    <t>722 26-0811</t>
  </si>
  <si>
    <t>demontáž vodoměrů, závitových, G 1/2"</t>
  </si>
  <si>
    <t>1960892138</t>
  </si>
  <si>
    <t>722 26-0814</t>
  </si>
  <si>
    <t>demontáž vodoměrů, závitových, G 6/4"</t>
  </si>
  <si>
    <t>-76278155</t>
  </si>
  <si>
    <t>713 40-0843</t>
  </si>
  <si>
    <t>odstranění tepelné izolace potrubí, vláknitých materiálů, bez kce, s povrchovou úpravou</t>
  </si>
  <si>
    <t>-1989455852</t>
  </si>
  <si>
    <t>ekologická likvidace odstraněné tepelné izolace z vláknitých materiálů (včt. povbrchové úpravy) - uložení na skládku, včt. dopravného</t>
  </si>
  <si>
    <t>-1414224947</t>
  </si>
  <si>
    <t>722 14-0105</t>
  </si>
  <si>
    <t>potrubí z ocel. trubek z ušlecht. oceli, spoj. lisováním, DN 32</t>
  </si>
  <si>
    <t>225064489</t>
  </si>
  <si>
    <t>722 14-0106</t>
  </si>
  <si>
    <t>potrubí z ocel. trubek z ušlecht. oceli, spoj. lisováním, DN 40</t>
  </si>
  <si>
    <t>143520475</t>
  </si>
  <si>
    <t>722 16-0215</t>
  </si>
  <si>
    <t>potr. z trub. Cu, polotvrdých, spoj. lisováním, DN 25 (O 28/1,5)</t>
  </si>
  <si>
    <t>38475370</t>
  </si>
  <si>
    <t>722 16-0216</t>
  </si>
  <si>
    <t>potr. z trub. Cu, polotvrdých, spoj. lisováním, DN 32 (O 35/1,5)</t>
  </si>
  <si>
    <t>1860688293</t>
  </si>
  <si>
    <t>potrubí polypropylenové RC s čedičovým vláknem, PP-RC+BF, S 3,2 (dříve značeno PN 16), D20x2,8</t>
  </si>
  <si>
    <t>-375156482</t>
  </si>
  <si>
    <t>potrubí polypropylenové RC s čedičovým vláknem, PP-RC+BF, S 3,2 (dříve značeno PN 16), D25x3,5</t>
  </si>
  <si>
    <t>-540632627</t>
  </si>
  <si>
    <t>potrubí polypropylenové RC s čedičovým vláknem, PP-RC+BF, S 3,2 (dříve značeno PN 16), D32x4,4</t>
  </si>
  <si>
    <t>-1449494435</t>
  </si>
  <si>
    <t>potrubí polypropylenové RC s čedičovým vláknem, PP-RC+BF, S 3,2 (dříve značeno PN 16), D40x5,5</t>
  </si>
  <si>
    <t>-1990844232</t>
  </si>
  <si>
    <t>potrubí polypropylenové RC s čedičovým vláknem, PP-RC+BF, S 3,2 (dříve značeno PN 16), D50x6,9</t>
  </si>
  <si>
    <t>-619388015</t>
  </si>
  <si>
    <t>fitinky PPR včt. DG přechodek a mosazných nebo bronzových přechodek, včt. podpůrných žlabů mezi objímku a trubku, cca 150 % ceny potrubí</t>
  </si>
  <si>
    <t>507144102</t>
  </si>
  <si>
    <t>722 17-6112</t>
  </si>
  <si>
    <t>montáž potr. z plast. hmot, svařov. polyfúzně, D20 mm</t>
  </si>
  <si>
    <t>-836785389</t>
  </si>
  <si>
    <t>722 17-6113</t>
  </si>
  <si>
    <t>montáž potr. z plast. hmot, svařov. polyfúzně, D25 mm</t>
  </si>
  <si>
    <t>582011413</t>
  </si>
  <si>
    <t>722 17-6114</t>
  </si>
  <si>
    <t>montáž potr. z plast. hmot, svařov. polyfúzně, D32 mm</t>
  </si>
  <si>
    <t>-645362043</t>
  </si>
  <si>
    <t>722 17-6115</t>
  </si>
  <si>
    <t>montáž potr. z plast. hmot, svařov. polyfúzně, D40 mm</t>
  </si>
  <si>
    <t>767129605</t>
  </si>
  <si>
    <t>722 17-6116</t>
  </si>
  <si>
    <t>montáž potr. z plast. hmot, svařov. polyfúzně, D50 mm</t>
  </si>
  <si>
    <t>574379872</t>
  </si>
  <si>
    <t>PB - ležačka</t>
  </si>
  <si>
    <t>dodávka+montáž: pevný bod, závěsné provedení: 1x nosník 28/30 délky do 1000 mm (zatížení 3 body do 0,346 kN=34,6 kg), 2x závitová tyč M10 délky do 500 mm, 2x zarážecí kotva M10, 2÷3x dvoušroubá objímka D20÷54 bez tlumící vložky s upínací hlavou, ostatní příslušenství (drápy k upínání, podložky k nosníku, matice M8, spojovací matice M8, podložky Ř8,4 mm, sestavy M8x30)</t>
  </si>
  <si>
    <t>84214626</t>
  </si>
  <si>
    <t>KU 1.1</t>
  </si>
  <si>
    <t>dodávka+montáž: kluzné uložení, závěsné provedení: 1x nosník 28/30 délky do 1000 mm (zatížení 3 body do 0,346 kN=34,6 kg), 2x závitová tyč M10 délky do 500 mm, 2x zarážecí kotva M10, 2÷3x dvoušroubá objímka D20÷50 s tlumící vložkou, ostatní příslušenství (drápy k upínání, podložky k nosníku, matice M8, spojovací matice M8, podložky Ř8,4 mm, sestavy M8x30)</t>
  </si>
  <si>
    <t>-1229041542</t>
  </si>
  <si>
    <t>KU 1.2</t>
  </si>
  <si>
    <t>dodávka+montáž: kluzné uložení, stěnová konzole: 1x konzole ST 28/30 délky 150÷450 mm, 2x zarážecí kotva M8, 1x dvoušroubá objímka D20÷54 s tlumící vložkou, ostatní příslušenství (matice M8, spojovací matice M8)</t>
  </si>
  <si>
    <t>953337923</t>
  </si>
  <si>
    <t>SV D20</t>
  </si>
  <si>
    <t>návlek. tep. izolace z polyetylénu, ? = 0,040 W/m.K (při 40 °C), O22x20</t>
  </si>
  <si>
    <t>-220640366</t>
  </si>
  <si>
    <t>SV D25</t>
  </si>
  <si>
    <t>-246085386</t>
  </si>
  <si>
    <t>SV D32</t>
  </si>
  <si>
    <t>dtto, O35x20</t>
  </si>
  <si>
    <t>1397068363</t>
  </si>
  <si>
    <t>SV D40</t>
  </si>
  <si>
    <t>dtto, O42x20</t>
  </si>
  <si>
    <t>-1031773006</t>
  </si>
  <si>
    <t>SV D50</t>
  </si>
  <si>
    <t>dtto, O54x20</t>
  </si>
  <si>
    <t>721372985</t>
  </si>
  <si>
    <t>TV_CIR D20</t>
  </si>
  <si>
    <t>1636566876</t>
  </si>
  <si>
    <t>TV_CIR D25</t>
  </si>
  <si>
    <t>1708571786</t>
  </si>
  <si>
    <t>TV D32</t>
  </si>
  <si>
    <t>dtto, O35x30</t>
  </si>
  <si>
    <t>-1710385953</t>
  </si>
  <si>
    <t>spony pro návlekovou tepelnou izolace z PE, sáček 100 ks</t>
  </si>
  <si>
    <t>-1791038478</t>
  </si>
  <si>
    <t>-733133059</t>
  </si>
  <si>
    <t>TV D40</t>
  </si>
  <si>
    <t>kašírovaná potrubní izolační pouzdra z minerální vaty, objemová hmotnost min 75 kg/m3, ?=0,040 W/m.K, s povrch. úpravou AL fólií, O42x40</t>
  </si>
  <si>
    <t>641420597</t>
  </si>
  <si>
    <t>TV D50</t>
  </si>
  <si>
    <t>dtto, O54x50</t>
  </si>
  <si>
    <t>-1923223678</t>
  </si>
  <si>
    <t>1327117214</t>
  </si>
  <si>
    <t>-623252809</t>
  </si>
  <si>
    <t>713 46-3212</t>
  </si>
  <si>
    <t>montáž izol. tep. potr. a ohybů, potr. pouzdry, s povrch. úpravou Al fólií, přelep. samolep. Al páskou, přes D 50 do 100 mm</t>
  </si>
  <si>
    <t>-1586438142</t>
  </si>
  <si>
    <t>-129908277</t>
  </si>
  <si>
    <t>722 19-0401</t>
  </si>
  <si>
    <t>zřízení přípojek na potrubí, vyvedení a upevnění výpustek, do DN 25</t>
  </si>
  <si>
    <t>468246192</t>
  </si>
  <si>
    <t>722 19-0402</t>
  </si>
  <si>
    <t>zřízení přípojek na potrubí, vyvedení a upevnění výpustek, přes 25 do DN 50</t>
  </si>
  <si>
    <t>-272880738</t>
  </si>
  <si>
    <t>722 21-2440</t>
  </si>
  <si>
    <t>orientační štítky na zeď</t>
  </si>
  <si>
    <t>-1206007483</t>
  </si>
  <si>
    <t>nástěný hydrantový systém (komplet) pro zabudování do zdi, Q &amp;amp;lt; 1,1 l/s, komplet (systém) se skládá z: ocelové skříňky (710x710x245 mm, plná) s ramenem a navijákem + tvarově stálá hadice O 25 mm, délky 30 m + požární proudnice D25 ekvivalentu 6 mm (Q &amp;amp;lt; 1,1 l/s při 0,45 MPa) + připojovací hadice D25 mm délky 1,4 m s kulovým uzávěrem 1" (DN 25)</t>
  </si>
  <si>
    <t>1276457063</t>
  </si>
  <si>
    <t>zpětný ventil - potrubní oddělovač pro kapaliny 2 kategorie dle ČSN EN 1717 (kontrovatelená zpětná armatura EA), G 5/4", Kv 28, PN 16</t>
  </si>
  <si>
    <t>422798696</t>
  </si>
  <si>
    <t>filtr se zpětným proplachem, F76S, G 6/4", Kvs 21, včt. manometru 0÷10 bar, PN 16</t>
  </si>
  <si>
    <t>1066505445</t>
  </si>
  <si>
    <t>vyvažovací ventil pro rozvody TV a CIR (odolný proti korozi odzinkování a vodnímu kameni), bez vypouštění, T 120°C, PN 20, DN 15 (G 1/2")</t>
  </si>
  <si>
    <t>-1850784375</t>
  </si>
  <si>
    <t>uzavírací sedlový ventil pro pitnou vodu, měkce těsnící sedlo, materiál kujná mosaz CuZn40 Pb2, pro pitnou vodu, T do 130 °C, PN 16, DN 15 (R 1/2" - vnitřní závit)</t>
  </si>
  <si>
    <t>29473410</t>
  </si>
  <si>
    <t>dtto, DN 20 (R 3/4" - vnitřní závit)</t>
  </si>
  <si>
    <t>29081307</t>
  </si>
  <si>
    <t>dtto, DN 25 (R 1" - vnitří závit)</t>
  </si>
  <si>
    <t>163327520</t>
  </si>
  <si>
    <t>dtto, DN 32 (R 5/4" - vnitřní závit)</t>
  </si>
  <si>
    <t>-1749431139</t>
  </si>
  <si>
    <t>dtto, DN 40 (R 6/4" - vnitřní závit)</t>
  </si>
  <si>
    <t>-629656591</t>
  </si>
  <si>
    <t>ventil uzavírací, mosazný, měkkce těsnící sedlo, T do 90 °C, PN 10, G 1/2"</t>
  </si>
  <si>
    <t>962278496</t>
  </si>
  <si>
    <t>dtto, G 3/4"</t>
  </si>
  <si>
    <t>8540163</t>
  </si>
  <si>
    <t>zpětná klapka, vodorovná (plovoucí), gumové těsnění_sedlo, PN 10, DN 40 (G 6/4")</t>
  </si>
  <si>
    <t>1640748687</t>
  </si>
  <si>
    <t>18032961</t>
  </si>
  <si>
    <t>manometr 0÷1 MPa, typ 312, O 100 mm, TP 1,6</t>
  </si>
  <si>
    <t>799290791</t>
  </si>
  <si>
    <t>-50031611</t>
  </si>
  <si>
    <t>-1652063424</t>
  </si>
  <si>
    <t>přípojka tlakoměrová přechodová, M20 x G1/2" (vnitřní x vnější závit), ČSN 13 7521.3 - nerez, PN 630</t>
  </si>
  <si>
    <t>1190545302</t>
  </si>
  <si>
    <t>722 22-9101</t>
  </si>
  <si>
    <t>montáž vodovodních armatur s jedním závitem, G 1/2"</t>
  </si>
  <si>
    <t>-1907910271</t>
  </si>
  <si>
    <t>722 22-9102</t>
  </si>
  <si>
    <t>montáž vodovodních armatur s jedním závitem, G 3/4"</t>
  </si>
  <si>
    <t>-169339340</t>
  </si>
  <si>
    <t>722 23-9101</t>
  </si>
  <si>
    <t>montáž vodovodních armatur se dvěma závity, G 1/2"</t>
  </si>
  <si>
    <t>-475106346</t>
  </si>
  <si>
    <t>722 23-9102</t>
  </si>
  <si>
    <t>montáž vodovodních armatur se dvěma závity, G 3/4"</t>
  </si>
  <si>
    <t>1489918247</t>
  </si>
  <si>
    <t>722 23-9103</t>
  </si>
  <si>
    <t>montáž vodovodních armatur se dvěma závity, G 1"</t>
  </si>
  <si>
    <t>2189427</t>
  </si>
  <si>
    <t>722 23-9104</t>
  </si>
  <si>
    <t>montáž vodovodních armatur se dvěma závity, G 5/4"</t>
  </si>
  <si>
    <t>893242423</t>
  </si>
  <si>
    <t>722 23-9105</t>
  </si>
  <si>
    <t>montáž vodovodních armatur se dvěma závity, G 6/4"</t>
  </si>
  <si>
    <t>317165085</t>
  </si>
  <si>
    <t>722 29-0226</t>
  </si>
  <si>
    <t>zkoušky těsnosti vodovod. potrubí, do DN 50</t>
  </si>
  <si>
    <t>-1953943336</t>
  </si>
  <si>
    <t>722 29-0234</t>
  </si>
  <si>
    <t>proplach a desinfekce vodovod. potrubí, do DN 80</t>
  </si>
  <si>
    <t>-2095838011</t>
  </si>
  <si>
    <t>dodávka a montáž, požárně ochranný tmel, požární odolnost EI 60, balení 310 ml</t>
  </si>
  <si>
    <t>901781996</t>
  </si>
  <si>
    <t>8. Zařizovací předměty</t>
  </si>
  <si>
    <t>725 11-0814</t>
  </si>
  <si>
    <t>demontáž klozetů, kombinovaných</t>
  </si>
  <si>
    <t>262712814</t>
  </si>
  <si>
    <t>725 12-2817</t>
  </si>
  <si>
    <t>demontáž pisoárů, bez nádrže s rohovým ventilem, s 1 záchodkem</t>
  </si>
  <si>
    <t>908676078</t>
  </si>
  <si>
    <t>725 21-0821</t>
  </si>
  <si>
    <t>demontáž umyvadel, bez výtokových armatur, umyvadel</t>
  </si>
  <si>
    <t>2076460611</t>
  </si>
  <si>
    <t>725 22-0842</t>
  </si>
  <si>
    <t>demontáž van, ocelových volně stojícíh</t>
  </si>
  <si>
    <t>1695263709</t>
  </si>
  <si>
    <t>725 24-0811</t>
  </si>
  <si>
    <t>demontáž sprchových kabin a vaniček, kabin</t>
  </si>
  <si>
    <t>1935213257</t>
  </si>
  <si>
    <t>725 24-0812</t>
  </si>
  <si>
    <t>demontáž sprchových kabin a vaniček, vaniček</t>
  </si>
  <si>
    <t>1078528536</t>
  </si>
  <si>
    <t>725 31-0821</t>
  </si>
  <si>
    <t>demontáž dřezů, jednodílných, na konzolách</t>
  </si>
  <si>
    <t>-356015873</t>
  </si>
  <si>
    <t>725 32-0821</t>
  </si>
  <si>
    <t>demontáž dřezů, dvojdílných, na konzolách</t>
  </si>
  <si>
    <t>-1514411349</t>
  </si>
  <si>
    <t>725 53-0823</t>
  </si>
  <si>
    <t>demontáž elektr. zásobníkových ohřívačů vody, tlakových 50÷200 l</t>
  </si>
  <si>
    <t>-30518395</t>
  </si>
  <si>
    <t>725 82-0801</t>
  </si>
  <si>
    <t>demontáž baterií, nástěnných, do G 3/4"</t>
  </si>
  <si>
    <t>-1941572247</t>
  </si>
  <si>
    <t>725 86-0811</t>
  </si>
  <si>
    <t>demontáž zápachových uzávěrek pro ZP, jednodílných</t>
  </si>
  <si>
    <t>-1424989082</t>
  </si>
  <si>
    <t>725 86-0812</t>
  </si>
  <si>
    <t>demontáž zápachových uzávěrek pro ZP, dvoudílných</t>
  </si>
  <si>
    <t>266804625</t>
  </si>
  <si>
    <t>wc závěsné s hlubokým splachováním, standardní, keramické, L 49 cm, bílé</t>
  </si>
  <si>
    <t>341735214</t>
  </si>
  <si>
    <t>duroplastové sedátko s poklopem, s antibakteriální úpravou, ocelové úchyty</t>
  </si>
  <si>
    <t>1337582023</t>
  </si>
  <si>
    <t>wc závěsné, invalidní, s hlubokým splachováním, s prodlouženou délkou, keramické, L 70 cm, bílé</t>
  </si>
  <si>
    <t>-1632660716</t>
  </si>
  <si>
    <t>duroplastové sedátko bez poklopu, s antibakteriální úpravou</t>
  </si>
  <si>
    <t>-1473097920</t>
  </si>
  <si>
    <t>splachovací zařízení pro předstěnovou instalaci (před zděnou nebo betonovou stěnu s předezděním), celková konstrukční tloušťka včt. obezdění a obkladů 150 mm</t>
  </si>
  <si>
    <t>-2086512008</t>
  </si>
  <si>
    <t>splachovací zařízení pro tělesně postižené, pro předstěnovou instalaci (před zděnou nebo betonovou stěnu s předezděním), celková konstrukční tloušťka včt. obezdění a obkladů 150 mm</t>
  </si>
  <si>
    <t>-746476870</t>
  </si>
  <si>
    <t>ovládácí deska s tlačítky pro dvě množství vody, bílá</t>
  </si>
  <si>
    <t>-661350312</t>
  </si>
  <si>
    <t>oddálené pneumatické ovládání pro splach. nádržky pod omítku - ruční tlačítko pod omítku pro dvě množství splachování, bílé</t>
  </si>
  <si>
    <t>1481787906</t>
  </si>
  <si>
    <t>725 11-9123</t>
  </si>
  <si>
    <t>montáž klozetových mís, závěsných</t>
  </si>
  <si>
    <t>-913058649</t>
  </si>
  <si>
    <t>726 11-1204</t>
  </si>
  <si>
    <t>montáž instalačních systémů do pro zazdění, klozetů</t>
  </si>
  <si>
    <t>-1511355282</t>
  </si>
  <si>
    <t>bidet závěsný, standardní, keramický, L 49 cm, bílý</t>
  </si>
  <si>
    <t>12016974</t>
  </si>
  <si>
    <t>instalační sada s chromovanými krytkami</t>
  </si>
  <si>
    <t>1000052255</t>
  </si>
  <si>
    <t>montážní prvek do masivních kcí nebo pro předstěnovou instalaci (před zděnou nebo betonovou stěnu s předezděním) pro bidet, nastavitelná hloubka 8÷12 cm</t>
  </si>
  <si>
    <t>290234178</t>
  </si>
  <si>
    <t>baterie bidetová, s ovládáním odpadu (s výpustí), chrom</t>
  </si>
  <si>
    <t>-468067429</t>
  </si>
  <si>
    <t>bidetová výpusť s uzávěrem, táhlo - kov, chrom</t>
  </si>
  <si>
    <t>1210960482</t>
  </si>
  <si>
    <t>bidetový sifon, chromovaný</t>
  </si>
  <si>
    <t>-772483754</t>
  </si>
  <si>
    <t>rohový ventil 1/2 x 3/8" pro napojení stojánkové baterie, chrom</t>
  </si>
  <si>
    <t>-799507412</t>
  </si>
  <si>
    <t>725 23-9101</t>
  </si>
  <si>
    <t>montáž bidetů</t>
  </si>
  <si>
    <t>-2037687094</t>
  </si>
  <si>
    <t>725 82-9141</t>
  </si>
  <si>
    <t>montáž bidetových baterií, stojánkových, pákových souprav</t>
  </si>
  <si>
    <t>1723234785</t>
  </si>
  <si>
    <t>725 86-9101</t>
  </si>
  <si>
    <t>montáž zápach. uzávěrek bidetových, DN 40</t>
  </si>
  <si>
    <t>-305832657</t>
  </si>
  <si>
    <t>726 11-1202</t>
  </si>
  <si>
    <t>montáž předstěn. instalač. systémů pro zazdění, bidetů</t>
  </si>
  <si>
    <t>274659867</t>
  </si>
  <si>
    <t>umyvadlo 60 cm, standardní, keramické, s otvorem pro bateri, s přepadem, bílé</t>
  </si>
  <si>
    <t>-1320320385</t>
  </si>
  <si>
    <t>umyvadlo zdravotní (invalidní) 64 cm, keramické, s otvorem pro bateri, bílé</t>
  </si>
  <si>
    <t>1190495531</t>
  </si>
  <si>
    <t>umyvadlo zapuštěné do kuchyňské linky, oválné cca 600x400 mm, kompozitové, bílé</t>
  </si>
  <si>
    <t>-427896147</t>
  </si>
  <si>
    <t>instalační sada pro umyvadla (kotvení do zdi nebo SDK kcí)</t>
  </si>
  <si>
    <t>1395105826</t>
  </si>
  <si>
    <t>instalační systém pro umyvadlo, pro bezbariérové stavby (tělesně postižené), k instalaci před masivní stěnu pro předezdění nebo zazadění, včt. podomítkové zápachové uzávěrky výškově nastavitelné</t>
  </si>
  <si>
    <t>-1140476930</t>
  </si>
  <si>
    <t>souprava pro kompletaci prvku pro umyvadlo se zápachovou uzávěrkou pod omítku, kovová</t>
  </si>
  <si>
    <t>199703012</t>
  </si>
  <si>
    <t>umyvadlový sifon s odpadní trubkou o32mm, převlečná matice 5/4“, bez uzávěru výpusti, chrom</t>
  </si>
  <si>
    <t>1571770640</t>
  </si>
  <si>
    <t>umyvadlová zápachová uzávěrka podomítková s vyjímatelnou vložkou tvořící zápachový uzávěr, DN 40</t>
  </si>
  <si>
    <t>-599394456</t>
  </si>
  <si>
    <t>připojovací souprava 5/4” z chromované mosazi, výškově nastavitelná, vhodná pro podomítkovou zápachovou uzávěrku</t>
  </si>
  <si>
    <t>-1784630687</t>
  </si>
  <si>
    <t>baterie umyvadlová, páková, stojanková, směšovací, s umyvadlovou výpustí s uzávěrem, chromovaná</t>
  </si>
  <si>
    <t>1588542762</t>
  </si>
  <si>
    <t>baterie umyvadlová, páková, stojanková, směšovací, s prodlouženou lékařskou ručkou, chromovaná</t>
  </si>
  <si>
    <t>-244805705</t>
  </si>
  <si>
    <t>umyvadlová výpusť 1 1“, s uzávěrem táhlo - kov, chrom</t>
  </si>
  <si>
    <t>349830724</t>
  </si>
  <si>
    <t>-960725722</t>
  </si>
  <si>
    <t>725 21-9102</t>
  </si>
  <si>
    <t>montáž umyvadel, na šrouby do zdiva</t>
  </si>
  <si>
    <t>-635249859</t>
  </si>
  <si>
    <t>726 11-1201</t>
  </si>
  <si>
    <t>montáž předstěn. instalač. systémů pro zazdění, umyvadel invalidních</t>
  </si>
  <si>
    <t>-1683151184</t>
  </si>
  <si>
    <t>725 82-9131</t>
  </si>
  <si>
    <t>montáž umyvadlových baterií, stojánkových, G 1/2"</t>
  </si>
  <si>
    <t>-923584620</t>
  </si>
  <si>
    <t>725 86-9101.1</t>
  </si>
  <si>
    <t>montáž zápachových uzávěrek, umyvadlových</t>
  </si>
  <si>
    <t>1242885736</t>
  </si>
  <si>
    <t>sprchový kout čtvrtkruhový 90 cm + sprchová vanička samonosná nízká čtvrtkruh 90 cm + sprchové dveře posuvné 90 cm čtvrkruhové, výplň čirý polystyrol, barva profilu bílá, včt. typového sprchového syfonu</t>
  </si>
  <si>
    <t>-284833950</t>
  </si>
  <si>
    <t>závěsná nerezová tyč, L 2,5 m, včt. kotvení a uložení (vše nerez)</t>
  </si>
  <si>
    <t>2031811070</t>
  </si>
  <si>
    <t>sprchový závěs, dělený, včt. kotvení, L 3 m, H 2 m</t>
  </si>
  <si>
    <t>1880866811</t>
  </si>
  <si>
    <t>dodávka+montáž, sklopné sedátko pro invalidy, plastové</t>
  </si>
  <si>
    <t>-1730978643</t>
  </si>
  <si>
    <t>beterie sprchová nástěnná, termostatická, chromovaná</t>
  </si>
  <si>
    <t>-2060400608</t>
  </si>
  <si>
    <t>sprchový komplet, chromovaný - pohyblivý držák O25mm/62 cm, sprchová hadice 150 cm, sprchová růžice O100 mm, mýdlenka</t>
  </si>
  <si>
    <t>1448246075</t>
  </si>
  <si>
    <t>725 24-9103</t>
  </si>
  <si>
    <t>montáž sprchových koutů (sprchové dveře, závěsy a tyče)</t>
  </si>
  <si>
    <t>869866747</t>
  </si>
  <si>
    <t>725 84-9413</t>
  </si>
  <si>
    <t>montáž sprchových baterií, nástěnných, termostatických</t>
  </si>
  <si>
    <t>-1533404036</t>
  </si>
  <si>
    <t>725 86-9204</t>
  </si>
  <si>
    <t>montáž zápachových uzávěrek, sprchových</t>
  </si>
  <si>
    <t>624448108</t>
  </si>
  <si>
    <t>závěsná výlevka diturvitová s plastovou mřížkou, standard, bílá</t>
  </si>
  <si>
    <t>1814489136</t>
  </si>
  <si>
    <t>instalační sada pro montáž závěsné výlevky</t>
  </si>
  <si>
    <t>-1896324264</t>
  </si>
  <si>
    <t>podomítkový modul pro závěsné výlevky, pro zazdění nebo do SDK kcí, včt. ovládacího tlačítka pro splachování</t>
  </si>
  <si>
    <t>200124132</t>
  </si>
  <si>
    <t>baterie dřezová nástěnná, páková, chrom, kulaté ústí 300 mm, standard</t>
  </si>
  <si>
    <t>-601150237</t>
  </si>
  <si>
    <t>725 33-9111</t>
  </si>
  <si>
    <t>montáž výlevek</t>
  </si>
  <si>
    <t>-1681464717</t>
  </si>
  <si>
    <t>725 82-9101</t>
  </si>
  <si>
    <t>montáž dřezových baterií, nástěnných, pákových nebo klasických</t>
  </si>
  <si>
    <t>-524342724</t>
  </si>
  <si>
    <t>726 14-1204</t>
  </si>
  <si>
    <t>montáž předstěn. instalač. systémů pro zazdění, výlevek</t>
  </si>
  <si>
    <t>-655116696</t>
  </si>
  <si>
    <t>pisoár, keramický, bílý, s radarovým splachovačem a integrovaným zdrojem, vstup vody G 1/2", odpadní potrubí DN 50, P=10 W, U=230 V</t>
  </si>
  <si>
    <t>-2028531676</t>
  </si>
  <si>
    <t>725 12-1902</t>
  </si>
  <si>
    <t>montáž pisoárů, automatických</t>
  </si>
  <si>
    <t>-960595206</t>
  </si>
  <si>
    <t>dřez nerezový, s odkapávačem, pravý, cca 79x50 cm, s otvorem pro baterii</t>
  </si>
  <si>
    <t>-958457454</t>
  </si>
  <si>
    <t>dřez nerezový, s odkapávačem, levý, cca 79x50 cm, s otvorem pro baterii</t>
  </si>
  <si>
    <t>1998906418</t>
  </si>
  <si>
    <t>dvoudřez nerezový, cca 116x51 cm, hluboký, s otvorem pro baterii</t>
  </si>
  <si>
    <t>-848670393</t>
  </si>
  <si>
    <t>baterie dřezová, páková, stojánková, směšovací, s horním otáčivým ústím</t>
  </si>
  <si>
    <t>-693210572</t>
  </si>
  <si>
    <t>zápachová uzávěrka dřezová, 6/4", s kulovým kloubem na odtoku, DN 50</t>
  </si>
  <si>
    <t>1897165103</t>
  </si>
  <si>
    <t>zápachová uzávěrka dvoudřezová, 6/4", s kulovým kloubem na odtoku, DN 50</t>
  </si>
  <si>
    <t>1877284727</t>
  </si>
  <si>
    <t>odpadní ventil, připojovací závit 6/4"</t>
  </si>
  <si>
    <t>-1347019078</t>
  </si>
  <si>
    <t>725 31-9111</t>
  </si>
  <si>
    <t>montáž dřezů, ostatních typů</t>
  </si>
  <si>
    <t>960910582</t>
  </si>
  <si>
    <t>725 82-9111</t>
  </si>
  <si>
    <t>montáž dřezových baterií, stojánkových, G 1/2"</t>
  </si>
  <si>
    <t>-708747110</t>
  </si>
  <si>
    <t>725 86-9204.1</t>
  </si>
  <si>
    <t>montáž zápachových uzávěrek, dřezových, jednodílných, DN 50</t>
  </si>
  <si>
    <t>17192962</t>
  </si>
  <si>
    <t>725 86-9214</t>
  </si>
  <si>
    <t>montáž zápachových uzávěrek, dřezových, dvoudílných, DN 50</t>
  </si>
  <si>
    <t>1366138919</t>
  </si>
  <si>
    <t>invalidní wc</t>
  </si>
  <si>
    <t>dodávka+montáž (včt. spoj. a kotv. materiálu), madlo toaletní (krakorcové) - sklopné, nerezové, L 80 cm</t>
  </si>
  <si>
    <t>-1784436219</t>
  </si>
  <si>
    <t>invalidní wc.1</t>
  </si>
  <si>
    <t>dodávka+montáž (včt. spoj. a kotv. materiálu), madlo toaletní (krakorcové) - sklopné, s držákem toaletního papíru, nerezové, L 80 cm</t>
  </si>
  <si>
    <t>-1535156191</t>
  </si>
  <si>
    <t>invalidní umyva</t>
  </si>
  <si>
    <t>dodávka+montáž (včt. spoj. a kotv. materiálu), madlo universální - pevné, nerezové, L 30 cm</t>
  </si>
  <si>
    <t>-578840589</t>
  </si>
  <si>
    <t>invalidní umyva.1</t>
  </si>
  <si>
    <t>dodávka+montáž (včt. spoj. a kotv. materiálu), madlo toaletní (krakorcové) - pevné, nerezové, L 50 cm</t>
  </si>
  <si>
    <t>-1645986772</t>
  </si>
  <si>
    <t>invalidní sprch</t>
  </si>
  <si>
    <t>dodávka+montáž (včt. spoj. a kotv. materiálu), madlo do sprchy, pevné, nerezové, L 75x45 cm</t>
  </si>
  <si>
    <t>-851031401</t>
  </si>
  <si>
    <t>invalidní sprch.1</t>
  </si>
  <si>
    <t>dodávka+montáž (včt. spoj. a kotv. materiálu), madlo universální - pevné, nerezové, L 60 cm</t>
  </si>
  <si>
    <t>779427199</t>
  </si>
  <si>
    <t>invalidní sprch.2</t>
  </si>
  <si>
    <t>-352596678</t>
  </si>
  <si>
    <t>dodávka+montáž, zásobník na toaletní papír, plastový, O270 mm</t>
  </si>
  <si>
    <t>-852426887</t>
  </si>
  <si>
    <t>dodávka+montáž, toaletní papír, O 30 cm, 3-vrstvý</t>
  </si>
  <si>
    <t>-655678133</t>
  </si>
  <si>
    <t>dodávka+montáž, nerezová wc souprava nástěnná, se štětkou a krytkou</t>
  </si>
  <si>
    <t>-388419859</t>
  </si>
  <si>
    <t>dodávka+montáž, nerezový nášlapný koš, leštěný, 20 l</t>
  </si>
  <si>
    <t>-1538135859</t>
  </si>
  <si>
    <t>dodávka+montáž, sáčky do koše 30 l, z fólie HDPE, mikrotenu</t>
  </si>
  <si>
    <t>1216626021</t>
  </si>
  <si>
    <t>dodávka+montáž, dávkovač tekutého mýdla, plastový, 0,7 L</t>
  </si>
  <si>
    <t>1854280870</t>
  </si>
  <si>
    <t>dodávka+montáž, zásobník na papírové ručníky plastový, 280x320x120 mm</t>
  </si>
  <si>
    <t>1168318833</t>
  </si>
  <si>
    <t>dodávka+montáž, jednotlivé papírové ručníky, dvouvrstvé, 25x23 cm, baléní 200 ks</t>
  </si>
  <si>
    <t>-931244855</t>
  </si>
  <si>
    <t>dodávka+montáž, věšák se dvěma háčky, kovový</t>
  </si>
  <si>
    <t>-2095336097</t>
  </si>
  <si>
    <t>9. Ostatní</t>
  </si>
  <si>
    <t>odborné hydronické vyvážení větví cirkulace - seřízení průtoků, včt. vystavení protokolu</t>
  </si>
  <si>
    <t>-1625690274</t>
  </si>
  <si>
    <t>provozní řád pro kanalizaci a vodovod (dle ČSN 73 5409) objektu - místní provozní předpis vyžadující kvalifikovanou obsluhu</t>
  </si>
  <si>
    <t>-1863075231</t>
  </si>
  <si>
    <t>projektová dokumentace skutečného stavu ZDRAVOTNÍ TECHNIKY</t>
  </si>
  <si>
    <t>131215268</t>
  </si>
  <si>
    <t>05 - Kuchyňské linky</t>
  </si>
  <si>
    <t>D1 - místnost č. 7</t>
  </si>
  <si>
    <t>D2 - místnost č. 110</t>
  </si>
  <si>
    <t>D3 - místnost č. 114</t>
  </si>
  <si>
    <t>D4 - místnost č. 210</t>
  </si>
  <si>
    <t>D5 - místnost č. 211</t>
  </si>
  <si>
    <t>D6 - místnost č. 221</t>
  </si>
  <si>
    <t>D7 - místnost č. 225</t>
  </si>
  <si>
    <t>D8 - místnost č. 213</t>
  </si>
  <si>
    <t>D9 - místnost č. 217</t>
  </si>
  <si>
    <t>místnost č. 7</t>
  </si>
  <si>
    <t>k1</t>
  </si>
  <si>
    <t>obslužný pult - 2100x2700x600 mm</t>
  </si>
  <si>
    <t>ks</t>
  </si>
  <si>
    <t>627221406</t>
  </si>
  <si>
    <t>k2</t>
  </si>
  <si>
    <t>LED světlo</t>
  </si>
  <si>
    <t>1980736687</t>
  </si>
  <si>
    <t>k3</t>
  </si>
  <si>
    <t>1525531981</t>
  </si>
  <si>
    <t>k4</t>
  </si>
  <si>
    <t>dvojdřez</t>
  </si>
  <si>
    <t>1253501537</t>
  </si>
  <si>
    <t>k7</t>
  </si>
  <si>
    <t>zámek na dvířkách fab</t>
  </si>
  <si>
    <t>1490239957</t>
  </si>
  <si>
    <t>k8</t>
  </si>
  <si>
    <t>zámek centrál</t>
  </si>
  <si>
    <t>-846324661</t>
  </si>
  <si>
    <t>místnost č. 110</t>
  </si>
  <si>
    <t>k9</t>
  </si>
  <si>
    <t>kuchyňská linka - 8750x2050x600 mm</t>
  </si>
  <si>
    <t>449342851</t>
  </si>
  <si>
    <t>k10</t>
  </si>
  <si>
    <t>zářivka 150W</t>
  </si>
  <si>
    <t>1529897946</t>
  </si>
  <si>
    <t>1946704792</t>
  </si>
  <si>
    <t>k11</t>
  </si>
  <si>
    <t>dřez nerez s odkapem</t>
  </si>
  <si>
    <t>991442278</t>
  </si>
  <si>
    <t>k12</t>
  </si>
  <si>
    <t>digestoř</t>
  </si>
  <si>
    <t>622181417</t>
  </si>
  <si>
    <t>k13</t>
  </si>
  <si>
    <t>varná deska skloker.,senz.</t>
  </si>
  <si>
    <t>-861363213</t>
  </si>
  <si>
    <t>k14</t>
  </si>
  <si>
    <t>trouba horkovzdušná</t>
  </si>
  <si>
    <t>1596351239</t>
  </si>
  <si>
    <t>-1879230866</t>
  </si>
  <si>
    <t>místnost č. 114</t>
  </si>
  <si>
    <t>k18</t>
  </si>
  <si>
    <t>kuchyňská linka - 1300x2050x600 mm</t>
  </si>
  <si>
    <t>2039442502</t>
  </si>
  <si>
    <t>-791056446</t>
  </si>
  <si>
    <t>1415059196</t>
  </si>
  <si>
    <t>místnost č. 210</t>
  </si>
  <si>
    <t>k19</t>
  </si>
  <si>
    <t>kuchyňská linka - 1120x2050x600 mm</t>
  </si>
  <si>
    <t>-1764661338</t>
  </si>
  <si>
    <t>173376788</t>
  </si>
  <si>
    <t>876021088</t>
  </si>
  <si>
    <t>místnost č. 211</t>
  </si>
  <si>
    <t>k20</t>
  </si>
  <si>
    <t>kuchyňská linka - 1100x2050x600 mm</t>
  </si>
  <si>
    <t>820852676</t>
  </si>
  <si>
    <t>-1826870284</t>
  </si>
  <si>
    <t>-652444086</t>
  </si>
  <si>
    <t>místnost č. 221</t>
  </si>
  <si>
    <t>404906914</t>
  </si>
  <si>
    <t>312415346</t>
  </si>
  <si>
    <t>-236159239</t>
  </si>
  <si>
    <t>místnost č. 225</t>
  </si>
  <si>
    <t>-1608713661</t>
  </si>
  <si>
    <t>-355402876</t>
  </si>
  <si>
    <t>-704485995</t>
  </si>
  <si>
    <t>místnost č. 213</t>
  </si>
  <si>
    <t>k21</t>
  </si>
  <si>
    <t>kuchyňská linka - 1400x2050x600 mm</t>
  </si>
  <si>
    <t>1038250568</t>
  </si>
  <si>
    <t>531783584</t>
  </si>
  <si>
    <t>362858990</t>
  </si>
  <si>
    <t>895761232</t>
  </si>
  <si>
    <t>-935666270</t>
  </si>
  <si>
    <t>místnost č. 217</t>
  </si>
  <si>
    <t>k22</t>
  </si>
  <si>
    <t>kuchyňská linka -1800x2050x600 mm</t>
  </si>
  <si>
    <t>1704531825</t>
  </si>
  <si>
    <t>1551728704</t>
  </si>
  <si>
    <t>1004702962</t>
  </si>
  <si>
    <t>01 - Výstavba objektu  CDZ</t>
  </si>
  <si>
    <t>D10 - 011-BĚŽNÉ STAVEBNÍ PRÁCE</t>
  </si>
  <si>
    <t>D12 - 012-STAVEBNÍ PRÁCE Z PREFABRIKÁTŮ</t>
  </si>
  <si>
    <t>D14 - 013-BOURÁNÍ KONSTRUKCÍ</t>
  </si>
  <si>
    <t>D16 - 014-UDRŽOVÁNÍ A OPRAVY</t>
  </si>
  <si>
    <t>D18 - 015-ZVLÁŠTNÍ STAVEBNÍ PRÁCE</t>
  </si>
  <si>
    <t>D2 - 001-ZEMNÍ PRÁCE</t>
  </si>
  <si>
    <t>D20 - 221-POZEMNÍ KOMUNIKACE</t>
  </si>
  <si>
    <t>D22 - 231-POZEMKOVÉ ÚPRAVY</t>
  </si>
  <si>
    <t>D24 - 251-STUDNY A JÍMÁNÍ VODY</t>
  </si>
  <si>
    <t>D26 - 271-VODOVODY A KANALIZACE</t>
  </si>
  <si>
    <t>D28 - 311-MELIORACE ZEMĚDĚLSKÉ</t>
  </si>
  <si>
    <t>D30 - 312-MELIORACE LESNICKO TECHNICKÉ</t>
  </si>
  <si>
    <t>D32 - STAVEBNÍ PRÁCE ELEKTROMONTÁŽÍ</t>
  </si>
  <si>
    <t>D35 - 711-IZOLACE PROTI VODĚ</t>
  </si>
  <si>
    <t>D37 - 712-POVLAKOVÉ KRYTINY</t>
  </si>
  <si>
    <t>D39 - 713-IZOLACE TEPELNÉ</t>
  </si>
  <si>
    <t>D4 - 002-ZAKLÁDÁNÍ A SANACE OBJEKTŮ</t>
  </si>
  <si>
    <t>D41 - 721-ZDRAVOTNĚ TECHNICKÉ INSTALACE</t>
  </si>
  <si>
    <t>D45 - 762-KONSTRUKCE TESAŘSKÉ</t>
  </si>
  <si>
    <t>D47 - 763-DŘEVOSTAVBY A KONSTRUKCE SÁDROKARTONOVÉ</t>
  </si>
  <si>
    <t>D49 - 764-KONSTRUKCE KLEMPÍŘSKÉ</t>
  </si>
  <si>
    <t>D51 - 766-KONSTRUKCE TRUHLÁŘSKÉ - MONTÁŽ</t>
  </si>
  <si>
    <t>D53 - 767-KOVOVÉ DOPLŇKOVÉ KONSTRUKCE</t>
  </si>
  <si>
    <t>D55 - 771-PODLAHY KERAMICKÉ</t>
  </si>
  <si>
    <t>D57 - 776-PODLAHY POVLAKOVÉ</t>
  </si>
  <si>
    <t>D59 - 781-OBKLADY KERAMICKÉ</t>
  </si>
  <si>
    <t>D6 - 003-LEŠENÍ</t>
  </si>
  <si>
    <t>D61 - 783-NÁTĚRY</t>
  </si>
  <si>
    <t>D63 - 784-MALBY A TAPETOVÁNÍ</t>
  </si>
  <si>
    <t>D65 - 786ČALOUNICKÉ ÚPRAVY</t>
  </si>
  <si>
    <t>D67 - M155-Elektromontáže</t>
  </si>
  <si>
    <t>D71 - M162-Montáže dopravních zařízení, sklad.zařízení a vah</t>
  </si>
  <si>
    <t>D73 - M209-Povrchové úpravy strojů a zaříz. při ext.montážích</t>
  </si>
  <si>
    <t>D8 - 006-DEMOLICE OBJEKTŮ</t>
  </si>
  <si>
    <t>011-BĚŽNÉ STAVEBNÍ PRÁCE</t>
  </si>
  <si>
    <t>274321511</t>
  </si>
  <si>
    <t>ZÁKLADOVÝ PÁS ŽB C25/30</t>
  </si>
  <si>
    <t>-1173096411</t>
  </si>
  <si>
    <t>274351215</t>
  </si>
  <si>
    <t>ZŘÍZENÍ BEDNĚNÍ STĚN ZÁKL PÁSŮ</t>
  </si>
  <si>
    <t>1056567323</t>
  </si>
  <si>
    <t>274351216</t>
  </si>
  <si>
    <t>ODSTRANĚNÍ BEDNĚNÍ STĚN ZÁKL PÁSŮ</t>
  </si>
  <si>
    <t>487582600</t>
  </si>
  <si>
    <t>274361821</t>
  </si>
  <si>
    <t>VÝZTUŽ ZÁKL PASŮ BET OCEL 10505</t>
  </si>
  <si>
    <t>449645819</t>
  </si>
  <si>
    <t>275361821</t>
  </si>
  <si>
    <t>VÝZTUŽ ZÁKL PATEK BET OCEL 10 505</t>
  </si>
  <si>
    <t>-286517001</t>
  </si>
  <si>
    <t>271532213</t>
  </si>
  <si>
    <t>NÁSYP ZÁKLAD KAMENIVO HRUBÉ 8-16MM</t>
  </si>
  <si>
    <t>-2065789892</t>
  </si>
  <si>
    <t>275321511</t>
  </si>
  <si>
    <t>ZÁKLADOVÁ PATKA ŽB C25/30</t>
  </si>
  <si>
    <t>177900318</t>
  </si>
  <si>
    <t>275362021</t>
  </si>
  <si>
    <t>VÝZTUŽ ZÁKL PATEK SVAŘ SÍTĚ KARI</t>
  </si>
  <si>
    <t>970631530</t>
  </si>
  <si>
    <t>642952830</t>
  </si>
  <si>
    <t>OSAZ DVEŘ ZÁRUBNÍ DŘEV &amp;amp;lt;10M2 NA MPP</t>
  </si>
  <si>
    <t>1580093264</t>
  </si>
  <si>
    <t>931971112</t>
  </si>
  <si>
    <t>VLOŽKA DIL SPÁRA LEPENKA DVOJITÁ</t>
  </si>
  <si>
    <t>-1967341181</t>
  </si>
  <si>
    <t>999999901</t>
  </si>
  <si>
    <t>DOČASNÝ BILLBOARD MIN.210X220CM - O DOTACI</t>
  </si>
  <si>
    <t>-1019933863</t>
  </si>
  <si>
    <t>999999902</t>
  </si>
  <si>
    <t>TRVALÁ PAMĚTNÍ DESKA MIN.30X40CM - O DOTACI</t>
  </si>
  <si>
    <t>1352830245</t>
  </si>
  <si>
    <t>311321411</t>
  </si>
  <si>
    <t>ZEĎ NOSNÁ ŽB C25/30</t>
  </si>
  <si>
    <t>1039622283</t>
  </si>
  <si>
    <t>311351105</t>
  </si>
  <si>
    <t>ZŘÍZENÍ BEDNĚNÍ 2STR ZEĎ NOSNÁ</t>
  </si>
  <si>
    <t>1211708712</t>
  </si>
  <si>
    <t>311351106</t>
  </si>
  <si>
    <t>ODSTRANĚNÍ BEDNĚNÍ 2STR ZEĎ NOSNÁ</t>
  </si>
  <si>
    <t>1439121863</t>
  </si>
  <si>
    <t>311361821</t>
  </si>
  <si>
    <t>VÝZTUŽ ZEĎ NOSNÁ BET OCEL 10 505</t>
  </si>
  <si>
    <t>-210008671</t>
  </si>
  <si>
    <t>311238114</t>
  </si>
  <si>
    <t>ZEĎ NOSNÁ TVÁR KERAM TL.24 P+D P15 M10</t>
  </si>
  <si>
    <t>-1035468291</t>
  </si>
  <si>
    <t>311238116</t>
  </si>
  <si>
    <t>ZEĎ NOSNÁ TVÁR KERAM TL.30 P+D P15 M10</t>
  </si>
  <si>
    <t>-1990477499</t>
  </si>
  <si>
    <t>311238215</t>
  </si>
  <si>
    <t>ZEĎ NOSNÁ TVÁR KERAM TL.40 P+D P10 M10</t>
  </si>
  <si>
    <t>1113860767</t>
  </si>
  <si>
    <t>317321411</t>
  </si>
  <si>
    <t>PŘEKLAD ŽB C25/30</t>
  </si>
  <si>
    <t>2674798</t>
  </si>
  <si>
    <t>317351107</t>
  </si>
  <si>
    <t>ZŘÍZENÍ BEDNĚNÍ -4M PŘEKLAD</t>
  </si>
  <si>
    <t>-564863253</t>
  </si>
  <si>
    <t>317351108</t>
  </si>
  <si>
    <t>ODSTRANĚNÍ BEDNĚNÍ -4M PŘEKLAD</t>
  </si>
  <si>
    <t>1510478976</t>
  </si>
  <si>
    <t>317351109</t>
  </si>
  <si>
    <t>PŘÍPL BEDNĚNÍ PŘEKLAD PODPĚR KCE</t>
  </si>
  <si>
    <t>13488900</t>
  </si>
  <si>
    <t>317941121</t>
  </si>
  <si>
    <t>OSAZ VÁLC NOSNÍK I/IE/U/UE/L Č-12</t>
  </si>
  <si>
    <t>2046228256</t>
  </si>
  <si>
    <t>317941123</t>
  </si>
  <si>
    <t>OSAZ VÁLC NOSNÍK I/IE/U/UE/L Č.14-22</t>
  </si>
  <si>
    <t>1101648178</t>
  </si>
  <si>
    <t>133844200</t>
  </si>
  <si>
    <t>TYČ OCEL U S 235 JR OZNAČ 80</t>
  </si>
  <si>
    <t>1024783508</t>
  </si>
  <si>
    <t>133806150</t>
  </si>
  <si>
    <t>TYČ OCEL I S 235 JR OZNAČ 100</t>
  </si>
  <si>
    <t>92170160</t>
  </si>
  <si>
    <t>133806300</t>
  </si>
  <si>
    <t>TYČ OCEL I S 235 JR OZNAČ 160</t>
  </si>
  <si>
    <t>-341899745</t>
  </si>
  <si>
    <t>134809150</t>
  </si>
  <si>
    <t>TYČ OCEL I S 235 JR OZNAČ 200</t>
  </si>
  <si>
    <t>1505100560</t>
  </si>
  <si>
    <t>317168111</t>
  </si>
  <si>
    <t>PŘEKLAD KERAM PLOCHÝ Š 11,5 DL 100</t>
  </si>
  <si>
    <t>1465878899</t>
  </si>
  <si>
    <t>317168112</t>
  </si>
  <si>
    <t>PŘEKLAD KERAM PLOCHÝ Š 11,5 DL 125</t>
  </si>
  <si>
    <t>1649650962</t>
  </si>
  <si>
    <t>317168130</t>
  </si>
  <si>
    <t>PŘEKLAD KERAM VYSOKÝ V 23,8 DL 100</t>
  </si>
  <si>
    <t>96829009</t>
  </si>
  <si>
    <t>317168131</t>
  </si>
  <si>
    <t>PŘEKLAD KERAM VYSOKÝ V 23,8 DL 125</t>
  </si>
  <si>
    <t>-1554233396</t>
  </si>
  <si>
    <t>317168132</t>
  </si>
  <si>
    <t>PŘEKLAD KERAM VYSOKÝ V 23,8 DL 150</t>
  </si>
  <si>
    <t>-186010121</t>
  </si>
  <si>
    <t>317168133</t>
  </si>
  <si>
    <t>PŘEKLAD KERAM VYSOKÝ V 23,8 DL 175</t>
  </si>
  <si>
    <t>-848404318</t>
  </si>
  <si>
    <t>317168134</t>
  </si>
  <si>
    <t>PŘEKLAD KERAM VYSOKÝ V 23,8 DL 200</t>
  </si>
  <si>
    <t>-779015356</t>
  </si>
  <si>
    <t>317168135</t>
  </si>
  <si>
    <t>PŘEKLAD KERAM VYSOKÝ V 23,8 DL 225</t>
  </si>
  <si>
    <t>326780849</t>
  </si>
  <si>
    <t>330321611</t>
  </si>
  <si>
    <t>SLOUPY,PILÍŘE Z BETONU POHLEDOVÉHO TŘ.C30/37</t>
  </si>
  <si>
    <t>-198692699</t>
  </si>
  <si>
    <t>331351101</t>
  </si>
  <si>
    <t>ZŘÍZENÍ BEDNĚNÍ -4M SLOUP 4ÚHEL</t>
  </si>
  <si>
    <t>-1635594523</t>
  </si>
  <si>
    <t>331351102</t>
  </si>
  <si>
    <t>ODSTRANĚNÍ BEDNĚNÍ -4M SLOUP 4ÚHEL</t>
  </si>
  <si>
    <t>725886069</t>
  </si>
  <si>
    <t>331361821</t>
  </si>
  <si>
    <t>VÝZTUŽ SLOUP HRANATÝ BET OCEL 10505</t>
  </si>
  <si>
    <t>-2079557852</t>
  </si>
  <si>
    <t>332351101</t>
  </si>
  <si>
    <t>ZŘÍZENÍ BEDNĚNÍ -4M SLOUP OBLÝ D-30</t>
  </si>
  <si>
    <t>-484896273</t>
  </si>
  <si>
    <t>332351102</t>
  </si>
  <si>
    <t>ODSTRAŇ BEDNĚNÍ -4M SLOUP OBLÝ D-30</t>
  </si>
  <si>
    <t>848913852</t>
  </si>
  <si>
    <t>332361821</t>
  </si>
  <si>
    <t>VÝZTUŽ SLOUP OBLÝ BET OCEL 10505</t>
  </si>
  <si>
    <t>989062502</t>
  </si>
  <si>
    <t>342248110</t>
  </si>
  <si>
    <t>PŘÍČKA 8CM PŘÍČKOVKY KERAM P+D P10 MVC</t>
  </si>
  <si>
    <t>-1929067667</t>
  </si>
  <si>
    <t>342248112</t>
  </si>
  <si>
    <t>PŘÍČKA 11,5CM PŘÍČKOVKY KERAM P+D P10 MVC</t>
  </si>
  <si>
    <t>-447714846</t>
  </si>
  <si>
    <t>342248113</t>
  </si>
  <si>
    <t>PŘÍČKA 14CM PŘÍČKOVKY KERAM P+D P10 MVC</t>
  </si>
  <si>
    <t>-2115133680</t>
  </si>
  <si>
    <t>342291122</t>
  </si>
  <si>
    <t>UKOTVENÍ PŘÍČKA TL 10CM- ZEĎ KOTVA</t>
  </si>
  <si>
    <t>-326238612</t>
  </si>
  <si>
    <t>342291132</t>
  </si>
  <si>
    <t>UKOTVENÍ PŘÍČKA 10CM- BET KCE KOTVA</t>
  </si>
  <si>
    <t>-373675834</t>
  </si>
  <si>
    <t>346244355</t>
  </si>
  <si>
    <t>OBEZD VAN ZAOBL TL 65 CIHLA 29 SMS5</t>
  </si>
  <si>
    <t>-1146149187</t>
  </si>
  <si>
    <t>346244361</t>
  </si>
  <si>
    <t>ZAZDÍV RÝH TL 65 MM</t>
  </si>
  <si>
    <t>1350107938</t>
  </si>
  <si>
    <t>411321414</t>
  </si>
  <si>
    <t>STROP DESKOVÝ ŽB C25/30</t>
  </si>
  <si>
    <t>-1170708926</t>
  </si>
  <si>
    <t>411351101</t>
  </si>
  <si>
    <t>ZŘÍZENÍ BEDNĚNÍ STROP DESKA</t>
  </si>
  <si>
    <t>-1118791302</t>
  </si>
  <si>
    <t>411351102</t>
  </si>
  <si>
    <t>ODSTRAŇ BEDNĚNÍ STROP DESKA</t>
  </si>
  <si>
    <t>1449950015</t>
  </si>
  <si>
    <t>411322424</t>
  </si>
  <si>
    <t>STROP TRÁMOVÝ/KAZETA ŽB C25/30</t>
  </si>
  <si>
    <t>2066984234</t>
  </si>
  <si>
    <t>411351105</t>
  </si>
  <si>
    <t>ZŘÍZENÍ BEDNĚNÍ STROP TRÁMOVÝ</t>
  </si>
  <si>
    <t>402714787</t>
  </si>
  <si>
    <t>411351106</t>
  </si>
  <si>
    <t>ODSTRAŇ BEDNĚNÍ STROP TRÁMOVÝ</t>
  </si>
  <si>
    <t>-5753123</t>
  </si>
  <si>
    <t>411354173</t>
  </si>
  <si>
    <t>ZŘÍZENÍ PODPĚR KCE -12KPA STROP -4M</t>
  </si>
  <si>
    <t>-1980977069</t>
  </si>
  <si>
    <t>411354174</t>
  </si>
  <si>
    <t>ODSTRAŇ PODPĚR KCE -12KPA STROP -4M</t>
  </si>
  <si>
    <t>-978033292</t>
  </si>
  <si>
    <t>411354183</t>
  </si>
  <si>
    <t>PŘÍPL ZŘÍZ PODP KCE STROP-12KPA -6M</t>
  </si>
  <si>
    <t>-111071833</t>
  </si>
  <si>
    <t>411354184</t>
  </si>
  <si>
    <t>PŘÍPL ODSTR POD KCE STROP-12KPA -6M</t>
  </si>
  <si>
    <t>417033095</t>
  </si>
  <si>
    <t>411361821</t>
  </si>
  <si>
    <t>VÝZTUŽ STROP BET OCEL 10505</t>
  </si>
  <si>
    <t>1328934607</t>
  </si>
  <si>
    <t>411362021</t>
  </si>
  <si>
    <t>VÝZTUŽ STROP SVAŘ SÍTĚ KARI</t>
  </si>
  <si>
    <t>1411241932</t>
  </si>
  <si>
    <t>413321414</t>
  </si>
  <si>
    <t>NOSNÍK ŽB C25/30</t>
  </si>
  <si>
    <t>1238871336</t>
  </si>
  <si>
    <t>413351107</t>
  </si>
  <si>
    <t>ZŘÍZENÍ BEDNĚNÍ NOSNÍK</t>
  </si>
  <si>
    <t>-890989383</t>
  </si>
  <si>
    <t>413351108</t>
  </si>
  <si>
    <t>ODSTRANĚNÍ BEDNĚNÍ NOSNÍK</t>
  </si>
  <si>
    <t>-1720435215</t>
  </si>
  <si>
    <t>413351213</t>
  </si>
  <si>
    <t>ZŘÍZENÍ PODPĚR KCE -10KPA NOSNÍK-4M</t>
  </si>
  <si>
    <t>1712313968</t>
  </si>
  <si>
    <t>413351214</t>
  </si>
  <si>
    <t>ODSTRAŇ PODPĚR KCE -10KPA NOSNÍK-4M</t>
  </si>
  <si>
    <t>-116172116</t>
  </si>
  <si>
    <t>413351233</t>
  </si>
  <si>
    <t>PŘÍPL ZŘÍZ PODP KCE NOS -10KPA -6M</t>
  </si>
  <si>
    <t>-1829748113</t>
  </si>
  <si>
    <t>413351234</t>
  </si>
  <si>
    <t>PŘÍPL ODSTR PODP KCE NOS -10KPA -6M</t>
  </si>
  <si>
    <t>-1692530940</t>
  </si>
  <si>
    <t>413361821</t>
  </si>
  <si>
    <t>VÝZTUŽ NOSNÍK BET OCEL 10505</t>
  </si>
  <si>
    <t>-1042142946</t>
  </si>
  <si>
    <t>411354257</t>
  </si>
  <si>
    <t>BEDNĚNÍ STROP PLECH POZINK 50/1,3MM</t>
  </si>
  <si>
    <t>736065708</t>
  </si>
  <si>
    <t>417321515</t>
  </si>
  <si>
    <t>ZTUŽUJÍCÍ PÁS/VĚNEC ŽB C25/30</t>
  </si>
  <si>
    <t>-588363368</t>
  </si>
  <si>
    <t>417351115</t>
  </si>
  <si>
    <t>ZŘÍZENÍ BEDNĚNÍ ZTUŽUJÍCÍ VĚNEC</t>
  </si>
  <si>
    <t>1036046926</t>
  </si>
  <si>
    <t>417351116</t>
  </si>
  <si>
    <t>ODSTRANĚNÍ BEDNĚNÍ ZTUŽUJÍCÍ VĚNEC</t>
  </si>
  <si>
    <t>27143419</t>
  </si>
  <si>
    <t>417361821</t>
  </si>
  <si>
    <t>VÝZTUŽ PÁS/VĚNEC BET OCEL 10505</t>
  </si>
  <si>
    <t>1643310676</t>
  </si>
  <si>
    <t>430321515</t>
  </si>
  <si>
    <t>SCHODIŠŤOVÁ KCE ŽB C25/30</t>
  </si>
  <si>
    <t>732800096</t>
  </si>
  <si>
    <t>430361821</t>
  </si>
  <si>
    <t>VÝZTUŽ SCHOD KCE BET OCEL 10505</t>
  </si>
  <si>
    <t>-1392237397</t>
  </si>
  <si>
    <t>430362021</t>
  </si>
  <si>
    <t>VÝZTUŽ SCHOD KCE SVAŘ SÍTĚ KARI</t>
  </si>
  <si>
    <t>666651602</t>
  </si>
  <si>
    <t>431351125</t>
  </si>
  <si>
    <t>ZŘÍZENÍ BEDNĚNÍ PODESTA KŘIVOČARÁ</t>
  </si>
  <si>
    <t>2050870979</t>
  </si>
  <si>
    <t>431351126</t>
  </si>
  <si>
    <t>ODSTRAŇ BEDNĚNÍ PODESTA KŘIVOČARÁ</t>
  </si>
  <si>
    <t>-2021631957</t>
  </si>
  <si>
    <t>431351128</t>
  </si>
  <si>
    <t>PŘÍPL ZŘÍZ BEDN PODESTA PODPĚRA-6M</t>
  </si>
  <si>
    <t>1555546769</t>
  </si>
  <si>
    <t>431351129</t>
  </si>
  <si>
    <t>PŘÍPL ODSTR BEDN PODESTA PODPĚRA-6M</t>
  </si>
  <si>
    <t>-501920980</t>
  </si>
  <si>
    <t>434311115</t>
  </si>
  <si>
    <t>STUPNĚ DUSANÉ BET C25/30 TERÉN, DESKA</t>
  </si>
  <si>
    <t>-295696812</t>
  </si>
  <si>
    <t>434351141</t>
  </si>
  <si>
    <t>ZŘÍZENÍ BEDNĚNÍ STUPEŇ PŘÍMOČARÝ</t>
  </si>
  <si>
    <t>913587383</t>
  </si>
  <si>
    <t>434351142</t>
  </si>
  <si>
    <t>ODSTRAŇ BEDNĚNÍ STUPEŇ PŘÍMOČARÝ</t>
  </si>
  <si>
    <t>129244086</t>
  </si>
  <si>
    <t>610991111</t>
  </si>
  <si>
    <t>ZAKRÝVÁNÍ VÝPLNÍ OTVORY/KCE FOLIE</t>
  </si>
  <si>
    <t>-812853686</t>
  </si>
  <si>
    <t>611473112</t>
  </si>
  <si>
    <t>VNITŘNÍ OMÍTKA STROP SMS ŠTUKOVÁ</t>
  </si>
  <si>
    <t>9222625</t>
  </si>
  <si>
    <t>611473123</t>
  </si>
  <si>
    <t>VNITŘNÍ OMÍTKA SCHOD KCE SMS ŠTUK</t>
  </si>
  <si>
    <t>588656373</t>
  </si>
  <si>
    <t>622611132</t>
  </si>
  <si>
    <t>NÁTĚR 2XSILIKÁT+PENETR VNITŘ STĚNA RUČNĚ</t>
  </si>
  <si>
    <t>453322161</t>
  </si>
  <si>
    <t>612473181</t>
  </si>
  <si>
    <t>VNI OMÍTKA ZDI SMS HLADKÁ</t>
  </si>
  <si>
    <t>-177691095</t>
  </si>
  <si>
    <t>612473182</t>
  </si>
  <si>
    <t>VNI OMÍTKA ZDI SMS ŠTUKOVÁ</t>
  </si>
  <si>
    <t>-265498314</t>
  </si>
  <si>
    <t>612473186</t>
  </si>
  <si>
    <t>PŘÍPL VNI OMÍTKA ZDI SMS ROHOVNÍKY</t>
  </si>
  <si>
    <t>1405664941</t>
  </si>
  <si>
    <t>615142002</t>
  </si>
  <si>
    <t>POTAŽENÍ VNI NOSNÍK SKLOVL PLETIVO</t>
  </si>
  <si>
    <t>-1197319286</t>
  </si>
  <si>
    <t>611476611</t>
  </si>
  <si>
    <t>SAN OMÍTKA STROP ŠTUK TL 22MM</t>
  </si>
  <si>
    <t>-1785822038</t>
  </si>
  <si>
    <t>612476611</t>
  </si>
  <si>
    <t>SAN OMÍTKA ZDI ŠTUK TL 22MM</t>
  </si>
  <si>
    <t>-1309286079</t>
  </si>
  <si>
    <t>622143002</t>
  </si>
  <si>
    <t>MTŽ OMÍTKOVÝ DILATAČNÍ PROFIL</t>
  </si>
  <si>
    <t>1533662280</t>
  </si>
  <si>
    <t>590515000</t>
  </si>
  <si>
    <t>LIŠTA DILATAČNÍ PRŮBĚŽNÁ AL 2M</t>
  </si>
  <si>
    <t>-811377121</t>
  </si>
  <si>
    <t>625981123</t>
  </si>
  <si>
    <t>OBKLAD VNĚ BETON KCE EPS 50MM</t>
  </si>
  <si>
    <t>-992426425</t>
  </si>
  <si>
    <t>620991121</t>
  </si>
  <si>
    <t>ZAKRÝVÁNÍ VÝPLŇ VNĚ OTVORŮ LEŠENÍ</t>
  </si>
  <si>
    <t>-1133467510</t>
  </si>
  <si>
    <t>622722122</t>
  </si>
  <si>
    <t>KZS OBKLAD XPS 12CM+HMOŽDINKY PLAST-KVAL.TŘ.A</t>
  </si>
  <si>
    <t>920843452</t>
  </si>
  <si>
    <t>622722225</t>
  </si>
  <si>
    <t>KZS OBKLAD XPS 15CM+HMOŽDIN TRN KOV-KVAL.TŘ.A</t>
  </si>
  <si>
    <t>1476565895</t>
  </si>
  <si>
    <t>622727225</t>
  </si>
  <si>
    <t>KZS OBKLAD MINERÁL KOLM VLÁKNO 15CM-KVAL.TŘ.A</t>
  </si>
  <si>
    <t>33906118</t>
  </si>
  <si>
    <t>622727230</t>
  </si>
  <si>
    <t>KZS OBKLAD MINERÁL KOLM VLÁKNO 20CM-KVAL.TŘ.A</t>
  </si>
  <si>
    <t>-420718488</t>
  </si>
  <si>
    <t>622717225</t>
  </si>
  <si>
    <t>KZS DESKY MINERÁL KOLMÉ VLÁKNO 15CM-KVAL.TŘ.A</t>
  </si>
  <si>
    <t>-1072070127</t>
  </si>
  <si>
    <t>622717230</t>
  </si>
  <si>
    <t>ZS DESKY MINERÁL KOLMÉ VLÁKNO 20CM-KVAL.TŘ.A</t>
  </si>
  <si>
    <t>987346572</t>
  </si>
  <si>
    <t>622717214</t>
  </si>
  <si>
    <t>KZS DESKY MINERÁL KOLMÉ VLÁKNO 4CM-KVAL.TŘ.A</t>
  </si>
  <si>
    <t>-2007818009</t>
  </si>
  <si>
    <t>622727214</t>
  </si>
  <si>
    <t>KZS OBKLAD MINERÁL KOLMÉ VLÁKNO 4CM-KVAL.TŘ.A</t>
  </si>
  <si>
    <t>451723002</t>
  </si>
  <si>
    <t>622747230</t>
  </si>
  <si>
    <t>KZS PODHLED MINER KOLMÉ VLÁKNO 20CM-KVAL.TŘ.A</t>
  </si>
  <si>
    <t>-215924199</t>
  </si>
  <si>
    <t>622751325</t>
  </si>
  <si>
    <t>KZS LIŠTA SOKLOVÁ AL TL 1MM Š 153MM</t>
  </si>
  <si>
    <t>-1346208346</t>
  </si>
  <si>
    <t>622751325.1</t>
  </si>
  <si>
    <t>KZS LIŠTA SOKLOVÁ AL TL 1MM Š 200MM+OKAPNICE</t>
  </si>
  <si>
    <t>969347383</t>
  </si>
  <si>
    <t>622752221</t>
  </si>
  <si>
    <t>KZS LIŠTA ROH AL+TKANINA 10X10MM</t>
  </si>
  <si>
    <t>1384214977</t>
  </si>
  <si>
    <t>622753111</t>
  </si>
  <si>
    <t>KZS DILATAČNÍ LIŠTA PRŮBĚŽNÁ</t>
  </si>
  <si>
    <t>1927075710</t>
  </si>
  <si>
    <t>622755111</t>
  </si>
  <si>
    <t>KZS LIŠTA PŘIPOJOVACÍ PVC PARAPET</t>
  </si>
  <si>
    <t>1692391396</t>
  </si>
  <si>
    <t>622143004</t>
  </si>
  <si>
    <t>MTŽ OMÍTKOVÝ ZAČIŠŤOVACÍ PROFIL</t>
  </si>
  <si>
    <t>-1690814438</t>
  </si>
  <si>
    <t>590515170</t>
  </si>
  <si>
    <t>PROFIL ZAČIŠŤOVACÍ OKENNÍ 6MMM</t>
  </si>
  <si>
    <t>-816455056</t>
  </si>
  <si>
    <t>622273061</t>
  </si>
  <si>
    <t>DOD+MTŽ ODVĚTR FASÁDA DESKY LAMINÁT HPL+ROŠT</t>
  </si>
  <si>
    <t>-1400252584</t>
  </si>
  <si>
    <t>622131111</t>
  </si>
  <si>
    <t>SPOJOVACÍ MŮSTEK VNĚ STĚNA RUČNĚ</t>
  </si>
  <si>
    <t>-1272333961</t>
  </si>
  <si>
    <t>622142001</t>
  </si>
  <si>
    <t>POTAŽENÍ VNĚ STĚNA SKLOVL SÍŤ +TMEL</t>
  </si>
  <si>
    <t>407943786</t>
  </si>
  <si>
    <t>622131121</t>
  </si>
  <si>
    <t>PENETRACE ASN VNĚ STĚNA RUČNĚ</t>
  </si>
  <si>
    <t>-1782289691</t>
  </si>
  <si>
    <t>622531011</t>
  </si>
  <si>
    <t>SILIKON ZRN OMÍTKA 1,5MM VNĚ STĚNA</t>
  </si>
  <si>
    <t>-218186482</t>
  </si>
  <si>
    <t>621131121</t>
  </si>
  <si>
    <t>PENETRACE ASN VNĚ PODHLED RUČNĚ</t>
  </si>
  <si>
    <t>-1017659779</t>
  </si>
  <si>
    <t>621531011</t>
  </si>
  <si>
    <t>SILIKON ZRN OMÍTKA 1,5MM VNĚ PODHL</t>
  </si>
  <si>
    <t>277491845</t>
  </si>
  <si>
    <t>622421131</t>
  </si>
  <si>
    <t>VNĚ OMÍTKA STĚNA VÁP HLADKÁ SL II</t>
  </si>
  <si>
    <t>1263301462</t>
  </si>
  <si>
    <t>622451122</t>
  </si>
  <si>
    <t>VNĚ OMÍTKA STĚNA CEM HRUBÁ ZATŘENÁ</t>
  </si>
  <si>
    <t>1435091774</t>
  </si>
  <si>
    <t>622755111.1</t>
  </si>
  <si>
    <t>-1470732551</t>
  </si>
  <si>
    <t>627452101</t>
  </si>
  <si>
    <t>SPÁROVÁNÍ ROVNÉ MC ZEĎ KÁMEN</t>
  </si>
  <si>
    <t>334111560</t>
  </si>
  <si>
    <t>631571003</t>
  </si>
  <si>
    <t>NÁSYP PODLAHA ŠTĚRKOPÍSEK 0-32 ZPEV</t>
  </si>
  <si>
    <t>1898576581</t>
  </si>
  <si>
    <t>631311133</t>
  </si>
  <si>
    <t>MAZANINA -24CM C12/15</t>
  </si>
  <si>
    <t>-29596906</t>
  </si>
  <si>
    <t>631319175</t>
  </si>
  <si>
    <t>PŘÍPL MAZANINA 24 STRŽENÝ POVRCH</t>
  </si>
  <si>
    <t>-1498586893</t>
  </si>
  <si>
    <t>631362021</t>
  </si>
  <si>
    <t>VÝZTUŽ MAZANINA SVAŘ SÍTĚ KARI</t>
  </si>
  <si>
    <t>1270829040</t>
  </si>
  <si>
    <t>631361821</t>
  </si>
  <si>
    <t>VÝZTUŽ MAZANINA BET OCEL 10505</t>
  </si>
  <si>
    <t>-437895150</t>
  </si>
  <si>
    <t>631351101</t>
  </si>
  <si>
    <t>ZŘÍZENÍ BEDNĚNÍ RÝHA/HRANA PODLAHA</t>
  </si>
  <si>
    <t>118463266</t>
  </si>
  <si>
    <t>631351102</t>
  </si>
  <si>
    <t>ODSTRAŇ BEDNĚNÍ RÝHA/HRANA PODLAHA</t>
  </si>
  <si>
    <t>1748432131</t>
  </si>
  <si>
    <t>631571008</t>
  </si>
  <si>
    <t>NÁSYP -2CM PÍSEK PROSÁTÝ PLOV PODL</t>
  </si>
  <si>
    <t>1560588706</t>
  </si>
  <si>
    <t>631311114</t>
  </si>
  <si>
    <t>MAZANINA -8CM C16/20</t>
  </si>
  <si>
    <t>278695298</t>
  </si>
  <si>
    <t>631319171</t>
  </si>
  <si>
    <t>PŘÍPL MAZANINA 8 STRŽENÝ POVRCH</t>
  </si>
  <si>
    <t>-434857601</t>
  </si>
  <si>
    <t>631362021.1</t>
  </si>
  <si>
    <t>481472940</t>
  </si>
  <si>
    <t>632451024</t>
  </si>
  <si>
    <t>VYROV POTĚR TL -5CM MC15 PÁS</t>
  </si>
  <si>
    <t>-35800379</t>
  </si>
  <si>
    <t>637121113</t>
  </si>
  <si>
    <t>OKAPOVÝ CHODNÍK KAČÍREK TL 20CM</t>
  </si>
  <si>
    <t>189599924</t>
  </si>
  <si>
    <t>637311122</t>
  </si>
  <si>
    <t>OKAP CHOD BETON OBRUBNÍK STOJ BET</t>
  </si>
  <si>
    <t>-1286800273</t>
  </si>
  <si>
    <t>634911114</t>
  </si>
  <si>
    <t>ŘEZÁNÍ SPÁRA Š 5 HL 80MM MAZANINA</t>
  </si>
  <si>
    <t>1721421593</t>
  </si>
  <si>
    <t>634661111</t>
  </si>
  <si>
    <t>VÝPLŇ DILAT SPÁRA -5MM SILIKON</t>
  </si>
  <si>
    <t>53651217</t>
  </si>
  <si>
    <t>631311124</t>
  </si>
  <si>
    <t>MAZANINA -12CM C16/20</t>
  </si>
  <si>
    <t>324093970</t>
  </si>
  <si>
    <t>631319183</t>
  </si>
  <si>
    <t>PŘÍPL MAZANINA 12 SKLON -35°</t>
  </si>
  <si>
    <t>-132380222</t>
  </si>
  <si>
    <t>642942111</t>
  </si>
  <si>
    <t>OSAZENÍ DVEŘ ZÁRUBNĚ KOV -2,5M2 MC</t>
  </si>
  <si>
    <t>-556967362</t>
  </si>
  <si>
    <t>553311300</t>
  </si>
  <si>
    <t>ZÁRUBEŇ OCEL.H 125 800 L/P</t>
  </si>
  <si>
    <t>-2015252838</t>
  </si>
  <si>
    <t>553311190</t>
  </si>
  <si>
    <t>ZÁRUBEŇ OCEL.H 110 900 L/P</t>
  </si>
  <si>
    <t>1188724014</t>
  </si>
  <si>
    <t>553311320</t>
  </si>
  <si>
    <t>ZÁRUBEŇ OCEL.H 125 900 L/P</t>
  </si>
  <si>
    <t>796263341</t>
  </si>
  <si>
    <t>553313980</t>
  </si>
  <si>
    <t>ZÁRUBEŇ OCEL. H100 600 L/P POŽÁRNÍ ATEST</t>
  </si>
  <si>
    <t>375142078</t>
  </si>
  <si>
    <t>553314130</t>
  </si>
  <si>
    <t>ZÁRUBEŇ OCEL. H125 700 L/P POŽÁRNÍ ATEST</t>
  </si>
  <si>
    <t>-1406581725</t>
  </si>
  <si>
    <t>553314150</t>
  </si>
  <si>
    <t>ZÁRUBEŇ OCEL. H125 900 L/P POŽÁRNÍ ATEST</t>
  </si>
  <si>
    <t>-607822083</t>
  </si>
  <si>
    <t>644941112</t>
  </si>
  <si>
    <t>OSAZENÍ VENTILAČNÍ MŘÍŽKA -30X30CM</t>
  </si>
  <si>
    <t>-149117266</t>
  </si>
  <si>
    <t>553414130</t>
  </si>
  <si>
    <t>VĚTRACÍ MŘÍŽKA+ŽALUZIE AL 200X200MM-OZN.O3</t>
  </si>
  <si>
    <t>-793568208</t>
  </si>
  <si>
    <t>644941121</t>
  </si>
  <si>
    <t>MTŽ PRŮCHODKY K MŘÍŽCE</t>
  </si>
  <si>
    <t>720559631</t>
  </si>
  <si>
    <t>286105270</t>
  </si>
  <si>
    <t>TRUBKA PVC ODPAD ROVNÁ D160X3,2</t>
  </si>
  <si>
    <t>-907320207</t>
  </si>
  <si>
    <t>952901111</t>
  </si>
  <si>
    <t>VYČIŠTĚNÍ BUDOV PODLAŽÍ V -4M</t>
  </si>
  <si>
    <t>-1269773145</t>
  </si>
  <si>
    <t>952901114</t>
  </si>
  <si>
    <t>VYČIŠTĚNÍ BUDOV PODLAŽÍ V 4M-</t>
  </si>
  <si>
    <t>427939234</t>
  </si>
  <si>
    <t>953241211</t>
  </si>
  <si>
    <t>OSAZ SMYK DILAT TRN S POUZDR D20MM</t>
  </si>
  <si>
    <t>-172590347</t>
  </si>
  <si>
    <t>548793600</t>
  </si>
  <si>
    <t>TRN DILATAČNÍ ESD-S 20 NEREZ</t>
  </si>
  <si>
    <t>99104796</t>
  </si>
  <si>
    <t>953312113</t>
  </si>
  <si>
    <t>VLOŽKA DIL SPÁRA POLYSTYRÉN -3CM</t>
  </si>
  <si>
    <t>-1950022578</t>
  </si>
  <si>
    <t>953961114</t>
  </si>
  <si>
    <t>KOTVA CHEM TMEL M16 HL 12,5CM ŽBVRT</t>
  </si>
  <si>
    <t>-1081887140</t>
  </si>
  <si>
    <t>953965132</t>
  </si>
  <si>
    <t>KOTEVNÍ ŠROUB CHEM KOTV M16 HL 26CM</t>
  </si>
  <si>
    <t>-606420496</t>
  </si>
  <si>
    <t>953943125</t>
  </si>
  <si>
    <t>OSAZENÍ VÝROBEK -120KG/KUS BETON</t>
  </si>
  <si>
    <t>1042213645</t>
  </si>
  <si>
    <t>697520010</t>
  </si>
  <si>
    <t>ČIST. ROHOŽ+RÁM S ODBODNĚNÍM 200X100CM-OZN.O1</t>
  </si>
  <si>
    <t>-1904234082</t>
  </si>
  <si>
    <t>697520020</t>
  </si>
  <si>
    <t>ČIST. ROHOŽ+RÁM S ODBODNĚNÍM 100X60CM-OZN.O2</t>
  </si>
  <si>
    <t>971733778</t>
  </si>
  <si>
    <t>953943124</t>
  </si>
  <si>
    <t>OSAZENÍ VÝROBEK -30KG/KUS BETON</t>
  </si>
  <si>
    <t>-515139576</t>
  </si>
  <si>
    <t>553435200</t>
  </si>
  <si>
    <t>SCHRÁNKA POŠTOVNÍ NEREZ OCEL+STOJAN - OZN.Z8</t>
  </si>
  <si>
    <t>-230673424</t>
  </si>
  <si>
    <t>953943113</t>
  </si>
  <si>
    <t>OSAZENÍ VÝROBEK -15KG/KUS ZDIVO</t>
  </si>
  <si>
    <t>455580571</t>
  </si>
  <si>
    <t>553481120</t>
  </si>
  <si>
    <t>SCHRÁNKA POŠTOVNÍ NEREZ NA STĚNU - OZN.Z9</t>
  </si>
  <si>
    <t>2036587422</t>
  </si>
  <si>
    <t>952901111.1</t>
  </si>
  <si>
    <t>1294005348</t>
  </si>
  <si>
    <t>952901114.1</t>
  </si>
  <si>
    <t>2073050758</t>
  </si>
  <si>
    <t>953943113.1</t>
  </si>
  <si>
    <t>1101524101</t>
  </si>
  <si>
    <t>000000014</t>
  </si>
  <si>
    <t>RUČNÍ HASÍCÍ PŘÍSTROJ PRÁŠKOVÝ 6KG</t>
  </si>
  <si>
    <t>172668434</t>
  </si>
  <si>
    <t>998011003</t>
  </si>
  <si>
    <t>PŘESUN HMOT BUDOVA ZDĚNÁ V -24M</t>
  </si>
  <si>
    <t>2131680701</t>
  </si>
  <si>
    <t>012-STAVEBNÍ PRÁCE Z PREFABRIKÁTŮ</t>
  </si>
  <si>
    <t>389381001</t>
  </si>
  <si>
    <t>DOBETONOVÁNÍ PREFA KCE</t>
  </si>
  <si>
    <t>-1565870837</t>
  </si>
  <si>
    <t>389361001</t>
  </si>
  <si>
    <t>DOPLN VÝZTUŽ PREF KCE BET OCEL</t>
  </si>
  <si>
    <t>-2038074022</t>
  </si>
  <si>
    <t>013-BOURÁNÍ KONSTRUKCÍ</t>
  </si>
  <si>
    <t>968061112</t>
  </si>
  <si>
    <t>VYVĚŠENÍ DŘ KŘÍD OKEN 1 5M2</t>
  </si>
  <si>
    <t>-1637817705</t>
  </si>
  <si>
    <t>968061125</t>
  </si>
  <si>
    <t>VYVĚŠENÍ DŘ KŘÍD DVEŘÍ &amp;amp;lt;2M2</t>
  </si>
  <si>
    <t>1372600768</t>
  </si>
  <si>
    <t>968062374</t>
  </si>
  <si>
    <t>VYB OKEN+KŘ RÁM DŘ ZDVOJ -1M2</t>
  </si>
  <si>
    <t>-1381659770</t>
  </si>
  <si>
    <t>968072455</t>
  </si>
  <si>
    <t>VYB DVEŘNÍ ZÁRUB KOV -2M2</t>
  </si>
  <si>
    <t>1875286587</t>
  </si>
  <si>
    <t>962031132</t>
  </si>
  <si>
    <t>BOUR PŘÍČEK CI MVC TL1OCM</t>
  </si>
  <si>
    <t>1363722239</t>
  </si>
  <si>
    <t>962031133</t>
  </si>
  <si>
    <t>BOUR PŘÍČEK CI MVC TL15CM</t>
  </si>
  <si>
    <t>193356235</t>
  </si>
  <si>
    <t>962032231</t>
  </si>
  <si>
    <t>BOUR ZDIVA CI PÁL MV,MVC</t>
  </si>
  <si>
    <t>1055807859</t>
  </si>
  <si>
    <t>963042819</t>
  </si>
  <si>
    <t>BOUR SCHODIŠŤ STUP BET ZHOT NA MÍSTĚ</t>
  </si>
  <si>
    <t>-1154291174</t>
  </si>
  <si>
    <t>963053935</t>
  </si>
  <si>
    <t>BOUR SCHOD RAMEN ŽB ZAZDĚNÁ</t>
  </si>
  <si>
    <t>450587299</t>
  </si>
  <si>
    <t>965081213</t>
  </si>
  <si>
    <t>BOUR DLAŽD KERAM TL -10 MM &amp;amp;gt;1M2</t>
  </si>
  <si>
    <t>755723407</t>
  </si>
  <si>
    <t>965081333</t>
  </si>
  <si>
    <t>BOUR DLAŽD BET TER ČED -30 MM &amp;amp;gt;1M2</t>
  </si>
  <si>
    <t>1716363938</t>
  </si>
  <si>
    <t>965042231</t>
  </si>
  <si>
    <t>BOUR PODKLAD BET TL NAD 10CM &amp;amp;lt;4M2</t>
  </si>
  <si>
    <t>1049386163</t>
  </si>
  <si>
    <t>967031132</t>
  </si>
  <si>
    <t>PŘISEKÁNÍ ROV OST CI MV,MVC</t>
  </si>
  <si>
    <t>-406592752</t>
  </si>
  <si>
    <t>962022391</t>
  </si>
  <si>
    <t>BOUR ZDIVA NZÁKL KAM MV MVC</t>
  </si>
  <si>
    <t>-1170257509</t>
  </si>
  <si>
    <t>966054121</t>
  </si>
  <si>
    <t>BOUR ČÁST ŘÍMS ŽB VYLOŽ 50CM</t>
  </si>
  <si>
    <t>-1159266593</t>
  </si>
  <si>
    <t>968081002</t>
  </si>
  <si>
    <t>VYVĚŠENÍ PLAST RÁMŮ OKEN JEDN 2M2</t>
  </si>
  <si>
    <t>-900137005</t>
  </si>
  <si>
    <t>968082003</t>
  </si>
  <si>
    <t>VYBOURÁNÍ PLAST RÁMŮ OKEN JEDN 4M2</t>
  </si>
  <si>
    <t>1502643048</t>
  </si>
  <si>
    <t>964011211</t>
  </si>
  <si>
    <t>BOUR PŘEKL ŽB PREF 3M 50KG/M</t>
  </si>
  <si>
    <t>2047405314</t>
  </si>
  <si>
    <t>965043341</t>
  </si>
  <si>
    <t>BOUR PODKLAD BET POTĚR TL10CM &amp;amp;gt;4M2</t>
  </si>
  <si>
    <t>-1651965940</t>
  </si>
  <si>
    <t>961044111</t>
  </si>
  <si>
    <t>BOURÁNÍ ZÁKLADU BETONOVÉHO</t>
  </si>
  <si>
    <t>877228758</t>
  </si>
  <si>
    <t>963015141</t>
  </si>
  <si>
    <t>DTŽ KRYCÍ DESKY PREF 0,5T</t>
  </si>
  <si>
    <t>-1272203593</t>
  </si>
  <si>
    <t>972054491</t>
  </si>
  <si>
    <t>VYB OTV 1M2 STROP,KLE ŽB TL&amp;amp;gt;8CM</t>
  </si>
  <si>
    <t>-2095034767</t>
  </si>
  <si>
    <t>971033561</t>
  </si>
  <si>
    <t>VYB OTV 1M2 ZDI CI TL60CM</t>
  </si>
  <si>
    <t>-1843756088</t>
  </si>
  <si>
    <t>971024681</t>
  </si>
  <si>
    <t>VYB OTV 4M2 ZDI KAM MV,MVC TL90CM</t>
  </si>
  <si>
    <t>1599808834</t>
  </si>
  <si>
    <t>976071111</t>
  </si>
  <si>
    <t>VYBOUR ZÁBRADLÍ, MADLA KOVOVÁ</t>
  </si>
  <si>
    <t>1600586171</t>
  </si>
  <si>
    <t>971033651</t>
  </si>
  <si>
    <t>VYB OTV 4M2 ZDI CI TL60CM</t>
  </si>
  <si>
    <t>-1193664681</t>
  </si>
  <si>
    <t>978071421</t>
  </si>
  <si>
    <t>OTL OM A IZDES HM&amp;amp;gt;120KG/M3 TL&amp;amp;gt;5&amp;amp;gt;1M2</t>
  </si>
  <si>
    <t>998022661</t>
  </si>
  <si>
    <t>978059541</t>
  </si>
  <si>
    <t>ODSEK VNITŘ OBKL PL &amp;amp;gt;1M2</t>
  </si>
  <si>
    <t>-584085358</t>
  </si>
  <si>
    <t>978011191</t>
  </si>
  <si>
    <t>OTLUČ OMÍT VNITŘ MV,MVC STROP 100%</t>
  </si>
  <si>
    <t>-858845124</t>
  </si>
  <si>
    <t>978013191</t>
  </si>
  <si>
    <t>OTLUČ OMÍT VNITŘ STĚN MV,MVC 100%</t>
  </si>
  <si>
    <t>1655416032</t>
  </si>
  <si>
    <t>978023251</t>
  </si>
  <si>
    <t>ODSPÁR ZDI KAM REŽNÉ</t>
  </si>
  <si>
    <t>-329892992</t>
  </si>
  <si>
    <t>978023411</t>
  </si>
  <si>
    <t>ODSPÁR ZDI CI MIMO KOMÍNOVÉHO</t>
  </si>
  <si>
    <t>292670081</t>
  </si>
  <si>
    <t>973031812</t>
  </si>
  <si>
    <t>VYB KAPES ZDÍ CI ZAVÁZ PŘÍČKY 10CM</t>
  </si>
  <si>
    <t>-1350144134</t>
  </si>
  <si>
    <t>973031813</t>
  </si>
  <si>
    <t>VYB KAPES ZDÍ CI ZAVÁZ PŘÍČKY 15CM</t>
  </si>
  <si>
    <t>-1098974028</t>
  </si>
  <si>
    <t>974031666</t>
  </si>
  <si>
    <t>SEK RÝH ZDI CI VTAH NOS HL15CM H25CM</t>
  </si>
  <si>
    <t>768081000</t>
  </si>
  <si>
    <t>978015391</t>
  </si>
  <si>
    <t>OTLUČ OMÍTKY VEN MV,MVC 100%</t>
  </si>
  <si>
    <t>-2099030673</t>
  </si>
  <si>
    <t>978059641</t>
  </si>
  <si>
    <t>ODSEK VEN OBKL PL &amp;amp;gt;1M2</t>
  </si>
  <si>
    <t>-1718713044</t>
  </si>
  <si>
    <t>973031151</t>
  </si>
  <si>
    <t>VYB VÝKLENKŮ ZDÍ CI MV,MVCPL&amp;amp;gt;0,25M2</t>
  </si>
  <si>
    <t>-289080433</t>
  </si>
  <si>
    <t>974031153</t>
  </si>
  <si>
    <t>SEK RÝH ZDI CI 10X10CM</t>
  </si>
  <si>
    <t>-803101428</t>
  </si>
  <si>
    <t>974031154</t>
  </si>
  <si>
    <t>SEK RÝH ZDI CI 10X15CM</t>
  </si>
  <si>
    <t>-1171721570</t>
  </si>
  <si>
    <t>974031157</t>
  </si>
  <si>
    <t>SEK RÝH ZDI CI 10X30CM</t>
  </si>
  <si>
    <t>-589229060</t>
  </si>
  <si>
    <t>974031169</t>
  </si>
  <si>
    <t>PŘÍPL ZKD Š10CM HL15CM CIHLY</t>
  </si>
  <si>
    <t>1860743329</t>
  </si>
  <si>
    <t>974031164</t>
  </si>
  <si>
    <t>SEK RÝH ZDI CI 15X15CM</t>
  </si>
  <si>
    <t>412017469</t>
  </si>
  <si>
    <t>972054491.1</t>
  </si>
  <si>
    <t>519755357</t>
  </si>
  <si>
    <t>971052571</t>
  </si>
  <si>
    <t>VYB OTV 1M2 PŘÍČKY ZDI ŽB TL75CM</t>
  </si>
  <si>
    <t>1720300504</t>
  </si>
  <si>
    <t>971033561.1</t>
  </si>
  <si>
    <t>1568896806</t>
  </si>
  <si>
    <t>979082111</t>
  </si>
  <si>
    <t>VNITROSTAV DOPRAVA SUTI DO 10M</t>
  </si>
  <si>
    <t>1290863887</t>
  </si>
  <si>
    <t>979082121</t>
  </si>
  <si>
    <t>VNITROSTAV DOPRAVA SUTI ZKD 5M</t>
  </si>
  <si>
    <t>-1759600650</t>
  </si>
  <si>
    <t>979081111</t>
  </si>
  <si>
    <t>ODVOZ SUTI NA SKLÁDKU DO 1KM</t>
  </si>
  <si>
    <t>1798676531</t>
  </si>
  <si>
    <t>979081121</t>
  </si>
  <si>
    <t>ODVOZ SUTI NA SKLÁDKU ZKD 1KM</t>
  </si>
  <si>
    <t>865412011</t>
  </si>
  <si>
    <t>979098232</t>
  </si>
  <si>
    <t>SKLÁDKOVNÉ NETŘÍDĚNÝ STAVEBNÍ ODPAD</t>
  </si>
  <si>
    <t>1166779970</t>
  </si>
  <si>
    <t>D16</t>
  </si>
  <si>
    <t>014-UDRŽOVÁNÍ A OPRAVY</t>
  </si>
  <si>
    <t>310238211</t>
  </si>
  <si>
    <t>ZAZDÍVKA OTV 1M2 ZDIVO CI MVC</t>
  </si>
  <si>
    <t>-1364900636</t>
  </si>
  <si>
    <t>307</t>
  </si>
  <si>
    <t>317944313</t>
  </si>
  <si>
    <t>VÁLC NOSNÍKY PŘIPR OTV Č 14 DO 22</t>
  </si>
  <si>
    <t>1667947829</t>
  </si>
  <si>
    <t>310321111</t>
  </si>
  <si>
    <t>ZABETONOVÁNÍ OTVORŮ PL DO 1M2 VE ZDIVU ZÁKLAD</t>
  </si>
  <si>
    <t>-678323669</t>
  </si>
  <si>
    <t>309</t>
  </si>
  <si>
    <t>310238411</t>
  </si>
  <si>
    <t>ZAZDÍVKA OTV 1M2 ZDIVO CI MC</t>
  </si>
  <si>
    <t>-1543308478</t>
  </si>
  <si>
    <t>310</t>
  </si>
  <si>
    <t>319231114</t>
  </si>
  <si>
    <t>DOD IZOL ZDIVO CIHLA RUČNÍ TL-90CM</t>
  </si>
  <si>
    <t>379487240</t>
  </si>
  <si>
    <t>311</t>
  </si>
  <si>
    <t>340238220</t>
  </si>
  <si>
    <t>ZAZDÍVKA -1M2 PŘÍČKY PTH P+D 8CM</t>
  </si>
  <si>
    <t>-1496089086</t>
  </si>
  <si>
    <t>312</t>
  </si>
  <si>
    <t>411388531</t>
  </si>
  <si>
    <t>ZABET OTV 1M2 STROPŮ</t>
  </si>
  <si>
    <t>-26881162</t>
  </si>
  <si>
    <t>313</t>
  </si>
  <si>
    <t>612403399</t>
  </si>
  <si>
    <t>ZAPLNĚNÍ RÝH VE STĚNÁCH MALTOU</t>
  </si>
  <si>
    <t>-344339143</t>
  </si>
  <si>
    <t>314</t>
  </si>
  <si>
    <t>612425931</t>
  </si>
  <si>
    <t>OMÍT VNI OSTĚNÍ OKNA DVEŘ VÁP ŠTUK</t>
  </si>
  <si>
    <t>-1467049798</t>
  </si>
  <si>
    <t>315</t>
  </si>
  <si>
    <t>622215124</t>
  </si>
  <si>
    <t>OPR ZATEPLENÍ ST EPS -120MM -1,0M2</t>
  </si>
  <si>
    <t>-1866895856</t>
  </si>
  <si>
    <t>316</t>
  </si>
  <si>
    <t>283759500</t>
  </si>
  <si>
    <t>DESKA EPS 100 F 1000X500X100 MM</t>
  </si>
  <si>
    <t>2130367670</t>
  </si>
  <si>
    <t>317</t>
  </si>
  <si>
    <t>622903110</t>
  </si>
  <si>
    <t>MYTÍ VNĚ OMÍTEK SLOŽ 1-2 TLAK.VODOU</t>
  </si>
  <si>
    <t>1032051389</t>
  </si>
  <si>
    <t>D18</t>
  </si>
  <si>
    <t>015-ZVLÁŠTNÍ STAVEBNÍ PRÁCE</t>
  </si>
  <si>
    <t>318</t>
  </si>
  <si>
    <t>338171112</t>
  </si>
  <si>
    <t>OSAZ SLOUP PLOT OCEL 2M V ZABETON</t>
  </si>
  <si>
    <t>-133421942</t>
  </si>
  <si>
    <t>319</t>
  </si>
  <si>
    <t>553422500</t>
  </si>
  <si>
    <t>SLOUPEK PLOTOVÝ OCEL POLAST 1500/38X1,5M</t>
  </si>
  <si>
    <t>652360125</t>
  </si>
  <si>
    <t>320</t>
  </si>
  <si>
    <t>553422700</t>
  </si>
  <si>
    <t>VZPĚRA PLOTOVÁ OCEL POPLAST 1500/38X1,5 MM</t>
  </si>
  <si>
    <t>-67930089</t>
  </si>
  <si>
    <t>321</t>
  </si>
  <si>
    <t>628195001</t>
  </si>
  <si>
    <t>OČIŠTĚNÍ ZDÍ A VALŮ RUČNĚ</t>
  </si>
  <si>
    <t>-1879525002</t>
  </si>
  <si>
    <t>001-ZEMNÍ PRÁCE</t>
  </si>
  <si>
    <t>120901113</t>
  </si>
  <si>
    <t>BOURÁNÍ ZDIVA KÁMEN MC</t>
  </si>
  <si>
    <t>1667620062</t>
  </si>
  <si>
    <t>139711101</t>
  </si>
  <si>
    <t>VÝKOP UZAVŘ PROSTOR TŘ. 1-4</t>
  </si>
  <si>
    <t>-1989548335</t>
  </si>
  <si>
    <t>131301101</t>
  </si>
  <si>
    <t>HLOUBENÍ JAM NEZAP HOR 4 -100M3</t>
  </si>
  <si>
    <t>-1545852337</t>
  </si>
  <si>
    <t>131301109</t>
  </si>
  <si>
    <t>PŘÍP LEPIVOST HLOUB JAM NEZAP HOR4</t>
  </si>
  <si>
    <t>1219402117</t>
  </si>
  <si>
    <t>133201101</t>
  </si>
  <si>
    <t>ŠACHTA TŘ. 3 DO 100M3</t>
  </si>
  <si>
    <t>288162436</t>
  </si>
  <si>
    <t>133201109</t>
  </si>
  <si>
    <t>PŘÍPL. LEPIVOST TŘ. 3</t>
  </si>
  <si>
    <t>-1886142846</t>
  </si>
  <si>
    <t>132201202</t>
  </si>
  <si>
    <t>HLB RÝH 2000MM TŘ. 3 -1000M3</t>
  </si>
  <si>
    <t>-58850612</t>
  </si>
  <si>
    <t>132201209</t>
  </si>
  <si>
    <t>PŘÍPL ZA LEPIVOST TŘ. 3</t>
  </si>
  <si>
    <t>151318685</t>
  </si>
  <si>
    <t>132301202</t>
  </si>
  <si>
    <t>HLB RÝH 2000MM TŘ.4 DO 1000M3</t>
  </si>
  <si>
    <t>1850762447</t>
  </si>
  <si>
    <t>132301209</t>
  </si>
  <si>
    <t>PŘÍPL ZA LEP RÝHA -2M H4</t>
  </si>
  <si>
    <t>-1562069040</t>
  </si>
  <si>
    <t>133301101</t>
  </si>
  <si>
    <t>ŠACHTY TŘ.4 DO 100M3</t>
  </si>
  <si>
    <t>-1166085007</t>
  </si>
  <si>
    <t>133301109</t>
  </si>
  <si>
    <t>PŘÍPL.LEPIVOST TŘ 4</t>
  </si>
  <si>
    <t>326632221</t>
  </si>
  <si>
    <t>132201101</t>
  </si>
  <si>
    <t>HLB RÝH 60CM TŘ. 3 DO 100M3</t>
  </si>
  <si>
    <t>2120876215</t>
  </si>
  <si>
    <t>132201109</t>
  </si>
  <si>
    <t>PŘÍPL ZA LEP RÝHA 0,6M H3</t>
  </si>
  <si>
    <t>-936723231</t>
  </si>
  <si>
    <t>132301101</t>
  </si>
  <si>
    <t>HLB RÝH -60CM TŘ.4 -100M3</t>
  </si>
  <si>
    <t>1348809130</t>
  </si>
  <si>
    <t>132301109</t>
  </si>
  <si>
    <t>PŘÍPL ZA LEP RÝHA 0,6M H4</t>
  </si>
  <si>
    <t>2006670915</t>
  </si>
  <si>
    <t>151101101</t>
  </si>
  <si>
    <t>PAŽENÍ PŘÍLOŽNÉ HL.DO 2M RÝHY</t>
  </si>
  <si>
    <t>-1618897725</t>
  </si>
  <si>
    <t>151101111</t>
  </si>
  <si>
    <t>ODSTRANĚNÍ PAŽENÍ RÝH HL. 2M PŘÍL.</t>
  </si>
  <si>
    <t>2001537623</t>
  </si>
  <si>
    <t>151101102</t>
  </si>
  <si>
    <t>PAŽENÍ PŘÍLOŽNÉ HL.DO 4M RÝHY</t>
  </si>
  <si>
    <t>564695505</t>
  </si>
  <si>
    <t>151101112</t>
  </si>
  <si>
    <t>ODSTRANĚNÍ PAŽENÍ RÝH HL. 4M PŘÍL.</t>
  </si>
  <si>
    <t>1590035539</t>
  </si>
  <si>
    <t>151101401</t>
  </si>
  <si>
    <t>VZEPŘENÍ STĚN ROUB.PŘÍL.HL.4M</t>
  </si>
  <si>
    <t>19828130</t>
  </si>
  <si>
    <t>151101411</t>
  </si>
  <si>
    <t>ODSTR.VZEPŘENÍ ROUB.PŘÍL.4M</t>
  </si>
  <si>
    <t>1341563268</t>
  </si>
  <si>
    <t>162700000</t>
  </si>
  <si>
    <t>NÁKUP A DOVOZ ORNICE PRO ZELENÉ PLOCHY</t>
  </si>
  <si>
    <t>-1032262303</t>
  </si>
  <si>
    <t>162301401</t>
  </si>
  <si>
    <t>VODOROV PŘEM.VĚT.KM.PAŘ.5KM LI 30CM</t>
  </si>
  <si>
    <t>-1692026637</t>
  </si>
  <si>
    <t>162301406</t>
  </si>
  <si>
    <t>VODOROV PŘEM.VĚT.KM.PAŘ.5KM JE 50</t>
  </si>
  <si>
    <t>511397034</t>
  </si>
  <si>
    <t>162301411</t>
  </si>
  <si>
    <t>VODOROV PŘEM.KMENŮ 5KM LI 30CM</t>
  </si>
  <si>
    <t>2090078029</t>
  </si>
  <si>
    <t>162301416</t>
  </si>
  <si>
    <t>VODOROV PŘEM.KMENŮ 5KM JE 50CM</t>
  </si>
  <si>
    <t>1686377893</t>
  </si>
  <si>
    <t>162301421</t>
  </si>
  <si>
    <t>VODOROV PŘEM.PAŘEZU 5KM 30CM</t>
  </si>
  <si>
    <t>664706776</t>
  </si>
  <si>
    <t>162301422</t>
  </si>
  <si>
    <t>VODOROV PŘEM.PAŘEZU 5KM 50CM</t>
  </si>
  <si>
    <t>697606619</t>
  </si>
  <si>
    <t>162301901</t>
  </si>
  <si>
    <t>PŘÍPL.VOD.PŘEM.VĚ.ZKD 5KM LI 30CM</t>
  </si>
  <si>
    <t>577873616</t>
  </si>
  <si>
    <t>162301906</t>
  </si>
  <si>
    <t>PŘÍPL.VOD.PŘEM.VĚ.ZKD 5KM JE 50CM</t>
  </si>
  <si>
    <t>-1764731883</t>
  </si>
  <si>
    <t>162301911</t>
  </si>
  <si>
    <t>PŘÍPL.VOD.PŘEM.KM.ZKD 5KM LI 30CM</t>
  </si>
  <si>
    <t>2073088878</t>
  </si>
  <si>
    <t>162301916</t>
  </si>
  <si>
    <t>PŘÍPL.VOD.PŘEM.KM.ZKD 5KM JE 50CM</t>
  </si>
  <si>
    <t>-333682669</t>
  </si>
  <si>
    <t>162301921</t>
  </si>
  <si>
    <t>PŘÍPL.VOD.PŘEM.PAŘ.ZKD 5KM 30CM</t>
  </si>
  <si>
    <t>-1526465371</t>
  </si>
  <si>
    <t>162301922</t>
  </si>
  <si>
    <t>PŘÍPL.VOD.PŘEM.PAŘ.ZKD 5KM 50CM</t>
  </si>
  <si>
    <t>-1849280735</t>
  </si>
  <si>
    <t>162301501</t>
  </si>
  <si>
    <t>VODOROV PŘEM.KŘOVIN DO 5KM</t>
  </si>
  <si>
    <t>-208252722</t>
  </si>
  <si>
    <t>161101101</t>
  </si>
  <si>
    <t>SVISLÉ PŘEMÍST VÝKOPKU TŘ.4 2,5M</t>
  </si>
  <si>
    <t>1083108886</t>
  </si>
  <si>
    <t>166101101</t>
  </si>
  <si>
    <t>PŘEHOZENÍ VÝKOPKU TŘ. 4</t>
  </si>
  <si>
    <t>-1837079520</t>
  </si>
  <si>
    <t>167101102</t>
  </si>
  <si>
    <t>NAKLÁDÁNÍ VÝKOPKU PŘES 100M3 TŘ.1-4</t>
  </si>
  <si>
    <t>1515780101</t>
  </si>
  <si>
    <t>162701102</t>
  </si>
  <si>
    <t>VODOROVNÉ PŘEM.VÝK/SYP DO 7000M 1-4</t>
  </si>
  <si>
    <t>23484821</t>
  </si>
  <si>
    <t>174101101</t>
  </si>
  <si>
    <t>ZÁSYP ZHUTNĚNÝ JAM</t>
  </si>
  <si>
    <t>1476975939</t>
  </si>
  <si>
    <t>583336900</t>
  </si>
  <si>
    <t>KAMEN TĚŽ HR 32-63 D</t>
  </si>
  <si>
    <t>-387563729</t>
  </si>
  <si>
    <t>175101101</t>
  </si>
  <si>
    <t>OBSYP POTR BEZ PROHOZ SYPANINY</t>
  </si>
  <si>
    <t>1410045574</t>
  </si>
  <si>
    <t>583313460</t>
  </si>
  <si>
    <t>KAMENIVO TĚŽ DROB 0-8</t>
  </si>
  <si>
    <t>-1756428300</t>
  </si>
  <si>
    <t>174101102</t>
  </si>
  <si>
    <t>ZÁSYP ZHUTNĚNÝ UZAVŘ.PROSTOR</t>
  </si>
  <si>
    <t>-971870130</t>
  </si>
  <si>
    <t>583336900.1</t>
  </si>
  <si>
    <t>658414540</t>
  </si>
  <si>
    <t>171201201</t>
  </si>
  <si>
    <t>ULOŽENÍ SYPANINY NA SKLÁDKU</t>
  </si>
  <si>
    <t>-841619905</t>
  </si>
  <si>
    <t>171201212</t>
  </si>
  <si>
    <t>SKLÁDKOVNÉ ZEMINA</t>
  </si>
  <si>
    <t>-1867524284</t>
  </si>
  <si>
    <t>182301131</t>
  </si>
  <si>
    <t>ROZPR ORNICE &amp;amp;gt;1:5 &amp;amp;gt;500M2 10CM</t>
  </si>
  <si>
    <t>248608464</t>
  </si>
  <si>
    <t>182201101</t>
  </si>
  <si>
    <t>SVAHOVÁNÍ NÁSYPŮ</t>
  </si>
  <si>
    <t>1816415784</t>
  </si>
  <si>
    <t>181201102</t>
  </si>
  <si>
    <t>ÚPRAVA PLÁNĚ NÁSYP TŘ 1-4 +ZHUTNĚNÍ</t>
  </si>
  <si>
    <t>1001225132</t>
  </si>
  <si>
    <t>D20</t>
  </si>
  <si>
    <t>221-POZEMNÍ KOMUNIKACE</t>
  </si>
  <si>
    <t>323</t>
  </si>
  <si>
    <t>113106121</t>
  </si>
  <si>
    <t>ROZEBR DLAŽEB PRO PĚŠÍ BET DLAŽDICE</t>
  </si>
  <si>
    <t>1863804690</t>
  </si>
  <si>
    <t>324</t>
  </si>
  <si>
    <t>113107182</t>
  </si>
  <si>
    <t>ODSTRAŇ PODKLAD -200M2 ŽIVICE 10CM</t>
  </si>
  <si>
    <t>1490427797</t>
  </si>
  <si>
    <t>325</t>
  </si>
  <si>
    <t>113202111</t>
  </si>
  <si>
    <t>VYTRHÁNÍ OBRUB KRAJNIC</t>
  </si>
  <si>
    <t>-1042667216</t>
  </si>
  <si>
    <t>326</t>
  </si>
  <si>
    <t>113203111</t>
  </si>
  <si>
    <t>VYTRHÁNÍ OBRUB DLAŽEB KOSTEK</t>
  </si>
  <si>
    <t>-1725470485</t>
  </si>
  <si>
    <t>327</t>
  </si>
  <si>
    <t>113107161</t>
  </si>
  <si>
    <t>ODSTRAŇ PODKLAD -200M2 KAM DRC 10CM</t>
  </si>
  <si>
    <t>-1729029741</t>
  </si>
  <si>
    <t>328</t>
  </si>
  <si>
    <t>919735112</t>
  </si>
  <si>
    <t>ŘEZÁNÍ ŽIVIČ KRYTU TL 5-10CM</t>
  </si>
  <si>
    <t>-179190622</t>
  </si>
  <si>
    <t>329</t>
  </si>
  <si>
    <t>979087212</t>
  </si>
  <si>
    <t>NAKLÁDÁNÍ DOPRAV PROSTŘ SUTI</t>
  </si>
  <si>
    <t>-810895459</t>
  </si>
  <si>
    <t>330</t>
  </si>
  <si>
    <t>979082213</t>
  </si>
  <si>
    <t>VODOR DOPRAVA SUTI SUCHO 1KM</t>
  </si>
  <si>
    <t>1319307138</t>
  </si>
  <si>
    <t>331</t>
  </si>
  <si>
    <t>979082219</t>
  </si>
  <si>
    <t>PŘÍPL ZKD 1KM SUTI SUCHO 1KM</t>
  </si>
  <si>
    <t>1697653542</t>
  </si>
  <si>
    <t>332</t>
  </si>
  <si>
    <t>979099115</t>
  </si>
  <si>
    <t>SKLÁDKOVNÉ BETON</t>
  </si>
  <si>
    <t>-1821755517</t>
  </si>
  <si>
    <t>333</t>
  </si>
  <si>
    <t>979099145</t>
  </si>
  <si>
    <t>SKLÁDKOVNÉ ASFALTOVÉ POVRCHY</t>
  </si>
  <si>
    <t>197913796</t>
  </si>
  <si>
    <t>334</t>
  </si>
  <si>
    <t>979099155</t>
  </si>
  <si>
    <t>SKLÁDKOVNÉ KAMENIVO</t>
  </si>
  <si>
    <t>-1737879052</t>
  </si>
  <si>
    <t>335</t>
  </si>
  <si>
    <t>566905111</t>
  </si>
  <si>
    <t>VYSPR PODKL PODKLAD BET PO PŘEKOP</t>
  </si>
  <si>
    <t>-1646507185</t>
  </si>
  <si>
    <t>336</t>
  </si>
  <si>
    <t>572952112</t>
  </si>
  <si>
    <t>VYSPRAV KRYTU PŘEKOP ACO 7CM</t>
  </si>
  <si>
    <t>-1166224920</t>
  </si>
  <si>
    <t>337</t>
  </si>
  <si>
    <t>919731122</t>
  </si>
  <si>
    <t>ZAROV STYČNÉ PL PODKL ŽIVIČ TL 10CM</t>
  </si>
  <si>
    <t>-661339611</t>
  </si>
  <si>
    <t>338</t>
  </si>
  <si>
    <t>938909321</t>
  </si>
  <si>
    <t>UVEDENÍ PLOCHY SOUČ.PARKOVIŠTĚ DO PŮVOD.STAVU</t>
  </si>
  <si>
    <t>584166943</t>
  </si>
  <si>
    <t>D22</t>
  </si>
  <si>
    <t>231-POZEMKOVÉ ÚPRAVY</t>
  </si>
  <si>
    <t>339</t>
  </si>
  <si>
    <t>112101132</t>
  </si>
  <si>
    <t>KÁCENÍ STROM LIST D -30CM SVAH -1:2</t>
  </si>
  <si>
    <t>1599993535</t>
  </si>
  <si>
    <t>340</t>
  </si>
  <si>
    <t>112101243</t>
  </si>
  <si>
    <t>KÁCENÍ STROM JEHL D -40CM SVAH -1:2</t>
  </si>
  <si>
    <t>-1157695212</t>
  </si>
  <si>
    <t>341</t>
  </si>
  <si>
    <t>112203222</t>
  </si>
  <si>
    <t>ODSTRAŇ PAŘEZ -30CM SVAH1:2 ZTÍŽENÉ</t>
  </si>
  <si>
    <t>1869340286</t>
  </si>
  <si>
    <t>342</t>
  </si>
  <si>
    <t>112203223</t>
  </si>
  <si>
    <t>ODSTRAŇ PAŘEZ -40CM SVAH1:2 ZTÍŽENÉ</t>
  </si>
  <si>
    <t>1447617702</t>
  </si>
  <si>
    <t>343</t>
  </si>
  <si>
    <t>111212132</t>
  </si>
  <si>
    <t>ODSTR DŘEVIN V 1M- +PAŘEZY SVAH 1:2</t>
  </si>
  <si>
    <t>-151396715</t>
  </si>
  <si>
    <t>344</t>
  </si>
  <si>
    <t>182001112</t>
  </si>
  <si>
    <t>PLOŠ ÚPRAVA TERÉN +/- 0,1M SVAH 1:2</t>
  </si>
  <si>
    <t>1658025080</t>
  </si>
  <si>
    <t>345</t>
  </si>
  <si>
    <t>183102213</t>
  </si>
  <si>
    <t>JAMKA -0,05M3 VÝMĚNA 50% HOR SV 1:2</t>
  </si>
  <si>
    <t>100077248</t>
  </si>
  <si>
    <t>346</t>
  </si>
  <si>
    <t>183102214</t>
  </si>
  <si>
    <t>JAMKA -0,12M3 VÝMĚNA 50% HOR SV 1:2</t>
  </si>
  <si>
    <t>-1569527516</t>
  </si>
  <si>
    <t>347</t>
  </si>
  <si>
    <t>180402112</t>
  </si>
  <si>
    <t>ZALOŽENÍ PARKOVÝ TRÁVNÍK SVAH 1:2</t>
  </si>
  <si>
    <t xml:space="preserve"> CS ÚRS 2016 01</t>
  </si>
  <si>
    <t>1734235213</t>
  </si>
  <si>
    <t>348</t>
  </si>
  <si>
    <t>005724100</t>
  </si>
  <si>
    <t>SMĚS TRAVNÍ PARKOVÁ REKREAČNÍ</t>
  </si>
  <si>
    <t>117831879</t>
  </si>
  <si>
    <t>349</t>
  </si>
  <si>
    <t>184102114</t>
  </si>
  <si>
    <t>VÝSADBA DŘEVINY+BAL D -0,5M ROVINA</t>
  </si>
  <si>
    <t>1274127487</t>
  </si>
  <si>
    <t>350</t>
  </si>
  <si>
    <t>026504030</t>
  </si>
  <si>
    <t>JAVOR KULOVITÝ ACER PLAT GLOBOSUM 200CM</t>
  </si>
  <si>
    <t>-2040692531</t>
  </si>
  <si>
    <t>351</t>
  </si>
  <si>
    <t>184102511</t>
  </si>
  <si>
    <t>VÝSADBA KEŘ V-2M BEZ BALU SVAH 1:2</t>
  </si>
  <si>
    <t>2146599010</t>
  </si>
  <si>
    <t>352</t>
  </si>
  <si>
    <t>026404450</t>
  </si>
  <si>
    <t>HABR OBECNÝ DO ŽIVÉHO PLOTU 100CM, KONT.2L</t>
  </si>
  <si>
    <t>-716743748</t>
  </si>
  <si>
    <t>353</t>
  </si>
  <si>
    <t>184202112</t>
  </si>
  <si>
    <t>UKOTVENÍ DŘEVIN KŮL D -0,1M DL -3M</t>
  </si>
  <si>
    <t>1081646960</t>
  </si>
  <si>
    <t>354</t>
  </si>
  <si>
    <t>052172100</t>
  </si>
  <si>
    <t>TYČ ODKORNĚNÁ 300 CM, TL.10CM</t>
  </si>
  <si>
    <t>2046411918</t>
  </si>
  <si>
    <t>355</t>
  </si>
  <si>
    <t>184802211</t>
  </si>
  <si>
    <t>CHEM ODPLEVEL POSTŘIK PŘED ZAL 1:2</t>
  </si>
  <si>
    <t>1103464871</t>
  </si>
  <si>
    <t>356</t>
  </si>
  <si>
    <t>252340010</t>
  </si>
  <si>
    <t>NESELEKTIVNÍ (TOTÁLNÍ) HERBICID 1 l</t>
  </si>
  <si>
    <t>L</t>
  </si>
  <si>
    <t>2099830265</t>
  </si>
  <si>
    <t>357</t>
  </si>
  <si>
    <t>183205132</t>
  </si>
  <si>
    <t>ZALOŽENÍ ZÁHONU HOR TŘ 3 SVAH 1:2</t>
  </si>
  <si>
    <t>1645849913</t>
  </si>
  <si>
    <t>358</t>
  </si>
  <si>
    <t>183403232</t>
  </si>
  <si>
    <t>OBDĚL PŮDY RYTÍ HOR TŘ 3 SVAH 1:2</t>
  </si>
  <si>
    <t>265957753</t>
  </si>
  <si>
    <t>359</t>
  </si>
  <si>
    <t>183204116</t>
  </si>
  <si>
    <t>VÝSADBA KVĚTIN HRNEK D -25CM</t>
  </si>
  <si>
    <t>682290496</t>
  </si>
  <si>
    <t>360</t>
  </si>
  <si>
    <t>026520240</t>
  </si>
  <si>
    <t>RŮŽE DUŽNOPLODÁ "KARPATIA"</t>
  </si>
  <si>
    <t>1775514219</t>
  </si>
  <si>
    <t>361</t>
  </si>
  <si>
    <t>026520250</t>
  </si>
  <si>
    <t>LEVANDULE LÉKAŘSKÁ</t>
  </si>
  <si>
    <t>1263412590</t>
  </si>
  <si>
    <t>362</t>
  </si>
  <si>
    <t>026520260</t>
  </si>
  <si>
    <t>RŮŽE PLAZIVÁ A PŮDOKRYVNÁ "RED THE FAIRY"</t>
  </si>
  <si>
    <t>-1902895860</t>
  </si>
  <si>
    <t>363</t>
  </si>
  <si>
    <t>026520270</t>
  </si>
  <si>
    <t>SASANKA JAPONSKÁ</t>
  </si>
  <si>
    <t>-1434349052</t>
  </si>
  <si>
    <t>364</t>
  </si>
  <si>
    <t>026520280</t>
  </si>
  <si>
    <t>OKRASNÉ TRÁVY "PENNINSETUM"</t>
  </si>
  <si>
    <t>331819929</t>
  </si>
  <si>
    <t>365</t>
  </si>
  <si>
    <t>184911312</t>
  </si>
  <si>
    <t>POLOŽENÍ MULČOVACÍ TEXTILIE VE SVAHU DO 1:2</t>
  </si>
  <si>
    <t>-1438167715</t>
  </si>
  <si>
    <t>366</t>
  </si>
  <si>
    <t>611553100</t>
  </si>
  <si>
    <t>FÓLIE MULČOVACÍ MINIMÁLNĚ 33G/M2</t>
  </si>
  <si>
    <t>-991480477</t>
  </si>
  <si>
    <t>367</t>
  </si>
  <si>
    <t>184911162</t>
  </si>
  <si>
    <t>MULČOVÁNÍ ZÁHONŮ KAČÍRKEM TL.DO 0,1M SVAH 1:2</t>
  </si>
  <si>
    <t>-1253953866</t>
  </si>
  <si>
    <t>368</t>
  </si>
  <si>
    <t>583374030</t>
  </si>
  <si>
    <t>KAMENIVO DEKORAČNÍ KAČÍREK 22/32</t>
  </si>
  <si>
    <t>-1241205799</t>
  </si>
  <si>
    <t>369</t>
  </si>
  <si>
    <t>184911432</t>
  </si>
  <si>
    <t>MULČOVÁNÍ ROSTLIN KŮROU TL.DO 0,15M, SVAH 1:2</t>
  </si>
  <si>
    <t>407815037</t>
  </si>
  <si>
    <t>370</t>
  </si>
  <si>
    <t>103915000</t>
  </si>
  <si>
    <t>KŮRA MULČOVACÍ 70 LT BAL PE</t>
  </si>
  <si>
    <t>288166977</t>
  </si>
  <si>
    <t>371</t>
  </si>
  <si>
    <t>936124113</t>
  </si>
  <si>
    <t>DOD+MTŽ VENKOV.LAVIČKA BETON+DUB PRKNA-OZN.O7</t>
  </si>
  <si>
    <t>1428154665</t>
  </si>
  <si>
    <t>372</t>
  </si>
  <si>
    <t>936124114</t>
  </si>
  <si>
    <t>DOD+MTŽ VENKOV.BETON.ODP.KOŠ+POPELNÍK-OZN.O8</t>
  </si>
  <si>
    <t>495566992</t>
  </si>
  <si>
    <t>D24</t>
  </si>
  <si>
    <t>251-STUDNY A JÍMÁNÍ VODY</t>
  </si>
  <si>
    <t>373</t>
  </si>
  <si>
    <t>242111114</t>
  </si>
  <si>
    <t>OSAZENÍ PLÁŠTĚ B SKRUŽ CELÉ DN 1200</t>
  </si>
  <si>
    <t>1231952357</t>
  </si>
  <si>
    <t>374</t>
  </si>
  <si>
    <t>242111126</t>
  </si>
  <si>
    <t>OSAZENÍ PLÁŠTĚ B SKRUŽ DÍLC DN 2000</t>
  </si>
  <si>
    <t>-462273983</t>
  </si>
  <si>
    <t>375</t>
  </si>
  <si>
    <t>592251010</t>
  </si>
  <si>
    <t>DÍLEC STUD SR-F1000/500 100X50X9</t>
  </si>
  <si>
    <t>1931798260</t>
  </si>
  <si>
    <t>376</t>
  </si>
  <si>
    <t>592251020</t>
  </si>
  <si>
    <t>DÍLEC STUD SR-F1000/1000 100X100X9</t>
  </si>
  <si>
    <t>-587923515</t>
  </si>
  <si>
    <t>377</t>
  </si>
  <si>
    <t>592241160</t>
  </si>
  <si>
    <t>SKRUŽ ŠACHT TBS-Q1 150X100X14</t>
  </si>
  <si>
    <t>1107640822</t>
  </si>
  <si>
    <t>D26</t>
  </si>
  <si>
    <t>271-VODOVODY A KANALIZACE</t>
  </si>
  <si>
    <t>378</t>
  </si>
  <si>
    <t>212752212</t>
  </si>
  <si>
    <t>TRATIVOD PLAST TRUBKA D 100 +LOŽE</t>
  </si>
  <si>
    <t>-1309834703</t>
  </si>
  <si>
    <t>379</t>
  </si>
  <si>
    <t>212752215</t>
  </si>
  <si>
    <t>TVAROVKY DRENÁŽNÍ - CELKEM</t>
  </si>
  <si>
    <t>KČ</t>
  </si>
  <si>
    <t>774632040</t>
  </si>
  <si>
    <t>380</t>
  </si>
  <si>
    <t>451572111</t>
  </si>
  <si>
    <t>LOŽE VÝKOPU KAM DROBNÉ TĚŽENÉ</t>
  </si>
  <si>
    <t>1645185875</t>
  </si>
  <si>
    <t>381</t>
  </si>
  <si>
    <t>451541111</t>
  </si>
  <si>
    <t>LOŽE VÝKOPU ZE ŠTĚRKODRTĚ</t>
  </si>
  <si>
    <t>-817437606</t>
  </si>
  <si>
    <t>D28</t>
  </si>
  <si>
    <t>311-MELIORACE ZEMĚDĚLSKÉ</t>
  </si>
  <si>
    <t>382</t>
  </si>
  <si>
    <t>899661311</t>
  </si>
  <si>
    <t>ZŘÍZ FILTR OBALU DREN TR DN 130MM</t>
  </si>
  <si>
    <t>952910535</t>
  </si>
  <si>
    <t>383</t>
  </si>
  <si>
    <t>673905118</t>
  </si>
  <si>
    <t>TEXTILIE NETKANÁ 300G/M2</t>
  </si>
  <si>
    <t>765256207</t>
  </si>
  <si>
    <t>D30</t>
  </si>
  <si>
    <t>312-MELIORACE LESNICKO TECHNICKÉ</t>
  </si>
  <si>
    <t>385</t>
  </si>
  <si>
    <t>326214111</t>
  </si>
  <si>
    <t>ZDIVO LOM KÁMEN DO GABIONŮ</t>
  </si>
  <si>
    <t>-379065287</t>
  </si>
  <si>
    <t>D32</t>
  </si>
  <si>
    <t>STAVEBNÍ PRÁCE ELEKTROMONTÁŽÍ</t>
  </si>
  <si>
    <t>386</t>
  </si>
  <si>
    <t>612402200</t>
  </si>
  <si>
    <t>VÝPLŇ RÝH STĚN HL 5CM Š 5CM</t>
  </si>
  <si>
    <t>-73805119</t>
  </si>
  <si>
    <t>387</t>
  </si>
  <si>
    <t>612402400</t>
  </si>
  <si>
    <t>VÝPLŇ RÝH STĚN HL 5CM Š 10CM</t>
  </si>
  <si>
    <t>263610125</t>
  </si>
  <si>
    <t>388</t>
  </si>
  <si>
    <t>612403400</t>
  </si>
  <si>
    <t>VÝPLŇ RÝH STĚN HL 10CM Š 10CM</t>
  </si>
  <si>
    <t>-1986968726</t>
  </si>
  <si>
    <t>389</t>
  </si>
  <si>
    <t>972051200</t>
  </si>
  <si>
    <t>BOURÁNÍ OTV STROP ŽB 0,09M2 TL 20CM</t>
  </si>
  <si>
    <t>-1722773615</t>
  </si>
  <si>
    <t>390</t>
  </si>
  <si>
    <t>974031220</t>
  </si>
  <si>
    <t>SEKÁNÍ RÝH ZDI CIH HL 5CM Š 5CM</t>
  </si>
  <si>
    <t>706004901</t>
  </si>
  <si>
    <t>391</t>
  </si>
  <si>
    <t>974031240</t>
  </si>
  <si>
    <t>SEKÁNÍ RÝH ZDI CIH HL 5CM Š 10CM</t>
  </si>
  <si>
    <t>-338438752</t>
  </si>
  <si>
    <t>392</t>
  </si>
  <si>
    <t>974031340</t>
  </si>
  <si>
    <t>SEKÁNÍ RÝH ZDI CIH HL 10CM Š 10CM</t>
  </si>
  <si>
    <t>-1026990320</t>
  </si>
  <si>
    <t>393</t>
  </si>
  <si>
    <t>973032410</t>
  </si>
  <si>
    <t>SEKÁNÍ KAPES ZDI CIH ZAŘ PŘES 0,25M2</t>
  </si>
  <si>
    <t>-1341652047</t>
  </si>
  <si>
    <t>D35</t>
  </si>
  <si>
    <t>711-IZOLACE PROTI VODĚ</t>
  </si>
  <si>
    <t>394</t>
  </si>
  <si>
    <t>711111001</t>
  </si>
  <si>
    <t>IZOLACE VODOR STUDENÁ PENETR NÁTĚR</t>
  </si>
  <si>
    <t>1501926463</t>
  </si>
  <si>
    <t>395</t>
  </si>
  <si>
    <t>711112001</t>
  </si>
  <si>
    <t>IZOLACE SVISLÁ STUDENÁ PENETR NÁTĚR</t>
  </si>
  <si>
    <t>1258055156</t>
  </si>
  <si>
    <t>396</t>
  </si>
  <si>
    <t>111631500</t>
  </si>
  <si>
    <t>LAK ASFALT ALP/9 BAL 9 KG</t>
  </si>
  <si>
    <t>1038752232</t>
  </si>
  <si>
    <t>397</t>
  </si>
  <si>
    <t>711141559</t>
  </si>
  <si>
    <t>IZOLACE VODOR PÁSY PŘITAVENÉ NAIP</t>
  </si>
  <si>
    <t>-1042821352</t>
  </si>
  <si>
    <t>398</t>
  </si>
  <si>
    <t>711142559</t>
  </si>
  <si>
    <t>IZOLACE SVISLÁ PÁSY PŘITAVENÉ NAIP</t>
  </si>
  <si>
    <t>442424164</t>
  </si>
  <si>
    <t>399</t>
  </si>
  <si>
    <t>628522640</t>
  </si>
  <si>
    <t>PÁS MODIFIKOVANÝ ASFALT SKLO VLOŽKA</t>
  </si>
  <si>
    <t>-1948069554</t>
  </si>
  <si>
    <t>400</t>
  </si>
  <si>
    <t>711747067</t>
  </si>
  <si>
    <t>IZOLACE PROSTUPŮ OBJÍMKA -300 NAIP</t>
  </si>
  <si>
    <t>1004087273</t>
  </si>
  <si>
    <t>401</t>
  </si>
  <si>
    <t>711161531</t>
  </si>
  <si>
    <t>IZOL FÓLIE NOPOVÁ PRO SPOD STAVBU S TEXTILIÍ</t>
  </si>
  <si>
    <t>-722386956</t>
  </si>
  <si>
    <t>402</t>
  </si>
  <si>
    <t>711161381</t>
  </si>
  <si>
    <t>IZOL PROTI ZEM VLHKOST FOLIE NOP-UKONČ.LIŠTA</t>
  </si>
  <si>
    <t>835677447</t>
  </si>
  <si>
    <t>403</t>
  </si>
  <si>
    <t>711193121</t>
  </si>
  <si>
    <t>IZOLACE VLHKO VODOR HYDROIZOL STĚRKA</t>
  </si>
  <si>
    <t>-728634503</t>
  </si>
  <si>
    <t>404</t>
  </si>
  <si>
    <t>711193131</t>
  </si>
  <si>
    <t>IZOLACE VLHKO SVISLÁ HYDROIZOL STĚRKA</t>
  </si>
  <si>
    <t>196712785</t>
  </si>
  <si>
    <t>405</t>
  </si>
  <si>
    <t>998711103</t>
  </si>
  <si>
    <t>PŘESUN HMOT IZOLACE VODA OBJEKT V -60M</t>
  </si>
  <si>
    <t>2069345805</t>
  </si>
  <si>
    <t>406</t>
  </si>
  <si>
    <t>711131811</t>
  </si>
  <si>
    <t>ODSTRAŇ IZOLACE VODOR</t>
  </si>
  <si>
    <t>-836083606</t>
  </si>
  <si>
    <t>D37</t>
  </si>
  <si>
    <t>712-POVLAKOVÉ KRYTINY</t>
  </si>
  <si>
    <t>407</t>
  </si>
  <si>
    <t>712311111</t>
  </si>
  <si>
    <t>IZOLACE STŘECH -10°STUDENÁ SUSPENZE</t>
  </si>
  <si>
    <t>1976715646</t>
  </si>
  <si>
    <t>408</t>
  </si>
  <si>
    <t>-1151794919</t>
  </si>
  <si>
    <t>409</t>
  </si>
  <si>
    <t>712341559</t>
  </si>
  <si>
    <t>IZOL STŘECH -10° PÁSY NAIP PLOCHA</t>
  </si>
  <si>
    <t>-1973681656</t>
  </si>
  <si>
    <t>410</t>
  </si>
  <si>
    <t>712841559</t>
  </si>
  <si>
    <t>IZOLACE VYTAŽENÍ PÁSY PŘITAVENÉ</t>
  </si>
  <si>
    <t>-590668993</t>
  </si>
  <si>
    <t>411</t>
  </si>
  <si>
    <t>628522640.1</t>
  </si>
  <si>
    <t>360271433</t>
  </si>
  <si>
    <t>412</t>
  </si>
  <si>
    <t>712363115</t>
  </si>
  <si>
    <t>IZOLACE PROSTUP -300MM STŘECHA -10°</t>
  </si>
  <si>
    <t>-2028593034</t>
  </si>
  <si>
    <t>413</t>
  </si>
  <si>
    <t>712363116</t>
  </si>
  <si>
    <t>IZOLACE PROSTUP -500MM STŘECHA -10°</t>
  </si>
  <si>
    <t>-1742780018</t>
  </si>
  <si>
    <t>414</t>
  </si>
  <si>
    <t>712363117</t>
  </si>
  <si>
    <t>IZOLACE PROSTUP-1000MM STŘECHA -10°</t>
  </si>
  <si>
    <t>1035892762</t>
  </si>
  <si>
    <t>415</t>
  </si>
  <si>
    <t>712361705</t>
  </si>
  <si>
    <t>DOD+MTŽ PVC FOLIE+DOPLŇKY+TEXTILIE+PLECHOVÁNÍ</t>
  </si>
  <si>
    <t>-1246997239</t>
  </si>
  <si>
    <t>416</t>
  </si>
  <si>
    <t>998712103</t>
  </si>
  <si>
    <t>PŘESUN HMOT POVL KRYTINA OBJEKT V -24M</t>
  </si>
  <si>
    <t>-1731165370</t>
  </si>
  <si>
    <t>D39</t>
  </si>
  <si>
    <t>713-IZOLACE TEPELNÉ</t>
  </si>
  <si>
    <t>417</t>
  </si>
  <si>
    <t>713121121</t>
  </si>
  <si>
    <t>IZOLACE TEP PODLAH VOLNĚ 2VRSTVY</t>
  </si>
  <si>
    <t>1694549654</t>
  </si>
  <si>
    <t>418</t>
  </si>
  <si>
    <t>283763850</t>
  </si>
  <si>
    <t>DESKA POLYSTYREN EXTRUDOVANÝ XPS M3</t>
  </si>
  <si>
    <t>630586682</t>
  </si>
  <si>
    <t>419</t>
  </si>
  <si>
    <t>283700010</t>
  </si>
  <si>
    <t>DESKA EPS 100 Z 1000X1000X1000 MM - 1M3</t>
  </si>
  <si>
    <t>138334266</t>
  </si>
  <si>
    <t>420</t>
  </si>
  <si>
    <t>713121211</t>
  </si>
  <si>
    <t>IZOLACE TEP PODLAH VOLNĚ PÁSEK</t>
  </si>
  <si>
    <t>1497424133</t>
  </si>
  <si>
    <t>421</t>
  </si>
  <si>
    <t>631527010</t>
  </si>
  <si>
    <t>PÁSEK PODLAHOVÝ 15X100X1000</t>
  </si>
  <si>
    <t>-2046954144</t>
  </si>
  <si>
    <t>422</t>
  </si>
  <si>
    <t>713121111</t>
  </si>
  <si>
    <t>IZOLACE TEP PODLAH VOLNĚ 1VRSTVA</t>
  </si>
  <si>
    <t>-543852484</t>
  </si>
  <si>
    <t>423</t>
  </si>
  <si>
    <t>553496000</t>
  </si>
  <si>
    <t>FOLIE Z EXTRUDOVANÉHO POLYETYLENU TL.5MM</t>
  </si>
  <si>
    <t>-1664106168</t>
  </si>
  <si>
    <t>424</t>
  </si>
  <si>
    <t>713131141</t>
  </si>
  <si>
    <t>IZOL TEP STĚN A ZÁKL LEPENÍM PLOŠNĚ</t>
  </si>
  <si>
    <t>748172429</t>
  </si>
  <si>
    <t>425</t>
  </si>
  <si>
    <t>631515170</t>
  </si>
  <si>
    <t>DESKA MINERÁL IZOLACE KOLMÉ VLÁKNO TL.150MM</t>
  </si>
  <si>
    <t>-1007893501</t>
  </si>
  <si>
    <t>426</t>
  </si>
  <si>
    <t>283763750</t>
  </si>
  <si>
    <t>DESK POLYSTYREN EXTRUDOVANÝ XPS TL120MM</t>
  </si>
  <si>
    <t>-1846113074</t>
  </si>
  <si>
    <t>427</t>
  </si>
  <si>
    <t>283759140</t>
  </si>
  <si>
    <t>DESKA EPS 150 S 1000X1000X100 MM</t>
  </si>
  <si>
    <t>133727901</t>
  </si>
  <si>
    <t>428</t>
  </si>
  <si>
    <t>713141131</t>
  </si>
  <si>
    <t>IZOL TEP STŘECH PL LEPENÁ STUD 1VRS</t>
  </si>
  <si>
    <t>-1136941591</t>
  </si>
  <si>
    <t>429</t>
  </si>
  <si>
    <t>283700030</t>
  </si>
  <si>
    <t>DESKA EPS 150 S 1000X1000X1000MM - 1M3</t>
  </si>
  <si>
    <t>-688900350</t>
  </si>
  <si>
    <t>430</t>
  </si>
  <si>
    <t>713191131</t>
  </si>
  <si>
    <t>IZOL TEP PŘEKRYTÍ PE FÓLIE 0,2MM</t>
  </si>
  <si>
    <t>680769987</t>
  </si>
  <si>
    <t>431</t>
  </si>
  <si>
    <t>998713103</t>
  </si>
  <si>
    <t>PŘESUN HMOT TEP IZOLACE OBJEKT V -24M</t>
  </si>
  <si>
    <t>1450892860</t>
  </si>
  <si>
    <t>002-ZAKLÁDÁNÍ A SANACE OBJEKTŮ</t>
  </si>
  <si>
    <t>212531111</t>
  </si>
  <si>
    <t>VÝPLŇ ODVOV TRATIV KAM HR DRC 63MM</t>
  </si>
  <si>
    <t>-1299477980</t>
  </si>
  <si>
    <t>212531111.1</t>
  </si>
  <si>
    <t>-585609870</t>
  </si>
  <si>
    <t>213141111</t>
  </si>
  <si>
    <t>MTŽ GEOTEX -1:5 Š DO 3 M</t>
  </si>
  <si>
    <t>-939677549</t>
  </si>
  <si>
    <t>1014612818</t>
  </si>
  <si>
    <t>216903121</t>
  </si>
  <si>
    <t>OTRYSK PÍSKEM ZDIVA LÍCE KLENEB</t>
  </si>
  <si>
    <t>-1150099202</t>
  </si>
  <si>
    <t>D41</t>
  </si>
  <si>
    <t>721-ZDRAVOTNĚ TECHNICKÉ INSTALACE</t>
  </si>
  <si>
    <t>433</t>
  </si>
  <si>
    <t>725210821</t>
  </si>
  <si>
    <t>DMTŽ UMYVADLO BEZ ARMATUR</t>
  </si>
  <si>
    <t>SOU</t>
  </si>
  <si>
    <t>-785787261</t>
  </si>
  <si>
    <t>434</t>
  </si>
  <si>
    <t>725820802</t>
  </si>
  <si>
    <t>DMTŽ BATERIE STOJÁNKOVÁ 1OTVOR</t>
  </si>
  <si>
    <t>-347163160</t>
  </si>
  <si>
    <t>435</t>
  </si>
  <si>
    <t>725860811</t>
  </si>
  <si>
    <t>DMTŽ UZÁVĚR ZÁPACHU JEDNODUCHÝ</t>
  </si>
  <si>
    <t>-1181543662</t>
  </si>
  <si>
    <t>D45</t>
  </si>
  <si>
    <t>762-KONSTRUKCE TESAŘSKÉ</t>
  </si>
  <si>
    <t>437</t>
  </si>
  <si>
    <t>762421023</t>
  </si>
  <si>
    <t>OBLOŽENÍ STROP OSB 15 P+D ŠROUB</t>
  </si>
  <si>
    <t>-2070674564</t>
  </si>
  <si>
    <t>438</t>
  </si>
  <si>
    <t>762421027</t>
  </si>
  <si>
    <t>OBLOŽENÍ STROP OSB 25 P+D ŠROUB</t>
  </si>
  <si>
    <t>-720214680</t>
  </si>
  <si>
    <t>439</t>
  </si>
  <si>
    <t>998762103</t>
  </si>
  <si>
    <t>PŘESUN HMOT TESAŘSKÉ KCE OBJEKT V -24M</t>
  </si>
  <si>
    <t>-348011815</t>
  </si>
  <si>
    <t>D47</t>
  </si>
  <si>
    <t>763-DŘEVOSTAVBY A KONSTRUKCE SÁDROKARTONOVÉ</t>
  </si>
  <si>
    <t>440</t>
  </si>
  <si>
    <t>763121714</t>
  </si>
  <si>
    <t>SDK STĚNA ZÁKL PEN NÁTĚR</t>
  </si>
  <si>
    <t>965472182</t>
  </si>
  <si>
    <t>441</t>
  </si>
  <si>
    <t>763121751</t>
  </si>
  <si>
    <t>PŘÍPL SDK STĚNA PLOCHA -6M2</t>
  </si>
  <si>
    <t>842771909</t>
  </si>
  <si>
    <t>442</t>
  </si>
  <si>
    <t>763135015</t>
  </si>
  <si>
    <t>SDK PODHLED KAZETA MINERÁLNÍ AKUSTICKÁ</t>
  </si>
  <si>
    <t>-538197520</t>
  </si>
  <si>
    <t>443</t>
  </si>
  <si>
    <t>763131714</t>
  </si>
  <si>
    <t>SDK PODHLED ZÁKL PENETRAČNÍ NÁTĚR</t>
  </si>
  <si>
    <t>-1291427034</t>
  </si>
  <si>
    <t>444</t>
  </si>
  <si>
    <t>763172313</t>
  </si>
  <si>
    <t>MTŽ REVIZ DVÍŘKA 40X40CM SDK KCE</t>
  </si>
  <si>
    <t>-397823015</t>
  </si>
  <si>
    <t>445</t>
  </si>
  <si>
    <t>590307120</t>
  </si>
  <si>
    <t>DVÍŘKA REVIZNÍ S ZÁMKEM 400 X 400 - OZN.O4</t>
  </si>
  <si>
    <t>1722687584</t>
  </si>
  <si>
    <t>446</t>
  </si>
  <si>
    <t>998763303</t>
  </si>
  <si>
    <t>PŘESUN HMOT SDK KCE OBJEKT V -24M</t>
  </si>
  <si>
    <t>-1055059085</t>
  </si>
  <si>
    <t>447</t>
  </si>
  <si>
    <t>763123131</t>
  </si>
  <si>
    <t>SDK STĚNA 87,5 W625 1XGKBI 12,5</t>
  </si>
  <si>
    <t>1619482230</t>
  </si>
  <si>
    <t>448</t>
  </si>
  <si>
    <t>763132110</t>
  </si>
  <si>
    <t>SDK PODHLED ZAV 2XCD D112 GKB 12,5</t>
  </si>
  <si>
    <t>-292489965</t>
  </si>
  <si>
    <t>449</t>
  </si>
  <si>
    <t>763133021</t>
  </si>
  <si>
    <t>SDK PODHLED ZAV 2XUD+CD 2XRF 12,5</t>
  </si>
  <si>
    <t>-1771596158</t>
  </si>
  <si>
    <t>450</t>
  </si>
  <si>
    <t>763135812</t>
  </si>
  <si>
    <t>DMTŽ SDK PODHLED KAZET VID POLOZAP</t>
  </si>
  <si>
    <t>-1091111398</t>
  </si>
  <si>
    <t>D49</t>
  </si>
  <si>
    <t>764-KONSTRUKCE KLEMPÍŘSKÉ</t>
  </si>
  <si>
    <t>451</t>
  </si>
  <si>
    <t>764731117</t>
  </si>
  <si>
    <t>OPLECHOVÁNÍ ZDÍ RŠ 660 POPLAST.PLECH - OZN.K1</t>
  </si>
  <si>
    <t>-1720656080</t>
  </si>
  <si>
    <t>452</t>
  </si>
  <si>
    <t>764711114</t>
  </si>
  <si>
    <t>OPLECHOVÁNÍ PARAPETU RŠ 250 POPLAST.PLECH</t>
  </si>
  <si>
    <t>-1739314290</t>
  </si>
  <si>
    <t>453</t>
  </si>
  <si>
    <t>764711115</t>
  </si>
  <si>
    <t>OPLECHOVÁNÍ PARAPETU RŠ 330 POPLAST.PLECH</t>
  </si>
  <si>
    <t>1382873735</t>
  </si>
  <si>
    <t>454</t>
  </si>
  <si>
    <t>764761122</t>
  </si>
  <si>
    <t>ŽLAB PODOKAP DN150+HÁKY+DOPLŇKY POPLAST.PLECH</t>
  </si>
  <si>
    <t>238556528</t>
  </si>
  <si>
    <t>455</t>
  </si>
  <si>
    <t>764761232</t>
  </si>
  <si>
    <t>ŽLABOVÝ KOTLÍK DN150 POPLAST.PLECH</t>
  </si>
  <si>
    <t>690863924</t>
  </si>
  <si>
    <t>456</t>
  </si>
  <si>
    <t>764751112</t>
  </si>
  <si>
    <t>TROUBY ODPAD ROVNÉ D100 POPLAST.PLECH-OZN.K6</t>
  </si>
  <si>
    <t>-193564190</t>
  </si>
  <si>
    <t>457</t>
  </si>
  <si>
    <t>764751132</t>
  </si>
  <si>
    <t>KOLENO TROUBY ODPAD D 100 POPLAST PLECH</t>
  </si>
  <si>
    <t>-263710443</t>
  </si>
  <si>
    <t>458</t>
  </si>
  <si>
    <t>764751162</t>
  </si>
  <si>
    <t>NAPOJOVACÍ PRVEK SVODU D 100MM</t>
  </si>
  <si>
    <t>-10986802</t>
  </si>
  <si>
    <t>459</t>
  </si>
  <si>
    <t>764841115</t>
  </si>
  <si>
    <t>ODVĚTRÁNÍ TROUBA POPLAST PLECH D 200-OZN.K7</t>
  </si>
  <si>
    <t>-1411183310</t>
  </si>
  <si>
    <t>461</t>
  </si>
  <si>
    <t>998764103</t>
  </si>
  <si>
    <t>PŘESUN HMOT KLEMPÍŘ KCE OBJEKT V 24M</t>
  </si>
  <si>
    <t>1676198088</t>
  </si>
  <si>
    <t>D51</t>
  </si>
  <si>
    <t>766-KONSTRUKCE TRUHLÁŘSKÉ - MONTÁŽ</t>
  </si>
  <si>
    <t>462</t>
  </si>
  <si>
    <t>766621001</t>
  </si>
  <si>
    <t>DOD+MTŽ PLASTOVÝCH OKEN - VIZ POPIS V TABULCE</t>
  </si>
  <si>
    <t>1940301249</t>
  </si>
  <si>
    <t>463</t>
  </si>
  <si>
    <t>766682111</t>
  </si>
  <si>
    <t>MTŽ ZÁRUBNÍ OBL 1KŘ TL STĚNY -170MM</t>
  </si>
  <si>
    <t>-1907651145</t>
  </si>
  <si>
    <t>464</t>
  </si>
  <si>
    <t>766682112</t>
  </si>
  <si>
    <t>MTŽ ZÁRUBNÍ OBL 1KŘ TL STĚNY -350MM</t>
  </si>
  <si>
    <t>779375107</t>
  </si>
  <si>
    <t>465</t>
  </si>
  <si>
    <t>766682122</t>
  </si>
  <si>
    <t>MTŽ ZÁRUBNÍ OBL 2KŘ TL STĚNY -350MM</t>
  </si>
  <si>
    <t>81360333</t>
  </si>
  <si>
    <t>466</t>
  </si>
  <si>
    <t>766682211</t>
  </si>
  <si>
    <t>MTŽ ZÁRUB OBL PROTIPOŽ 1KŘ TL-170MM</t>
  </si>
  <si>
    <t>-884673517</t>
  </si>
  <si>
    <t>467</t>
  </si>
  <si>
    <t>766682212</t>
  </si>
  <si>
    <t>MTŽ ZÁRUB OBL PROTIPOŽ 1KŘ TL-350MM</t>
  </si>
  <si>
    <t>-121466497</t>
  </si>
  <si>
    <t>468</t>
  </si>
  <si>
    <t>611811000</t>
  </si>
  <si>
    <t>ZÁRUBEŇ OBL 60-90/197 TL STĚNY 6-17 DÝHA OLŠE</t>
  </si>
  <si>
    <t>1746731943</t>
  </si>
  <si>
    <t>469</t>
  </si>
  <si>
    <t>611811100</t>
  </si>
  <si>
    <t>ZÁRUBEŇ OBLOŽK 60-90/197 TL STĚNY 26-35 DÝHA</t>
  </si>
  <si>
    <t>1814442273</t>
  </si>
  <si>
    <t>470</t>
  </si>
  <si>
    <t>611811250</t>
  </si>
  <si>
    <t>ZÁRUBEŇ 2-KŘÍDL TL STĚNY 19-35 DÝHA OLŠE</t>
  </si>
  <si>
    <t>-1794007149</t>
  </si>
  <si>
    <t>471</t>
  </si>
  <si>
    <t>766660001</t>
  </si>
  <si>
    <t>MTŽ DVEŘE -80CM 1KŘ OC ZÁRUBEŇ</t>
  </si>
  <si>
    <t>1726488229</t>
  </si>
  <si>
    <t>472</t>
  </si>
  <si>
    <t>766660002</t>
  </si>
  <si>
    <t>MTŽ DVEŘE 80CM- 1KŘ OC ZÁRUBEŇ</t>
  </si>
  <si>
    <t>1437041138</t>
  </si>
  <si>
    <t>473</t>
  </si>
  <si>
    <t>766660021</t>
  </si>
  <si>
    <t>MTŽ DVEŘE -80 1KŘ POŽÁR OC ZÁRUBEŇ</t>
  </si>
  <si>
    <t>-1483865089</t>
  </si>
  <si>
    <t>474</t>
  </si>
  <si>
    <t>766660171</t>
  </si>
  <si>
    <t>MTŽ DVEŘE -80CM 1KŘ OBLOŽ ZÁRUBEŇ</t>
  </si>
  <si>
    <t>1529246107</t>
  </si>
  <si>
    <t>475</t>
  </si>
  <si>
    <t>766660172</t>
  </si>
  <si>
    <t>MTŽ DVEŘE 80CM- 1KŘ OBLOŽ ZÁRUBEŇ</t>
  </si>
  <si>
    <t>-1967041641</t>
  </si>
  <si>
    <t>476</t>
  </si>
  <si>
    <t>766660181</t>
  </si>
  <si>
    <t>MTŽ DVEŘE -80 1KŘ POŽÁR OBLOŽ ZÁR</t>
  </si>
  <si>
    <t>-1309056884</t>
  </si>
  <si>
    <t>477</t>
  </si>
  <si>
    <t>766660182</t>
  </si>
  <si>
    <t>MTŽ DVEŘE 80- 1KŘ POŽÁR OBLOŽ ZÁR</t>
  </si>
  <si>
    <t>734336993</t>
  </si>
  <si>
    <t>478</t>
  </si>
  <si>
    <t>766660302</t>
  </si>
  <si>
    <t>MTŽ POSUV DVEŘE POJEZD STĚNA</t>
  </si>
  <si>
    <t>718265920</t>
  </si>
  <si>
    <t>479</t>
  </si>
  <si>
    <t>611617130</t>
  </si>
  <si>
    <t>DVEŘE VNITŘ PLNÉ 60-90X197 DÝH OLŠE</t>
  </si>
  <si>
    <t>-637693167</t>
  </si>
  <si>
    <t>480</t>
  </si>
  <si>
    <t>611617520</t>
  </si>
  <si>
    <t>DVEŘE VNITŘ SKLO 60-90X197 DÝH OLŠE</t>
  </si>
  <si>
    <t>1647300899</t>
  </si>
  <si>
    <t>481</t>
  </si>
  <si>
    <t>611617360</t>
  </si>
  <si>
    <t>DVEŘE VNITŘ PLNÉ 145X197 DÝH OLŠE</t>
  </si>
  <si>
    <t>-1879573908</t>
  </si>
  <si>
    <t>482</t>
  </si>
  <si>
    <t>611627000</t>
  </si>
  <si>
    <t>DVEŘE VN PLNÉ 60-90X197 CPL LAMINÁT</t>
  </si>
  <si>
    <t>-1127958220</t>
  </si>
  <si>
    <t>483</t>
  </si>
  <si>
    <t>611601000</t>
  </si>
  <si>
    <t>PŘÍPLATEK ZA PROTIPOŽÁRNÍ DVEŘE+OBLOŽ.ZÁRUBEŇ</t>
  </si>
  <si>
    <t>-975466197</t>
  </si>
  <si>
    <t>484</t>
  </si>
  <si>
    <t>611601001</t>
  </si>
  <si>
    <t>PŘÍPLATEK ZA PROTIPOŽÁRNÍ DVEŘE</t>
  </si>
  <si>
    <t>2017314455</t>
  </si>
  <si>
    <t>485</t>
  </si>
  <si>
    <t>611601002</t>
  </si>
  <si>
    <t>PŘÍPLATEK ZA DVEŘE DO VLHKA</t>
  </si>
  <si>
    <t>-1110632653</t>
  </si>
  <si>
    <t>486</t>
  </si>
  <si>
    <t>611601003</t>
  </si>
  <si>
    <t>PŘÍPLATEK ZA ZASKLENÍ BEZPEČNOSTNÍ SKLO</t>
  </si>
  <si>
    <t>400278895</t>
  </si>
  <si>
    <t>487</t>
  </si>
  <si>
    <t>766660716</t>
  </si>
  <si>
    <t>MTŽ SAMOZAVÍRAČ DŘEVĚNÁ ZÁRUBEŇ</t>
  </si>
  <si>
    <t>-668117413</t>
  </si>
  <si>
    <t>488</t>
  </si>
  <si>
    <t>766660717</t>
  </si>
  <si>
    <t>MTŽ SAMOZAVÍRAČ OCELOVÁ ZÁRUBEŇ</t>
  </si>
  <si>
    <t>-1772057844</t>
  </si>
  <si>
    <t>489</t>
  </si>
  <si>
    <t>549172650</t>
  </si>
  <si>
    <t>SAMOZAVÍRAČ DVEŘÍ</t>
  </si>
  <si>
    <t>-1766562669</t>
  </si>
  <si>
    <t>490</t>
  </si>
  <si>
    <t>766660718</t>
  </si>
  <si>
    <t>MTŽ DOKOVÁNÍ STAVĚČE KŘÍDLA</t>
  </si>
  <si>
    <t>-287206551</t>
  </si>
  <si>
    <t>491</t>
  </si>
  <si>
    <t>549163620</t>
  </si>
  <si>
    <t>STAVĚČ DVEŘÍ</t>
  </si>
  <si>
    <t>-134540044</t>
  </si>
  <si>
    <t>492</t>
  </si>
  <si>
    <t>766660720</t>
  </si>
  <si>
    <t>OSAZENÍ VĚTR MŘÍŽ+VYŘÍZNUTÍ OTVORU</t>
  </si>
  <si>
    <t>466060220</t>
  </si>
  <si>
    <t>493</t>
  </si>
  <si>
    <t>553414800</t>
  </si>
  <si>
    <t>MŘÍŽKA VĚTRACÍ AL 48X8CM</t>
  </si>
  <si>
    <t>1173860886</t>
  </si>
  <si>
    <t>494</t>
  </si>
  <si>
    <t>766660722</t>
  </si>
  <si>
    <t>MTŽ DVEŘNÍ KOVÁNÍ</t>
  </si>
  <si>
    <t>600039649</t>
  </si>
  <si>
    <t>495</t>
  </si>
  <si>
    <t>549146220</t>
  </si>
  <si>
    <t>KOVÁNÍ DVEŘNÍ 72 MATNÝ NIKL</t>
  </si>
  <si>
    <t>-2066476269</t>
  </si>
  <si>
    <t>496</t>
  </si>
  <si>
    <t>549146230</t>
  </si>
  <si>
    <t>KOVÁNÍ PRO POSUVNÉ DVEŘE 2 KŘÍDLOVÉ</t>
  </si>
  <si>
    <t>-1873907951</t>
  </si>
  <si>
    <t>497</t>
  </si>
  <si>
    <t>549641300</t>
  </si>
  <si>
    <t>ZÁMEK CYLINDRICKÝ</t>
  </si>
  <si>
    <t>-2110153100</t>
  </si>
  <si>
    <t>498</t>
  </si>
  <si>
    <t>766660031</t>
  </si>
  <si>
    <t>DOD+MTŽ DVEŘE 162X270CM EI30..+ZÁRUBEŇ-OZN.27</t>
  </si>
  <si>
    <t>1046488253</t>
  </si>
  <si>
    <t>499</t>
  </si>
  <si>
    <t>766211100</t>
  </si>
  <si>
    <t>MTŽ MADLO DŘEVENÉ DÍLČÍ</t>
  </si>
  <si>
    <t>536027151</t>
  </si>
  <si>
    <t>500</t>
  </si>
  <si>
    <t>562164130</t>
  </si>
  <si>
    <t>MADLO KYV.DVEŘE 80CM 350/D</t>
  </si>
  <si>
    <t>274137421</t>
  </si>
  <si>
    <t>501</t>
  </si>
  <si>
    <t>766694111</t>
  </si>
  <si>
    <t>MTŽ PARAPET DESKA Š -30CM DL -1M</t>
  </si>
  <si>
    <t>-412621197</t>
  </si>
  <si>
    <t>502</t>
  </si>
  <si>
    <t>766694112</t>
  </si>
  <si>
    <t>MTŽ PARAPET DESKA Š -30CM DL -1,6M</t>
  </si>
  <si>
    <t>957980943</t>
  </si>
  <si>
    <t>503</t>
  </si>
  <si>
    <t>766694114</t>
  </si>
  <si>
    <t>MTŽ PARAPET DESKA Š -30CM DL 2,6M-</t>
  </si>
  <si>
    <t>-63517093</t>
  </si>
  <si>
    <t>504</t>
  </si>
  <si>
    <t>607941020</t>
  </si>
  <si>
    <t>DESKY PARAPETNÍ POSTFORMING 260MM</t>
  </si>
  <si>
    <t>609492028</t>
  </si>
  <si>
    <t>505</t>
  </si>
  <si>
    <t>607941200</t>
  </si>
  <si>
    <t>KONCOVKA PVC K PARAPETŮM 200MM</t>
  </si>
  <si>
    <t>-776874603</t>
  </si>
  <si>
    <t>513</t>
  </si>
  <si>
    <t>998766103</t>
  </si>
  <si>
    <t>PŘESUN HMOT TRUHLÁŘ KCE OBJEKT V -24M</t>
  </si>
  <si>
    <t>137082592</t>
  </si>
  <si>
    <t>D53</t>
  </si>
  <si>
    <t>767-KOVOVÉ DOPLŇKOVÉ KONSTRUKCE</t>
  </si>
  <si>
    <t>514</t>
  </si>
  <si>
    <t>767640111</t>
  </si>
  <si>
    <t>DOD+MTŽ DVEŘE VCHOD AL 110X250CM - OZN.8</t>
  </si>
  <si>
    <t>828491919</t>
  </si>
  <si>
    <t>515</t>
  </si>
  <si>
    <t>767640112</t>
  </si>
  <si>
    <t>DOD+MTŽ DVEŘE VCHOD AL 120X267CM - OZN.9</t>
  </si>
  <si>
    <t>-225898727</t>
  </si>
  <si>
    <t>516</t>
  </si>
  <si>
    <t>767640113</t>
  </si>
  <si>
    <t>DOD+MTŽ STĚNA+DVEŘE AL 490X300CM - OZN.10</t>
  </si>
  <si>
    <t>-239679148</t>
  </si>
  <si>
    <t>517</t>
  </si>
  <si>
    <t>767640114</t>
  </si>
  <si>
    <t>DOD+MTŽ STĚNA+DVEŘE AL 286,5X350CM - OZN.11</t>
  </si>
  <si>
    <t>640729885</t>
  </si>
  <si>
    <t>518</t>
  </si>
  <si>
    <t>767331122</t>
  </si>
  <si>
    <t>DOD+MTŽ SVĚTLOVODU 400MM, PLOCHÁ STŘECHA</t>
  </si>
  <si>
    <t>-1783032905</t>
  </si>
  <si>
    <t>519</t>
  </si>
  <si>
    <t>767331123</t>
  </si>
  <si>
    <t>DOD+MTŽ SVĚTLOVODU 600MM, PLOCHÁ STŘECHA</t>
  </si>
  <si>
    <t>1519360305</t>
  </si>
  <si>
    <t>520</t>
  </si>
  <si>
    <t>767995108</t>
  </si>
  <si>
    <t>MTŽ ATYPICKÁ ZÁMEČNICKÁ KCE 500-KG</t>
  </si>
  <si>
    <t>2092659121</t>
  </si>
  <si>
    <t>521</t>
  </si>
  <si>
    <t>136112240</t>
  </si>
  <si>
    <t>PLECH S235JR 8X1000X2000MM</t>
  </si>
  <si>
    <t>2081145212</t>
  </si>
  <si>
    <t>522</t>
  </si>
  <si>
    <t>767640311</t>
  </si>
  <si>
    <t>MTŽ DVEŘE VNITŘNÍ 1KŘ</t>
  </si>
  <si>
    <t>-1780203093</t>
  </si>
  <si>
    <t>523</t>
  </si>
  <si>
    <t>553411690</t>
  </si>
  <si>
    <t>DVEŘE KOV.EI30-SM-CDP1 90X197CM - OZN.26/</t>
  </si>
  <si>
    <t>1166845629</t>
  </si>
  <si>
    <t>524</t>
  </si>
  <si>
    <t>767649191</t>
  </si>
  <si>
    <t>MTŽ DVEŘE SAMOZAVÍRAČ HYDRAULIKA</t>
  </si>
  <si>
    <t>-1262824074</t>
  </si>
  <si>
    <t>525</t>
  </si>
  <si>
    <t>549172650.1</t>
  </si>
  <si>
    <t>SAMOZAVÍRAČ DVEŘÍ K 214 14 BRONZ</t>
  </si>
  <si>
    <t>-1234109721</t>
  </si>
  <si>
    <t>526</t>
  </si>
  <si>
    <t>549146220.1</t>
  </si>
  <si>
    <t>954194521</t>
  </si>
  <si>
    <t>527</t>
  </si>
  <si>
    <t>549641300.1</t>
  </si>
  <si>
    <t>1912556225</t>
  </si>
  <si>
    <t>528</t>
  </si>
  <si>
    <t>767832100</t>
  </si>
  <si>
    <t>MTŽ ŽEBŘÍK DO ZDÍ+VODOVODNÍ TRUBKA</t>
  </si>
  <si>
    <t>-58020798</t>
  </si>
  <si>
    <t>529</t>
  </si>
  <si>
    <t>553472040</t>
  </si>
  <si>
    <t>ŽEBŘÍK OCEL POŽÁRNÍ+SUCHOVOD+NÁTĚR - OZN.Z1</t>
  </si>
  <si>
    <t>-1119794924</t>
  </si>
  <si>
    <t>530</t>
  </si>
  <si>
    <t>767165110</t>
  </si>
  <si>
    <t>DOD+MTŽ MADLO SCHODISTĚ OCEL NEREZ - OZN.Z2</t>
  </si>
  <si>
    <t>985297773</t>
  </si>
  <si>
    <t>531</t>
  </si>
  <si>
    <t>767161110</t>
  </si>
  <si>
    <t>DOD+MTŽ ZÁBRADLÍ SCHODISTĚ OCEL NEREZ-OZN.Z3</t>
  </si>
  <si>
    <t>2135664942</t>
  </si>
  <si>
    <t>532</t>
  </si>
  <si>
    <t>767165111</t>
  </si>
  <si>
    <t>DOD+MTŽ MADLO SPOJ.CHODBY OCEL NEREZ-OZN.Z4</t>
  </si>
  <si>
    <t>710548503</t>
  </si>
  <si>
    <t>533</t>
  </si>
  <si>
    <t>767162110</t>
  </si>
  <si>
    <t>DOD+MTŽ ZÁBRADLÍ ROVNÉ OC.SLOUPKY+PLETIVO</t>
  </si>
  <si>
    <t>1233043688</t>
  </si>
  <si>
    <t>534</t>
  </si>
  <si>
    <t>767911160</t>
  </si>
  <si>
    <t>MTŽ STROJ PLETIVO V -1,6M -15°</t>
  </si>
  <si>
    <t>247766840</t>
  </si>
  <si>
    <t>535</t>
  </si>
  <si>
    <t>313247700</t>
  </si>
  <si>
    <t>PLETIVO 4HRAN POPLAST VÝŠKA 100CM</t>
  </si>
  <si>
    <t>1527359483</t>
  </si>
  <si>
    <t>536</t>
  </si>
  <si>
    <t>767912150</t>
  </si>
  <si>
    <t>MTŽ NAPÍNACÍ DRÁT -15°</t>
  </si>
  <si>
    <t>601484478</t>
  </si>
  <si>
    <t>537</t>
  </si>
  <si>
    <t>156191000</t>
  </si>
  <si>
    <t>DRÁT KRUHOVÝ NAPÍNACÍ 2,5/3,8 MM POPLASTOVANÝ</t>
  </si>
  <si>
    <t>897951355</t>
  </si>
  <si>
    <t>538</t>
  </si>
  <si>
    <t>767912160</t>
  </si>
  <si>
    <t>PŘIHÁČKOVÁNÍ PLETIVA K DRÁTU -15°</t>
  </si>
  <si>
    <t>-1455173577</t>
  </si>
  <si>
    <t>539</t>
  </si>
  <si>
    <t>156192000</t>
  </si>
  <si>
    <t>DRÁT KRUHOVÝ VÁZACÍ 2,5/3,5MM POPLAST</t>
  </si>
  <si>
    <t>-1097445086</t>
  </si>
  <si>
    <t>540</t>
  </si>
  <si>
    <t>156192200</t>
  </si>
  <si>
    <t>NAPÍNACÍ ELEMENT FEZN</t>
  </si>
  <si>
    <t>1945831881</t>
  </si>
  <si>
    <t>541</t>
  </si>
  <si>
    <t>998767103</t>
  </si>
  <si>
    <t>PŘESUN HMOT ZÁMEČNÍK KCE OBJEKT V -24M</t>
  </si>
  <si>
    <t>1777635741</t>
  </si>
  <si>
    <t>D55</t>
  </si>
  <si>
    <t>771-PODLAHY KERAMICKÉ</t>
  </si>
  <si>
    <t>542</t>
  </si>
  <si>
    <t>771274123</t>
  </si>
  <si>
    <t>MTŽ OBKL STUPEŇ SKLUZ KER+FLEX-300</t>
  </si>
  <si>
    <t>-102955366</t>
  </si>
  <si>
    <t>543</t>
  </si>
  <si>
    <t>771274232</t>
  </si>
  <si>
    <t>MTŽ OBKL PODSTUP HLAD KER+FLEX-200</t>
  </si>
  <si>
    <t>-1251081732</t>
  </si>
  <si>
    <t>544</t>
  </si>
  <si>
    <t>597614182</t>
  </si>
  <si>
    <t>DLAŽBA KERAMICKÁ SCHODOVKA-VIZ SKLADBY PODLAH</t>
  </si>
  <si>
    <t>-858997116</t>
  </si>
  <si>
    <t>545</t>
  </si>
  <si>
    <t>771474112</t>
  </si>
  <si>
    <t>MTŽ SOKL KERAM ROVNÝ FLEX LEP -90</t>
  </si>
  <si>
    <t>-2038587223</t>
  </si>
  <si>
    <t>546</t>
  </si>
  <si>
    <t>597614170</t>
  </si>
  <si>
    <t>KERAMICKÝ SOKL S POŽLÁBKEM</t>
  </si>
  <si>
    <t>-564494217</t>
  </si>
  <si>
    <t>547</t>
  </si>
  <si>
    <t>771474132</t>
  </si>
  <si>
    <t>MTŽ SOKL KERAM STUPEŇ FLEX LEP -90</t>
  </si>
  <si>
    <t>-1559521431</t>
  </si>
  <si>
    <t>548</t>
  </si>
  <si>
    <t>597614170.1</t>
  </si>
  <si>
    <t>1441027268</t>
  </si>
  <si>
    <t>549</t>
  </si>
  <si>
    <t>771574131</t>
  </si>
  <si>
    <t>MTŽ KERAM REŽNÁ SKLUZ FLEX LEP -50</t>
  </si>
  <si>
    <t>-603625320</t>
  </si>
  <si>
    <t>550</t>
  </si>
  <si>
    <t>597614080</t>
  </si>
  <si>
    <t>DLAŽBA KERAMICKÁ-VIZ SKLADBY-PŘEDBĚŽNĚ 350/M2</t>
  </si>
  <si>
    <t>1177361080</t>
  </si>
  <si>
    <t>551</t>
  </si>
  <si>
    <t>771579191</t>
  </si>
  <si>
    <t>PŘÍPL PODLAHA KERAM PLOCHA -5M2</t>
  </si>
  <si>
    <t>1161082200</t>
  </si>
  <si>
    <t>552</t>
  </si>
  <si>
    <t>771579194</t>
  </si>
  <si>
    <t>PŘÍPL PODLAHA KERAM NEROVNÝ POVRCH</t>
  </si>
  <si>
    <t>-1260931389</t>
  </si>
  <si>
    <t>553</t>
  </si>
  <si>
    <t>771591115</t>
  </si>
  <si>
    <t>SPÁROVÁNÍ DLAŽBY SILIKONEM</t>
  </si>
  <si>
    <t>1111597204</t>
  </si>
  <si>
    <t>554</t>
  </si>
  <si>
    <t>771591133</t>
  </si>
  <si>
    <t>IZOLACE LEPENÝ VNITŘNÍ KOUT DLAŽBA</t>
  </si>
  <si>
    <t>994483168</t>
  </si>
  <si>
    <t>555</t>
  </si>
  <si>
    <t>771591161</t>
  </si>
  <si>
    <t>MTŽ PROFIL DILAT SPÁRA ROVINA</t>
  </si>
  <si>
    <t>860145042</t>
  </si>
  <si>
    <t>556</t>
  </si>
  <si>
    <t>286163210</t>
  </si>
  <si>
    <t>PROFIL DILATAČNÍ</t>
  </si>
  <si>
    <t>1841996954</t>
  </si>
  <si>
    <t>557</t>
  </si>
  <si>
    <t>771591171</t>
  </si>
  <si>
    <t>MTŽ UKONČ PROFIL DLAŽBY PŘECHOD</t>
  </si>
  <si>
    <t>354209791</t>
  </si>
  <si>
    <t>558</t>
  </si>
  <si>
    <t>553431140</t>
  </si>
  <si>
    <t>PROFIL PŘECHODOVÝ</t>
  </si>
  <si>
    <t>1156990205</t>
  </si>
  <si>
    <t>559</t>
  </si>
  <si>
    <t>771591191</t>
  </si>
  <si>
    <t>PŘÍPL DLAŽBA ZA DIAGONÁLNÍ VZOR</t>
  </si>
  <si>
    <t>-1190591985</t>
  </si>
  <si>
    <t>560</t>
  </si>
  <si>
    <t>998771103</t>
  </si>
  <si>
    <t>PŘESUN HMOT PODL DLAŽBA OBJEKT V -24M</t>
  </si>
  <si>
    <t>1130080344</t>
  </si>
  <si>
    <t>D57</t>
  </si>
  <si>
    <t>776-PODLAHY POVLAKOVÉ</t>
  </si>
  <si>
    <t>561</t>
  </si>
  <si>
    <t>776421100</t>
  </si>
  <si>
    <t>PODLAHA LEPENÍ SOKL/LIŠTA PLAST</t>
  </si>
  <si>
    <t>-757795681</t>
  </si>
  <si>
    <t>562</t>
  </si>
  <si>
    <t>284110020</t>
  </si>
  <si>
    <t>SOKLOVÁ LIŠTA PVC SAMOLEP 18,5X18,5MM</t>
  </si>
  <si>
    <t>2082837954</t>
  </si>
  <si>
    <t>563</t>
  </si>
  <si>
    <t>776491113</t>
  </si>
  <si>
    <t>PODLAHA LEPENÍ PLAST LIŠTY SOKLOVÉ</t>
  </si>
  <si>
    <t>-1828386944</t>
  </si>
  <si>
    <t>564</t>
  </si>
  <si>
    <t>697512030</t>
  </si>
  <si>
    <t>LIŠTA KOBERCOVÁ 5X0,7X250CM SAMOLEP</t>
  </si>
  <si>
    <t>1243642548</t>
  </si>
  <si>
    <t>565</t>
  </si>
  <si>
    <t>697512240</t>
  </si>
  <si>
    <t>SOKL KOBERCOVÝ OBŠITÝ</t>
  </si>
  <si>
    <t>-17633884</t>
  </si>
  <si>
    <t>566</t>
  </si>
  <si>
    <t>776521100</t>
  </si>
  <si>
    <t>PODLAHA LEPENÍ PLAST PÁSY</t>
  </si>
  <si>
    <t>719273986</t>
  </si>
  <si>
    <t>567</t>
  </si>
  <si>
    <t>284102490</t>
  </si>
  <si>
    <t>PODLAHOVINA PVC TL.2,0 MM</t>
  </si>
  <si>
    <t>-364372762</t>
  </si>
  <si>
    <t>568</t>
  </si>
  <si>
    <t>776521230</t>
  </si>
  <si>
    <t>PODLAHA LEPENÍ PLAST ČTVEREC VODIVÝ</t>
  </si>
  <si>
    <t>-1390564416</t>
  </si>
  <si>
    <t>569</t>
  </si>
  <si>
    <t>284102420</t>
  </si>
  <si>
    <t>PODLAHOVINA ELEKTROSTATIK 2,0 MM</t>
  </si>
  <si>
    <t>1728513799</t>
  </si>
  <si>
    <t>570</t>
  </si>
  <si>
    <t>776525111</t>
  </si>
  <si>
    <t>SPOJOVÁNÍ PODLAH SVAŘOVÁNÍ ZA TEPLA</t>
  </si>
  <si>
    <t>-564440081</t>
  </si>
  <si>
    <t>571</t>
  </si>
  <si>
    <t>284111000</t>
  </si>
  <si>
    <t>ŠŇŮRA SVAŘOVACÍ PVC 4,1MM BAL.100M</t>
  </si>
  <si>
    <t>BAL</t>
  </si>
  <si>
    <t>-1270797118</t>
  </si>
  <si>
    <t>572</t>
  </si>
  <si>
    <t>776572100</t>
  </si>
  <si>
    <t>PODLAHA LEPENÍ PÁS TEXTILNÍ</t>
  </si>
  <si>
    <t>1883420971</t>
  </si>
  <si>
    <t>573</t>
  </si>
  <si>
    <t>697402550</t>
  </si>
  <si>
    <t>KOBER ZÁTĚŽ OZN&amp;amp;gt;32,PA100%,1730G/M2,HM&amp;amp;gt;730G/M2</t>
  </si>
  <si>
    <t>1339489517</t>
  </si>
  <si>
    <t>574</t>
  </si>
  <si>
    <t>697510300</t>
  </si>
  <si>
    <t>KOBEREC ZÁTĚŽOVÝ-ČISTÍCÍ</t>
  </si>
  <si>
    <t>1223647772</t>
  </si>
  <si>
    <t>575</t>
  </si>
  <si>
    <t>776990111</t>
  </si>
  <si>
    <t>VYROVNÁNÍ SAMONIV STĚRKOU TL3 15MPA</t>
  </si>
  <si>
    <t>-267616957</t>
  </si>
  <si>
    <t>576</t>
  </si>
  <si>
    <t>998776103</t>
  </si>
  <si>
    <t>PŘESUN HMOT PODL POVLAK OBJEKT V -24M</t>
  </si>
  <si>
    <t>1007698380</t>
  </si>
  <si>
    <t>577</t>
  </si>
  <si>
    <t>776401800</t>
  </si>
  <si>
    <t>DMTŽ SOKLÍK/LIŠTA PRYŽ/PLAST</t>
  </si>
  <si>
    <t>439319738</t>
  </si>
  <si>
    <t>578</t>
  </si>
  <si>
    <t>776511820</t>
  </si>
  <si>
    <t>DMTŽ LEPENÁ PODLAHA+PODLOŽKA</t>
  </si>
  <si>
    <t>902951469</t>
  </si>
  <si>
    <t>D59</t>
  </si>
  <si>
    <t>781-OBKLADY KERAMICKÉ</t>
  </si>
  <si>
    <t>579</t>
  </si>
  <si>
    <t>781413114</t>
  </si>
  <si>
    <t>MTŽ OBKLAD PÓROV LEPIDLO -45KS/M2</t>
  </si>
  <si>
    <t>-1388860388</t>
  </si>
  <si>
    <t>580</t>
  </si>
  <si>
    <t>597610000</t>
  </si>
  <si>
    <t>OBKLADAČKY KERAMICKÉ - PŘEDBĚŽNĚ 300/M2</t>
  </si>
  <si>
    <t>52840971</t>
  </si>
  <si>
    <t>581</t>
  </si>
  <si>
    <t>781413212</t>
  </si>
  <si>
    <t>MTŽ DEKOR PÓROVINA LEPIDLO -75MM</t>
  </si>
  <si>
    <t>128197447</t>
  </si>
  <si>
    <t>582</t>
  </si>
  <si>
    <t>597611710</t>
  </si>
  <si>
    <t>LISTELA KERAMICKÁ - PŘEDBĚŽNĚ 250/M'</t>
  </si>
  <si>
    <t>248871991</t>
  </si>
  <si>
    <t>583</t>
  </si>
  <si>
    <t>781493111</t>
  </si>
  <si>
    <t>PLASTOVÝ PROFIL LEPENÝ ROHOVÝ</t>
  </si>
  <si>
    <t>273767371</t>
  </si>
  <si>
    <t>584</t>
  </si>
  <si>
    <t>781493211</t>
  </si>
  <si>
    <t>PLASTOVÝ PROFIL LEPENÝ VANOVÝ</t>
  </si>
  <si>
    <t>-1983421404</t>
  </si>
  <si>
    <t>585</t>
  </si>
  <si>
    <t>781493511</t>
  </si>
  <si>
    <t>PLASTOVÝ PROFIL LEPENÝ UKONČOVACÍ</t>
  </si>
  <si>
    <t>-822991036</t>
  </si>
  <si>
    <t>586</t>
  </si>
  <si>
    <t>781495141</t>
  </si>
  <si>
    <t>KRUHOVÝ PRŮNIK OBKLAD -DN 30</t>
  </si>
  <si>
    <t>819612338</t>
  </si>
  <si>
    <t>587</t>
  </si>
  <si>
    <t>781495142</t>
  </si>
  <si>
    <t>KRUHOVÝ PRŮNIK OBKLAD -DN 90</t>
  </si>
  <si>
    <t>758046852</t>
  </si>
  <si>
    <t>588</t>
  </si>
  <si>
    <t>781643250</t>
  </si>
  <si>
    <t>MTŽ PARAPET OBKLAD LEPIDLO 300X200</t>
  </si>
  <si>
    <t>1443986497</t>
  </si>
  <si>
    <t>589</t>
  </si>
  <si>
    <t>597610000.1</t>
  </si>
  <si>
    <t>1328860692</t>
  </si>
  <si>
    <t>590</t>
  </si>
  <si>
    <t>781734112</t>
  </si>
  <si>
    <t>MTŽ VNĚ OBKLAD CIHLA FL LEP-85KS/M2</t>
  </si>
  <si>
    <t>-879614313</t>
  </si>
  <si>
    <t>591</t>
  </si>
  <si>
    <t>596350000</t>
  </si>
  <si>
    <t>PÁSKY OBKLAD PÁLENÉ+DETAILY-PŘEDBĚŽNĚ 600/M2</t>
  </si>
  <si>
    <t>1095063750</t>
  </si>
  <si>
    <t>592</t>
  </si>
  <si>
    <t>781495161</t>
  </si>
  <si>
    <t>ŘEZÁNÍ DIL SPÁRA ROVINA OBKLAD</t>
  </si>
  <si>
    <t>-1002222039</t>
  </si>
  <si>
    <t>593</t>
  </si>
  <si>
    <t>781495115</t>
  </si>
  <si>
    <t>SPÁROVÁNÍ OBKLADU SILIKONEM</t>
  </si>
  <si>
    <t>1694404145</t>
  </si>
  <si>
    <t>594</t>
  </si>
  <si>
    <t>998781103</t>
  </si>
  <si>
    <t>PŘESUN HMOT OBKL KERAMIKA OBJEKT -24M</t>
  </si>
  <si>
    <t>939507920</t>
  </si>
  <si>
    <t>003-LEŠENÍ</t>
  </si>
  <si>
    <t>949101111</t>
  </si>
  <si>
    <t>LEŠENÍ POMOCNÉ POZEM STAVBY V 1,9M</t>
  </si>
  <si>
    <t>1885361484</t>
  </si>
  <si>
    <t>943111112</t>
  </si>
  <si>
    <t>MTŽ LEŠ PROSTOR TRUB LEH -PODL V20M</t>
  </si>
  <si>
    <t>251186323</t>
  </si>
  <si>
    <t>943111119</t>
  </si>
  <si>
    <t>PŘÍPL LEŠ PROST TRUB LEH -PL 6M2</t>
  </si>
  <si>
    <t>-1439457254</t>
  </si>
  <si>
    <t>943111212</t>
  </si>
  <si>
    <t>PŘÍPL ZKD DEN LEŠENÍ K 94311-1112</t>
  </si>
  <si>
    <t>1787122990</t>
  </si>
  <si>
    <t>943955022</t>
  </si>
  <si>
    <t>MTŽ LEŠEN PODL S PŘÍČ A PODÉL H20M</t>
  </si>
  <si>
    <t>254105720</t>
  </si>
  <si>
    <t>943955191</t>
  </si>
  <si>
    <t>PŘÍPL ZKD MĚS POUŽLEŠ K CENĚ 21AŽ23</t>
  </si>
  <si>
    <t>1801129531</t>
  </si>
  <si>
    <t>941941052</t>
  </si>
  <si>
    <t>MTŽ LEŠENÍ 1 ŘAD S PODL Š1,5M H24M</t>
  </si>
  <si>
    <t>1311347200</t>
  </si>
  <si>
    <t>941941392</t>
  </si>
  <si>
    <t>PŘÍPL ZKD MĚS POUŽ LEŠ K CENĚ 1052</t>
  </si>
  <si>
    <t>-985027299</t>
  </si>
  <si>
    <t>943111812</t>
  </si>
  <si>
    <t>DMTŽ LEŠ PROSTOR TRUB LEH-PODL V20M</t>
  </si>
  <si>
    <t>104902346</t>
  </si>
  <si>
    <t>943955822</t>
  </si>
  <si>
    <t>DMTŽ LEŠ PODL S PŘÍČ A PODÉL H20M</t>
  </si>
  <si>
    <t>382641799</t>
  </si>
  <si>
    <t>941941852</t>
  </si>
  <si>
    <t>DMTŽ LEŠENÍ 1 ŘAD S PODL Š1,5M H24M</t>
  </si>
  <si>
    <t>1321196241</t>
  </si>
  <si>
    <t>D61</t>
  </si>
  <si>
    <t>783-NÁTĚRY</t>
  </si>
  <si>
    <t>595</t>
  </si>
  <si>
    <t>783812190</t>
  </si>
  <si>
    <t>NÁTĚR OLEJ STĚN NAPUŠTĚNÍ</t>
  </si>
  <si>
    <t>-1225042497</t>
  </si>
  <si>
    <t>596</t>
  </si>
  <si>
    <t>783812100</t>
  </si>
  <si>
    <t>NÁTĚR OLEJ STĚN 2X+1X EMAIL</t>
  </si>
  <si>
    <t>2128214464</t>
  </si>
  <si>
    <t>597</t>
  </si>
  <si>
    <t>783993022</t>
  </si>
  <si>
    <t>NÁTĚR ANTIGRAFFITI TRVALÝ 2X LESK</t>
  </si>
  <si>
    <t>-956209587</t>
  </si>
  <si>
    <t>598</t>
  </si>
  <si>
    <t>783221111</t>
  </si>
  <si>
    <t>NÁTĚR SYNTET KDK LESK 1A+1Z+1E</t>
  </si>
  <si>
    <t>-1586018588</t>
  </si>
  <si>
    <t>D63</t>
  </si>
  <si>
    <t>784-MALBY A TAPETOVÁNÍ</t>
  </si>
  <si>
    <t>599</t>
  </si>
  <si>
    <t>784181101</t>
  </si>
  <si>
    <t>ZÁKLAD AKRYLÁT JEDNONÁS PENETRACE M. V -3,8M</t>
  </si>
  <si>
    <t>-453472451</t>
  </si>
  <si>
    <t>600</t>
  </si>
  <si>
    <t>784181107</t>
  </si>
  <si>
    <t>ZÁKLAD AKRYLÁT JEDNONÁS PENETRACE SCH. -3,8M</t>
  </si>
  <si>
    <t>1474073762</t>
  </si>
  <si>
    <t>601</t>
  </si>
  <si>
    <t>784181105</t>
  </si>
  <si>
    <t>ZÁKLAD AKRYLÁT JEDNONÁS PENETRACE M. V &amp;amp;lt;5M</t>
  </si>
  <si>
    <t>-283329977</t>
  </si>
  <si>
    <t>602</t>
  </si>
  <si>
    <t>785421101</t>
  </si>
  <si>
    <t>TAPETY STŘÍKANÉ STĚNA V-3,8M</t>
  </si>
  <si>
    <t>263582537</t>
  </si>
  <si>
    <t>603</t>
  </si>
  <si>
    <t>785428201</t>
  </si>
  <si>
    <t>TAPETY STŘÍKANÉ OCHRANNÝ LAK</t>
  </si>
  <si>
    <t>-1000392169</t>
  </si>
  <si>
    <t>604</t>
  </si>
  <si>
    <t>784221101</t>
  </si>
  <si>
    <t>DVOJNÁS BÍLÉ MALBY SMĚS ZA SU DOBŘ OTĚR -3,8M</t>
  </si>
  <si>
    <t>-683206492</t>
  </si>
  <si>
    <t>605</t>
  </si>
  <si>
    <t>784221107</t>
  </si>
  <si>
    <t>DVOJNÁS BÍLÉ MALBY SMĚS ZA SU DOB OTĚR S.3,8M</t>
  </si>
  <si>
    <t>1257867604</t>
  </si>
  <si>
    <t>606</t>
  </si>
  <si>
    <t>784221105</t>
  </si>
  <si>
    <t>DVOJNÁS BÍLÉ MALBY SMĚS ZA SU DOBŘE OTĚR &amp;amp;lt;5M</t>
  </si>
  <si>
    <t>-587550597</t>
  </si>
  <si>
    <t>607</t>
  </si>
  <si>
    <t>784221155</t>
  </si>
  <si>
    <t>PŘÍPLATEK K CENÁM 2X MALEB ZA SUCHA ZA BARVU</t>
  </si>
  <si>
    <t>470796437</t>
  </si>
  <si>
    <t>608</t>
  </si>
  <si>
    <t>784321031</t>
  </si>
  <si>
    <t>DVOJNÁSOB SILIKÁT BÍLÉ MALBY V MÍSTN. V-3,8M</t>
  </si>
  <si>
    <t>-131475938</t>
  </si>
  <si>
    <t>D65</t>
  </si>
  <si>
    <t>786ČALOUNICKÉ ÚPRAVY</t>
  </si>
  <si>
    <t>609</t>
  </si>
  <si>
    <t>786624121</t>
  </si>
  <si>
    <t>MTŽ LAM ŽALUZIE KOV OKNO OT/SKL</t>
  </si>
  <si>
    <t>533816965</t>
  </si>
  <si>
    <t>610</t>
  </si>
  <si>
    <t>553468030</t>
  </si>
  <si>
    <t>ŽALUZIE HORIZ.INT 25 HD LAM.LUX</t>
  </si>
  <si>
    <t>-461946016</t>
  </si>
  <si>
    <t>611</t>
  </si>
  <si>
    <t>998786103</t>
  </si>
  <si>
    <t>PŘESUN HMOT ČALOUNÍCI OBJEKT V -24M</t>
  </si>
  <si>
    <t>1306262549</t>
  </si>
  <si>
    <t>D67</t>
  </si>
  <si>
    <t>M155-Elektromontáže</t>
  </si>
  <si>
    <t>612</t>
  </si>
  <si>
    <t>210200000</t>
  </si>
  <si>
    <t>DODÁVKA+MONTÁŽ SVÍTÍCÍ NÁPIS 'CDZ' - OZN.O10</t>
  </si>
  <si>
    <t>686175047</t>
  </si>
  <si>
    <t>D71</t>
  </si>
  <si>
    <t>M162-Montáže dopravních zařízení, sklad.zařízení a vah</t>
  </si>
  <si>
    <t>615</t>
  </si>
  <si>
    <t>330030000</t>
  </si>
  <si>
    <t>DODÁVKA+MONTÁŽ VÝTAHU NOSNOST 630KG-VIZ AR.01</t>
  </si>
  <si>
    <t>-1371016325</t>
  </si>
  <si>
    <t>D73</t>
  </si>
  <si>
    <t>M209-Povrchové úpravy strojů a zaříz. při ext.montážích</t>
  </si>
  <si>
    <t>616</t>
  </si>
  <si>
    <t>250060000</t>
  </si>
  <si>
    <t>ORIENTAČNÍ SYSTÉM VNITŘNÍ+VNĚJŠÍ - OZN.O5</t>
  </si>
  <si>
    <t>446639287</t>
  </si>
  <si>
    <t>617</t>
  </si>
  <si>
    <t>250060002</t>
  </si>
  <si>
    <t>FOTOLUMINISCENČNÍ TABULKY KOMPLET - OZN.O9</t>
  </si>
  <si>
    <t>763509184</t>
  </si>
  <si>
    <t>006-DEMOLICE OBJEKTŮ</t>
  </si>
  <si>
    <t>979083117</t>
  </si>
  <si>
    <t>VODOR PŘEMÍST SUTI SKLÁDKA 6000M</t>
  </si>
  <si>
    <t>-180579356</t>
  </si>
  <si>
    <t>979093111</t>
  </si>
  <si>
    <t>ULOŽENÍ SUTI BEZ ZHUTNĚNÍ</t>
  </si>
  <si>
    <t>-429702533</t>
  </si>
  <si>
    <t>2076570342</t>
  </si>
  <si>
    <t>981011314</t>
  </si>
  <si>
    <t>DEMOLICE BUDOV PODÍL KCE 25% MVC</t>
  </si>
  <si>
    <t>968725169</t>
  </si>
  <si>
    <t>977151118</t>
  </si>
  <si>
    <t>VRT JÁDROVÝ D DO 100MM</t>
  </si>
  <si>
    <t>1714885952</t>
  </si>
  <si>
    <t>977151122</t>
  </si>
  <si>
    <t>VRT JÁDROVÝ D DO 130MM</t>
  </si>
  <si>
    <t>400610655</t>
  </si>
  <si>
    <t>977151125</t>
  </si>
  <si>
    <t>VRT JÁDROVÝ D DO 200MM</t>
  </si>
  <si>
    <t>988767976</t>
  </si>
  <si>
    <t>977151111</t>
  </si>
  <si>
    <t>VRT JÁDROVÝ D DO 35MM</t>
  </si>
  <si>
    <t>-1738505271</t>
  </si>
  <si>
    <t>08 - Vedlejší rozpočtové náklady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</si>
  <si>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</si>
  <si>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</si>
  <si>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</si>
  <si>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VRN5 - Finanční náklady</t>
  </si>
  <si>
    <t xml:space="preserve">    VRN7 - Provozní vlivy</t>
  </si>
  <si>
    <t xml:space="preserve">    VRN9 - Ostatní náklady</t>
  </si>
  <si>
    <t>VRN</t>
  </si>
  <si>
    <t>VRN1</t>
  </si>
  <si>
    <t>Průzkumné, geodetické a projektové práce</t>
  </si>
  <si>
    <t>010001000</t>
  </si>
  <si>
    <t>Základní rozdělení průvodních činností a nákladů průzkumné, geodetické a projektové práce - projektová dokumentace skutečného provedení stavby</t>
  </si>
  <si>
    <t>CS ÚRS 2016 02</t>
  </si>
  <si>
    <t>1024</t>
  </si>
  <si>
    <t>-1663905853</t>
  </si>
  <si>
    <t>VRN3</t>
  </si>
  <si>
    <t>Zařízení staveniště</t>
  </si>
  <si>
    <t>030001000</t>
  </si>
  <si>
    <t>Základní rozdělení průvodních činností a nákladů zařízení staveniště</t>
  </si>
  <si>
    <t>-1486984129</t>
  </si>
  <si>
    <t>VRN5</t>
  </si>
  <si>
    <t>Finanční náklady</t>
  </si>
  <si>
    <t>0500010.r</t>
  </si>
  <si>
    <t>Vynětí ze ZPF</t>
  </si>
  <si>
    <t>1623616106</t>
  </si>
  <si>
    <t>VRN7</t>
  </si>
  <si>
    <t>Provozní vlivy</t>
  </si>
  <si>
    <t>070001000</t>
  </si>
  <si>
    <t>Základní rozdělení průvodních činností a nákladů provozní vlivy</t>
  </si>
  <si>
    <t>389445992</t>
  </si>
  <si>
    <t>VRN9</t>
  </si>
  <si>
    <t>Ostatní náklady</t>
  </si>
  <si>
    <t>090001000</t>
  </si>
  <si>
    <t>Základní rozdělení průvodních činností a nákladů ostatní náklady</t>
  </si>
  <si>
    <t>-552458339</t>
  </si>
  <si>
    <t>1) Rekapitulace stavby</t>
  </si>
  <si>
    <t>2) Rekapitulace objektů stavby a soupisů prací</t>
  </si>
  <si>
    <t>/</t>
  </si>
  <si>
    <t>1) Krycí list soupisu</t>
  </si>
  <si>
    <t>2) Rekapitulace</t>
  </si>
  <si>
    <t>3) Soupis prací</t>
  </si>
  <si>
    <t>Rekapitulace stavby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</si>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</sst>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7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10"/>
      <color rgb="FF003366"/>
      <name val="Trebuchet MS"/>
      <family val="2"/>
    </font>
    <font>
      <sz val="8"/>
      <color rgb="FFFAE682"/>
      <name val="Trebuchet MS"/>
      <family val="2"/>
    </font>
    <font>
      <b/>
      <sz val="16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b/>
      <sz val="12"/>
      <color rgb="FF800000"/>
      <name val="Trebuchet MS"/>
      <family val="2"/>
    </font>
    <font>
      <sz val="9"/>
      <color rgb="FF0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i/>
      <sz val="7"/>
      <color rgb="FF969696"/>
      <name val="Trebuchet MS"/>
      <family val="2"/>
    </font>
    <font>
      <u val="single"/>
      <sz val="8"/>
      <color theme="10"/>
      <name val="Trebuchet MS"/>
      <family val="2"/>
    </font>
    <font>
      <sz val="18"/>
      <color theme="10"/>
      <name val="Wingdings 2"/>
      <family val="1"/>
    </font>
    <font>
      <sz val="10"/>
      <color rgb="FF960000"/>
      <name val="Trebuchet MS"/>
      <family val="2"/>
    </font>
    <font>
      <sz val="10"/>
      <name val="Trebuchet MS"/>
      <family val="2"/>
    </font>
    <font>
      <u val="single"/>
      <sz val="10"/>
      <color theme="10"/>
      <name val="Trebuchet MS"/>
      <family val="2"/>
    </font>
    <font>
      <i/>
      <sz val="9"/>
      <name val="Trebuchet MS"/>
      <family val="2"/>
    </font>
  </fonts>
  <fills count="6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1" fillId="0" borderId="0" applyNumberFormat="0" applyFill="0" applyBorder="0">
      <alignment/>
      <protection locked="0"/>
    </xf>
    <xf numFmtId="0" fontId="0" fillId="0" borderId="0">
      <alignment/>
      <protection locked="0"/>
    </xf>
  </cellStyleXfs>
  <cellXfs count="356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2" borderId="0" xfId="0" applyFont="1" applyFill="1" applyAlignment="1">
      <alignment horizontal="left" vertical="center"/>
    </xf>
    <xf numFmtId="0" fontId="0" fillId="2" borderId="0" xfId="0" applyFill="1"/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0" fillId="0" borderId="0" xfId="0" applyBorder="1" applyProtection="1">
      <protection/>
    </xf>
    <xf numFmtId="0" fontId="11" fillId="0" borderId="0" xfId="0" applyFont="1" applyBorder="1" applyAlignment="1" applyProtection="1">
      <alignment horizontal="left" vertical="center"/>
      <protection/>
    </xf>
    <xf numFmtId="0" fontId="0" fillId="0" borderId="5" xfId="0" applyBorder="1" applyProtection="1">
      <protection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top"/>
      <protection/>
    </xf>
    <xf numFmtId="0" fontId="14" fillId="0" borderId="0" xfId="0" applyFont="1" applyBorder="1" applyAlignment="1" applyProtection="1">
      <alignment horizontal="left" vertical="center"/>
      <protection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 applyProtection="1"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16" fillId="0" borderId="7" xfId="0" applyFont="1" applyBorder="1" applyAlignment="1" applyProtection="1">
      <alignment horizontal="left"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5" xfId="0" applyFont="1" applyBorder="1" applyAlignment="1" applyProtection="1">
      <alignment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4" fillId="4" borderId="8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center" vertical="center"/>
      <protection/>
    </xf>
    <xf numFmtId="0" fontId="0" fillId="4" borderId="5" xfId="0" applyFont="1" applyFill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4" xfId="0" applyFont="1" applyBorder="1" applyAlignment="1">
      <alignment vertical="center"/>
    </xf>
    <xf numFmtId="0" fontId="11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14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4" xfId="0" applyFont="1" applyBorder="1" applyAlignment="1">
      <alignment vertical="center"/>
    </xf>
    <xf numFmtId="0" fontId="4" fillId="0" borderId="4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4" xfId="0" applyFont="1" applyBorder="1" applyAlignment="1">
      <alignment vertical="center"/>
    </xf>
    <xf numFmtId="0" fontId="17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3" fillId="5" borderId="17" xfId="0" applyFont="1" applyFill="1" applyBorder="1" applyAlignment="1" applyProtection="1">
      <alignment horizontal="center" vertical="center"/>
      <protection/>
    </xf>
    <xf numFmtId="0" fontId="14" fillId="0" borderId="18" xfId="0" applyFont="1" applyBorder="1" applyAlignment="1" applyProtection="1">
      <alignment horizontal="center" vertical="center" wrapText="1"/>
      <protection/>
    </xf>
    <xf numFmtId="0" fontId="14" fillId="0" borderId="19" xfId="0" applyFont="1" applyBorder="1" applyAlignment="1" applyProtection="1">
      <alignment horizontal="center" vertical="center" wrapText="1"/>
      <protection/>
    </xf>
    <xf numFmtId="0" fontId="14" fillId="0" borderId="20" xfId="0" applyFont="1" applyBorder="1" applyAlignment="1" applyProtection="1">
      <alignment horizontal="center" vertical="center" wrapText="1"/>
      <protection/>
    </xf>
    <xf numFmtId="0" fontId="0" fillId="0" borderId="21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19" fillId="0" borderId="0" xfId="0" applyFont="1" applyAlignment="1" applyProtection="1">
      <alignment horizontal="left" vertical="center"/>
      <protection/>
    </xf>
    <xf numFmtId="0" fontId="19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4" fontId="18" fillId="0" borderId="16" xfId="0" applyNumberFormat="1" applyFont="1" applyBorder="1" applyAlignment="1" applyProtection="1">
      <alignment vertical="center"/>
      <protection/>
    </xf>
    <xf numFmtId="4" fontId="18" fillId="0" borderId="0" xfId="0" applyNumberFormat="1" applyFont="1" applyBorder="1" applyAlignment="1" applyProtection="1">
      <alignment vertical="center"/>
      <protection/>
    </xf>
    <xf numFmtId="166" fontId="18" fillId="0" borderId="0" xfId="0" applyNumberFormat="1" applyFont="1" applyBorder="1" applyAlignment="1" applyProtection="1">
      <alignment vertical="center"/>
      <protection/>
    </xf>
    <xf numFmtId="4" fontId="18" fillId="0" borderId="15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5" fillId="0" borderId="4" xfId="0" applyFont="1" applyBorder="1" applyAlignment="1" applyProtection="1">
      <alignment vertical="center"/>
      <protection/>
    </xf>
    <xf numFmtId="0" fontId="21" fillId="0" borderId="0" xfId="0" applyFont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/>
    </xf>
    <xf numFmtId="0" fontId="23" fillId="0" borderId="0" xfId="0" applyFont="1" applyAlignment="1" applyProtection="1">
      <alignment horizontal="center" vertical="center"/>
      <protection/>
    </xf>
    <xf numFmtId="0" fontId="5" fillId="0" borderId="4" xfId="0" applyFont="1" applyBorder="1" applyAlignment="1">
      <alignment vertical="center"/>
    </xf>
    <xf numFmtId="4" fontId="24" fillId="0" borderId="16" xfId="0" applyNumberFormat="1" applyFont="1" applyBorder="1" applyAlignment="1" applyProtection="1">
      <alignment vertical="center"/>
      <protection/>
    </xf>
    <xf numFmtId="4" fontId="24" fillId="0" borderId="0" xfId="0" applyNumberFormat="1" applyFont="1" applyBorder="1" applyAlignment="1" applyProtection="1">
      <alignment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4" fontId="24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4" fontId="24" fillId="0" borderId="22" xfId="0" applyNumberFormat="1" applyFont="1" applyBorder="1" applyAlignment="1" applyProtection="1">
      <alignment vertical="center"/>
      <protection/>
    </xf>
    <xf numFmtId="4" fontId="24" fillId="0" borderId="23" xfId="0" applyNumberFormat="1" applyFont="1" applyBorder="1" applyAlignment="1" applyProtection="1">
      <alignment vertical="center"/>
      <protection/>
    </xf>
    <xf numFmtId="166" fontId="24" fillId="0" borderId="23" xfId="0" applyNumberFormat="1" applyFont="1" applyBorder="1" applyAlignment="1" applyProtection="1">
      <alignment vertical="center"/>
      <protection/>
    </xf>
    <xf numFmtId="4" fontId="24" fillId="0" borderId="24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4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 applyProtection="1">
      <alignment vertical="center" wrapText="1"/>
      <protection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vertical="center"/>
      <protection/>
    </xf>
    <xf numFmtId="0" fontId="16" fillId="0" borderId="0" xfId="0" applyFont="1" applyBorder="1" applyAlignment="1" applyProtection="1">
      <alignment horizontal="left" vertical="center"/>
      <protection/>
    </xf>
    <xf numFmtId="4" fontId="19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 applyProtection="1">
      <alignment vertical="center"/>
      <protection/>
    </xf>
    <xf numFmtId="0" fontId="4" fillId="5" borderId="8" xfId="0" applyFont="1" applyFill="1" applyBorder="1" applyAlignment="1" applyProtection="1">
      <alignment horizontal="left" vertical="center"/>
      <protection/>
    </xf>
    <xf numFmtId="0" fontId="4" fillId="5" borderId="9" xfId="0" applyFont="1" applyFill="1" applyBorder="1" applyAlignment="1" applyProtection="1">
      <alignment horizontal="right" vertical="center"/>
      <protection/>
    </xf>
    <xf numFmtId="0" fontId="4" fillId="5" borderId="9" xfId="0" applyFont="1" applyFill="1" applyBorder="1" applyAlignment="1" applyProtection="1">
      <alignment horizontal="center" vertical="center"/>
      <protection/>
    </xf>
    <xf numFmtId="0" fontId="0" fillId="5" borderId="9" xfId="0" applyFont="1" applyFill="1" applyBorder="1" applyAlignment="1" applyProtection="1">
      <alignment vertical="center"/>
      <protection locked="0"/>
    </xf>
    <xf numFmtId="4" fontId="4" fillId="5" borderId="9" xfId="0" applyNumberFormat="1" applyFont="1" applyFill="1" applyBorder="1" applyAlignment="1" applyProtection="1">
      <alignment vertical="center"/>
      <protection/>
    </xf>
    <xf numFmtId="0" fontId="0" fillId="5" borderId="26" xfId="0" applyFont="1" applyFill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3" fillId="5" borderId="0" xfId="0" applyFont="1" applyFill="1" applyBorder="1" applyAlignment="1" applyProtection="1">
      <alignment horizontal="left" vertical="center"/>
      <protection/>
    </xf>
    <xf numFmtId="0" fontId="0" fillId="5" borderId="0" xfId="0" applyFont="1" applyFill="1" applyBorder="1" applyAlignment="1" applyProtection="1">
      <alignment vertical="center"/>
      <protection locked="0"/>
    </xf>
    <xf numFmtId="0" fontId="3" fillId="5" borderId="0" xfId="0" applyFont="1" applyFill="1" applyBorder="1" applyAlignment="1" applyProtection="1">
      <alignment horizontal="right" vertical="center"/>
      <protection/>
    </xf>
    <xf numFmtId="0" fontId="0" fillId="5" borderId="5" xfId="0" applyFont="1" applyFill="1" applyBorder="1" applyAlignment="1" applyProtection="1">
      <alignment vertical="center"/>
      <protection/>
    </xf>
    <xf numFmtId="0" fontId="25" fillId="0" borderId="0" xfId="0" applyFont="1" applyBorder="1" applyAlignment="1" applyProtection="1">
      <alignment horizontal="left" vertical="center"/>
      <protection/>
    </xf>
    <xf numFmtId="0" fontId="6" fillId="0" borderId="4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horizontal="left" vertical="center"/>
      <protection/>
    </xf>
    <xf numFmtId="0" fontId="6" fillId="0" borderId="23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vertical="center"/>
      <protection locked="0"/>
    </xf>
    <xf numFmtId="4" fontId="6" fillId="0" borderId="23" xfId="0" applyNumberFormat="1" applyFont="1" applyBorder="1" applyAlignment="1" applyProtection="1">
      <alignment vertical="center"/>
      <protection/>
    </xf>
    <xf numFmtId="0" fontId="6" fillId="0" borderId="5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left" vertical="center"/>
      <protection/>
    </xf>
    <xf numFmtId="0" fontId="14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center" vertical="center" wrapText="1"/>
      <protection/>
    </xf>
    <xf numFmtId="0" fontId="3" fillId="5" borderId="18" xfId="0" applyFont="1" applyFill="1" applyBorder="1" applyAlignment="1" applyProtection="1">
      <alignment horizontal="center" vertical="center" wrapText="1"/>
      <protection/>
    </xf>
    <xf numFmtId="0" fontId="3" fillId="5" borderId="19" xfId="0" applyFont="1" applyFill="1" applyBorder="1" applyAlignment="1" applyProtection="1">
      <alignment horizontal="center" vertical="center" wrapText="1"/>
      <protection/>
    </xf>
    <xf numFmtId="0" fontId="26" fillId="5" borderId="19" xfId="0" applyFont="1" applyFill="1" applyBorder="1" applyAlignment="1" applyProtection="1">
      <alignment horizontal="center" vertical="center" wrapText="1"/>
      <protection locked="0"/>
    </xf>
    <xf numFmtId="0" fontId="3" fillId="5" borderId="20" xfId="0" applyFont="1" applyFill="1" applyBorder="1" applyAlignment="1" applyProtection="1">
      <alignment horizontal="center" vertical="center" wrapText="1"/>
      <protection/>
    </xf>
    <xf numFmtId="0" fontId="0" fillId="0" borderId="4" xfId="0" applyFont="1" applyBorder="1" applyAlignment="1">
      <alignment horizontal="center" vertical="center" wrapText="1"/>
    </xf>
    <xf numFmtId="4" fontId="19" fillId="0" borderId="0" xfId="0" applyNumberFormat="1" applyFont="1" applyAlignment="1" applyProtection="1">
      <alignment/>
      <protection/>
    </xf>
    <xf numFmtId="166" fontId="27" fillId="0" borderId="13" xfId="0" applyNumberFormat="1" applyFont="1" applyBorder="1" applyAlignment="1" applyProtection="1">
      <alignment/>
      <protection/>
    </xf>
    <xf numFmtId="166" fontId="27" fillId="0" borderId="14" xfId="0" applyNumberFormat="1" applyFont="1" applyBorder="1" applyAlignment="1" applyProtection="1">
      <alignment/>
      <protection/>
    </xf>
    <xf numFmtId="4" fontId="28" fillId="0" borderId="0" xfId="0" applyNumberFormat="1" applyFont="1" applyAlignment="1">
      <alignment vertical="center"/>
    </xf>
    <xf numFmtId="0" fontId="7" fillId="0" borderId="4" xfId="0" applyFont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left"/>
      <protection/>
    </xf>
    <xf numFmtId="0" fontId="7" fillId="0" borderId="0" xfId="0" applyFont="1" applyAlignment="1" applyProtection="1">
      <alignment/>
      <protection locked="0"/>
    </xf>
    <xf numFmtId="4" fontId="6" fillId="0" borderId="0" xfId="0" applyNumberFormat="1" applyFont="1" applyBorder="1" applyAlignment="1" applyProtection="1">
      <alignment/>
      <protection/>
    </xf>
    <xf numFmtId="0" fontId="7" fillId="0" borderId="4" xfId="0" applyFont="1" applyBorder="1" applyAlignment="1">
      <alignment/>
    </xf>
    <xf numFmtId="0" fontId="7" fillId="0" borderId="16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166" fontId="7" fillId="0" borderId="0" xfId="0" applyNumberFormat="1" applyFont="1" applyBorder="1" applyAlignment="1" applyProtection="1">
      <alignment/>
      <protection/>
    </xf>
    <xf numFmtId="166" fontId="7" fillId="0" borderId="15" xfId="0" applyNumberFormat="1" applyFont="1" applyBorder="1" applyAlignment="1" applyProtection="1">
      <alignment/>
      <protection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 vertical="center"/>
    </xf>
    <xf numFmtId="0" fontId="0" fillId="0" borderId="27" xfId="0" applyFont="1" applyBorder="1" applyAlignment="1" applyProtection="1">
      <alignment horizontal="center" vertical="center"/>
      <protection/>
    </xf>
    <xf numFmtId="49" fontId="0" fillId="0" borderId="27" xfId="0" applyNumberFormat="1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center" vertical="center" wrapText="1"/>
      <protection/>
    </xf>
    <xf numFmtId="167" fontId="0" fillId="0" borderId="27" xfId="0" applyNumberFormat="1" applyFont="1" applyBorder="1" applyAlignment="1" applyProtection="1">
      <alignment vertical="center"/>
      <protection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5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2" fillId="0" borderId="23" xfId="0" applyFont="1" applyBorder="1" applyAlignment="1" applyProtection="1">
      <alignment horizontal="center" vertical="center"/>
      <protection/>
    </xf>
    <xf numFmtId="0" fontId="0" fillId="0" borderId="23" xfId="0" applyFont="1" applyBorder="1" applyAlignment="1" applyProtection="1">
      <alignment vertical="center"/>
      <protection/>
    </xf>
    <xf numFmtId="166" fontId="2" fillId="0" borderId="23" xfId="0" applyNumberFormat="1" applyFont="1" applyBorder="1" applyAlignment="1" applyProtection="1">
      <alignment vertical="center"/>
      <protection/>
    </xf>
    <xf numFmtId="166" fontId="2" fillId="0" borderId="24" xfId="0" applyNumberFormat="1" applyFont="1" applyBorder="1" applyAlignment="1" applyProtection="1">
      <alignment vertical="center"/>
      <protection/>
    </xf>
    <xf numFmtId="0" fontId="29" fillId="0" borderId="0" xfId="0" applyFont="1" applyAlignment="1" applyProtection="1">
      <alignment horizontal="left" vertical="center"/>
      <protection/>
    </xf>
    <xf numFmtId="0" fontId="30" fillId="0" borderId="0" xfId="0" applyFont="1" applyAlignment="1" applyProtection="1">
      <alignment vertical="center" wrapText="1"/>
      <protection/>
    </xf>
    <xf numFmtId="0" fontId="29" fillId="0" borderId="0" xfId="0" applyFont="1" applyBorder="1" applyAlignment="1" applyProtection="1">
      <alignment horizontal="left" vertical="center"/>
      <protection/>
    </xf>
    <xf numFmtId="0" fontId="30" fillId="0" borderId="0" xfId="0" applyFont="1" applyBorder="1" applyAlignment="1" applyProtection="1">
      <alignment vertical="center" wrapText="1"/>
      <protection/>
    </xf>
    <xf numFmtId="0" fontId="8" fillId="0" borderId="4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 horizontal="left" vertical="center"/>
      <protection/>
    </xf>
    <xf numFmtId="0" fontId="8" fillId="0" borderId="0" xfId="0" applyFont="1" applyAlignment="1" applyProtection="1">
      <alignment horizontal="left" vertical="center" wrapText="1"/>
      <protection/>
    </xf>
    <xf numFmtId="167" fontId="8" fillId="0" borderId="0" xfId="0" applyNumberFormat="1" applyFont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 locked="0"/>
    </xf>
    <xf numFmtId="0" fontId="8" fillId="0" borderId="4" xfId="0" applyFont="1" applyBorder="1" applyAlignment="1">
      <alignment vertical="center"/>
    </xf>
    <xf numFmtId="0" fontId="8" fillId="0" borderId="16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8" fillId="0" borderId="15" xfId="0" applyFont="1" applyBorder="1" applyAlignment="1" applyProtection="1">
      <alignment vertical="center"/>
      <protection/>
    </xf>
    <xf numFmtId="0" fontId="8" fillId="0" borderId="0" xfId="0" applyFont="1" applyAlignment="1">
      <alignment horizontal="left" vertical="center"/>
    </xf>
    <xf numFmtId="0" fontId="8" fillId="0" borderId="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horizontal="left" vertical="center" wrapText="1"/>
      <protection/>
    </xf>
    <xf numFmtId="167" fontId="8" fillId="0" borderId="0" xfId="0" applyNumberFormat="1" applyFont="1" applyBorder="1" applyAlignment="1" applyProtection="1">
      <alignment vertical="center"/>
      <protection/>
    </xf>
    <xf numFmtId="0" fontId="9" fillId="0" borderId="4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23" xfId="0" applyFont="1" applyBorder="1" applyAlignment="1" applyProtection="1">
      <alignment horizontal="left" vertical="center"/>
      <protection/>
    </xf>
    <xf numFmtId="0" fontId="9" fillId="0" borderId="23" xfId="0" applyFont="1" applyBorder="1" applyAlignment="1" applyProtection="1">
      <alignment vertical="center"/>
      <protection/>
    </xf>
    <xf numFmtId="0" fontId="9" fillId="0" borderId="23" xfId="0" applyFont="1" applyBorder="1" applyAlignment="1" applyProtection="1">
      <alignment vertical="center"/>
      <protection locked="0"/>
    </xf>
    <xf numFmtId="4" fontId="9" fillId="0" borderId="23" xfId="0" applyNumberFormat="1" applyFont="1" applyBorder="1" applyAlignment="1" applyProtection="1">
      <alignment vertical="center"/>
      <protection/>
    </xf>
    <xf numFmtId="0" fontId="9" fillId="0" borderId="5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4" fontId="6" fillId="0" borderId="0" xfId="0" applyNumberFormat="1" applyFont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4" fontId="9" fillId="0" borderId="0" xfId="0" applyNumberFormat="1" applyFont="1" applyBorder="1" applyAlignment="1" applyProtection="1">
      <alignment/>
      <protection/>
    </xf>
    <xf numFmtId="0" fontId="15" fillId="0" borderId="0" xfId="0" applyFont="1" applyAlignment="1">
      <alignment horizontal="left" vertical="top" wrapText="1"/>
    </xf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 applyProtection="1">
      <alignment horizontal="left" vertical="center"/>
      <protection/>
    </xf>
    <xf numFmtId="0" fontId="0" fillId="0" borderId="0" xfId="0" applyBorder="1" applyProtection="1"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center" wrapText="1"/>
      <protection/>
    </xf>
    <xf numFmtId="4" fontId="16" fillId="0" borderId="7" xfId="0" applyNumberFormat="1" applyFont="1" applyBorder="1" applyAlignment="1" applyProtection="1">
      <alignment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4" fontId="15" fillId="0" borderId="0" xfId="0" applyNumberFormat="1" applyFont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4" fontId="4" fillId="4" borderId="9" xfId="0" applyNumberFormat="1" applyFont="1" applyFill="1" applyBorder="1" applyAlignment="1" applyProtection="1">
      <alignment vertical="center"/>
      <protection/>
    </xf>
    <xf numFmtId="0" fontId="0" fillId="4" borderId="17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18" fillId="0" borderId="21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6" xfId="0" applyFont="1" applyBorder="1" applyAlignment="1" applyProtection="1">
      <alignment vertical="center"/>
      <protection/>
    </xf>
    <xf numFmtId="0" fontId="3" fillId="5" borderId="8" xfId="0" applyFont="1" applyFill="1" applyBorder="1" applyAlignment="1" applyProtection="1">
      <alignment horizontal="center"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3" fillId="5" borderId="9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right" vertical="center"/>
      <protection/>
    </xf>
    <xf numFmtId="4" fontId="22" fillId="0" borderId="0" xfId="0" applyNumberFormat="1" applyFont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/>
    </xf>
    <xf numFmtId="0" fontId="21" fillId="0" borderId="0" xfId="0" applyFont="1" applyAlignment="1" applyProtection="1">
      <alignment horizontal="left" vertical="center" wrapText="1"/>
      <protection/>
    </xf>
    <xf numFmtId="4" fontId="19" fillId="0" borderId="0" xfId="0" applyNumberFormat="1" applyFont="1" applyAlignment="1" applyProtection="1">
      <alignment horizontal="righ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14" fillId="0" borderId="0" xfId="0" applyFont="1" applyBorder="1" applyAlignment="1" applyProtection="1">
      <alignment horizontal="left" vertical="center" wrapText="1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14" fillId="0" borderId="0" xfId="0" applyFont="1" applyAlignment="1" applyProtection="1">
      <alignment horizontal="left" vertical="center" wrapText="1"/>
      <protection/>
    </xf>
    <xf numFmtId="0" fontId="31" fillId="2" borderId="0" xfId="20" applyFill="1" applyAlignment="1" applyProtection="1">
      <alignment/>
      <protection/>
    </xf>
    <xf numFmtId="0" fontId="32" fillId="0" borderId="0" xfId="20" applyFont="1" applyAlignment="1" applyProtection="1">
      <alignment horizontal="center" vertical="center"/>
      <protection/>
    </xf>
    <xf numFmtId="0" fontId="33" fillId="2" borderId="0" xfId="0" applyFont="1" applyFill="1" applyAlignment="1">
      <alignment horizontal="left" vertical="center"/>
    </xf>
    <xf numFmtId="0" fontId="34" fillId="2" borderId="0" xfId="0" applyFont="1" applyFill="1" applyAlignment="1">
      <alignment vertical="center"/>
    </xf>
    <xf numFmtId="0" fontId="35" fillId="2" borderId="0" xfId="20" applyFont="1" applyFill="1" applyAlignment="1" applyProtection="1">
      <alignment vertical="center"/>
      <protection/>
    </xf>
    <xf numFmtId="0" fontId="10" fillId="2" borderId="0" xfId="0" applyFont="1" applyFill="1" applyAlignment="1" applyProtection="1">
      <alignment horizontal="left" vertical="center"/>
      <protection/>
    </xf>
    <xf numFmtId="0" fontId="34" fillId="2" borderId="0" xfId="0" applyFont="1" applyFill="1" applyAlignment="1" applyProtection="1">
      <alignment vertical="center"/>
      <protection/>
    </xf>
    <xf numFmtId="0" fontId="33" fillId="2" borderId="0" xfId="0" applyFont="1" applyFill="1" applyAlignment="1" applyProtection="1">
      <alignment horizontal="left" vertical="center"/>
      <protection/>
    </xf>
    <xf numFmtId="0" fontId="35" fillId="2" borderId="0" xfId="20" applyFont="1" applyFill="1" applyAlignment="1" applyProtection="1">
      <alignment vertical="center"/>
      <protection/>
    </xf>
    <xf numFmtId="0" fontId="34" fillId="2" borderId="0" xfId="0" applyFont="1" applyFill="1" applyAlignment="1" applyProtection="1">
      <alignment vertical="center"/>
      <protection locked="0"/>
    </xf>
    <xf numFmtId="0" fontId="0" fillId="0" borderId="0" xfId="21" applyAlignment="1" applyProtection="1">
      <alignment vertical="top"/>
      <protection locked="0"/>
    </xf>
    <xf numFmtId="0" fontId="0" fillId="0" borderId="28" xfId="21" applyFont="1" applyBorder="1" applyAlignment="1" applyProtection="1">
      <alignment vertical="center" wrapText="1"/>
      <protection locked="0"/>
    </xf>
    <xf numFmtId="0" fontId="0" fillId="0" borderId="29" xfId="21" applyFont="1" applyBorder="1" applyAlignment="1" applyProtection="1">
      <alignment vertical="center" wrapText="1"/>
      <protection locked="0"/>
    </xf>
    <xf numFmtId="0" fontId="0" fillId="0" borderId="30" xfId="21" applyFont="1" applyBorder="1" applyAlignment="1" applyProtection="1">
      <alignment vertical="center" wrapText="1"/>
      <protection locked="0"/>
    </xf>
    <xf numFmtId="0" fontId="0" fillId="0" borderId="31" xfId="21" applyFont="1" applyBorder="1" applyAlignment="1" applyProtection="1">
      <alignment horizontal="center" vertical="center" wrapText="1"/>
      <protection locked="0"/>
    </xf>
    <xf numFmtId="0" fontId="11" fillId="0" borderId="0" xfId="21" applyFont="1" applyBorder="1" applyAlignment="1" applyProtection="1">
      <alignment horizontal="center" vertical="center" wrapText="1"/>
      <protection locked="0"/>
    </xf>
    <xf numFmtId="0" fontId="0" fillId="0" borderId="32" xfId="21" applyFont="1" applyBorder="1" applyAlignment="1" applyProtection="1">
      <alignment horizontal="center" vertical="center" wrapText="1"/>
      <protection locked="0"/>
    </xf>
    <xf numFmtId="0" fontId="0" fillId="0" borderId="0" xfId="21" applyAlignment="1" applyProtection="1">
      <alignment horizontal="center" vertical="center"/>
      <protection locked="0"/>
    </xf>
    <xf numFmtId="0" fontId="0" fillId="0" borderId="31" xfId="21" applyFont="1" applyBorder="1" applyAlignment="1" applyProtection="1">
      <alignment vertical="center" wrapText="1"/>
      <protection locked="0"/>
    </xf>
    <xf numFmtId="0" fontId="23" fillId="0" borderId="33" xfId="21" applyFont="1" applyBorder="1" applyAlignment="1" applyProtection="1">
      <alignment horizontal="left" wrapText="1"/>
      <protection locked="0"/>
    </xf>
    <xf numFmtId="0" fontId="0" fillId="0" borderId="32" xfId="21" applyFont="1" applyBorder="1" applyAlignment="1" applyProtection="1">
      <alignment vertical="center" wrapText="1"/>
      <protection locked="0"/>
    </xf>
    <xf numFmtId="0" fontId="23" fillId="0" borderId="0" xfId="21" applyFont="1" applyBorder="1" applyAlignment="1" applyProtection="1">
      <alignment horizontal="left" vertical="center" wrapText="1"/>
      <protection locked="0"/>
    </xf>
    <xf numFmtId="0" fontId="3" fillId="0" borderId="0" xfId="21" applyFont="1" applyBorder="1" applyAlignment="1" applyProtection="1">
      <alignment horizontal="left" vertical="center" wrapText="1"/>
      <protection locked="0"/>
    </xf>
    <xf numFmtId="0" fontId="3" fillId="0" borderId="31" xfId="21" applyFont="1" applyBorder="1" applyAlignment="1" applyProtection="1">
      <alignment vertical="center" wrapText="1"/>
      <protection locked="0"/>
    </xf>
    <xf numFmtId="0" fontId="3" fillId="0" borderId="0" xfId="21" applyFont="1" applyBorder="1" applyAlignment="1" applyProtection="1">
      <alignment horizontal="left" vertical="center" wrapText="1"/>
      <protection locked="0"/>
    </xf>
    <xf numFmtId="0" fontId="3" fillId="0" borderId="0" xfId="21" applyFont="1" applyBorder="1" applyAlignment="1" applyProtection="1">
      <alignment vertical="center" wrapText="1"/>
      <protection locked="0"/>
    </xf>
    <xf numFmtId="0" fontId="3" fillId="0" borderId="0" xfId="21" applyFont="1" applyBorder="1" applyAlignment="1" applyProtection="1">
      <alignment vertical="center"/>
      <protection locked="0"/>
    </xf>
    <xf numFmtId="0" fontId="3" fillId="0" borderId="0" xfId="21" applyFont="1" applyBorder="1" applyAlignment="1" applyProtection="1">
      <alignment horizontal="left" vertical="center"/>
      <protection locked="0"/>
    </xf>
    <xf numFmtId="49" fontId="3" fillId="0" borderId="0" xfId="21" applyNumberFormat="1" applyFont="1" applyBorder="1" applyAlignment="1" applyProtection="1">
      <alignment horizontal="left" vertical="center" wrapText="1"/>
      <protection locked="0"/>
    </xf>
    <xf numFmtId="49" fontId="3" fillId="0" borderId="0" xfId="21" applyNumberFormat="1" applyFont="1" applyBorder="1" applyAlignment="1" applyProtection="1">
      <alignment vertical="center" wrapText="1"/>
      <protection locked="0"/>
    </xf>
    <xf numFmtId="0" fontId="0" fillId="0" borderId="34" xfId="21" applyFont="1" applyBorder="1" applyAlignment="1" applyProtection="1">
      <alignment vertical="center" wrapText="1"/>
      <protection locked="0"/>
    </xf>
    <xf numFmtId="0" fontId="34" fillId="0" borderId="33" xfId="21" applyFont="1" applyBorder="1" applyAlignment="1" applyProtection="1">
      <alignment vertical="center" wrapText="1"/>
      <protection locked="0"/>
    </xf>
    <xf numFmtId="0" fontId="0" fillId="0" borderId="35" xfId="21" applyFont="1" applyBorder="1" applyAlignment="1" applyProtection="1">
      <alignment vertical="center" wrapText="1"/>
      <protection locked="0"/>
    </xf>
    <xf numFmtId="0" fontId="0" fillId="0" borderId="0" xfId="21" applyFont="1" applyBorder="1" applyAlignment="1" applyProtection="1">
      <alignment vertical="top"/>
      <protection locked="0"/>
    </xf>
    <xf numFmtId="0" fontId="0" fillId="0" borderId="0" xfId="21" applyFont="1" applyAlignment="1" applyProtection="1">
      <alignment vertical="top"/>
      <protection locked="0"/>
    </xf>
    <xf numFmtId="0" fontId="0" fillId="0" borderId="28" xfId="21" applyFont="1" applyBorder="1" applyAlignment="1" applyProtection="1">
      <alignment horizontal="left" vertical="center"/>
      <protection locked="0"/>
    </xf>
    <xf numFmtId="0" fontId="0" fillId="0" borderId="29" xfId="21" applyFont="1" applyBorder="1" applyAlignment="1" applyProtection="1">
      <alignment horizontal="left" vertical="center"/>
      <protection locked="0"/>
    </xf>
    <xf numFmtId="0" fontId="0" fillId="0" borderId="30" xfId="21" applyFont="1" applyBorder="1" applyAlignment="1" applyProtection="1">
      <alignment horizontal="left" vertical="center"/>
      <protection locked="0"/>
    </xf>
    <xf numFmtId="0" fontId="0" fillId="0" borderId="31" xfId="21" applyFont="1" applyBorder="1" applyAlignment="1" applyProtection="1">
      <alignment horizontal="left" vertical="center"/>
      <protection locked="0"/>
    </xf>
    <xf numFmtId="0" fontId="11" fillId="0" borderId="0" xfId="21" applyFont="1" applyBorder="1" applyAlignment="1" applyProtection="1">
      <alignment horizontal="center" vertical="center"/>
      <protection locked="0"/>
    </xf>
    <xf numFmtId="0" fontId="0" fillId="0" borderId="32" xfId="21" applyFont="1" applyBorder="1" applyAlignment="1" applyProtection="1">
      <alignment horizontal="left" vertical="center"/>
      <protection locked="0"/>
    </xf>
    <xf numFmtId="0" fontId="23" fillId="0" borderId="0" xfId="21" applyFont="1" applyBorder="1" applyAlignment="1" applyProtection="1">
      <alignment horizontal="left" vertical="center"/>
      <protection locked="0"/>
    </xf>
    <xf numFmtId="0" fontId="5" fillId="0" borderId="0" xfId="21" applyFont="1" applyAlignment="1" applyProtection="1">
      <alignment horizontal="left" vertical="center"/>
      <protection locked="0"/>
    </xf>
    <xf numFmtId="0" fontId="23" fillId="0" borderId="33" xfId="21" applyFont="1" applyBorder="1" applyAlignment="1" applyProtection="1">
      <alignment horizontal="left" vertical="center"/>
      <protection locked="0"/>
    </xf>
    <xf numFmtId="0" fontId="23" fillId="0" borderId="33" xfId="21" applyFont="1" applyBorder="1" applyAlignment="1" applyProtection="1">
      <alignment horizontal="center" vertical="center"/>
      <protection locked="0"/>
    </xf>
    <xf numFmtId="0" fontId="5" fillId="0" borderId="33" xfId="21" applyFont="1" applyBorder="1" applyAlignment="1" applyProtection="1">
      <alignment horizontal="left" vertical="center"/>
      <protection locked="0"/>
    </xf>
    <xf numFmtId="0" fontId="17" fillId="0" borderId="0" xfId="21" applyFont="1" applyBorder="1" applyAlignment="1" applyProtection="1">
      <alignment horizontal="left" vertical="center"/>
      <protection locked="0"/>
    </xf>
    <xf numFmtId="0" fontId="3" fillId="0" borderId="0" xfId="21" applyFont="1" applyAlignment="1" applyProtection="1">
      <alignment horizontal="left" vertical="center"/>
      <protection locked="0"/>
    </xf>
    <xf numFmtId="0" fontId="3" fillId="0" borderId="0" xfId="21" applyFont="1" applyBorder="1" applyAlignment="1" applyProtection="1">
      <alignment horizontal="center" vertical="center"/>
      <protection locked="0"/>
    </xf>
    <xf numFmtId="0" fontId="3" fillId="0" borderId="31" xfId="21" applyFont="1" applyBorder="1" applyAlignment="1" applyProtection="1">
      <alignment horizontal="left" vertical="center"/>
      <protection locked="0"/>
    </xf>
    <xf numFmtId="0" fontId="3" fillId="0" borderId="0" xfId="21" applyFont="1" applyFill="1" applyBorder="1" applyAlignment="1" applyProtection="1">
      <alignment horizontal="left" vertical="center"/>
      <protection locked="0"/>
    </xf>
    <xf numFmtId="0" fontId="3" fillId="0" borderId="0" xfId="21" applyFont="1" applyFill="1" applyBorder="1" applyAlignment="1" applyProtection="1">
      <alignment horizontal="center" vertical="center"/>
      <protection locked="0"/>
    </xf>
    <xf numFmtId="0" fontId="0" fillId="0" borderId="34" xfId="21" applyFont="1" applyBorder="1" applyAlignment="1" applyProtection="1">
      <alignment horizontal="left" vertical="center"/>
      <protection locked="0"/>
    </xf>
    <xf numFmtId="0" fontId="34" fillId="0" borderId="33" xfId="21" applyFont="1" applyBorder="1" applyAlignment="1" applyProtection="1">
      <alignment horizontal="left" vertical="center"/>
      <protection locked="0"/>
    </xf>
    <xf numFmtId="0" fontId="0" fillId="0" borderId="35" xfId="21" applyFont="1" applyBorder="1" applyAlignment="1" applyProtection="1">
      <alignment horizontal="left" vertical="center"/>
      <protection locked="0"/>
    </xf>
    <xf numFmtId="0" fontId="0" fillId="0" borderId="0" xfId="21" applyFont="1" applyBorder="1" applyAlignment="1" applyProtection="1">
      <alignment horizontal="left" vertical="center"/>
      <protection locked="0"/>
    </xf>
    <xf numFmtId="0" fontId="34" fillId="0" borderId="0" xfId="21" applyFont="1" applyBorder="1" applyAlignment="1" applyProtection="1">
      <alignment horizontal="left" vertical="center"/>
      <protection locked="0"/>
    </xf>
    <xf numFmtId="0" fontId="5" fillId="0" borderId="0" xfId="21" applyFont="1" applyBorder="1" applyAlignment="1" applyProtection="1">
      <alignment horizontal="left" vertical="center"/>
      <protection locked="0"/>
    </xf>
    <xf numFmtId="0" fontId="3" fillId="0" borderId="33" xfId="21" applyFont="1" applyBorder="1" applyAlignment="1" applyProtection="1">
      <alignment horizontal="left" vertical="center"/>
      <protection locked="0"/>
    </xf>
    <xf numFmtId="0" fontId="0" fillId="0" borderId="0" xfId="21" applyFont="1" applyBorder="1" applyAlignment="1" applyProtection="1">
      <alignment horizontal="left" vertical="center" wrapText="1"/>
      <protection locked="0"/>
    </xf>
    <xf numFmtId="0" fontId="3" fillId="0" borderId="0" xfId="21" applyFont="1" applyBorder="1" applyAlignment="1" applyProtection="1">
      <alignment horizontal="center" vertical="center" wrapText="1"/>
      <protection locked="0"/>
    </xf>
    <xf numFmtId="0" fontId="0" fillId="0" borderId="28" xfId="21" applyFont="1" applyBorder="1" applyAlignment="1" applyProtection="1">
      <alignment horizontal="left" vertical="center" wrapText="1"/>
      <protection locked="0"/>
    </xf>
    <xf numFmtId="0" fontId="0" fillId="0" borderId="29" xfId="21" applyFont="1" applyBorder="1" applyAlignment="1" applyProtection="1">
      <alignment horizontal="left" vertical="center" wrapText="1"/>
      <protection locked="0"/>
    </xf>
    <xf numFmtId="0" fontId="0" fillId="0" borderId="30" xfId="21" applyFont="1" applyBorder="1" applyAlignment="1" applyProtection="1">
      <alignment horizontal="left" vertical="center" wrapText="1"/>
      <protection locked="0"/>
    </xf>
    <xf numFmtId="0" fontId="0" fillId="0" borderId="31" xfId="21" applyFont="1" applyBorder="1" applyAlignment="1" applyProtection="1">
      <alignment horizontal="left" vertical="center" wrapText="1"/>
      <protection locked="0"/>
    </xf>
    <xf numFmtId="0" fontId="0" fillId="0" borderId="32" xfId="21" applyFont="1" applyBorder="1" applyAlignment="1" applyProtection="1">
      <alignment horizontal="left" vertical="center" wrapText="1"/>
      <protection locked="0"/>
    </xf>
    <xf numFmtId="0" fontId="5" fillId="0" borderId="31" xfId="21" applyFont="1" applyBorder="1" applyAlignment="1" applyProtection="1">
      <alignment horizontal="left" vertical="center" wrapText="1"/>
      <protection locked="0"/>
    </xf>
    <xf numFmtId="0" fontId="5" fillId="0" borderId="32" xfId="21" applyFont="1" applyBorder="1" applyAlignment="1" applyProtection="1">
      <alignment horizontal="left" vertical="center" wrapText="1"/>
      <protection locked="0"/>
    </xf>
    <xf numFmtId="0" fontId="3" fillId="0" borderId="31" xfId="21" applyFont="1" applyBorder="1" applyAlignment="1" applyProtection="1">
      <alignment horizontal="left" vertical="center" wrapText="1"/>
      <protection locked="0"/>
    </xf>
    <xf numFmtId="0" fontId="3" fillId="0" borderId="32" xfId="21" applyFont="1" applyBorder="1" applyAlignment="1" applyProtection="1">
      <alignment horizontal="left" vertical="center" wrapText="1"/>
      <protection locked="0"/>
    </xf>
    <xf numFmtId="0" fontId="3" fillId="0" borderId="32" xfId="21" applyFont="1" applyBorder="1" applyAlignment="1" applyProtection="1">
      <alignment horizontal="left" vertical="center"/>
      <protection locked="0"/>
    </xf>
    <xf numFmtId="0" fontId="3" fillId="0" borderId="34" xfId="21" applyFont="1" applyBorder="1" applyAlignment="1" applyProtection="1">
      <alignment horizontal="left" vertical="center" wrapText="1"/>
      <protection locked="0"/>
    </xf>
    <xf numFmtId="0" fontId="3" fillId="0" borderId="33" xfId="21" applyFont="1" applyBorder="1" applyAlignment="1" applyProtection="1">
      <alignment horizontal="left" vertical="center" wrapText="1"/>
      <protection locked="0"/>
    </xf>
    <xf numFmtId="0" fontId="3" fillId="0" borderId="35" xfId="21" applyFont="1" applyBorder="1" applyAlignment="1" applyProtection="1">
      <alignment horizontal="left" vertical="center" wrapText="1"/>
      <protection locked="0"/>
    </xf>
    <xf numFmtId="0" fontId="3" fillId="0" borderId="0" xfId="21" applyFont="1" applyBorder="1" applyAlignment="1" applyProtection="1">
      <alignment horizontal="left" vertical="top"/>
      <protection locked="0"/>
    </xf>
    <xf numFmtId="0" fontId="3" fillId="0" borderId="0" xfId="21" applyFont="1" applyBorder="1" applyAlignment="1" applyProtection="1">
      <alignment horizontal="center" vertical="top"/>
      <protection locked="0"/>
    </xf>
    <xf numFmtId="0" fontId="3" fillId="0" borderId="34" xfId="21" applyFont="1" applyBorder="1" applyAlignment="1" applyProtection="1">
      <alignment horizontal="left" vertical="center"/>
      <protection locked="0"/>
    </xf>
    <xf numFmtId="0" fontId="3" fillId="0" borderId="35" xfId="21" applyFont="1" applyBorder="1" applyAlignment="1" applyProtection="1">
      <alignment horizontal="left" vertical="center"/>
      <protection locked="0"/>
    </xf>
    <xf numFmtId="0" fontId="5" fillId="0" borderId="0" xfId="21" applyFont="1" applyAlignment="1" applyProtection="1">
      <alignment vertical="center"/>
      <protection locked="0"/>
    </xf>
    <xf numFmtId="0" fontId="23" fillId="0" borderId="0" xfId="21" applyFont="1" applyBorder="1" applyAlignment="1" applyProtection="1">
      <alignment vertical="center"/>
      <protection locked="0"/>
    </xf>
    <xf numFmtId="0" fontId="5" fillId="0" borderId="33" xfId="21" applyFont="1" applyBorder="1" applyAlignment="1" applyProtection="1">
      <alignment vertical="center"/>
      <protection locked="0"/>
    </xf>
    <xf numFmtId="0" fontId="23" fillId="0" borderId="33" xfId="21" applyFont="1" applyBorder="1" applyAlignment="1" applyProtection="1">
      <alignment vertical="center"/>
      <protection locked="0"/>
    </xf>
    <xf numFmtId="0" fontId="0" fillId="0" borderId="0" xfId="21" applyBorder="1" applyAlignment="1" applyProtection="1">
      <alignment vertical="top"/>
      <protection locked="0"/>
    </xf>
    <xf numFmtId="49" fontId="3" fillId="0" borderId="0" xfId="21" applyNumberFormat="1" applyFont="1" applyBorder="1" applyAlignment="1" applyProtection="1">
      <alignment horizontal="left" vertical="center"/>
      <protection locked="0"/>
    </xf>
    <xf numFmtId="0" fontId="0" fillId="0" borderId="33" xfId="21" applyBorder="1" applyAlignment="1" applyProtection="1">
      <alignment vertical="top"/>
      <protection locked="0"/>
    </xf>
    <xf numFmtId="0" fontId="23" fillId="0" borderId="33" xfId="21" applyFont="1" applyBorder="1" applyAlignment="1" applyProtection="1">
      <alignment horizontal="left"/>
      <protection locked="0"/>
    </xf>
    <xf numFmtId="0" fontId="5" fillId="0" borderId="33" xfId="21" applyFont="1" applyBorder="1" applyAlignment="1" applyProtection="1">
      <alignment/>
      <protection locked="0"/>
    </xf>
    <xf numFmtId="0" fontId="23" fillId="0" borderId="33" xfId="21" applyFont="1" applyBorder="1" applyAlignment="1" applyProtection="1">
      <alignment horizontal="left"/>
      <protection locked="0"/>
    </xf>
    <xf numFmtId="0" fontId="3" fillId="0" borderId="0" xfId="21" applyFont="1" applyBorder="1" applyAlignment="1" applyProtection="1">
      <alignment horizontal="left" vertical="center"/>
      <protection locked="0"/>
    </xf>
    <xf numFmtId="0" fontId="0" fillId="0" borderId="31" xfId="21" applyFont="1" applyBorder="1" applyAlignment="1" applyProtection="1">
      <alignment vertical="top"/>
      <protection locked="0"/>
    </xf>
    <xf numFmtId="0" fontId="3" fillId="0" borderId="0" xfId="21" applyFont="1" applyBorder="1" applyAlignment="1" applyProtection="1">
      <alignment horizontal="left" vertical="top"/>
      <protection locked="0"/>
    </xf>
    <xf numFmtId="0" fontId="0" fillId="0" borderId="32" xfId="21" applyFont="1" applyBorder="1" applyAlignment="1" applyProtection="1">
      <alignment vertical="top"/>
      <protection locked="0"/>
    </xf>
    <xf numFmtId="0" fontId="0" fillId="0" borderId="0" xfId="21" applyFont="1" applyBorder="1" applyAlignment="1" applyProtection="1">
      <alignment horizontal="center" vertical="center"/>
      <protection locked="0"/>
    </xf>
    <xf numFmtId="0" fontId="0" fillId="0" borderId="0" xfId="21" applyFont="1" applyBorder="1" applyAlignment="1" applyProtection="1">
      <alignment horizontal="left" vertical="top"/>
      <protection locked="0"/>
    </xf>
    <xf numFmtId="0" fontId="0" fillId="0" borderId="34" xfId="21" applyFont="1" applyBorder="1" applyAlignment="1" applyProtection="1">
      <alignment vertical="top"/>
      <protection locked="0"/>
    </xf>
    <xf numFmtId="0" fontId="0" fillId="0" borderId="33" xfId="21" applyFont="1" applyBorder="1" applyAlignment="1" applyProtection="1">
      <alignment vertical="top"/>
      <protection locked="0"/>
    </xf>
    <xf numFmtId="0" fontId="0" fillId="0" borderId="35" xfId="21" applyFont="1" applyBorder="1" applyAlignment="1" applyProtection="1">
      <alignment vertical="top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normální 2" xfId="21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radAE800.tmp" descr="C:\KrosData\System\Temp\radAE800.tmp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rad44EC5.tmp" descr="C:\KrosData\System\Temp\rad44EC5.tmp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rad24A6C.tmp" descr="C:\KrosData\System\Temp\rad24A6C.tmp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radA3F86.tmp" descr="C:\KrosData\System\Temp\radA3F86.tmp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rad0B050.tmp" descr="C:\KrosData\System\Temp\rad0B050.tmp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rad73365.tmp" descr="C:\KrosData\System\Temp\rad73365.tmp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radFA845.tmp" descr="C:\KrosData\System\Temp\radFA845.tmp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rad56311.tmp" descr="C:\KrosData\System\Temp\rad56311.tmp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radDF476.tmp" descr="C:\KrosData\System\Temp\radDF476.tmp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61"/>
  <sheetViews>
    <sheetView showGridLines="0" tabSelected="1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4" customHeight="1">
      <c r="A1" s="264" t="s">
        <v>0</v>
      </c>
      <c r="B1" s="265"/>
      <c r="C1" s="265"/>
      <c r="D1" s="266" t="s">
        <v>1</v>
      </c>
      <c r="E1" s="265"/>
      <c r="F1" s="265"/>
      <c r="G1" s="265"/>
      <c r="H1" s="265"/>
      <c r="I1" s="265"/>
      <c r="J1" s="265"/>
      <c r="K1" s="263" t="s">
        <v>4986</v>
      </c>
      <c r="L1" s="263"/>
      <c r="M1" s="263"/>
      <c r="N1" s="263"/>
      <c r="O1" s="263"/>
      <c r="P1" s="263"/>
      <c r="Q1" s="263"/>
      <c r="R1" s="263"/>
      <c r="S1" s="263"/>
      <c r="T1" s="265"/>
      <c r="U1" s="265"/>
      <c r="V1" s="265"/>
      <c r="W1" s="263" t="s">
        <v>4987</v>
      </c>
      <c r="X1" s="263"/>
      <c r="Y1" s="263"/>
      <c r="Z1" s="263"/>
      <c r="AA1" s="263"/>
      <c r="AB1" s="263"/>
      <c r="AC1" s="263"/>
      <c r="AD1" s="263"/>
      <c r="AE1" s="263"/>
      <c r="AF1" s="263"/>
      <c r="AG1" s="263"/>
      <c r="AH1" s="263"/>
      <c r="AI1" s="259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2" t="s">
        <v>2</v>
      </c>
      <c r="BB1" s="12" t="s">
        <v>3</v>
      </c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T1" s="14" t="s">
        <v>4</v>
      </c>
      <c r="BU1" s="14" t="s">
        <v>4</v>
      </c>
      <c r="BV1" s="14" t="s">
        <v>5</v>
      </c>
    </row>
    <row r="2" spans="3:72" ht="36.95" customHeight="1">
      <c r="AR2" s="217"/>
      <c r="AS2" s="217"/>
      <c r="AT2" s="217"/>
      <c r="AU2" s="217"/>
      <c r="AV2" s="217"/>
      <c r="AW2" s="217"/>
      <c r="AX2" s="217"/>
      <c r="AY2" s="217"/>
      <c r="AZ2" s="217"/>
      <c r="BA2" s="217"/>
      <c r="BB2" s="217"/>
      <c r="BC2" s="217"/>
      <c r="BD2" s="217"/>
      <c r="BE2" s="217"/>
      <c r="BS2" s="15" t="s">
        <v>6</v>
      </c>
      <c r="BT2" s="15" t="s">
        <v>7</v>
      </c>
    </row>
    <row r="3" spans="2:72" ht="6.9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8"/>
      <c r="BS3" s="15" t="s">
        <v>6</v>
      </c>
      <c r="BT3" s="15" t="s">
        <v>8</v>
      </c>
    </row>
    <row r="4" spans="2:71" ht="36.95" customHeight="1">
      <c r="B4" s="19"/>
      <c r="C4" s="20"/>
      <c r="D4" s="21" t="s">
        <v>9</v>
      </c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2"/>
      <c r="AS4" s="23" t="s">
        <v>10</v>
      </c>
      <c r="BE4" s="24" t="s">
        <v>11</v>
      </c>
      <c r="BS4" s="15" t="s">
        <v>12</v>
      </c>
    </row>
    <row r="5" spans="2:71" ht="14.45" customHeight="1">
      <c r="B5" s="19"/>
      <c r="C5" s="20"/>
      <c r="D5" s="25" t="s">
        <v>13</v>
      </c>
      <c r="E5" s="20"/>
      <c r="F5" s="20"/>
      <c r="G5" s="20"/>
      <c r="H5" s="20"/>
      <c r="I5" s="20"/>
      <c r="J5" s="20"/>
      <c r="K5" s="220" t="s">
        <v>14</v>
      </c>
      <c r="L5" s="221"/>
      <c r="M5" s="221"/>
      <c r="N5" s="221"/>
      <c r="O5" s="221"/>
      <c r="P5" s="221"/>
      <c r="Q5" s="221"/>
      <c r="R5" s="221"/>
      <c r="S5" s="221"/>
      <c r="T5" s="221"/>
      <c r="U5" s="221"/>
      <c r="V5" s="221"/>
      <c r="W5" s="221"/>
      <c r="X5" s="221"/>
      <c r="Y5" s="221"/>
      <c r="Z5" s="221"/>
      <c r="AA5" s="221"/>
      <c r="AB5" s="221"/>
      <c r="AC5" s="221"/>
      <c r="AD5" s="221"/>
      <c r="AE5" s="221"/>
      <c r="AF5" s="221"/>
      <c r="AG5" s="221"/>
      <c r="AH5" s="221"/>
      <c r="AI5" s="221"/>
      <c r="AJ5" s="221"/>
      <c r="AK5" s="221"/>
      <c r="AL5" s="221"/>
      <c r="AM5" s="221"/>
      <c r="AN5" s="221"/>
      <c r="AO5" s="221"/>
      <c r="AP5" s="20"/>
      <c r="AQ5" s="22"/>
      <c r="BE5" s="216" t="s">
        <v>15</v>
      </c>
      <c r="BS5" s="15" t="s">
        <v>6</v>
      </c>
    </row>
    <row r="6" spans="2:71" ht="36.95" customHeight="1">
      <c r="B6" s="19"/>
      <c r="C6" s="20"/>
      <c r="D6" s="27" t="s">
        <v>16</v>
      </c>
      <c r="E6" s="20"/>
      <c r="F6" s="20"/>
      <c r="G6" s="20"/>
      <c r="H6" s="20"/>
      <c r="I6" s="20"/>
      <c r="J6" s="20"/>
      <c r="K6" s="222" t="s">
        <v>17</v>
      </c>
      <c r="L6" s="221"/>
      <c r="M6" s="221"/>
      <c r="N6" s="221"/>
      <c r="O6" s="221"/>
      <c r="P6" s="221"/>
      <c r="Q6" s="221"/>
      <c r="R6" s="221"/>
      <c r="S6" s="221"/>
      <c r="T6" s="221"/>
      <c r="U6" s="221"/>
      <c r="V6" s="221"/>
      <c r="W6" s="221"/>
      <c r="X6" s="221"/>
      <c r="Y6" s="221"/>
      <c r="Z6" s="221"/>
      <c r="AA6" s="221"/>
      <c r="AB6" s="221"/>
      <c r="AC6" s="221"/>
      <c r="AD6" s="221"/>
      <c r="AE6" s="221"/>
      <c r="AF6" s="221"/>
      <c r="AG6" s="221"/>
      <c r="AH6" s="221"/>
      <c r="AI6" s="221"/>
      <c r="AJ6" s="221"/>
      <c r="AK6" s="221"/>
      <c r="AL6" s="221"/>
      <c r="AM6" s="221"/>
      <c r="AN6" s="221"/>
      <c r="AO6" s="221"/>
      <c r="AP6" s="20"/>
      <c r="AQ6" s="22"/>
      <c r="BE6" s="217"/>
      <c r="BS6" s="15" t="s">
        <v>18</v>
      </c>
    </row>
    <row r="7" spans="2:71" ht="14.45" customHeight="1">
      <c r="B7" s="19"/>
      <c r="C7" s="20"/>
      <c r="D7" s="28" t="s">
        <v>19</v>
      </c>
      <c r="E7" s="20"/>
      <c r="F7" s="20"/>
      <c r="G7" s="20"/>
      <c r="H7" s="20"/>
      <c r="I7" s="20"/>
      <c r="J7" s="20"/>
      <c r="K7" s="26" t="s">
        <v>20</v>
      </c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8" t="s">
        <v>21</v>
      </c>
      <c r="AL7" s="20"/>
      <c r="AM7" s="20"/>
      <c r="AN7" s="26" t="s">
        <v>20</v>
      </c>
      <c r="AO7" s="20"/>
      <c r="AP7" s="20"/>
      <c r="AQ7" s="22"/>
      <c r="BE7" s="217"/>
      <c r="BS7" s="15" t="s">
        <v>22</v>
      </c>
    </row>
    <row r="8" spans="2:71" ht="14.45" customHeight="1">
      <c r="B8" s="19"/>
      <c r="C8" s="20"/>
      <c r="D8" s="28" t="s">
        <v>23</v>
      </c>
      <c r="E8" s="20"/>
      <c r="F8" s="20"/>
      <c r="G8" s="20"/>
      <c r="H8" s="20"/>
      <c r="I8" s="20"/>
      <c r="J8" s="20"/>
      <c r="K8" s="26" t="s">
        <v>24</v>
      </c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8" t="s">
        <v>25</v>
      </c>
      <c r="AL8" s="20"/>
      <c r="AM8" s="20"/>
      <c r="AN8" s="29" t="s">
        <v>26</v>
      </c>
      <c r="AO8" s="20"/>
      <c r="AP8" s="20"/>
      <c r="AQ8" s="22"/>
      <c r="BE8" s="217"/>
      <c r="BS8" s="15" t="s">
        <v>27</v>
      </c>
    </row>
    <row r="9" spans="2:71" ht="14.45" customHeight="1">
      <c r="B9" s="19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2"/>
      <c r="BE9" s="217"/>
      <c r="BS9" s="15" t="s">
        <v>28</v>
      </c>
    </row>
    <row r="10" spans="2:71" ht="14.45" customHeight="1">
      <c r="B10" s="19"/>
      <c r="C10" s="20"/>
      <c r="D10" s="28" t="s">
        <v>29</v>
      </c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8" t="s">
        <v>30</v>
      </c>
      <c r="AL10" s="20"/>
      <c r="AM10" s="20"/>
      <c r="AN10" s="26" t="s">
        <v>20</v>
      </c>
      <c r="AO10" s="20"/>
      <c r="AP10" s="20"/>
      <c r="AQ10" s="22"/>
      <c r="BE10" s="217"/>
      <c r="BS10" s="15" t="s">
        <v>18</v>
      </c>
    </row>
    <row r="11" spans="2:71" ht="18.4" customHeight="1">
      <c r="B11" s="19"/>
      <c r="C11" s="20"/>
      <c r="D11" s="20"/>
      <c r="E11" s="26" t="s">
        <v>31</v>
      </c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8" t="s">
        <v>32</v>
      </c>
      <c r="AL11" s="20"/>
      <c r="AM11" s="20"/>
      <c r="AN11" s="26" t="s">
        <v>20</v>
      </c>
      <c r="AO11" s="20"/>
      <c r="AP11" s="20"/>
      <c r="AQ11" s="22"/>
      <c r="BE11" s="217"/>
      <c r="BS11" s="15" t="s">
        <v>18</v>
      </c>
    </row>
    <row r="12" spans="2:71" ht="6.95" customHeight="1">
      <c r="B12" s="19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2"/>
      <c r="BE12" s="217"/>
      <c r="BS12" s="15" t="s">
        <v>18</v>
      </c>
    </row>
    <row r="13" spans="2:71" ht="14.45" customHeight="1">
      <c r="B13" s="19"/>
      <c r="C13" s="20"/>
      <c r="D13" s="28" t="s">
        <v>33</v>
      </c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8" t="s">
        <v>30</v>
      </c>
      <c r="AL13" s="20"/>
      <c r="AM13" s="20"/>
      <c r="AN13" s="30" t="s">
        <v>34</v>
      </c>
      <c r="AO13" s="20"/>
      <c r="AP13" s="20"/>
      <c r="AQ13" s="22"/>
      <c r="BE13" s="217"/>
      <c r="BS13" s="15" t="s">
        <v>18</v>
      </c>
    </row>
    <row r="14" spans="2:71" ht="13.5">
      <c r="B14" s="19"/>
      <c r="C14" s="20"/>
      <c r="D14" s="20"/>
      <c r="E14" s="223" t="s">
        <v>34</v>
      </c>
      <c r="F14" s="221"/>
      <c r="G14" s="221"/>
      <c r="H14" s="221"/>
      <c r="I14" s="221"/>
      <c r="J14" s="221"/>
      <c r="K14" s="221"/>
      <c r="L14" s="221"/>
      <c r="M14" s="221"/>
      <c r="N14" s="221"/>
      <c r="O14" s="221"/>
      <c r="P14" s="221"/>
      <c r="Q14" s="221"/>
      <c r="R14" s="221"/>
      <c r="S14" s="221"/>
      <c r="T14" s="221"/>
      <c r="U14" s="221"/>
      <c r="V14" s="221"/>
      <c r="W14" s="221"/>
      <c r="X14" s="221"/>
      <c r="Y14" s="221"/>
      <c r="Z14" s="221"/>
      <c r="AA14" s="221"/>
      <c r="AB14" s="221"/>
      <c r="AC14" s="221"/>
      <c r="AD14" s="221"/>
      <c r="AE14" s="221"/>
      <c r="AF14" s="221"/>
      <c r="AG14" s="221"/>
      <c r="AH14" s="221"/>
      <c r="AI14" s="221"/>
      <c r="AJ14" s="221"/>
      <c r="AK14" s="28" t="s">
        <v>32</v>
      </c>
      <c r="AL14" s="20"/>
      <c r="AM14" s="20"/>
      <c r="AN14" s="30" t="s">
        <v>34</v>
      </c>
      <c r="AO14" s="20"/>
      <c r="AP14" s="20"/>
      <c r="AQ14" s="22"/>
      <c r="BE14" s="217"/>
      <c r="BS14" s="15" t="s">
        <v>18</v>
      </c>
    </row>
    <row r="15" spans="2:71" ht="6.95" customHeight="1">
      <c r="B15" s="19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2"/>
      <c r="BE15" s="217"/>
      <c r="BS15" s="15" t="s">
        <v>4</v>
      </c>
    </row>
    <row r="16" spans="2:71" ht="14.45" customHeight="1">
      <c r="B16" s="19"/>
      <c r="C16" s="20"/>
      <c r="D16" s="28" t="s">
        <v>35</v>
      </c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8" t="s">
        <v>30</v>
      </c>
      <c r="AL16" s="20"/>
      <c r="AM16" s="20"/>
      <c r="AN16" s="26" t="s">
        <v>20</v>
      </c>
      <c r="AO16" s="20"/>
      <c r="AP16" s="20"/>
      <c r="AQ16" s="22"/>
      <c r="BE16" s="217"/>
      <c r="BS16" s="15" t="s">
        <v>4</v>
      </c>
    </row>
    <row r="17" spans="2:71" ht="18.4" customHeight="1">
      <c r="B17" s="19"/>
      <c r="C17" s="20"/>
      <c r="D17" s="20"/>
      <c r="E17" s="26" t="s">
        <v>36</v>
      </c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8" t="s">
        <v>32</v>
      </c>
      <c r="AL17" s="20"/>
      <c r="AM17" s="20"/>
      <c r="AN17" s="26" t="s">
        <v>20</v>
      </c>
      <c r="AO17" s="20"/>
      <c r="AP17" s="20"/>
      <c r="AQ17" s="22"/>
      <c r="BE17" s="217"/>
      <c r="BS17" s="15" t="s">
        <v>37</v>
      </c>
    </row>
    <row r="18" spans="2:71" ht="6.95" customHeight="1">
      <c r="B18" s="19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2"/>
      <c r="BE18" s="217"/>
      <c r="BS18" s="15" t="s">
        <v>6</v>
      </c>
    </row>
    <row r="19" spans="2:71" ht="14.45" customHeight="1">
      <c r="B19" s="19"/>
      <c r="C19" s="20"/>
      <c r="D19" s="28" t="s">
        <v>38</v>
      </c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2"/>
      <c r="BE19" s="217"/>
      <c r="BS19" s="15" t="s">
        <v>6</v>
      </c>
    </row>
    <row r="20" spans="2:71" ht="48.75" customHeight="1">
      <c r="B20" s="19"/>
      <c r="C20" s="20"/>
      <c r="D20" s="20"/>
      <c r="E20" s="224" t="s">
        <v>39</v>
      </c>
      <c r="F20" s="221"/>
      <c r="G20" s="221"/>
      <c r="H20" s="221"/>
      <c r="I20" s="221"/>
      <c r="J20" s="221"/>
      <c r="K20" s="221"/>
      <c r="L20" s="221"/>
      <c r="M20" s="221"/>
      <c r="N20" s="221"/>
      <c r="O20" s="221"/>
      <c r="P20" s="221"/>
      <c r="Q20" s="221"/>
      <c r="R20" s="221"/>
      <c r="S20" s="221"/>
      <c r="T20" s="221"/>
      <c r="U20" s="221"/>
      <c r="V20" s="221"/>
      <c r="W20" s="221"/>
      <c r="X20" s="221"/>
      <c r="Y20" s="221"/>
      <c r="Z20" s="221"/>
      <c r="AA20" s="221"/>
      <c r="AB20" s="221"/>
      <c r="AC20" s="221"/>
      <c r="AD20" s="221"/>
      <c r="AE20" s="221"/>
      <c r="AF20" s="221"/>
      <c r="AG20" s="221"/>
      <c r="AH20" s="221"/>
      <c r="AI20" s="221"/>
      <c r="AJ20" s="221"/>
      <c r="AK20" s="221"/>
      <c r="AL20" s="221"/>
      <c r="AM20" s="221"/>
      <c r="AN20" s="221"/>
      <c r="AO20" s="20"/>
      <c r="AP20" s="20"/>
      <c r="AQ20" s="22"/>
      <c r="BE20" s="217"/>
      <c r="BS20" s="15" t="s">
        <v>4</v>
      </c>
    </row>
    <row r="21" spans="2:57" ht="6.95" customHeight="1">
      <c r="B21" s="19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2"/>
      <c r="BE21" s="217"/>
    </row>
    <row r="22" spans="2:57" ht="6.95" customHeight="1">
      <c r="B22" s="19"/>
      <c r="C22" s="20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20"/>
      <c r="AQ22" s="22"/>
      <c r="BE22" s="217"/>
    </row>
    <row r="23" spans="2:57" s="1" customFormat="1" ht="25.9" customHeight="1">
      <c r="B23" s="32"/>
      <c r="C23" s="33"/>
      <c r="D23" s="34" t="s">
        <v>40</v>
      </c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225">
        <f>ROUND(AG51,2)</f>
        <v>0</v>
      </c>
      <c r="AL23" s="226"/>
      <c r="AM23" s="226"/>
      <c r="AN23" s="226"/>
      <c r="AO23" s="226"/>
      <c r="AP23" s="33"/>
      <c r="AQ23" s="36"/>
      <c r="BE23" s="218"/>
    </row>
    <row r="24" spans="2:57" s="1" customFormat="1" ht="6.95" customHeight="1">
      <c r="B24" s="32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6"/>
      <c r="BE24" s="218"/>
    </row>
    <row r="25" spans="2:57" s="1" customFormat="1" ht="13.5">
      <c r="B25" s="32"/>
      <c r="C25" s="33"/>
      <c r="D25" s="33"/>
      <c r="E25" s="33"/>
      <c r="F25" s="33"/>
      <c r="G25" s="33"/>
      <c r="H25" s="33"/>
      <c r="I25" s="33"/>
      <c r="J25" s="33"/>
      <c r="K25" s="33"/>
      <c r="L25" s="227" t="s">
        <v>41</v>
      </c>
      <c r="M25" s="228"/>
      <c r="N25" s="228"/>
      <c r="O25" s="228"/>
      <c r="P25" s="33"/>
      <c r="Q25" s="33"/>
      <c r="R25" s="33"/>
      <c r="S25" s="33"/>
      <c r="T25" s="33"/>
      <c r="U25" s="33"/>
      <c r="V25" s="33"/>
      <c r="W25" s="227" t="s">
        <v>42</v>
      </c>
      <c r="X25" s="228"/>
      <c r="Y25" s="228"/>
      <c r="Z25" s="228"/>
      <c r="AA25" s="228"/>
      <c r="AB25" s="228"/>
      <c r="AC25" s="228"/>
      <c r="AD25" s="228"/>
      <c r="AE25" s="228"/>
      <c r="AF25" s="33"/>
      <c r="AG25" s="33"/>
      <c r="AH25" s="33"/>
      <c r="AI25" s="33"/>
      <c r="AJ25" s="33"/>
      <c r="AK25" s="227" t="s">
        <v>43</v>
      </c>
      <c r="AL25" s="228"/>
      <c r="AM25" s="228"/>
      <c r="AN25" s="228"/>
      <c r="AO25" s="228"/>
      <c r="AP25" s="33"/>
      <c r="AQ25" s="36"/>
      <c r="BE25" s="218"/>
    </row>
    <row r="26" spans="2:57" s="2" customFormat="1" ht="14.45" customHeight="1">
      <c r="B26" s="38"/>
      <c r="C26" s="39"/>
      <c r="D26" s="40" t="s">
        <v>44</v>
      </c>
      <c r="E26" s="39"/>
      <c r="F26" s="40" t="s">
        <v>45</v>
      </c>
      <c r="G26" s="39"/>
      <c r="H26" s="39"/>
      <c r="I26" s="39"/>
      <c r="J26" s="39"/>
      <c r="K26" s="39"/>
      <c r="L26" s="229">
        <v>0.21</v>
      </c>
      <c r="M26" s="230"/>
      <c r="N26" s="230"/>
      <c r="O26" s="230"/>
      <c r="P26" s="39"/>
      <c r="Q26" s="39"/>
      <c r="R26" s="39"/>
      <c r="S26" s="39"/>
      <c r="T26" s="39"/>
      <c r="U26" s="39"/>
      <c r="V26" s="39"/>
      <c r="W26" s="231">
        <f>ROUND(AZ51,2)</f>
        <v>0</v>
      </c>
      <c r="X26" s="230"/>
      <c r="Y26" s="230"/>
      <c r="Z26" s="230"/>
      <c r="AA26" s="230"/>
      <c r="AB26" s="230"/>
      <c r="AC26" s="230"/>
      <c r="AD26" s="230"/>
      <c r="AE26" s="230"/>
      <c r="AF26" s="39"/>
      <c r="AG26" s="39"/>
      <c r="AH26" s="39"/>
      <c r="AI26" s="39"/>
      <c r="AJ26" s="39"/>
      <c r="AK26" s="231">
        <f>ROUND(AV51,2)</f>
        <v>0</v>
      </c>
      <c r="AL26" s="230"/>
      <c r="AM26" s="230"/>
      <c r="AN26" s="230"/>
      <c r="AO26" s="230"/>
      <c r="AP26" s="39"/>
      <c r="AQ26" s="41"/>
      <c r="BE26" s="219"/>
    </row>
    <row r="27" spans="2:57" s="2" customFormat="1" ht="14.45" customHeight="1">
      <c r="B27" s="38"/>
      <c r="C27" s="39"/>
      <c r="D27" s="39"/>
      <c r="E27" s="39"/>
      <c r="F27" s="40" t="s">
        <v>46</v>
      </c>
      <c r="G27" s="39"/>
      <c r="H27" s="39"/>
      <c r="I27" s="39"/>
      <c r="J27" s="39"/>
      <c r="K27" s="39"/>
      <c r="L27" s="229">
        <v>0.15</v>
      </c>
      <c r="M27" s="230"/>
      <c r="N27" s="230"/>
      <c r="O27" s="230"/>
      <c r="P27" s="39"/>
      <c r="Q27" s="39"/>
      <c r="R27" s="39"/>
      <c r="S27" s="39"/>
      <c r="T27" s="39"/>
      <c r="U27" s="39"/>
      <c r="V27" s="39"/>
      <c r="W27" s="231">
        <f>ROUND(BA51,2)</f>
        <v>0</v>
      </c>
      <c r="X27" s="230"/>
      <c r="Y27" s="230"/>
      <c r="Z27" s="230"/>
      <c r="AA27" s="230"/>
      <c r="AB27" s="230"/>
      <c r="AC27" s="230"/>
      <c r="AD27" s="230"/>
      <c r="AE27" s="230"/>
      <c r="AF27" s="39"/>
      <c r="AG27" s="39"/>
      <c r="AH27" s="39"/>
      <c r="AI27" s="39"/>
      <c r="AJ27" s="39"/>
      <c r="AK27" s="231">
        <f>ROUND(AW51,2)</f>
        <v>0</v>
      </c>
      <c r="AL27" s="230"/>
      <c r="AM27" s="230"/>
      <c r="AN27" s="230"/>
      <c r="AO27" s="230"/>
      <c r="AP27" s="39"/>
      <c r="AQ27" s="41"/>
      <c r="BE27" s="219"/>
    </row>
    <row r="28" spans="2:57" s="2" customFormat="1" ht="14.45" customHeight="1" hidden="1">
      <c r="B28" s="38"/>
      <c r="C28" s="39"/>
      <c r="D28" s="39"/>
      <c r="E28" s="39"/>
      <c r="F28" s="40" t="s">
        <v>47</v>
      </c>
      <c r="G28" s="39"/>
      <c r="H28" s="39"/>
      <c r="I28" s="39"/>
      <c r="J28" s="39"/>
      <c r="K28" s="39"/>
      <c r="L28" s="229">
        <v>0.21</v>
      </c>
      <c r="M28" s="230"/>
      <c r="N28" s="230"/>
      <c r="O28" s="230"/>
      <c r="P28" s="39"/>
      <c r="Q28" s="39"/>
      <c r="R28" s="39"/>
      <c r="S28" s="39"/>
      <c r="T28" s="39"/>
      <c r="U28" s="39"/>
      <c r="V28" s="39"/>
      <c r="W28" s="231">
        <f>ROUND(BB51,2)</f>
        <v>0</v>
      </c>
      <c r="X28" s="230"/>
      <c r="Y28" s="230"/>
      <c r="Z28" s="230"/>
      <c r="AA28" s="230"/>
      <c r="AB28" s="230"/>
      <c r="AC28" s="230"/>
      <c r="AD28" s="230"/>
      <c r="AE28" s="230"/>
      <c r="AF28" s="39"/>
      <c r="AG28" s="39"/>
      <c r="AH28" s="39"/>
      <c r="AI28" s="39"/>
      <c r="AJ28" s="39"/>
      <c r="AK28" s="231">
        <v>0</v>
      </c>
      <c r="AL28" s="230"/>
      <c r="AM28" s="230"/>
      <c r="AN28" s="230"/>
      <c r="AO28" s="230"/>
      <c r="AP28" s="39"/>
      <c r="AQ28" s="41"/>
      <c r="BE28" s="219"/>
    </row>
    <row r="29" spans="2:57" s="2" customFormat="1" ht="14.45" customHeight="1" hidden="1">
      <c r="B29" s="38"/>
      <c r="C29" s="39"/>
      <c r="D29" s="39"/>
      <c r="E29" s="39"/>
      <c r="F29" s="40" t="s">
        <v>48</v>
      </c>
      <c r="G29" s="39"/>
      <c r="H29" s="39"/>
      <c r="I29" s="39"/>
      <c r="J29" s="39"/>
      <c r="K29" s="39"/>
      <c r="L29" s="229">
        <v>0.15</v>
      </c>
      <c r="M29" s="230"/>
      <c r="N29" s="230"/>
      <c r="O29" s="230"/>
      <c r="P29" s="39"/>
      <c r="Q29" s="39"/>
      <c r="R29" s="39"/>
      <c r="S29" s="39"/>
      <c r="T29" s="39"/>
      <c r="U29" s="39"/>
      <c r="V29" s="39"/>
      <c r="W29" s="231">
        <f>ROUND(BC51,2)</f>
        <v>0</v>
      </c>
      <c r="X29" s="230"/>
      <c r="Y29" s="230"/>
      <c r="Z29" s="230"/>
      <c r="AA29" s="230"/>
      <c r="AB29" s="230"/>
      <c r="AC29" s="230"/>
      <c r="AD29" s="230"/>
      <c r="AE29" s="230"/>
      <c r="AF29" s="39"/>
      <c r="AG29" s="39"/>
      <c r="AH29" s="39"/>
      <c r="AI29" s="39"/>
      <c r="AJ29" s="39"/>
      <c r="AK29" s="231">
        <v>0</v>
      </c>
      <c r="AL29" s="230"/>
      <c r="AM29" s="230"/>
      <c r="AN29" s="230"/>
      <c r="AO29" s="230"/>
      <c r="AP29" s="39"/>
      <c r="AQ29" s="41"/>
      <c r="BE29" s="219"/>
    </row>
    <row r="30" spans="2:57" s="2" customFormat="1" ht="14.45" customHeight="1" hidden="1">
      <c r="B30" s="38"/>
      <c r="C30" s="39"/>
      <c r="D30" s="39"/>
      <c r="E30" s="39"/>
      <c r="F30" s="40" t="s">
        <v>49</v>
      </c>
      <c r="G30" s="39"/>
      <c r="H30" s="39"/>
      <c r="I30" s="39"/>
      <c r="J30" s="39"/>
      <c r="K30" s="39"/>
      <c r="L30" s="229">
        <v>0</v>
      </c>
      <c r="M30" s="230"/>
      <c r="N30" s="230"/>
      <c r="O30" s="230"/>
      <c r="P30" s="39"/>
      <c r="Q30" s="39"/>
      <c r="R30" s="39"/>
      <c r="S30" s="39"/>
      <c r="T30" s="39"/>
      <c r="U30" s="39"/>
      <c r="V30" s="39"/>
      <c r="W30" s="231">
        <f>ROUND(BD51,2)</f>
        <v>0</v>
      </c>
      <c r="X30" s="230"/>
      <c r="Y30" s="230"/>
      <c r="Z30" s="230"/>
      <c r="AA30" s="230"/>
      <c r="AB30" s="230"/>
      <c r="AC30" s="230"/>
      <c r="AD30" s="230"/>
      <c r="AE30" s="230"/>
      <c r="AF30" s="39"/>
      <c r="AG30" s="39"/>
      <c r="AH30" s="39"/>
      <c r="AI30" s="39"/>
      <c r="AJ30" s="39"/>
      <c r="AK30" s="231">
        <v>0</v>
      </c>
      <c r="AL30" s="230"/>
      <c r="AM30" s="230"/>
      <c r="AN30" s="230"/>
      <c r="AO30" s="230"/>
      <c r="AP30" s="39"/>
      <c r="AQ30" s="41"/>
      <c r="BE30" s="219"/>
    </row>
    <row r="31" spans="2:57" s="1" customFormat="1" ht="6.95" customHeight="1">
      <c r="B31" s="32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6"/>
      <c r="BE31" s="218"/>
    </row>
    <row r="32" spans="2:57" s="1" customFormat="1" ht="25.9" customHeight="1">
      <c r="B32" s="32"/>
      <c r="C32" s="42"/>
      <c r="D32" s="43" t="s">
        <v>50</v>
      </c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5" t="s">
        <v>51</v>
      </c>
      <c r="U32" s="44"/>
      <c r="V32" s="44"/>
      <c r="W32" s="44"/>
      <c r="X32" s="232" t="s">
        <v>52</v>
      </c>
      <c r="Y32" s="233"/>
      <c r="Z32" s="233"/>
      <c r="AA32" s="233"/>
      <c r="AB32" s="233"/>
      <c r="AC32" s="44"/>
      <c r="AD32" s="44"/>
      <c r="AE32" s="44"/>
      <c r="AF32" s="44"/>
      <c r="AG32" s="44"/>
      <c r="AH32" s="44"/>
      <c r="AI32" s="44"/>
      <c r="AJ32" s="44"/>
      <c r="AK32" s="234">
        <f>SUM(AK23:AK30)</f>
        <v>0</v>
      </c>
      <c r="AL32" s="233"/>
      <c r="AM32" s="233"/>
      <c r="AN32" s="233"/>
      <c r="AO32" s="235"/>
      <c r="AP32" s="42"/>
      <c r="AQ32" s="46"/>
      <c r="BE32" s="218"/>
    </row>
    <row r="33" spans="2:43" s="1" customFormat="1" ht="6.95" customHeight="1">
      <c r="B33" s="32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6"/>
    </row>
    <row r="34" spans="2:43" s="1" customFormat="1" ht="6.95" customHeight="1">
      <c r="B34" s="47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9"/>
    </row>
    <row r="38" spans="2:44" s="1" customFormat="1" ht="6.95" customHeight="1">
      <c r="B38" s="50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2"/>
    </row>
    <row r="39" spans="2:44" s="1" customFormat="1" ht="36.95" customHeight="1">
      <c r="B39" s="32"/>
      <c r="C39" s="53" t="s">
        <v>53</v>
      </c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2"/>
    </row>
    <row r="40" spans="2:44" s="1" customFormat="1" ht="6.95" customHeight="1">
      <c r="B40" s="32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2"/>
    </row>
    <row r="41" spans="2:44" s="3" customFormat="1" ht="14.45" customHeight="1">
      <c r="B41" s="55"/>
      <c r="C41" s="56" t="s">
        <v>13</v>
      </c>
      <c r="D41" s="57"/>
      <c r="E41" s="57"/>
      <c r="F41" s="57"/>
      <c r="G41" s="57"/>
      <c r="H41" s="57"/>
      <c r="I41" s="57"/>
      <c r="J41" s="57"/>
      <c r="K41" s="57"/>
      <c r="L41" s="57" t="str">
        <f>K5</f>
        <v>CDZ-Trutnov</v>
      </c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8"/>
    </row>
    <row r="42" spans="2:44" s="4" customFormat="1" ht="36.95" customHeight="1">
      <c r="B42" s="59"/>
      <c r="C42" s="60" t="s">
        <v>16</v>
      </c>
      <c r="D42" s="61"/>
      <c r="E42" s="61"/>
      <c r="F42" s="61"/>
      <c r="G42" s="61"/>
      <c r="H42" s="61"/>
      <c r="I42" s="61"/>
      <c r="J42" s="61"/>
      <c r="K42" s="61"/>
      <c r="L42" s="236" t="str">
        <f>K6</f>
        <v>CENTRUM DUŠEVNÍHO ZDRAVÍ, NA NIVÁCH 57</v>
      </c>
      <c r="M42" s="237"/>
      <c r="N42" s="237"/>
      <c r="O42" s="237"/>
      <c r="P42" s="237"/>
      <c r="Q42" s="237"/>
      <c r="R42" s="237"/>
      <c r="S42" s="237"/>
      <c r="T42" s="237"/>
      <c r="U42" s="237"/>
      <c r="V42" s="237"/>
      <c r="W42" s="237"/>
      <c r="X42" s="237"/>
      <c r="Y42" s="237"/>
      <c r="Z42" s="237"/>
      <c r="AA42" s="237"/>
      <c r="AB42" s="237"/>
      <c r="AC42" s="237"/>
      <c r="AD42" s="237"/>
      <c r="AE42" s="237"/>
      <c r="AF42" s="237"/>
      <c r="AG42" s="237"/>
      <c r="AH42" s="237"/>
      <c r="AI42" s="237"/>
      <c r="AJ42" s="237"/>
      <c r="AK42" s="237"/>
      <c r="AL42" s="237"/>
      <c r="AM42" s="237"/>
      <c r="AN42" s="237"/>
      <c r="AO42" s="237"/>
      <c r="AP42" s="61"/>
      <c r="AQ42" s="61"/>
      <c r="AR42" s="62"/>
    </row>
    <row r="43" spans="2:44" s="1" customFormat="1" ht="6.95" customHeight="1">
      <c r="B43" s="32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2"/>
    </row>
    <row r="44" spans="2:44" s="1" customFormat="1" ht="13.5">
      <c r="B44" s="32"/>
      <c r="C44" s="56" t="s">
        <v>23</v>
      </c>
      <c r="D44" s="54"/>
      <c r="E44" s="54"/>
      <c r="F44" s="54"/>
      <c r="G44" s="54"/>
      <c r="H44" s="54"/>
      <c r="I44" s="54"/>
      <c r="J44" s="54"/>
      <c r="K44" s="54"/>
      <c r="L44" s="63" t="str">
        <f>IF(K8="","",K8)</f>
        <v>TRUTNOV</v>
      </c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6" t="s">
        <v>25</v>
      </c>
      <c r="AJ44" s="54"/>
      <c r="AK44" s="54"/>
      <c r="AL44" s="54"/>
      <c r="AM44" s="238" t="str">
        <f>IF(AN8="","",AN8)</f>
        <v>23. 2. 2018</v>
      </c>
      <c r="AN44" s="239"/>
      <c r="AO44" s="54"/>
      <c r="AP44" s="54"/>
      <c r="AQ44" s="54"/>
      <c r="AR44" s="52"/>
    </row>
    <row r="45" spans="2:44" s="1" customFormat="1" ht="6.95" customHeight="1">
      <c r="B45" s="32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2"/>
    </row>
    <row r="46" spans="2:56" s="1" customFormat="1" ht="13.5">
      <c r="B46" s="32"/>
      <c r="C46" s="56" t="s">
        <v>29</v>
      </c>
      <c r="D46" s="54"/>
      <c r="E46" s="54"/>
      <c r="F46" s="54"/>
      <c r="G46" s="54"/>
      <c r="H46" s="54"/>
      <c r="I46" s="54"/>
      <c r="J46" s="54"/>
      <c r="K46" s="54"/>
      <c r="L46" s="57" t="str">
        <f>IF(E11="","",E11)</f>
        <v>SDRUŽENÍ OZDRAVOVEN A LÉČEBEN OKRESU TRUTNOV</v>
      </c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6" t="s">
        <v>35</v>
      </c>
      <c r="AJ46" s="54"/>
      <c r="AK46" s="54"/>
      <c r="AL46" s="54"/>
      <c r="AM46" s="240" t="str">
        <f>IF(E17="","",E17)</f>
        <v>ATELIER PAVLÍČEK</v>
      </c>
      <c r="AN46" s="239"/>
      <c r="AO46" s="239"/>
      <c r="AP46" s="239"/>
      <c r="AQ46" s="54"/>
      <c r="AR46" s="52"/>
      <c r="AS46" s="241" t="s">
        <v>54</v>
      </c>
      <c r="AT46" s="242"/>
      <c r="AU46" s="65"/>
      <c r="AV46" s="65"/>
      <c r="AW46" s="65"/>
      <c r="AX46" s="65"/>
      <c r="AY46" s="65"/>
      <c r="AZ46" s="65"/>
      <c r="BA46" s="65"/>
      <c r="BB46" s="65"/>
      <c r="BC46" s="65"/>
      <c r="BD46" s="66"/>
    </row>
    <row r="47" spans="2:56" s="1" customFormat="1" ht="13.5">
      <c r="B47" s="32"/>
      <c r="C47" s="56" t="s">
        <v>33</v>
      </c>
      <c r="D47" s="54"/>
      <c r="E47" s="54"/>
      <c r="F47" s="54"/>
      <c r="G47" s="54"/>
      <c r="H47" s="54"/>
      <c r="I47" s="54"/>
      <c r="J47" s="54"/>
      <c r="K47" s="54"/>
      <c r="L47" s="57" t="str">
        <f>IF(E14="Vyplň údaj","",E14)</f>
        <v/>
      </c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2"/>
      <c r="AS47" s="243"/>
      <c r="AT47" s="244"/>
      <c r="AU47" s="67"/>
      <c r="AV47" s="67"/>
      <c r="AW47" s="67"/>
      <c r="AX47" s="67"/>
      <c r="AY47" s="67"/>
      <c r="AZ47" s="67"/>
      <c r="BA47" s="67"/>
      <c r="BB47" s="67"/>
      <c r="BC47" s="67"/>
      <c r="BD47" s="68"/>
    </row>
    <row r="48" spans="2:56" s="1" customFormat="1" ht="10.9" customHeight="1">
      <c r="B48" s="32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2"/>
      <c r="AS48" s="245"/>
      <c r="AT48" s="228"/>
      <c r="AU48" s="33"/>
      <c r="AV48" s="33"/>
      <c r="AW48" s="33"/>
      <c r="AX48" s="33"/>
      <c r="AY48" s="33"/>
      <c r="AZ48" s="33"/>
      <c r="BA48" s="33"/>
      <c r="BB48" s="33"/>
      <c r="BC48" s="33"/>
      <c r="BD48" s="70"/>
    </row>
    <row r="49" spans="2:56" s="1" customFormat="1" ht="29.25" customHeight="1">
      <c r="B49" s="32"/>
      <c r="C49" s="246" t="s">
        <v>55</v>
      </c>
      <c r="D49" s="247"/>
      <c r="E49" s="247"/>
      <c r="F49" s="247"/>
      <c r="G49" s="247"/>
      <c r="H49" s="71"/>
      <c r="I49" s="248" t="s">
        <v>56</v>
      </c>
      <c r="J49" s="247"/>
      <c r="K49" s="247"/>
      <c r="L49" s="247"/>
      <c r="M49" s="247"/>
      <c r="N49" s="247"/>
      <c r="O49" s="247"/>
      <c r="P49" s="247"/>
      <c r="Q49" s="247"/>
      <c r="R49" s="247"/>
      <c r="S49" s="247"/>
      <c r="T49" s="247"/>
      <c r="U49" s="247"/>
      <c r="V49" s="247"/>
      <c r="W49" s="247"/>
      <c r="X49" s="247"/>
      <c r="Y49" s="247"/>
      <c r="Z49" s="247"/>
      <c r="AA49" s="247"/>
      <c r="AB49" s="247"/>
      <c r="AC49" s="247"/>
      <c r="AD49" s="247"/>
      <c r="AE49" s="247"/>
      <c r="AF49" s="247"/>
      <c r="AG49" s="249" t="s">
        <v>57</v>
      </c>
      <c r="AH49" s="247"/>
      <c r="AI49" s="247"/>
      <c r="AJ49" s="247"/>
      <c r="AK49" s="247"/>
      <c r="AL49" s="247"/>
      <c r="AM49" s="247"/>
      <c r="AN49" s="248" t="s">
        <v>58</v>
      </c>
      <c r="AO49" s="247"/>
      <c r="AP49" s="247"/>
      <c r="AQ49" s="72" t="s">
        <v>59</v>
      </c>
      <c r="AR49" s="52"/>
      <c r="AS49" s="73" t="s">
        <v>60</v>
      </c>
      <c r="AT49" s="74" t="s">
        <v>61</v>
      </c>
      <c r="AU49" s="74" t="s">
        <v>62</v>
      </c>
      <c r="AV49" s="74" t="s">
        <v>63</v>
      </c>
      <c r="AW49" s="74" t="s">
        <v>64</v>
      </c>
      <c r="AX49" s="74" t="s">
        <v>65</v>
      </c>
      <c r="AY49" s="74" t="s">
        <v>66</v>
      </c>
      <c r="AZ49" s="74" t="s">
        <v>67</v>
      </c>
      <c r="BA49" s="74" t="s">
        <v>68</v>
      </c>
      <c r="BB49" s="74" t="s">
        <v>69</v>
      </c>
      <c r="BC49" s="74" t="s">
        <v>70</v>
      </c>
      <c r="BD49" s="75" t="s">
        <v>71</v>
      </c>
    </row>
    <row r="50" spans="2:56" s="1" customFormat="1" ht="10.9" customHeight="1">
      <c r="B50" s="32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4"/>
      <c r="AQ50" s="54"/>
      <c r="AR50" s="52"/>
      <c r="AS50" s="76"/>
      <c r="AT50" s="77"/>
      <c r="AU50" s="77"/>
      <c r="AV50" s="77"/>
      <c r="AW50" s="77"/>
      <c r="AX50" s="77"/>
      <c r="AY50" s="77"/>
      <c r="AZ50" s="77"/>
      <c r="BA50" s="77"/>
      <c r="BB50" s="77"/>
      <c r="BC50" s="77"/>
      <c r="BD50" s="78"/>
    </row>
    <row r="51" spans="2:90" s="4" customFormat="1" ht="32.45" customHeight="1">
      <c r="B51" s="59"/>
      <c r="C51" s="79" t="s">
        <v>72</v>
      </c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80"/>
      <c r="U51" s="80"/>
      <c r="V51" s="80"/>
      <c r="W51" s="80"/>
      <c r="X51" s="80"/>
      <c r="Y51" s="80"/>
      <c r="Z51" s="80"/>
      <c r="AA51" s="80"/>
      <c r="AB51" s="80"/>
      <c r="AC51" s="80"/>
      <c r="AD51" s="80"/>
      <c r="AE51" s="80"/>
      <c r="AF51" s="80"/>
      <c r="AG51" s="253">
        <f>ROUND(SUM(AG52:AG59),2)</f>
        <v>0</v>
      </c>
      <c r="AH51" s="253"/>
      <c r="AI51" s="253"/>
      <c r="AJ51" s="253"/>
      <c r="AK51" s="253"/>
      <c r="AL51" s="253"/>
      <c r="AM51" s="253"/>
      <c r="AN51" s="254">
        <f aca="true" t="shared" si="0" ref="AN51:AN59">SUM(AG51,AT51)</f>
        <v>0</v>
      </c>
      <c r="AO51" s="254"/>
      <c r="AP51" s="254"/>
      <c r="AQ51" s="81" t="s">
        <v>20</v>
      </c>
      <c r="AR51" s="62"/>
      <c r="AS51" s="82">
        <f>ROUND(SUM(AS52:AS59),2)</f>
        <v>0</v>
      </c>
      <c r="AT51" s="83">
        <f aca="true" t="shared" si="1" ref="AT51:AT59">ROUND(SUM(AV51:AW51),2)</f>
        <v>0</v>
      </c>
      <c r="AU51" s="84">
        <f>ROUND(SUM(AU52:AU59),5)</f>
        <v>0</v>
      </c>
      <c r="AV51" s="83">
        <f>ROUND(AZ51*L26,2)</f>
        <v>0</v>
      </c>
      <c r="AW51" s="83">
        <f>ROUND(BA51*L27,2)</f>
        <v>0</v>
      </c>
      <c r="AX51" s="83">
        <f>ROUND(BB51*L26,2)</f>
        <v>0</v>
      </c>
      <c r="AY51" s="83">
        <f>ROUND(BC51*L27,2)</f>
        <v>0</v>
      </c>
      <c r="AZ51" s="83">
        <f>ROUND(SUM(AZ52:AZ59),2)</f>
        <v>0</v>
      </c>
      <c r="BA51" s="83">
        <f>ROUND(SUM(BA52:BA59),2)</f>
        <v>0</v>
      </c>
      <c r="BB51" s="83">
        <f>ROUND(SUM(BB52:BB59),2)</f>
        <v>0</v>
      </c>
      <c r="BC51" s="83">
        <f>ROUND(SUM(BC52:BC59),2)</f>
        <v>0</v>
      </c>
      <c r="BD51" s="85">
        <f>ROUND(SUM(BD52:BD59),2)</f>
        <v>0</v>
      </c>
      <c r="BS51" s="86" t="s">
        <v>73</v>
      </c>
      <c r="BT51" s="86" t="s">
        <v>74</v>
      </c>
      <c r="BU51" s="87" t="s">
        <v>75</v>
      </c>
      <c r="BV51" s="86" t="s">
        <v>76</v>
      </c>
      <c r="BW51" s="86" t="s">
        <v>5</v>
      </c>
      <c r="BX51" s="86" t="s">
        <v>77</v>
      </c>
      <c r="CL51" s="86" t="s">
        <v>20</v>
      </c>
    </row>
    <row r="52" spans="1:91" s="5" customFormat="1" ht="22.5" customHeight="1">
      <c r="A52" s="260" t="s">
        <v>4988</v>
      </c>
      <c r="B52" s="88"/>
      <c r="C52" s="89"/>
      <c r="D52" s="252" t="s">
        <v>78</v>
      </c>
      <c r="E52" s="251"/>
      <c r="F52" s="251"/>
      <c r="G52" s="251"/>
      <c r="H52" s="251"/>
      <c r="I52" s="90"/>
      <c r="J52" s="252" t="s">
        <v>79</v>
      </c>
      <c r="K52" s="251"/>
      <c r="L52" s="251"/>
      <c r="M52" s="251"/>
      <c r="N52" s="251"/>
      <c r="O52" s="251"/>
      <c r="P52" s="251"/>
      <c r="Q52" s="251"/>
      <c r="R52" s="251"/>
      <c r="S52" s="251"/>
      <c r="T52" s="251"/>
      <c r="U52" s="251"/>
      <c r="V52" s="251"/>
      <c r="W52" s="251"/>
      <c r="X52" s="251"/>
      <c r="Y52" s="251"/>
      <c r="Z52" s="251"/>
      <c r="AA52" s="251"/>
      <c r="AB52" s="251"/>
      <c r="AC52" s="251"/>
      <c r="AD52" s="251"/>
      <c r="AE52" s="251"/>
      <c r="AF52" s="251"/>
      <c r="AG52" s="250">
        <f>'06 - Elektroinstalace'!J27</f>
        <v>0</v>
      </c>
      <c r="AH52" s="251"/>
      <c r="AI52" s="251"/>
      <c r="AJ52" s="251"/>
      <c r="AK52" s="251"/>
      <c r="AL52" s="251"/>
      <c r="AM52" s="251"/>
      <c r="AN52" s="250">
        <f t="shared" si="0"/>
        <v>0</v>
      </c>
      <c r="AO52" s="251"/>
      <c r="AP52" s="251"/>
      <c r="AQ52" s="91" t="s">
        <v>80</v>
      </c>
      <c r="AR52" s="92"/>
      <c r="AS52" s="93">
        <v>0</v>
      </c>
      <c r="AT52" s="94">
        <f t="shared" si="1"/>
        <v>0</v>
      </c>
      <c r="AU52" s="95">
        <f>'06 - Elektroinstalace'!P90</f>
        <v>0</v>
      </c>
      <c r="AV52" s="94">
        <f>'06 - Elektroinstalace'!J30</f>
        <v>0</v>
      </c>
      <c r="AW52" s="94">
        <f>'06 - Elektroinstalace'!J31</f>
        <v>0</v>
      </c>
      <c r="AX52" s="94">
        <f>'06 - Elektroinstalace'!J32</f>
        <v>0</v>
      </c>
      <c r="AY52" s="94">
        <f>'06 - Elektroinstalace'!J33</f>
        <v>0</v>
      </c>
      <c r="AZ52" s="94">
        <f>'06 - Elektroinstalace'!F30</f>
        <v>0</v>
      </c>
      <c r="BA52" s="94">
        <f>'06 - Elektroinstalace'!F31</f>
        <v>0</v>
      </c>
      <c r="BB52" s="94">
        <f>'06 - Elektroinstalace'!F32</f>
        <v>0</v>
      </c>
      <c r="BC52" s="94">
        <f>'06 - Elektroinstalace'!F33</f>
        <v>0</v>
      </c>
      <c r="BD52" s="96">
        <f>'06 - Elektroinstalace'!F34</f>
        <v>0</v>
      </c>
      <c r="BT52" s="97" t="s">
        <v>22</v>
      </c>
      <c r="BV52" s="97" t="s">
        <v>76</v>
      </c>
      <c r="BW52" s="97" t="s">
        <v>81</v>
      </c>
      <c r="BX52" s="97" t="s">
        <v>5</v>
      </c>
      <c r="CL52" s="97" t="s">
        <v>20</v>
      </c>
      <c r="CM52" s="97" t="s">
        <v>82</v>
      </c>
    </row>
    <row r="53" spans="1:91" s="5" customFormat="1" ht="22.5" customHeight="1">
      <c r="A53" s="260" t="s">
        <v>4988</v>
      </c>
      <c r="B53" s="88"/>
      <c r="C53" s="89"/>
      <c r="D53" s="252" t="s">
        <v>83</v>
      </c>
      <c r="E53" s="251"/>
      <c r="F53" s="251"/>
      <c r="G53" s="251"/>
      <c r="H53" s="251"/>
      <c r="I53" s="90"/>
      <c r="J53" s="252" t="s">
        <v>84</v>
      </c>
      <c r="K53" s="251"/>
      <c r="L53" s="251"/>
      <c r="M53" s="251"/>
      <c r="N53" s="251"/>
      <c r="O53" s="251"/>
      <c r="P53" s="251"/>
      <c r="Q53" s="251"/>
      <c r="R53" s="251"/>
      <c r="S53" s="251"/>
      <c r="T53" s="251"/>
      <c r="U53" s="251"/>
      <c r="V53" s="251"/>
      <c r="W53" s="251"/>
      <c r="X53" s="251"/>
      <c r="Y53" s="251"/>
      <c r="Z53" s="251"/>
      <c r="AA53" s="251"/>
      <c r="AB53" s="251"/>
      <c r="AC53" s="251"/>
      <c r="AD53" s="251"/>
      <c r="AE53" s="251"/>
      <c r="AF53" s="251"/>
      <c r="AG53" s="250">
        <f>'04 - Ústřední vytápění'!J27</f>
        <v>0</v>
      </c>
      <c r="AH53" s="251"/>
      <c r="AI53" s="251"/>
      <c r="AJ53" s="251"/>
      <c r="AK53" s="251"/>
      <c r="AL53" s="251"/>
      <c r="AM53" s="251"/>
      <c r="AN53" s="250">
        <f t="shared" si="0"/>
        <v>0</v>
      </c>
      <c r="AO53" s="251"/>
      <c r="AP53" s="251"/>
      <c r="AQ53" s="91" t="s">
        <v>80</v>
      </c>
      <c r="AR53" s="92"/>
      <c r="AS53" s="93">
        <v>0</v>
      </c>
      <c r="AT53" s="94">
        <f t="shared" si="1"/>
        <v>0</v>
      </c>
      <c r="AU53" s="95">
        <f>'04 - Ústřední vytápění'!P84</f>
        <v>0</v>
      </c>
      <c r="AV53" s="94">
        <f>'04 - Ústřední vytápění'!J30</f>
        <v>0</v>
      </c>
      <c r="AW53" s="94">
        <f>'04 - Ústřední vytápění'!J31</f>
        <v>0</v>
      </c>
      <c r="AX53" s="94">
        <f>'04 - Ústřední vytápění'!J32</f>
        <v>0</v>
      </c>
      <c r="AY53" s="94">
        <f>'04 - Ústřední vytápění'!J33</f>
        <v>0</v>
      </c>
      <c r="AZ53" s="94">
        <f>'04 - Ústřední vytápění'!F30</f>
        <v>0</v>
      </c>
      <c r="BA53" s="94">
        <f>'04 - Ústřední vytápění'!F31</f>
        <v>0</v>
      </c>
      <c r="BB53" s="94">
        <f>'04 - Ústřední vytápění'!F32</f>
        <v>0</v>
      </c>
      <c r="BC53" s="94">
        <f>'04 - Ústřední vytápění'!F33</f>
        <v>0</v>
      </c>
      <c r="BD53" s="96">
        <f>'04 - Ústřední vytápění'!F34</f>
        <v>0</v>
      </c>
      <c r="BT53" s="97" t="s">
        <v>22</v>
      </c>
      <c r="BV53" s="97" t="s">
        <v>76</v>
      </c>
      <c r="BW53" s="97" t="s">
        <v>85</v>
      </c>
      <c r="BX53" s="97" t="s">
        <v>5</v>
      </c>
      <c r="CL53" s="97" t="s">
        <v>20</v>
      </c>
      <c r="CM53" s="97" t="s">
        <v>82</v>
      </c>
    </row>
    <row r="54" spans="1:91" s="5" customFormat="1" ht="22.5" customHeight="1">
      <c r="A54" s="260" t="s">
        <v>4988</v>
      </c>
      <c r="B54" s="88"/>
      <c r="C54" s="89"/>
      <c r="D54" s="252" t="s">
        <v>86</v>
      </c>
      <c r="E54" s="251"/>
      <c r="F54" s="251"/>
      <c r="G54" s="251"/>
      <c r="H54" s="251"/>
      <c r="I54" s="90"/>
      <c r="J54" s="252" t="s">
        <v>87</v>
      </c>
      <c r="K54" s="251"/>
      <c r="L54" s="251"/>
      <c r="M54" s="251"/>
      <c r="N54" s="251"/>
      <c r="O54" s="251"/>
      <c r="P54" s="251"/>
      <c r="Q54" s="251"/>
      <c r="R54" s="251"/>
      <c r="S54" s="251"/>
      <c r="T54" s="251"/>
      <c r="U54" s="251"/>
      <c r="V54" s="251"/>
      <c r="W54" s="251"/>
      <c r="X54" s="251"/>
      <c r="Y54" s="251"/>
      <c r="Z54" s="251"/>
      <c r="AA54" s="251"/>
      <c r="AB54" s="251"/>
      <c r="AC54" s="251"/>
      <c r="AD54" s="251"/>
      <c r="AE54" s="251"/>
      <c r="AF54" s="251"/>
      <c r="AG54" s="250">
        <f>'07 - Vzduchotechnika'!J27</f>
        <v>0</v>
      </c>
      <c r="AH54" s="251"/>
      <c r="AI54" s="251"/>
      <c r="AJ54" s="251"/>
      <c r="AK54" s="251"/>
      <c r="AL54" s="251"/>
      <c r="AM54" s="251"/>
      <c r="AN54" s="250">
        <f t="shared" si="0"/>
        <v>0</v>
      </c>
      <c r="AO54" s="251"/>
      <c r="AP54" s="251"/>
      <c r="AQ54" s="91" t="s">
        <v>80</v>
      </c>
      <c r="AR54" s="92"/>
      <c r="AS54" s="93">
        <v>0</v>
      </c>
      <c r="AT54" s="94">
        <f t="shared" si="1"/>
        <v>0</v>
      </c>
      <c r="AU54" s="95">
        <f>'07 - Vzduchotechnika'!P87</f>
        <v>0</v>
      </c>
      <c r="AV54" s="94">
        <f>'07 - Vzduchotechnika'!J30</f>
        <v>0</v>
      </c>
      <c r="AW54" s="94">
        <f>'07 - Vzduchotechnika'!J31</f>
        <v>0</v>
      </c>
      <c r="AX54" s="94">
        <f>'07 - Vzduchotechnika'!J32</f>
        <v>0</v>
      </c>
      <c r="AY54" s="94">
        <f>'07 - Vzduchotechnika'!J33</f>
        <v>0</v>
      </c>
      <c r="AZ54" s="94">
        <f>'07 - Vzduchotechnika'!F30</f>
        <v>0</v>
      </c>
      <c r="BA54" s="94">
        <f>'07 - Vzduchotechnika'!F31</f>
        <v>0</v>
      </c>
      <c r="BB54" s="94">
        <f>'07 - Vzduchotechnika'!F32</f>
        <v>0</v>
      </c>
      <c r="BC54" s="94">
        <f>'07 - Vzduchotechnika'!F33</f>
        <v>0</v>
      </c>
      <c r="BD54" s="96">
        <f>'07 - Vzduchotechnika'!F34</f>
        <v>0</v>
      </c>
      <c r="BT54" s="97" t="s">
        <v>22</v>
      </c>
      <c r="BV54" s="97" t="s">
        <v>76</v>
      </c>
      <c r="BW54" s="97" t="s">
        <v>88</v>
      </c>
      <c r="BX54" s="97" t="s">
        <v>5</v>
      </c>
      <c r="CL54" s="97" t="s">
        <v>20</v>
      </c>
      <c r="CM54" s="97" t="s">
        <v>82</v>
      </c>
    </row>
    <row r="55" spans="1:91" s="5" customFormat="1" ht="22.5" customHeight="1">
      <c r="A55" s="260" t="s">
        <v>4988</v>
      </c>
      <c r="B55" s="88"/>
      <c r="C55" s="89"/>
      <c r="D55" s="252" t="s">
        <v>89</v>
      </c>
      <c r="E55" s="251"/>
      <c r="F55" s="251"/>
      <c r="G55" s="251"/>
      <c r="H55" s="251"/>
      <c r="I55" s="90"/>
      <c r="J55" s="252" t="s">
        <v>90</v>
      </c>
      <c r="K55" s="251"/>
      <c r="L55" s="251"/>
      <c r="M55" s="251"/>
      <c r="N55" s="251"/>
      <c r="O55" s="251"/>
      <c r="P55" s="251"/>
      <c r="Q55" s="251"/>
      <c r="R55" s="251"/>
      <c r="S55" s="251"/>
      <c r="T55" s="251"/>
      <c r="U55" s="251"/>
      <c r="V55" s="251"/>
      <c r="W55" s="251"/>
      <c r="X55" s="251"/>
      <c r="Y55" s="251"/>
      <c r="Z55" s="251"/>
      <c r="AA55" s="251"/>
      <c r="AB55" s="251"/>
      <c r="AC55" s="251"/>
      <c r="AD55" s="251"/>
      <c r="AE55" s="251"/>
      <c r="AF55" s="251"/>
      <c r="AG55" s="250">
        <f>'02 - Zpevněné plochy'!J27</f>
        <v>0</v>
      </c>
      <c r="AH55" s="251"/>
      <c r="AI55" s="251"/>
      <c r="AJ55" s="251"/>
      <c r="AK55" s="251"/>
      <c r="AL55" s="251"/>
      <c r="AM55" s="251"/>
      <c r="AN55" s="250">
        <f t="shared" si="0"/>
        <v>0</v>
      </c>
      <c r="AO55" s="251"/>
      <c r="AP55" s="251"/>
      <c r="AQ55" s="91" t="s">
        <v>80</v>
      </c>
      <c r="AR55" s="92"/>
      <c r="AS55" s="93">
        <v>0</v>
      </c>
      <c r="AT55" s="94">
        <f t="shared" si="1"/>
        <v>0</v>
      </c>
      <c r="AU55" s="95">
        <f>'02 - Zpevněné plochy'!P83</f>
        <v>0</v>
      </c>
      <c r="AV55" s="94">
        <f>'02 - Zpevněné plochy'!J30</f>
        <v>0</v>
      </c>
      <c r="AW55" s="94">
        <f>'02 - Zpevněné plochy'!J31</f>
        <v>0</v>
      </c>
      <c r="AX55" s="94">
        <f>'02 - Zpevněné plochy'!J32</f>
        <v>0</v>
      </c>
      <c r="AY55" s="94">
        <f>'02 - Zpevněné plochy'!J33</f>
        <v>0</v>
      </c>
      <c r="AZ55" s="94">
        <f>'02 - Zpevněné plochy'!F30</f>
        <v>0</v>
      </c>
      <c r="BA55" s="94">
        <f>'02 - Zpevněné plochy'!F31</f>
        <v>0</v>
      </c>
      <c r="BB55" s="94">
        <f>'02 - Zpevněné plochy'!F32</f>
        <v>0</v>
      </c>
      <c r="BC55" s="94">
        <f>'02 - Zpevněné plochy'!F33</f>
        <v>0</v>
      </c>
      <c r="BD55" s="96">
        <f>'02 - Zpevněné plochy'!F34</f>
        <v>0</v>
      </c>
      <c r="BT55" s="97" t="s">
        <v>22</v>
      </c>
      <c r="BV55" s="97" t="s">
        <v>76</v>
      </c>
      <c r="BW55" s="97" t="s">
        <v>91</v>
      </c>
      <c r="BX55" s="97" t="s">
        <v>5</v>
      </c>
      <c r="CL55" s="97" t="s">
        <v>20</v>
      </c>
      <c r="CM55" s="97" t="s">
        <v>82</v>
      </c>
    </row>
    <row r="56" spans="1:91" s="5" customFormat="1" ht="22.5" customHeight="1">
      <c r="A56" s="260" t="s">
        <v>4988</v>
      </c>
      <c r="B56" s="88"/>
      <c r="C56" s="89"/>
      <c r="D56" s="252" t="s">
        <v>92</v>
      </c>
      <c r="E56" s="251"/>
      <c r="F56" s="251"/>
      <c r="G56" s="251"/>
      <c r="H56" s="251"/>
      <c r="I56" s="90"/>
      <c r="J56" s="252" t="s">
        <v>93</v>
      </c>
      <c r="K56" s="251"/>
      <c r="L56" s="251"/>
      <c r="M56" s="251"/>
      <c r="N56" s="251"/>
      <c r="O56" s="251"/>
      <c r="P56" s="251"/>
      <c r="Q56" s="251"/>
      <c r="R56" s="251"/>
      <c r="S56" s="251"/>
      <c r="T56" s="251"/>
      <c r="U56" s="251"/>
      <c r="V56" s="251"/>
      <c r="W56" s="251"/>
      <c r="X56" s="251"/>
      <c r="Y56" s="251"/>
      <c r="Z56" s="251"/>
      <c r="AA56" s="251"/>
      <c r="AB56" s="251"/>
      <c r="AC56" s="251"/>
      <c r="AD56" s="251"/>
      <c r="AE56" s="251"/>
      <c r="AF56" s="251"/>
      <c r="AG56" s="250">
        <f>'03 - Zdravotní technika'!J27</f>
        <v>0</v>
      </c>
      <c r="AH56" s="251"/>
      <c r="AI56" s="251"/>
      <c r="AJ56" s="251"/>
      <c r="AK56" s="251"/>
      <c r="AL56" s="251"/>
      <c r="AM56" s="251"/>
      <c r="AN56" s="250">
        <f t="shared" si="0"/>
        <v>0</v>
      </c>
      <c r="AO56" s="251"/>
      <c r="AP56" s="251"/>
      <c r="AQ56" s="91" t="s">
        <v>80</v>
      </c>
      <c r="AR56" s="92"/>
      <c r="AS56" s="93">
        <v>0</v>
      </c>
      <c r="AT56" s="94">
        <f t="shared" si="1"/>
        <v>0</v>
      </c>
      <c r="AU56" s="95">
        <f>'03 - Zdravotní technika'!P86</f>
        <v>0</v>
      </c>
      <c r="AV56" s="94">
        <f>'03 - Zdravotní technika'!J30</f>
        <v>0</v>
      </c>
      <c r="AW56" s="94">
        <f>'03 - Zdravotní technika'!J31</f>
        <v>0</v>
      </c>
      <c r="AX56" s="94">
        <f>'03 - Zdravotní technika'!J32</f>
        <v>0</v>
      </c>
      <c r="AY56" s="94">
        <f>'03 - Zdravotní technika'!J33</f>
        <v>0</v>
      </c>
      <c r="AZ56" s="94">
        <f>'03 - Zdravotní technika'!F30</f>
        <v>0</v>
      </c>
      <c r="BA56" s="94">
        <f>'03 - Zdravotní technika'!F31</f>
        <v>0</v>
      </c>
      <c r="BB56" s="94">
        <f>'03 - Zdravotní technika'!F32</f>
        <v>0</v>
      </c>
      <c r="BC56" s="94">
        <f>'03 - Zdravotní technika'!F33</f>
        <v>0</v>
      </c>
      <c r="BD56" s="96">
        <f>'03 - Zdravotní technika'!F34</f>
        <v>0</v>
      </c>
      <c r="BT56" s="97" t="s">
        <v>22</v>
      </c>
      <c r="BV56" s="97" t="s">
        <v>76</v>
      </c>
      <c r="BW56" s="97" t="s">
        <v>94</v>
      </c>
      <c r="BX56" s="97" t="s">
        <v>5</v>
      </c>
      <c r="CL56" s="97" t="s">
        <v>20</v>
      </c>
      <c r="CM56" s="97" t="s">
        <v>82</v>
      </c>
    </row>
    <row r="57" spans="1:91" s="5" customFormat="1" ht="22.5" customHeight="1">
      <c r="A57" s="260" t="s">
        <v>4988</v>
      </c>
      <c r="B57" s="88"/>
      <c r="C57" s="89"/>
      <c r="D57" s="252" t="s">
        <v>95</v>
      </c>
      <c r="E57" s="251"/>
      <c r="F57" s="251"/>
      <c r="G57" s="251"/>
      <c r="H57" s="251"/>
      <c r="I57" s="90"/>
      <c r="J57" s="252" t="s">
        <v>96</v>
      </c>
      <c r="K57" s="251"/>
      <c r="L57" s="251"/>
      <c r="M57" s="251"/>
      <c r="N57" s="251"/>
      <c r="O57" s="251"/>
      <c r="P57" s="251"/>
      <c r="Q57" s="251"/>
      <c r="R57" s="251"/>
      <c r="S57" s="251"/>
      <c r="T57" s="251"/>
      <c r="U57" s="251"/>
      <c r="V57" s="251"/>
      <c r="W57" s="251"/>
      <c r="X57" s="251"/>
      <c r="Y57" s="251"/>
      <c r="Z57" s="251"/>
      <c r="AA57" s="251"/>
      <c r="AB57" s="251"/>
      <c r="AC57" s="251"/>
      <c r="AD57" s="251"/>
      <c r="AE57" s="251"/>
      <c r="AF57" s="251"/>
      <c r="AG57" s="250">
        <f>'05 - Kuchyňské linky'!J27</f>
        <v>0</v>
      </c>
      <c r="AH57" s="251"/>
      <c r="AI57" s="251"/>
      <c r="AJ57" s="251"/>
      <c r="AK57" s="251"/>
      <c r="AL57" s="251"/>
      <c r="AM57" s="251"/>
      <c r="AN57" s="250">
        <f t="shared" si="0"/>
        <v>0</v>
      </c>
      <c r="AO57" s="251"/>
      <c r="AP57" s="251"/>
      <c r="AQ57" s="91" t="s">
        <v>80</v>
      </c>
      <c r="AR57" s="92"/>
      <c r="AS57" s="93">
        <v>0</v>
      </c>
      <c r="AT57" s="94">
        <f t="shared" si="1"/>
        <v>0</v>
      </c>
      <c r="AU57" s="95">
        <f>'05 - Kuchyňské linky'!P85</f>
        <v>0</v>
      </c>
      <c r="AV57" s="94">
        <f>'05 - Kuchyňské linky'!J30</f>
        <v>0</v>
      </c>
      <c r="AW57" s="94">
        <f>'05 - Kuchyňské linky'!J31</f>
        <v>0</v>
      </c>
      <c r="AX57" s="94">
        <f>'05 - Kuchyňské linky'!J32</f>
        <v>0</v>
      </c>
      <c r="AY57" s="94">
        <f>'05 - Kuchyňské linky'!J33</f>
        <v>0</v>
      </c>
      <c r="AZ57" s="94">
        <f>'05 - Kuchyňské linky'!F30</f>
        <v>0</v>
      </c>
      <c r="BA57" s="94">
        <f>'05 - Kuchyňské linky'!F31</f>
        <v>0</v>
      </c>
      <c r="BB57" s="94">
        <f>'05 - Kuchyňské linky'!F32</f>
        <v>0</v>
      </c>
      <c r="BC57" s="94">
        <f>'05 - Kuchyňské linky'!F33</f>
        <v>0</v>
      </c>
      <c r="BD57" s="96">
        <f>'05 - Kuchyňské linky'!F34</f>
        <v>0</v>
      </c>
      <c r="BT57" s="97" t="s">
        <v>22</v>
      </c>
      <c r="BV57" s="97" t="s">
        <v>76</v>
      </c>
      <c r="BW57" s="97" t="s">
        <v>97</v>
      </c>
      <c r="BX57" s="97" t="s">
        <v>5</v>
      </c>
      <c r="CL57" s="97" t="s">
        <v>20</v>
      </c>
      <c r="CM57" s="97" t="s">
        <v>82</v>
      </c>
    </row>
    <row r="58" spans="1:91" s="5" customFormat="1" ht="22.5" customHeight="1">
      <c r="A58" s="260" t="s">
        <v>4988</v>
      </c>
      <c r="B58" s="88"/>
      <c r="C58" s="89"/>
      <c r="D58" s="252" t="s">
        <v>98</v>
      </c>
      <c r="E58" s="251"/>
      <c r="F58" s="251"/>
      <c r="G58" s="251"/>
      <c r="H58" s="251"/>
      <c r="I58" s="90"/>
      <c r="J58" s="252" t="s">
        <v>99</v>
      </c>
      <c r="K58" s="251"/>
      <c r="L58" s="251"/>
      <c r="M58" s="251"/>
      <c r="N58" s="251"/>
      <c r="O58" s="251"/>
      <c r="P58" s="251"/>
      <c r="Q58" s="251"/>
      <c r="R58" s="251"/>
      <c r="S58" s="251"/>
      <c r="T58" s="251"/>
      <c r="U58" s="251"/>
      <c r="V58" s="251"/>
      <c r="W58" s="251"/>
      <c r="X58" s="251"/>
      <c r="Y58" s="251"/>
      <c r="Z58" s="251"/>
      <c r="AA58" s="251"/>
      <c r="AB58" s="251"/>
      <c r="AC58" s="251"/>
      <c r="AD58" s="251"/>
      <c r="AE58" s="251"/>
      <c r="AF58" s="251"/>
      <c r="AG58" s="250">
        <f>'01 - Výstavba objektu  CDZ'!J27</f>
        <v>0</v>
      </c>
      <c r="AH58" s="251"/>
      <c r="AI58" s="251"/>
      <c r="AJ58" s="251"/>
      <c r="AK58" s="251"/>
      <c r="AL58" s="251"/>
      <c r="AM58" s="251"/>
      <c r="AN58" s="250">
        <f t="shared" si="0"/>
        <v>0</v>
      </c>
      <c r="AO58" s="251"/>
      <c r="AP58" s="251"/>
      <c r="AQ58" s="91" t="s">
        <v>80</v>
      </c>
      <c r="AR58" s="92"/>
      <c r="AS58" s="93">
        <v>0</v>
      </c>
      <c r="AT58" s="94">
        <f t="shared" si="1"/>
        <v>0</v>
      </c>
      <c r="AU58" s="95">
        <f>'01 - Výstavba objektu  CDZ'!P110</f>
        <v>0</v>
      </c>
      <c r="AV58" s="94">
        <f>'01 - Výstavba objektu  CDZ'!J30</f>
        <v>0</v>
      </c>
      <c r="AW58" s="94">
        <f>'01 - Výstavba objektu  CDZ'!J31</f>
        <v>0</v>
      </c>
      <c r="AX58" s="94">
        <f>'01 - Výstavba objektu  CDZ'!J32</f>
        <v>0</v>
      </c>
      <c r="AY58" s="94">
        <f>'01 - Výstavba objektu  CDZ'!J33</f>
        <v>0</v>
      </c>
      <c r="AZ58" s="94">
        <f>'01 - Výstavba objektu  CDZ'!F30</f>
        <v>0</v>
      </c>
      <c r="BA58" s="94">
        <f>'01 - Výstavba objektu  CDZ'!F31</f>
        <v>0</v>
      </c>
      <c r="BB58" s="94">
        <f>'01 - Výstavba objektu  CDZ'!F32</f>
        <v>0</v>
      </c>
      <c r="BC58" s="94">
        <f>'01 - Výstavba objektu  CDZ'!F33</f>
        <v>0</v>
      </c>
      <c r="BD58" s="96">
        <f>'01 - Výstavba objektu  CDZ'!F34</f>
        <v>0</v>
      </c>
      <c r="BT58" s="97" t="s">
        <v>22</v>
      </c>
      <c r="BV58" s="97" t="s">
        <v>76</v>
      </c>
      <c r="BW58" s="97" t="s">
        <v>100</v>
      </c>
      <c r="BX58" s="97" t="s">
        <v>5</v>
      </c>
      <c r="CL58" s="97" t="s">
        <v>20</v>
      </c>
      <c r="CM58" s="97" t="s">
        <v>82</v>
      </c>
    </row>
    <row r="59" spans="1:91" s="5" customFormat="1" ht="22.5" customHeight="1">
      <c r="A59" s="260" t="s">
        <v>4988</v>
      </c>
      <c r="B59" s="88"/>
      <c r="C59" s="89"/>
      <c r="D59" s="252" t="s">
        <v>101</v>
      </c>
      <c r="E59" s="251"/>
      <c r="F59" s="251"/>
      <c r="G59" s="251"/>
      <c r="H59" s="251"/>
      <c r="I59" s="90"/>
      <c r="J59" s="252" t="s">
        <v>102</v>
      </c>
      <c r="K59" s="251"/>
      <c r="L59" s="251"/>
      <c r="M59" s="251"/>
      <c r="N59" s="251"/>
      <c r="O59" s="251"/>
      <c r="P59" s="251"/>
      <c r="Q59" s="251"/>
      <c r="R59" s="251"/>
      <c r="S59" s="251"/>
      <c r="T59" s="251"/>
      <c r="U59" s="251"/>
      <c r="V59" s="251"/>
      <c r="W59" s="251"/>
      <c r="X59" s="251"/>
      <c r="Y59" s="251"/>
      <c r="Z59" s="251"/>
      <c r="AA59" s="251"/>
      <c r="AB59" s="251"/>
      <c r="AC59" s="251"/>
      <c r="AD59" s="251"/>
      <c r="AE59" s="251"/>
      <c r="AF59" s="251"/>
      <c r="AG59" s="250">
        <f>'08 - Vedlejší rozpočtové ...'!J27</f>
        <v>0</v>
      </c>
      <c r="AH59" s="251"/>
      <c r="AI59" s="251"/>
      <c r="AJ59" s="251"/>
      <c r="AK59" s="251"/>
      <c r="AL59" s="251"/>
      <c r="AM59" s="251"/>
      <c r="AN59" s="250">
        <f t="shared" si="0"/>
        <v>0</v>
      </c>
      <c r="AO59" s="251"/>
      <c r="AP59" s="251"/>
      <c r="AQ59" s="91" t="s">
        <v>80</v>
      </c>
      <c r="AR59" s="92"/>
      <c r="AS59" s="98">
        <v>0</v>
      </c>
      <c r="AT59" s="99">
        <f t="shared" si="1"/>
        <v>0</v>
      </c>
      <c r="AU59" s="100">
        <f>'08 - Vedlejší rozpočtové ...'!P82</f>
        <v>0</v>
      </c>
      <c r="AV59" s="99">
        <f>'08 - Vedlejší rozpočtové ...'!J30</f>
        <v>0</v>
      </c>
      <c r="AW59" s="99">
        <f>'08 - Vedlejší rozpočtové ...'!J31</f>
        <v>0</v>
      </c>
      <c r="AX59" s="99">
        <f>'08 - Vedlejší rozpočtové ...'!J32</f>
        <v>0</v>
      </c>
      <c r="AY59" s="99">
        <f>'08 - Vedlejší rozpočtové ...'!J33</f>
        <v>0</v>
      </c>
      <c r="AZ59" s="99">
        <f>'08 - Vedlejší rozpočtové ...'!F30</f>
        <v>0</v>
      </c>
      <c r="BA59" s="99">
        <f>'08 - Vedlejší rozpočtové ...'!F31</f>
        <v>0</v>
      </c>
      <c r="BB59" s="99">
        <f>'08 - Vedlejší rozpočtové ...'!F32</f>
        <v>0</v>
      </c>
      <c r="BC59" s="99">
        <f>'08 - Vedlejší rozpočtové ...'!F33</f>
        <v>0</v>
      </c>
      <c r="BD59" s="101">
        <f>'08 - Vedlejší rozpočtové ...'!F34</f>
        <v>0</v>
      </c>
      <c r="BT59" s="97" t="s">
        <v>22</v>
      </c>
      <c r="BV59" s="97" t="s">
        <v>76</v>
      </c>
      <c r="BW59" s="97" t="s">
        <v>103</v>
      </c>
      <c r="BX59" s="97" t="s">
        <v>5</v>
      </c>
      <c r="CL59" s="97" t="s">
        <v>20</v>
      </c>
      <c r="CM59" s="97" t="s">
        <v>82</v>
      </c>
    </row>
    <row r="60" spans="2:44" s="1" customFormat="1" ht="30" customHeight="1">
      <c r="B60" s="32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2"/>
    </row>
    <row r="61" spans="2:44" s="1" customFormat="1" ht="6.95" customHeight="1">
      <c r="B61" s="47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8"/>
      <c r="AG61" s="48"/>
      <c r="AH61" s="48"/>
      <c r="AI61" s="48"/>
      <c r="AJ61" s="48"/>
      <c r="AK61" s="48"/>
      <c r="AL61" s="48"/>
      <c r="AM61" s="48"/>
      <c r="AN61" s="48"/>
      <c r="AO61" s="48"/>
      <c r="AP61" s="48"/>
      <c r="AQ61" s="48"/>
      <c r="AR61" s="52"/>
    </row>
  </sheetData>
  <sheetProtection password="CC35" sheet="1" objects="1" scenarios="1" formatColumns="0" formatRows="0" sort="0" autoFilter="0"/>
  <mergeCells count="69">
    <mergeCell ref="AG51:AM51"/>
    <mergeCell ref="AN51:AP51"/>
    <mergeCell ref="AR2:BE2"/>
    <mergeCell ref="AN58:AP58"/>
    <mergeCell ref="AG58:AM58"/>
    <mergeCell ref="D58:H58"/>
    <mergeCell ref="J58:AF58"/>
    <mergeCell ref="AN59:AP59"/>
    <mergeCell ref="AG59:AM59"/>
    <mergeCell ref="D59:H59"/>
    <mergeCell ref="J59:AF59"/>
    <mergeCell ref="AN56:AP56"/>
    <mergeCell ref="AG56:AM56"/>
    <mergeCell ref="D56:H56"/>
    <mergeCell ref="J56:AF56"/>
    <mergeCell ref="AN57:AP57"/>
    <mergeCell ref="AG57:AM57"/>
    <mergeCell ref="D57:H57"/>
    <mergeCell ref="J57:AF57"/>
    <mergeCell ref="AN54:AP54"/>
    <mergeCell ref="AG54:AM54"/>
    <mergeCell ref="D54:H54"/>
    <mergeCell ref="J54:AF54"/>
    <mergeCell ref="AN55:AP55"/>
    <mergeCell ref="AG55:AM55"/>
    <mergeCell ref="D55:H55"/>
    <mergeCell ref="J55:AF55"/>
    <mergeCell ref="AN52:AP52"/>
    <mergeCell ref="AG52:AM52"/>
    <mergeCell ref="D52:H52"/>
    <mergeCell ref="J52:AF52"/>
    <mergeCell ref="AN53:AP53"/>
    <mergeCell ref="AG53:AM53"/>
    <mergeCell ref="D53:H53"/>
    <mergeCell ref="J53:AF53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L30:O30"/>
    <mergeCell ref="W30:AE30"/>
    <mergeCell ref="AK30:AO30"/>
    <mergeCell ref="X32:AB32"/>
    <mergeCell ref="AK32:AO32"/>
    <mergeCell ref="W28:AE28"/>
    <mergeCell ref="AK28:AO28"/>
    <mergeCell ref="L29:O29"/>
    <mergeCell ref="W29:AE29"/>
    <mergeCell ref="AK29:AO29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</mergeCells>
  <hyperlinks>
    <hyperlink ref="K1:S1" location="C2" tooltip="Rekapitulace stavby" display="1) Rekapitulace stavby"/>
    <hyperlink ref="W1:AI1" location="C51" tooltip="Rekapitulace objektů stavby a soupisů prací" display="2) Rekapitulace objektů stavby a soupisů prací"/>
    <hyperlink ref="A52" location="'06 - Elektroinstalace'!C2" tooltip="06 - Elektroinstalace" display="/"/>
    <hyperlink ref="A53" location="'04 - Ústřední vytápění'!C2" tooltip="04 - Ústřední vytápění" display="/"/>
    <hyperlink ref="A54" location="'07 - Vzduchotechnika'!C2" tooltip="07 - Vzduchotechnika" display="/"/>
    <hyperlink ref="A55" location="'02 - Zpevněné plochy'!C2" tooltip="02 - Zpevněné plochy" display="/"/>
    <hyperlink ref="A56" location="'03 - Zdravotní technika'!C2" tooltip="03 - Zdravotní technika" display="/"/>
    <hyperlink ref="A57" location="'05 - Kuchyňské linky'!C2" tooltip="05 - Kuchyňské linky" display="/"/>
    <hyperlink ref="A58" location="'01 - Výstavba objektu  CDZ'!C2" tooltip="01 - Výstavba objektu  CDZ" display="/"/>
    <hyperlink ref="A59" location="'08 - Vedlejší rozpočtové ...'!C2" tooltip="08 - Vedlejší rozpočtové ...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269" customWidth="1"/>
    <col min="2" max="2" width="1.66796875" style="269" customWidth="1"/>
    <col min="3" max="4" width="5" style="269" customWidth="1"/>
    <col min="5" max="5" width="11.66015625" style="269" customWidth="1"/>
    <col min="6" max="6" width="9.16015625" style="269" customWidth="1"/>
    <col min="7" max="7" width="5" style="269" customWidth="1"/>
    <col min="8" max="8" width="77.83203125" style="269" customWidth="1"/>
    <col min="9" max="10" width="20" style="269" customWidth="1"/>
    <col min="11" max="11" width="1.66796875" style="269" customWidth="1"/>
    <col min="12" max="256" width="9.33203125" style="269" customWidth="1"/>
    <col min="257" max="257" width="8.33203125" style="269" customWidth="1"/>
    <col min="258" max="258" width="1.66796875" style="269" customWidth="1"/>
    <col min="259" max="260" width="5" style="269" customWidth="1"/>
    <col min="261" max="261" width="11.66015625" style="269" customWidth="1"/>
    <col min="262" max="262" width="9.16015625" style="269" customWidth="1"/>
    <col min="263" max="263" width="5" style="269" customWidth="1"/>
    <col min="264" max="264" width="77.83203125" style="269" customWidth="1"/>
    <col min="265" max="266" width="20" style="269" customWidth="1"/>
    <col min="267" max="267" width="1.66796875" style="269" customWidth="1"/>
    <col min="268" max="512" width="9.33203125" style="269" customWidth="1"/>
    <col min="513" max="513" width="8.33203125" style="269" customWidth="1"/>
    <col min="514" max="514" width="1.66796875" style="269" customWidth="1"/>
    <col min="515" max="516" width="5" style="269" customWidth="1"/>
    <col min="517" max="517" width="11.66015625" style="269" customWidth="1"/>
    <col min="518" max="518" width="9.16015625" style="269" customWidth="1"/>
    <col min="519" max="519" width="5" style="269" customWidth="1"/>
    <col min="520" max="520" width="77.83203125" style="269" customWidth="1"/>
    <col min="521" max="522" width="20" style="269" customWidth="1"/>
    <col min="523" max="523" width="1.66796875" style="269" customWidth="1"/>
    <col min="524" max="768" width="9.33203125" style="269" customWidth="1"/>
    <col min="769" max="769" width="8.33203125" style="269" customWidth="1"/>
    <col min="770" max="770" width="1.66796875" style="269" customWidth="1"/>
    <col min="771" max="772" width="5" style="269" customWidth="1"/>
    <col min="773" max="773" width="11.66015625" style="269" customWidth="1"/>
    <col min="774" max="774" width="9.16015625" style="269" customWidth="1"/>
    <col min="775" max="775" width="5" style="269" customWidth="1"/>
    <col min="776" max="776" width="77.83203125" style="269" customWidth="1"/>
    <col min="777" max="778" width="20" style="269" customWidth="1"/>
    <col min="779" max="779" width="1.66796875" style="269" customWidth="1"/>
    <col min="780" max="1024" width="9.33203125" style="269" customWidth="1"/>
    <col min="1025" max="1025" width="8.33203125" style="269" customWidth="1"/>
    <col min="1026" max="1026" width="1.66796875" style="269" customWidth="1"/>
    <col min="1027" max="1028" width="5" style="269" customWidth="1"/>
    <col min="1029" max="1029" width="11.66015625" style="269" customWidth="1"/>
    <col min="1030" max="1030" width="9.16015625" style="269" customWidth="1"/>
    <col min="1031" max="1031" width="5" style="269" customWidth="1"/>
    <col min="1032" max="1032" width="77.83203125" style="269" customWidth="1"/>
    <col min="1033" max="1034" width="20" style="269" customWidth="1"/>
    <col min="1035" max="1035" width="1.66796875" style="269" customWidth="1"/>
    <col min="1036" max="1280" width="9.33203125" style="269" customWidth="1"/>
    <col min="1281" max="1281" width="8.33203125" style="269" customWidth="1"/>
    <col min="1282" max="1282" width="1.66796875" style="269" customWidth="1"/>
    <col min="1283" max="1284" width="5" style="269" customWidth="1"/>
    <col min="1285" max="1285" width="11.66015625" style="269" customWidth="1"/>
    <col min="1286" max="1286" width="9.16015625" style="269" customWidth="1"/>
    <col min="1287" max="1287" width="5" style="269" customWidth="1"/>
    <col min="1288" max="1288" width="77.83203125" style="269" customWidth="1"/>
    <col min="1289" max="1290" width="20" style="269" customWidth="1"/>
    <col min="1291" max="1291" width="1.66796875" style="269" customWidth="1"/>
    <col min="1292" max="1536" width="9.33203125" style="269" customWidth="1"/>
    <col min="1537" max="1537" width="8.33203125" style="269" customWidth="1"/>
    <col min="1538" max="1538" width="1.66796875" style="269" customWidth="1"/>
    <col min="1539" max="1540" width="5" style="269" customWidth="1"/>
    <col min="1541" max="1541" width="11.66015625" style="269" customWidth="1"/>
    <col min="1542" max="1542" width="9.16015625" style="269" customWidth="1"/>
    <col min="1543" max="1543" width="5" style="269" customWidth="1"/>
    <col min="1544" max="1544" width="77.83203125" style="269" customWidth="1"/>
    <col min="1545" max="1546" width="20" style="269" customWidth="1"/>
    <col min="1547" max="1547" width="1.66796875" style="269" customWidth="1"/>
    <col min="1548" max="1792" width="9.33203125" style="269" customWidth="1"/>
    <col min="1793" max="1793" width="8.33203125" style="269" customWidth="1"/>
    <col min="1794" max="1794" width="1.66796875" style="269" customWidth="1"/>
    <col min="1795" max="1796" width="5" style="269" customWidth="1"/>
    <col min="1797" max="1797" width="11.66015625" style="269" customWidth="1"/>
    <col min="1798" max="1798" width="9.16015625" style="269" customWidth="1"/>
    <col min="1799" max="1799" width="5" style="269" customWidth="1"/>
    <col min="1800" max="1800" width="77.83203125" style="269" customWidth="1"/>
    <col min="1801" max="1802" width="20" style="269" customWidth="1"/>
    <col min="1803" max="1803" width="1.66796875" style="269" customWidth="1"/>
    <col min="1804" max="2048" width="9.33203125" style="269" customWidth="1"/>
    <col min="2049" max="2049" width="8.33203125" style="269" customWidth="1"/>
    <col min="2050" max="2050" width="1.66796875" style="269" customWidth="1"/>
    <col min="2051" max="2052" width="5" style="269" customWidth="1"/>
    <col min="2053" max="2053" width="11.66015625" style="269" customWidth="1"/>
    <col min="2054" max="2054" width="9.16015625" style="269" customWidth="1"/>
    <col min="2055" max="2055" width="5" style="269" customWidth="1"/>
    <col min="2056" max="2056" width="77.83203125" style="269" customWidth="1"/>
    <col min="2057" max="2058" width="20" style="269" customWidth="1"/>
    <col min="2059" max="2059" width="1.66796875" style="269" customWidth="1"/>
    <col min="2060" max="2304" width="9.33203125" style="269" customWidth="1"/>
    <col min="2305" max="2305" width="8.33203125" style="269" customWidth="1"/>
    <col min="2306" max="2306" width="1.66796875" style="269" customWidth="1"/>
    <col min="2307" max="2308" width="5" style="269" customWidth="1"/>
    <col min="2309" max="2309" width="11.66015625" style="269" customWidth="1"/>
    <col min="2310" max="2310" width="9.16015625" style="269" customWidth="1"/>
    <col min="2311" max="2311" width="5" style="269" customWidth="1"/>
    <col min="2312" max="2312" width="77.83203125" style="269" customWidth="1"/>
    <col min="2313" max="2314" width="20" style="269" customWidth="1"/>
    <col min="2315" max="2315" width="1.66796875" style="269" customWidth="1"/>
    <col min="2316" max="2560" width="9.33203125" style="269" customWidth="1"/>
    <col min="2561" max="2561" width="8.33203125" style="269" customWidth="1"/>
    <col min="2562" max="2562" width="1.66796875" style="269" customWidth="1"/>
    <col min="2563" max="2564" width="5" style="269" customWidth="1"/>
    <col min="2565" max="2565" width="11.66015625" style="269" customWidth="1"/>
    <col min="2566" max="2566" width="9.16015625" style="269" customWidth="1"/>
    <col min="2567" max="2567" width="5" style="269" customWidth="1"/>
    <col min="2568" max="2568" width="77.83203125" style="269" customWidth="1"/>
    <col min="2569" max="2570" width="20" style="269" customWidth="1"/>
    <col min="2571" max="2571" width="1.66796875" style="269" customWidth="1"/>
    <col min="2572" max="2816" width="9.33203125" style="269" customWidth="1"/>
    <col min="2817" max="2817" width="8.33203125" style="269" customWidth="1"/>
    <col min="2818" max="2818" width="1.66796875" style="269" customWidth="1"/>
    <col min="2819" max="2820" width="5" style="269" customWidth="1"/>
    <col min="2821" max="2821" width="11.66015625" style="269" customWidth="1"/>
    <col min="2822" max="2822" width="9.16015625" style="269" customWidth="1"/>
    <col min="2823" max="2823" width="5" style="269" customWidth="1"/>
    <col min="2824" max="2824" width="77.83203125" style="269" customWidth="1"/>
    <col min="2825" max="2826" width="20" style="269" customWidth="1"/>
    <col min="2827" max="2827" width="1.66796875" style="269" customWidth="1"/>
    <col min="2828" max="3072" width="9.33203125" style="269" customWidth="1"/>
    <col min="3073" max="3073" width="8.33203125" style="269" customWidth="1"/>
    <col min="3074" max="3074" width="1.66796875" style="269" customWidth="1"/>
    <col min="3075" max="3076" width="5" style="269" customWidth="1"/>
    <col min="3077" max="3077" width="11.66015625" style="269" customWidth="1"/>
    <col min="3078" max="3078" width="9.16015625" style="269" customWidth="1"/>
    <col min="3079" max="3079" width="5" style="269" customWidth="1"/>
    <col min="3080" max="3080" width="77.83203125" style="269" customWidth="1"/>
    <col min="3081" max="3082" width="20" style="269" customWidth="1"/>
    <col min="3083" max="3083" width="1.66796875" style="269" customWidth="1"/>
    <col min="3084" max="3328" width="9.33203125" style="269" customWidth="1"/>
    <col min="3329" max="3329" width="8.33203125" style="269" customWidth="1"/>
    <col min="3330" max="3330" width="1.66796875" style="269" customWidth="1"/>
    <col min="3331" max="3332" width="5" style="269" customWidth="1"/>
    <col min="3333" max="3333" width="11.66015625" style="269" customWidth="1"/>
    <col min="3334" max="3334" width="9.16015625" style="269" customWidth="1"/>
    <col min="3335" max="3335" width="5" style="269" customWidth="1"/>
    <col min="3336" max="3336" width="77.83203125" style="269" customWidth="1"/>
    <col min="3337" max="3338" width="20" style="269" customWidth="1"/>
    <col min="3339" max="3339" width="1.66796875" style="269" customWidth="1"/>
    <col min="3340" max="3584" width="9.33203125" style="269" customWidth="1"/>
    <col min="3585" max="3585" width="8.33203125" style="269" customWidth="1"/>
    <col min="3586" max="3586" width="1.66796875" style="269" customWidth="1"/>
    <col min="3587" max="3588" width="5" style="269" customWidth="1"/>
    <col min="3589" max="3589" width="11.66015625" style="269" customWidth="1"/>
    <col min="3590" max="3590" width="9.16015625" style="269" customWidth="1"/>
    <col min="3591" max="3591" width="5" style="269" customWidth="1"/>
    <col min="3592" max="3592" width="77.83203125" style="269" customWidth="1"/>
    <col min="3593" max="3594" width="20" style="269" customWidth="1"/>
    <col min="3595" max="3595" width="1.66796875" style="269" customWidth="1"/>
    <col min="3596" max="3840" width="9.33203125" style="269" customWidth="1"/>
    <col min="3841" max="3841" width="8.33203125" style="269" customWidth="1"/>
    <col min="3842" max="3842" width="1.66796875" style="269" customWidth="1"/>
    <col min="3843" max="3844" width="5" style="269" customWidth="1"/>
    <col min="3845" max="3845" width="11.66015625" style="269" customWidth="1"/>
    <col min="3846" max="3846" width="9.16015625" style="269" customWidth="1"/>
    <col min="3847" max="3847" width="5" style="269" customWidth="1"/>
    <col min="3848" max="3848" width="77.83203125" style="269" customWidth="1"/>
    <col min="3849" max="3850" width="20" style="269" customWidth="1"/>
    <col min="3851" max="3851" width="1.66796875" style="269" customWidth="1"/>
    <col min="3852" max="4096" width="9.33203125" style="269" customWidth="1"/>
    <col min="4097" max="4097" width="8.33203125" style="269" customWidth="1"/>
    <col min="4098" max="4098" width="1.66796875" style="269" customWidth="1"/>
    <col min="4099" max="4100" width="5" style="269" customWidth="1"/>
    <col min="4101" max="4101" width="11.66015625" style="269" customWidth="1"/>
    <col min="4102" max="4102" width="9.16015625" style="269" customWidth="1"/>
    <col min="4103" max="4103" width="5" style="269" customWidth="1"/>
    <col min="4104" max="4104" width="77.83203125" style="269" customWidth="1"/>
    <col min="4105" max="4106" width="20" style="269" customWidth="1"/>
    <col min="4107" max="4107" width="1.66796875" style="269" customWidth="1"/>
    <col min="4108" max="4352" width="9.33203125" style="269" customWidth="1"/>
    <col min="4353" max="4353" width="8.33203125" style="269" customWidth="1"/>
    <col min="4354" max="4354" width="1.66796875" style="269" customWidth="1"/>
    <col min="4355" max="4356" width="5" style="269" customWidth="1"/>
    <col min="4357" max="4357" width="11.66015625" style="269" customWidth="1"/>
    <col min="4358" max="4358" width="9.16015625" style="269" customWidth="1"/>
    <col min="4359" max="4359" width="5" style="269" customWidth="1"/>
    <col min="4360" max="4360" width="77.83203125" style="269" customWidth="1"/>
    <col min="4361" max="4362" width="20" style="269" customWidth="1"/>
    <col min="4363" max="4363" width="1.66796875" style="269" customWidth="1"/>
    <col min="4364" max="4608" width="9.33203125" style="269" customWidth="1"/>
    <col min="4609" max="4609" width="8.33203125" style="269" customWidth="1"/>
    <col min="4610" max="4610" width="1.66796875" style="269" customWidth="1"/>
    <col min="4611" max="4612" width="5" style="269" customWidth="1"/>
    <col min="4613" max="4613" width="11.66015625" style="269" customWidth="1"/>
    <col min="4614" max="4614" width="9.16015625" style="269" customWidth="1"/>
    <col min="4615" max="4615" width="5" style="269" customWidth="1"/>
    <col min="4616" max="4616" width="77.83203125" style="269" customWidth="1"/>
    <col min="4617" max="4618" width="20" style="269" customWidth="1"/>
    <col min="4619" max="4619" width="1.66796875" style="269" customWidth="1"/>
    <col min="4620" max="4864" width="9.33203125" style="269" customWidth="1"/>
    <col min="4865" max="4865" width="8.33203125" style="269" customWidth="1"/>
    <col min="4866" max="4866" width="1.66796875" style="269" customWidth="1"/>
    <col min="4867" max="4868" width="5" style="269" customWidth="1"/>
    <col min="4869" max="4869" width="11.66015625" style="269" customWidth="1"/>
    <col min="4870" max="4870" width="9.16015625" style="269" customWidth="1"/>
    <col min="4871" max="4871" width="5" style="269" customWidth="1"/>
    <col min="4872" max="4872" width="77.83203125" style="269" customWidth="1"/>
    <col min="4873" max="4874" width="20" style="269" customWidth="1"/>
    <col min="4875" max="4875" width="1.66796875" style="269" customWidth="1"/>
    <col min="4876" max="5120" width="9.33203125" style="269" customWidth="1"/>
    <col min="5121" max="5121" width="8.33203125" style="269" customWidth="1"/>
    <col min="5122" max="5122" width="1.66796875" style="269" customWidth="1"/>
    <col min="5123" max="5124" width="5" style="269" customWidth="1"/>
    <col min="5125" max="5125" width="11.66015625" style="269" customWidth="1"/>
    <col min="5126" max="5126" width="9.16015625" style="269" customWidth="1"/>
    <col min="5127" max="5127" width="5" style="269" customWidth="1"/>
    <col min="5128" max="5128" width="77.83203125" style="269" customWidth="1"/>
    <col min="5129" max="5130" width="20" style="269" customWidth="1"/>
    <col min="5131" max="5131" width="1.66796875" style="269" customWidth="1"/>
    <col min="5132" max="5376" width="9.33203125" style="269" customWidth="1"/>
    <col min="5377" max="5377" width="8.33203125" style="269" customWidth="1"/>
    <col min="5378" max="5378" width="1.66796875" style="269" customWidth="1"/>
    <col min="5379" max="5380" width="5" style="269" customWidth="1"/>
    <col min="5381" max="5381" width="11.66015625" style="269" customWidth="1"/>
    <col min="5382" max="5382" width="9.16015625" style="269" customWidth="1"/>
    <col min="5383" max="5383" width="5" style="269" customWidth="1"/>
    <col min="5384" max="5384" width="77.83203125" style="269" customWidth="1"/>
    <col min="5385" max="5386" width="20" style="269" customWidth="1"/>
    <col min="5387" max="5387" width="1.66796875" style="269" customWidth="1"/>
    <col min="5388" max="5632" width="9.33203125" style="269" customWidth="1"/>
    <col min="5633" max="5633" width="8.33203125" style="269" customWidth="1"/>
    <col min="5634" max="5634" width="1.66796875" style="269" customWidth="1"/>
    <col min="5635" max="5636" width="5" style="269" customWidth="1"/>
    <col min="5637" max="5637" width="11.66015625" style="269" customWidth="1"/>
    <col min="5638" max="5638" width="9.16015625" style="269" customWidth="1"/>
    <col min="5639" max="5639" width="5" style="269" customWidth="1"/>
    <col min="5640" max="5640" width="77.83203125" style="269" customWidth="1"/>
    <col min="5641" max="5642" width="20" style="269" customWidth="1"/>
    <col min="5643" max="5643" width="1.66796875" style="269" customWidth="1"/>
    <col min="5644" max="5888" width="9.33203125" style="269" customWidth="1"/>
    <col min="5889" max="5889" width="8.33203125" style="269" customWidth="1"/>
    <col min="5890" max="5890" width="1.66796875" style="269" customWidth="1"/>
    <col min="5891" max="5892" width="5" style="269" customWidth="1"/>
    <col min="5893" max="5893" width="11.66015625" style="269" customWidth="1"/>
    <col min="5894" max="5894" width="9.16015625" style="269" customWidth="1"/>
    <col min="5895" max="5895" width="5" style="269" customWidth="1"/>
    <col min="5896" max="5896" width="77.83203125" style="269" customWidth="1"/>
    <col min="5897" max="5898" width="20" style="269" customWidth="1"/>
    <col min="5899" max="5899" width="1.66796875" style="269" customWidth="1"/>
    <col min="5900" max="6144" width="9.33203125" style="269" customWidth="1"/>
    <col min="6145" max="6145" width="8.33203125" style="269" customWidth="1"/>
    <col min="6146" max="6146" width="1.66796875" style="269" customWidth="1"/>
    <col min="6147" max="6148" width="5" style="269" customWidth="1"/>
    <col min="6149" max="6149" width="11.66015625" style="269" customWidth="1"/>
    <col min="6150" max="6150" width="9.16015625" style="269" customWidth="1"/>
    <col min="6151" max="6151" width="5" style="269" customWidth="1"/>
    <col min="6152" max="6152" width="77.83203125" style="269" customWidth="1"/>
    <col min="6153" max="6154" width="20" style="269" customWidth="1"/>
    <col min="6155" max="6155" width="1.66796875" style="269" customWidth="1"/>
    <col min="6156" max="6400" width="9.33203125" style="269" customWidth="1"/>
    <col min="6401" max="6401" width="8.33203125" style="269" customWidth="1"/>
    <col min="6402" max="6402" width="1.66796875" style="269" customWidth="1"/>
    <col min="6403" max="6404" width="5" style="269" customWidth="1"/>
    <col min="6405" max="6405" width="11.66015625" style="269" customWidth="1"/>
    <col min="6406" max="6406" width="9.16015625" style="269" customWidth="1"/>
    <col min="6407" max="6407" width="5" style="269" customWidth="1"/>
    <col min="6408" max="6408" width="77.83203125" style="269" customWidth="1"/>
    <col min="6409" max="6410" width="20" style="269" customWidth="1"/>
    <col min="6411" max="6411" width="1.66796875" style="269" customWidth="1"/>
    <col min="6412" max="6656" width="9.33203125" style="269" customWidth="1"/>
    <col min="6657" max="6657" width="8.33203125" style="269" customWidth="1"/>
    <col min="6658" max="6658" width="1.66796875" style="269" customWidth="1"/>
    <col min="6659" max="6660" width="5" style="269" customWidth="1"/>
    <col min="6661" max="6661" width="11.66015625" style="269" customWidth="1"/>
    <col min="6662" max="6662" width="9.16015625" style="269" customWidth="1"/>
    <col min="6663" max="6663" width="5" style="269" customWidth="1"/>
    <col min="6664" max="6664" width="77.83203125" style="269" customWidth="1"/>
    <col min="6665" max="6666" width="20" style="269" customWidth="1"/>
    <col min="6667" max="6667" width="1.66796875" style="269" customWidth="1"/>
    <col min="6668" max="6912" width="9.33203125" style="269" customWidth="1"/>
    <col min="6913" max="6913" width="8.33203125" style="269" customWidth="1"/>
    <col min="6914" max="6914" width="1.66796875" style="269" customWidth="1"/>
    <col min="6915" max="6916" width="5" style="269" customWidth="1"/>
    <col min="6917" max="6917" width="11.66015625" style="269" customWidth="1"/>
    <col min="6918" max="6918" width="9.16015625" style="269" customWidth="1"/>
    <col min="6919" max="6919" width="5" style="269" customWidth="1"/>
    <col min="6920" max="6920" width="77.83203125" style="269" customWidth="1"/>
    <col min="6921" max="6922" width="20" style="269" customWidth="1"/>
    <col min="6923" max="6923" width="1.66796875" style="269" customWidth="1"/>
    <col min="6924" max="7168" width="9.33203125" style="269" customWidth="1"/>
    <col min="7169" max="7169" width="8.33203125" style="269" customWidth="1"/>
    <col min="7170" max="7170" width="1.66796875" style="269" customWidth="1"/>
    <col min="7171" max="7172" width="5" style="269" customWidth="1"/>
    <col min="7173" max="7173" width="11.66015625" style="269" customWidth="1"/>
    <col min="7174" max="7174" width="9.16015625" style="269" customWidth="1"/>
    <col min="7175" max="7175" width="5" style="269" customWidth="1"/>
    <col min="7176" max="7176" width="77.83203125" style="269" customWidth="1"/>
    <col min="7177" max="7178" width="20" style="269" customWidth="1"/>
    <col min="7179" max="7179" width="1.66796875" style="269" customWidth="1"/>
    <col min="7180" max="7424" width="9.33203125" style="269" customWidth="1"/>
    <col min="7425" max="7425" width="8.33203125" style="269" customWidth="1"/>
    <col min="7426" max="7426" width="1.66796875" style="269" customWidth="1"/>
    <col min="7427" max="7428" width="5" style="269" customWidth="1"/>
    <col min="7429" max="7429" width="11.66015625" style="269" customWidth="1"/>
    <col min="7430" max="7430" width="9.16015625" style="269" customWidth="1"/>
    <col min="7431" max="7431" width="5" style="269" customWidth="1"/>
    <col min="7432" max="7432" width="77.83203125" style="269" customWidth="1"/>
    <col min="7433" max="7434" width="20" style="269" customWidth="1"/>
    <col min="7435" max="7435" width="1.66796875" style="269" customWidth="1"/>
    <col min="7436" max="7680" width="9.33203125" style="269" customWidth="1"/>
    <col min="7681" max="7681" width="8.33203125" style="269" customWidth="1"/>
    <col min="7682" max="7682" width="1.66796875" style="269" customWidth="1"/>
    <col min="7683" max="7684" width="5" style="269" customWidth="1"/>
    <col min="7685" max="7685" width="11.66015625" style="269" customWidth="1"/>
    <col min="7686" max="7686" width="9.16015625" style="269" customWidth="1"/>
    <col min="7687" max="7687" width="5" style="269" customWidth="1"/>
    <col min="7688" max="7688" width="77.83203125" style="269" customWidth="1"/>
    <col min="7689" max="7690" width="20" style="269" customWidth="1"/>
    <col min="7691" max="7691" width="1.66796875" style="269" customWidth="1"/>
    <col min="7692" max="7936" width="9.33203125" style="269" customWidth="1"/>
    <col min="7937" max="7937" width="8.33203125" style="269" customWidth="1"/>
    <col min="7938" max="7938" width="1.66796875" style="269" customWidth="1"/>
    <col min="7939" max="7940" width="5" style="269" customWidth="1"/>
    <col min="7941" max="7941" width="11.66015625" style="269" customWidth="1"/>
    <col min="7942" max="7942" width="9.16015625" style="269" customWidth="1"/>
    <col min="7943" max="7943" width="5" style="269" customWidth="1"/>
    <col min="7944" max="7944" width="77.83203125" style="269" customWidth="1"/>
    <col min="7945" max="7946" width="20" style="269" customWidth="1"/>
    <col min="7947" max="7947" width="1.66796875" style="269" customWidth="1"/>
    <col min="7948" max="8192" width="9.33203125" style="269" customWidth="1"/>
    <col min="8193" max="8193" width="8.33203125" style="269" customWidth="1"/>
    <col min="8194" max="8194" width="1.66796875" style="269" customWidth="1"/>
    <col min="8195" max="8196" width="5" style="269" customWidth="1"/>
    <col min="8197" max="8197" width="11.66015625" style="269" customWidth="1"/>
    <col min="8198" max="8198" width="9.16015625" style="269" customWidth="1"/>
    <col min="8199" max="8199" width="5" style="269" customWidth="1"/>
    <col min="8200" max="8200" width="77.83203125" style="269" customWidth="1"/>
    <col min="8201" max="8202" width="20" style="269" customWidth="1"/>
    <col min="8203" max="8203" width="1.66796875" style="269" customWidth="1"/>
    <col min="8204" max="8448" width="9.33203125" style="269" customWidth="1"/>
    <col min="8449" max="8449" width="8.33203125" style="269" customWidth="1"/>
    <col min="8450" max="8450" width="1.66796875" style="269" customWidth="1"/>
    <col min="8451" max="8452" width="5" style="269" customWidth="1"/>
    <col min="8453" max="8453" width="11.66015625" style="269" customWidth="1"/>
    <col min="8454" max="8454" width="9.16015625" style="269" customWidth="1"/>
    <col min="8455" max="8455" width="5" style="269" customWidth="1"/>
    <col min="8456" max="8456" width="77.83203125" style="269" customWidth="1"/>
    <col min="8457" max="8458" width="20" style="269" customWidth="1"/>
    <col min="8459" max="8459" width="1.66796875" style="269" customWidth="1"/>
    <col min="8460" max="8704" width="9.33203125" style="269" customWidth="1"/>
    <col min="8705" max="8705" width="8.33203125" style="269" customWidth="1"/>
    <col min="8706" max="8706" width="1.66796875" style="269" customWidth="1"/>
    <col min="8707" max="8708" width="5" style="269" customWidth="1"/>
    <col min="8709" max="8709" width="11.66015625" style="269" customWidth="1"/>
    <col min="8710" max="8710" width="9.16015625" style="269" customWidth="1"/>
    <col min="8711" max="8711" width="5" style="269" customWidth="1"/>
    <col min="8712" max="8712" width="77.83203125" style="269" customWidth="1"/>
    <col min="8713" max="8714" width="20" style="269" customWidth="1"/>
    <col min="8715" max="8715" width="1.66796875" style="269" customWidth="1"/>
    <col min="8716" max="8960" width="9.33203125" style="269" customWidth="1"/>
    <col min="8961" max="8961" width="8.33203125" style="269" customWidth="1"/>
    <col min="8962" max="8962" width="1.66796875" style="269" customWidth="1"/>
    <col min="8963" max="8964" width="5" style="269" customWidth="1"/>
    <col min="8965" max="8965" width="11.66015625" style="269" customWidth="1"/>
    <col min="8966" max="8966" width="9.16015625" style="269" customWidth="1"/>
    <col min="8967" max="8967" width="5" style="269" customWidth="1"/>
    <col min="8968" max="8968" width="77.83203125" style="269" customWidth="1"/>
    <col min="8969" max="8970" width="20" style="269" customWidth="1"/>
    <col min="8971" max="8971" width="1.66796875" style="269" customWidth="1"/>
    <col min="8972" max="9216" width="9.33203125" style="269" customWidth="1"/>
    <col min="9217" max="9217" width="8.33203125" style="269" customWidth="1"/>
    <col min="9218" max="9218" width="1.66796875" style="269" customWidth="1"/>
    <col min="9219" max="9220" width="5" style="269" customWidth="1"/>
    <col min="9221" max="9221" width="11.66015625" style="269" customWidth="1"/>
    <col min="9222" max="9222" width="9.16015625" style="269" customWidth="1"/>
    <col min="9223" max="9223" width="5" style="269" customWidth="1"/>
    <col min="9224" max="9224" width="77.83203125" style="269" customWidth="1"/>
    <col min="9225" max="9226" width="20" style="269" customWidth="1"/>
    <col min="9227" max="9227" width="1.66796875" style="269" customWidth="1"/>
    <col min="9228" max="9472" width="9.33203125" style="269" customWidth="1"/>
    <col min="9473" max="9473" width="8.33203125" style="269" customWidth="1"/>
    <col min="9474" max="9474" width="1.66796875" style="269" customWidth="1"/>
    <col min="9475" max="9476" width="5" style="269" customWidth="1"/>
    <col min="9477" max="9477" width="11.66015625" style="269" customWidth="1"/>
    <col min="9478" max="9478" width="9.16015625" style="269" customWidth="1"/>
    <col min="9479" max="9479" width="5" style="269" customWidth="1"/>
    <col min="9480" max="9480" width="77.83203125" style="269" customWidth="1"/>
    <col min="9481" max="9482" width="20" style="269" customWidth="1"/>
    <col min="9483" max="9483" width="1.66796875" style="269" customWidth="1"/>
    <col min="9484" max="9728" width="9.33203125" style="269" customWidth="1"/>
    <col min="9729" max="9729" width="8.33203125" style="269" customWidth="1"/>
    <col min="9730" max="9730" width="1.66796875" style="269" customWidth="1"/>
    <col min="9731" max="9732" width="5" style="269" customWidth="1"/>
    <col min="9733" max="9733" width="11.66015625" style="269" customWidth="1"/>
    <col min="9734" max="9734" width="9.16015625" style="269" customWidth="1"/>
    <col min="9735" max="9735" width="5" style="269" customWidth="1"/>
    <col min="9736" max="9736" width="77.83203125" style="269" customWidth="1"/>
    <col min="9737" max="9738" width="20" style="269" customWidth="1"/>
    <col min="9739" max="9739" width="1.66796875" style="269" customWidth="1"/>
    <col min="9740" max="9984" width="9.33203125" style="269" customWidth="1"/>
    <col min="9985" max="9985" width="8.33203125" style="269" customWidth="1"/>
    <col min="9986" max="9986" width="1.66796875" style="269" customWidth="1"/>
    <col min="9987" max="9988" width="5" style="269" customWidth="1"/>
    <col min="9989" max="9989" width="11.66015625" style="269" customWidth="1"/>
    <col min="9990" max="9990" width="9.16015625" style="269" customWidth="1"/>
    <col min="9991" max="9991" width="5" style="269" customWidth="1"/>
    <col min="9992" max="9992" width="77.83203125" style="269" customWidth="1"/>
    <col min="9993" max="9994" width="20" style="269" customWidth="1"/>
    <col min="9995" max="9995" width="1.66796875" style="269" customWidth="1"/>
    <col min="9996" max="10240" width="9.33203125" style="269" customWidth="1"/>
    <col min="10241" max="10241" width="8.33203125" style="269" customWidth="1"/>
    <col min="10242" max="10242" width="1.66796875" style="269" customWidth="1"/>
    <col min="10243" max="10244" width="5" style="269" customWidth="1"/>
    <col min="10245" max="10245" width="11.66015625" style="269" customWidth="1"/>
    <col min="10246" max="10246" width="9.16015625" style="269" customWidth="1"/>
    <col min="10247" max="10247" width="5" style="269" customWidth="1"/>
    <col min="10248" max="10248" width="77.83203125" style="269" customWidth="1"/>
    <col min="10249" max="10250" width="20" style="269" customWidth="1"/>
    <col min="10251" max="10251" width="1.66796875" style="269" customWidth="1"/>
    <col min="10252" max="10496" width="9.33203125" style="269" customWidth="1"/>
    <col min="10497" max="10497" width="8.33203125" style="269" customWidth="1"/>
    <col min="10498" max="10498" width="1.66796875" style="269" customWidth="1"/>
    <col min="10499" max="10500" width="5" style="269" customWidth="1"/>
    <col min="10501" max="10501" width="11.66015625" style="269" customWidth="1"/>
    <col min="10502" max="10502" width="9.16015625" style="269" customWidth="1"/>
    <col min="10503" max="10503" width="5" style="269" customWidth="1"/>
    <col min="10504" max="10504" width="77.83203125" style="269" customWidth="1"/>
    <col min="10505" max="10506" width="20" style="269" customWidth="1"/>
    <col min="10507" max="10507" width="1.66796875" style="269" customWidth="1"/>
    <col min="10508" max="10752" width="9.33203125" style="269" customWidth="1"/>
    <col min="10753" max="10753" width="8.33203125" style="269" customWidth="1"/>
    <col min="10754" max="10754" width="1.66796875" style="269" customWidth="1"/>
    <col min="10755" max="10756" width="5" style="269" customWidth="1"/>
    <col min="10757" max="10757" width="11.66015625" style="269" customWidth="1"/>
    <col min="10758" max="10758" width="9.16015625" style="269" customWidth="1"/>
    <col min="10759" max="10759" width="5" style="269" customWidth="1"/>
    <col min="10760" max="10760" width="77.83203125" style="269" customWidth="1"/>
    <col min="10761" max="10762" width="20" style="269" customWidth="1"/>
    <col min="10763" max="10763" width="1.66796875" style="269" customWidth="1"/>
    <col min="10764" max="11008" width="9.33203125" style="269" customWidth="1"/>
    <col min="11009" max="11009" width="8.33203125" style="269" customWidth="1"/>
    <col min="11010" max="11010" width="1.66796875" style="269" customWidth="1"/>
    <col min="11011" max="11012" width="5" style="269" customWidth="1"/>
    <col min="11013" max="11013" width="11.66015625" style="269" customWidth="1"/>
    <col min="11014" max="11014" width="9.16015625" style="269" customWidth="1"/>
    <col min="11015" max="11015" width="5" style="269" customWidth="1"/>
    <col min="11016" max="11016" width="77.83203125" style="269" customWidth="1"/>
    <col min="11017" max="11018" width="20" style="269" customWidth="1"/>
    <col min="11019" max="11019" width="1.66796875" style="269" customWidth="1"/>
    <col min="11020" max="11264" width="9.33203125" style="269" customWidth="1"/>
    <col min="11265" max="11265" width="8.33203125" style="269" customWidth="1"/>
    <col min="11266" max="11266" width="1.66796875" style="269" customWidth="1"/>
    <col min="11267" max="11268" width="5" style="269" customWidth="1"/>
    <col min="11269" max="11269" width="11.66015625" style="269" customWidth="1"/>
    <col min="11270" max="11270" width="9.16015625" style="269" customWidth="1"/>
    <col min="11271" max="11271" width="5" style="269" customWidth="1"/>
    <col min="11272" max="11272" width="77.83203125" style="269" customWidth="1"/>
    <col min="11273" max="11274" width="20" style="269" customWidth="1"/>
    <col min="11275" max="11275" width="1.66796875" style="269" customWidth="1"/>
    <col min="11276" max="11520" width="9.33203125" style="269" customWidth="1"/>
    <col min="11521" max="11521" width="8.33203125" style="269" customWidth="1"/>
    <col min="11522" max="11522" width="1.66796875" style="269" customWidth="1"/>
    <col min="11523" max="11524" width="5" style="269" customWidth="1"/>
    <col min="11525" max="11525" width="11.66015625" style="269" customWidth="1"/>
    <col min="11526" max="11526" width="9.16015625" style="269" customWidth="1"/>
    <col min="11527" max="11527" width="5" style="269" customWidth="1"/>
    <col min="11528" max="11528" width="77.83203125" style="269" customWidth="1"/>
    <col min="11529" max="11530" width="20" style="269" customWidth="1"/>
    <col min="11531" max="11531" width="1.66796875" style="269" customWidth="1"/>
    <col min="11532" max="11776" width="9.33203125" style="269" customWidth="1"/>
    <col min="11777" max="11777" width="8.33203125" style="269" customWidth="1"/>
    <col min="11778" max="11778" width="1.66796875" style="269" customWidth="1"/>
    <col min="11779" max="11780" width="5" style="269" customWidth="1"/>
    <col min="11781" max="11781" width="11.66015625" style="269" customWidth="1"/>
    <col min="11782" max="11782" width="9.16015625" style="269" customWidth="1"/>
    <col min="11783" max="11783" width="5" style="269" customWidth="1"/>
    <col min="11784" max="11784" width="77.83203125" style="269" customWidth="1"/>
    <col min="11785" max="11786" width="20" style="269" customWidth="1"/>
    <col min="11787" max="11787" width="1.66796875" style="269" customWidth="1"/>
    <col min="11788" max="12032" width="9.33203125" style="269" customWidth="1"/>
    <col min="12033" max="12033" width="8.33203125" style="269" customWidth="1"/>
    <col min="12034" max="12034" width="1.66796875" style="269" customWidth="1"/>
    <col min="12035" max="12036" width="5" style="269" customWidth="1"/>
    <col min="12037" max="12037" width="11.66015625" style="269" customWidth="1"/>
    <col min="12038" max="12038" width="9.16015625" style="269" customWidth="1"/>
    <col min="12039" max="12039" width="5" style="269" customWidth="1"/>
    <col min="12040" max="12040" width="77.83203125" style="269" customWidth="1"/>
    <col min="12041" max="12042" width="20" style="269" customWidth="1"/>
    <col min="12043" max="12043" width="1.66796875" style="269" customWidth="1"/>
    <col min="12044" max="12288" width="9.33203125" style="269" customWidth="1"/>
    <col min="12289" max="12289" width="8.33203125" style="269" customWidth="1"/>
    <col min="12290" max="12290" width="1.66796875" style="269" customWidth="1"/>
    <col min="12291" max="12292" width="5" style="269" customWidth="1"/>
    <col min="12293" max="12293" width="11.66015625" style="269" customWidth="1"/>
    <col min="12294" max="12294" width="9.16015625" style="269" customWidth="1"/>
    <col min="12295" max="12295" width="5" style="269" customWidth="1"/>
    <col min="12296" max="12296" width="77.83203125" style="269" customWidth="1"/>
    <col min="12297" max="12298" width="20" style="269" customWidth="1"/>
    <col min="12299" max="12299" width="1.66796875" style="269" customWidth="1"/>
    <col min="12300" max="12544" width="9.33203125" style="269" customWidth="1"/>
    <col min="12545" max="12545" width="8.33203125" style="269" customWidth="1"/>
    <col min="12546" max="12546" width="1.66796875" style="269" customWidth="1"/>
    <col min="12547" max="12548" width="5" style="269" customWidth="1"/>
    <col min="12549" max="12549" width="11.66015625" style="269" customWidth="1"/>
    <col min="12550" max="12550" width="9.16015625" style="269" customWidth="1"/>
    <col min="12551" max="12551" width="5" style="269" customWidth="1"/>
    <col min="12552" max="12552" width="77.83203125" style="269" customWidth="1"/>
    <col min="12553" max="12554" width="20" style="269" customWidth="1"/>
    <col min="12555" max="12555" width="1.66796875" style="269" customWidth="1"/>
    <col min="12556" max="12800" width="9.33203125" style="269" customWidth="1"/>
    <col min="12801" max="12801" width="8.33203125" style="269" customWidth="1"/>
    <col min="12802" max="12802" width="1.66796875" style="269" customWidth="1"/>
    <col min="12803" max="12804" width="5" style="269" customWidth="1"/>
    <col min="12805" max="12805" width="11.66015625" style="269" customWidth="1"/>
    <col min="12806" max="12806" width="9.16015625" style="269" customWidth="1"/>
    <col min="12807" max="12807" width="5" style="269" customWidth="1"/>
    <col min="12808" max="12808" width="77.83203125" style="269" customWidth="1"/>
    <col min="12809" max="12810" width="20" style="269" customWidth="1"/>
    <col min="12811" max="12811" width="1.66796875" style="269" customWidth="1"/>
    <col min="12812" max="13056" width="9.33203125" style="269" customWidth="1"/>
    <col min="13057" max="13057" width="8.33203125" style="269" customWidth="1"/>
    <col min="13058" max="13058" width="1.66796875" style="269" customWidth="1"/>
    <col min="13059" max="13060" width="5" style="269" customWidth="1"/>
    <col min="13061" max="13061" width="11.66015625" style="269" customWidth="1"/>
    <col min="13062" max="13062" width="9.16015625" style="269" customWidth="1"/>
    <col min="13063" max="13063" width="5" style="269" customWidth="1"/>
    <col min="13064" max="13064" width="77.83203125" style="269" customWidth="1"/>
    <col min="13065" max="13066" width="20" style="269" customWidth="1"/>
    <col min="13067" max="13067" width="1.66796875" style="269" customWidth="1"/>
    <col min="13068" max="13312" width="9.33203125" style="269" customWidth="1"/>
    <col min="13313" max="13313" width="8.33203125" style="269" customWidth="1"/>
    <col min="13314" max="13314" width="1.66796875" style="269" customWidth="1"/>
    <col min="13315" max="13316" width="5" style="269" customWidth="1"/>
    <col min="13317" max="13317" width="11.66015625" style="269" customWidth="1"/>
    <col min="13318" max="13318" width="9.16015625" style="269" customWidth="1"/>
    <col min="13319" max="13319" width="5" style="269" customWidth="1"/>
    <col min="13320" max="13320" width="77.83203125" style="269" customWidth="1"/>
    <col min="13321" max="13322" width="20" style="269" customWidth="1"/>
    <col min="13323" max="13323" width="1.66796875" style="269" customWidth="1"/>
    <col min="13324" max="13568" width="9.33203125" style="269" customWidth="1"/>
    <col min="13569" max="13569" width="8.33203125" style="269" customWidth="1"/>
    <col min="13570" max="13570" width="1.66796875" style="269" customWidth="1"/>
    <col min="13571" max="13572" width="5" style="269" customWidth="1"/>
    <col min="13573" max="13573" width="11.66015625" style="269" customWidth="1"/>
    <col min="13574" max="13574" width="9.16015625" style="269" customWidth="1"/>
    <col min="13575" max="13575" width="5" style="269" customWidth="1"/>
    <col min="13576" max="13576" width="77.83203125" style="269" customWidth="1"/>
    <col min="13577" max="13578" width="20" style="269" customWidth="1"/>
    <col min="13579" max="13579" width="1.66796875" style="269" customWidth="1"/>
    <col min="13580" max="13824" width="9.33203125" style="269" customWidth="1"/>
    <col min="13825" max="13825" width="8.33203125" style="269" customWidth="1"/>
    <col min="13826" max="13826" width="1.66796875" style="269" customWidth="1"/>
    <col min="13827" max="13828" width="5" style="269" customWidth="1"/>
    <col min="13829" max="13829" width="11.66015625" style="269" customWidth="1"/>
    <col min="13830" max="13830" width="9.16015625" style="269" customWidth="1"/>
    <col min="13831" max="13831" width="5" style="269" customWidth="1"/>
    <col min="13832" max="13832" width="77.83203125" style="269" customWidth="1"/>
    <col min="13833" max="13834" width="20" style="269" customWidth="1"/>
    <col min="13835" max="13835" width="1.66796875" style="269" customWidth="1"/>
    <col min="13836" max="14080" width="9.33203125" style="269" customWidth="1"/>
    <col min="14081" max="14081" width="8.33203125" style="269" customWidth="1"/>
    <col min="14082" max="14082" width="1.66796875" style="269" customWidth="1"/>
    <col min="14083" max="14084" width="5" style="269" customWidth="1"/>
    <col min="14085" max="14085" width="11.66015625" style="269" customWidth="1"/>
    <col min="14086" max="14086" width="9.16015625" style="269" customWidth="1"/>
    <col min="14087" max="14087" width="5" style="269" customWidth="1"/>
    <col min="14088" max="14088" width="77.83203125" style="269" customWidth="1"/>
    <col min="14089" max="14090" width="20" style="269" customWidth="1"/>
    <col min="14091" max="14091" width="1.66796875" style="269" customWidth="1"/>
    <col min="14092" max="14336" width="9.33203125" style="269" customWidth="1"/>
    <col min="14337" max="14337" width="8.33203125" style="269" customWidth="1"/>
    <col min="14338" max="14338" width="1.66796875" style="269" customWidth="1"/>
    <col min="14339" max="14340" width="5" style="269" customWidth="1"/>
    <col min="14341" max="14341" width="11.66015625" style="269" customWidth="1"/>
    <col min="14342" max="14342" width="9.16015625" style="269" customWidth="1"/>
    <col min="14343" max="14343" width="5" style="269" customWidth="1"/>
    <col min="14344" max="14344" width="77.83203125" style="269" customWidth="1"/>
    <col min="14345" max="14346" width="20" style="269" customWidth="1"/>
    <col min="14347" max="14347" width="1.66796875" style="269" customWidth="1"/>
    <col min="14348" max="14592" width="9.33203125" style="269" customWidth="1"/>
    <col min="14593" max="14593" width="8.33203125" style="269" customWidth="1"/>
    <col min="14594" max="14594" width="1.66796875" style="269" customWidth="1"/>
    <col min="14595" max="14596" width="5" style="269" customWidth="1"/>
    <col min="14597" max="14597" width="11.66015625" style="269" customWidth="1"/>
    <col min="14598" max="14598" width="9.16015625" style="269" customWidth="1"/>
    <col min="14599" max="14599" width="5" style="269" customWidth="1"/>
    <col min="14600" max="14600" width="77.83203125" style="269" customWidth="1"/>
    <col min="14601" max="14602" width="20" style="269" customWidth="1"/>
    <col min="14603" max="14603" width="1.66796875" style="269" customWidth="1"/>
    <col min="14604" max="14848" width="9.33203125" style="269" customWidth="1"/>
    <col min="14849" max="14849" width="8.33203125" style="269" customWidth="1"/>
    <col min="14850" max="14850" width="1.66796875" style="269" customWidth="1"/>
    <col min="14851" max="14852" width="5" style="269" customWidth="1"/>
    <col min="14853" max="14853" width="11.66015625" style="269" customWidth="1"/>
    <col min="14854" max="14854" width="9.16015625" style="269" customWidth="1"/>
    <col min="14855" max="14855" width="5" style="269" customWidth="1"/>
    <col min="14856" max="14856" width="77.83203125" style="269" customWidth="1"/>
    <col min="14857" max="14858" width="20" style="269" customWidth="1"/>
    <col min="14859" max="14859" width="1.66796875" style="269" customWidth="1"/>
    <col min="14860" max="15104" width="9.33203125" style="269" customWidth="1"/>
    <col min="15105" max="15105" width="8.33203125" style="269" customWidth="1"/>
    <col min="15106" max="15106" width="1.66796875" style="269" customWidth="1"/>
    <col min="15107" max="15108" width="5" style="269" customWidth="1"/>
    <col min="15109" max="15109" width="11.66015625" style="269" customWidth="1"/>
    <col min="15110" max="15110" width="9.16015625" style="269" customWidth="1"/>
    <col min="15111" max="15111" width="5" style="269" customWidth="1"/>
    <col min="15112" max="15112" width="77.83203125" style="269" customWidth="1"/>
    <col min="15113" max="15114" width="20" style="269" customWidth="1"/>
    <col min="15115" max="15115" width="1.66796875" style="269" customWidth="1"/>
    <col min="15116" max="15360" width="9.33203125" style="269" customWidth="1"/>
    <col min="15361" max="15361" width="8.33203125" style="269" customWidth="1"/>
    <col min="15362" max="15362" width="1.66796875" style="269" customWidth="1"/>
    <col min="15363" max="15364" width="5" style="269" customWidth="1"/>
    <col min="15365" max="15365" width="11.66015625" style="269" customWidth="1"/>
    <col min="15366" max="15366" width="9.16015625" style="269" customWidth="1"/>
    <col min="15367" max="15367" width="5" style="269" customWidth="1"/>
    <col min="15368" max="15368" width="77.83203125" style="269" customWidth="1"/>
    <col min="15369" max="15370" width="20" style="269" customWidth="1"/>
    <col min="15371" max="15371" width="1.66796875" style="269" customWidth="1"/>
    <col min="15372" max="15616" width="9.33203125" style="269" customWidth="1"/>
    <col min="15617" max="15617" width="8.33203125" style="269" customWidth="1"/>
    <col min="15618" max="15618" width="1.66796875" style="269" customWidth="1"/>
    <col min="15619" max="15620" width="5" style="269" customWidth="1"/>
    <col min="15621" max="15621" width="11.66015625" style="269" customWidth="1"/>
    <col min="15622" max="15622" width="9.16015625" style="269" customWidth="1"/>
    <col min="15623" max="15623" width="5" style="269" customWidth="1"/>
    <col min="15624" max="15624" width="77.83203125" style="269" customWidth="1"/>
    <col min="15625" max="15626" width="20" style="269" customWidth="1"/>
    <col min="15627" max="15627" width="1.66796875" style="269" customWidth="1"/>
    <col min="15628" max="15872" width="9.33203125" style="269" customWidth="1"/>
    <col min="15873" max="15873" width="8.33203125" style="269" customWidth="1"/>
    <col min="15874" max="15874" width="1.66796875" style="269" customWidth="1"/>
    <col min="15875" max="15876" width="5" style="269" customWidth="1"/>
    <col min="15877" max="15877" width="11.66015625" style="269" customWidth="1"/>
    <col min="15878" max="15878" width="9.16015625" style="269" customWidth="1"/>
    <col min="15879" max="15879" width="5" style="269" customWidth="1"/>
    <col min="15880" max="15880" width="77.83203125" style="269" customWidth="1"/>
    <col min="15881" max="15882" width="20" style="269" customWidth="1"/>
    <col min="15883" max="15883" width="1.66796875" style="269" customWidth="1"/>
    <col min="15884" max="16128" width="9.33203125" style="269" customWidth="1"/>
    <col min="16129" max="16129" width="8.33203125" style="269" customWidth="1"/>
    <col min="16130" max="16130" width="1.66796875" style="269" customWidth="1"/>
    <col min="16131" max="16132" width="5" style="269" customWidth="1"/>
    <col min="16133" max="16133" width="11.66015625" style="269" customWidth="1"/>
    <col min="16134" max="16134" width="9.16015625" style="269" customWidth="1"/>
    <col min="16135" max="16135" width="5" style="269" customWidth="1"/>
    <col min="16136" max="16136" width="77.83203125" style="269" customWidth="1"/>
    <col min="16137" max="16138" width="20" style="269" customWidth="1"/>
    <col min="16139" max="16139" width="1.66796875" style="269" customWidth="1"/>
    <col min="16140" max="16384" width="9.33203125" style="269" customWidth="1"/>
  </cols>
  <sheetData>
    <row r="1" ht="37.5" customHeight="1"/>
    <row r="2" spans="2:11" ht="7.5" customHeight="1">
      <c r="B2" s="270"/>
      <c r="C2" s="271"/>
      <c r="D2" s="271"/>
      <c r="E2" s="271"/>
      <c r="F2" s="271"/>
      <c r="G2" s="271"/>
      <c r="H2" s="271"/>
      <c r="I2" s="271"/>
      <c r="J2" s="271"/>
      <c r="K2" s="272"/>
    </row>
    <row r="3" spans="2:11" s="276" customFormat="1" ht="45" customHeight="1">
      <c r="B3" s="273"/>
      <c r="C3" s="274" t="s">
        <v>4993</v>
      </c>
      <c r="D3" s="274"/>
      <c r="E3" s="274"/>
      <c r="F3" s="274"/>
      <c r="G3" s="274"/>
      <c r="H3" s="274"/>
      <c r="I3" s="274"/>
      <c r="J3" s="274"/>
      <c r="K3" s="275"/>
    </row>
    <row r="4" spans="2:11" ht="25.5" customHeight="1">
      <c r="B4" s="277"/>
      <c r="C4" s="278" t="s">
        <v>4994</v>
      </c>
      <c r="D4" s="278"/>
      <c r="E4" s="278"/>
      <c r="F4" s="278"/>
      <c r="G4" s="278"/>
      <c r="H4" s="278"/>
      <c r="I4" s="278"/>
      <c r="J4" s="278"/>
      <c r="K4" s="279"/>
    </row>
    <row r="5" spans="2:11" ht="5.25" customHeight="1">
      <c r="B5" s="277"/>
      <c r="C5" s="280"/>
      <c r="D5" s="280"/>
      <c r="E5" s="280"/>
      <c r="F5" s="280"/>
      <c r="G5" s="280"/>
      <c r="H5" s="280"/>
      <c r="I5" s="280"/>
      <c r="J5" s="280"/>
      <c r="K5" s="279"/>
    </row>
    <row r="6" spans="2:11" ht="15" customHeight="1">
      <c r="B6" s="277"/>
      <c r="C6" s="281" t="s">
        <v>4995</v>
      </c>
      <c r="D6" s="281"/>
      <c r="E6" s="281"/>
      <c r="F6" s="281"/>
      <c r="G6" s="281"/>
      <c r="H6" s="281"/>
      <c r="I6" s="281"/>
      <c r="J6" s="281"/>
      <c r="K6" s="279"/>
    </row>
    <row r="7" spans="2:11" ht="15" customHeight="1">
      <c r="B7" s="282"/>
      <c r="C7" s="281" t="s">
        <v>4996</v>
      </c>
      <c r="D7" s="281"/>
      <c r="E7" s="281"/>
      <c r="F7" s="281"/>
      <c r="G7" s="281"/>
      <c r="H7" s="281"/>
      <c r="I7" s="281"/>
      <c r="J7" s="281"/>
      <c r="K7" s="279"/>
    </row>
    <row r="8" spans="2:11" ht="12.75" customHeight="1">
      <c r="B8" s="282"/>
      <c r="C8" s="283"/>
      <c r="D8" s="283"/>
      <c r="E8" s="283"/>
      <c r="F8" s="283"/>
      <c r="G8" s="283"/>
      <c r="H8" s="283"/>
      <c r="I8" s="283"/>
      <c r="J8" s="283"/>
      <c r="K8" s="279"/>
    </row>
    <row r="9" spans="2:11" ht="15" customHeight="1">
      <c r="B9" s="282"/>
      <c r="C9" s="281" t="s">
        <v>4997</v>
      </c>
      <c r="D9" s="281"/>
      <c r="E9" s="281"/>
      <c r="F9" s="281"/>
      <c r="G9" s="281"/>
      <c r="H9" s="281"/>
      <c r="I9" s="281"/>
      <c r="J9" s="281"/>
      <c r="K9" s="279"/>
    </row>
    <row r="10" spans="2:11" ht="15" customHeight="1">
      <c r="B10" s="282"/>
      <c r="C10" s="283"/>
      <c r="D10" s="281" t="s">
        <v>4998</v>
      </c>
      <c r="E10" s="281"/>
      <c r="F10" s="281"/>
      <c r="G10" s="281"/>
      <c r="H10" s="281"/>
      <c r="I10" s="281"/>
      <c r="J10" s="281"/>
      <c r="K10" s="279"/>
    </row>
    <row r="11" spans="2:11" ht="15" customHeight="1">
      <c r="B11" s="282"/>
      <c r="C11" s="284"/>
      <c r="D11" s="281" t="s">
        <v>4999</v>
      </c>
      <c r="E11" s="281"/>
      <c r="F11" s="281"/>
      <c r="G11" s="281"/>
      <c r="H11" s="281"/>
      <c r="I11" s="281"/>
      <c r="J11" s="281"/>
      <c r="K11" s="279"/>
    </row>
    <row r="12" spans="2:11" ht="12.75" customHeight="1">
      <c r="B12" s="282"/>
      <c r="C12" s="284"/>
      <c r="D12" s="284"/>
      <c r="E12" s="284"/>
      <c r="F12" s="284"/>
      <c r="G12" s="284"/>
      <c r="H12" s="284"/>
      <c r="I12" s="284"/>
      <c r="J12" s="284"/>
      <c r="K12" s="279"/>
    </row>
    <row r="13" spans="2:11" ht="15" customHeight="1">
      <c r="B13" s="282"/>
      <c r="C13" s="284"/>
      <c r="D13" s="281" t="s">
        <v>5000</v>
      </c>
      <c r="E13" s="281"/>
      <c r="F13" s="281"/>
      <c r="G13" s="281"/>
      <c r="H13" s="281"/>
      <c r="I13" s="281"/>
      <c r="J13" s="281"/>
      <c r="K13" s="279"/>
    </row>
    <row r="14" spans="2:11" ht="15" customHeight="1">
      <c r="B14" s="282"/>
      <c r="C14" s="284"/>
      <c r="D14" s="281" t="s">
        <v>5001</v>
      </c>
      <c r="E14" s="281"/>
      <c r="F14" s="281"/>
      <c r="G14" s="281"/>
      <c r="H14" s="281"/>
      <c r="I14" s="281"/>
      <c r="J14" s="281"/>
      <c r="K14" s="279"/>
    </row>
    <row r="15" spans="2:11" ht="15" customHeight="1">
      <c r="B15" s="282"/>
      <c r="C15" s="284"/>
      <c r="D15" s="281" t="s">
        <v>5002</v>
      </c>
      <c r="E15" s="281"/>
      <c r="F15" s="281"/>
      <c r="G15" s="281"/>
      <c r="H15" s="281"/>
      <c r="I15" s="281"/>
      <c r="J15" s="281"/>
      <c r="K15" s="279"/>
    </row>
    <row r="16" spans="2:11" ht="15" customHeight="1">
      <c r="B16" s="282"/>
      <c r="C16" s="284"/>
      <c r="D16" s="284"/>
      <c r="E16" s="285" t="s">
        <v>80</v>
      </c>
      <c r="F16" s="281" t="s">
        <v>5003</v>
      </c>
      <c r="G16" s="281"/>
      <c r="H16" s="281"/>
      <c r="I16" s="281"/>
      <c r="J16" s="281"/>
      <c r="K16" s="279"/>
    </row>
    <row r="17" spans="2:11" ht="15" customHeight="1">
      <c r="B17" s="282"/>
      <c r="C17" s="284"/>
      <c r="D17" s="284"/>
      <c r="E17" s="285" t="s">
        <v>5004</v>
      </c>
      <c r="F17" s="281" t="s">
        <v>5005</v>
      </c>
      <c r="G17" s="281"/>
      <c r="H17" s="281"/>
      <c r="I17" s="281"/>
      <c r="J17" s="281"/>
      <c r="K17" s="279"/>
    </row>
    <row r="18" spans="2:11" ht="15" customHeight="1">
      <c r="B18" s="282"/>
      <c r="C18" s="284"/>
      <c r="D18" s="284"/>
      <c r="E18" s="285" t="s">
        <v>5006</v>
      </c>
      <c r="F18" s="281" t="s">
        <v>5007</v>
      </c>
      <c r="G18" s="281"/>
      <c r="H18" s="281"/>
      <c r="I18" s="281"/>
      <c r="J18" s="281"/>
      <c r="K18" s="279"/>
    </row>
    <row r="19" spans="2:11" ht="15" customHeight="1">
      <c r="B19" s="282"/>
      <c r="C19" s="284"/>
      <c r="D19" s="284"/>
      <c r="E19" s="285" t="s">
        <v>5008</v>
      </c>
      <c r="F19" s="281" t="s">
        <v>5009</v>
      </c>
      <c r="G19" s="281"/>
      <c r="H19" s="281"/>
      <c r="I19" s="281"/>
      <c r="J19" s="281"/>
      <c r="K19" s="279"/>
    </row>
    <row r="20" spans="2:11" ht="15" customHeight="1">
      <c r="B20" s="282"/>
      <c r="C20" s="284"/>
      <c r="D20" s="284"/>
      <c r="E20" s="285" t="s">
        <v>5010</v>
      </c>
      <c r="F20" s="281" t="s">
        <v>5011</v>
      </c>
      <c r="G20" s="281"/>
      <c r="H20" s="281"/>
      <c r="I20" s="281"/>
      <c r="J20" s="281"/>
      <c r="K20" s="279"/>
    </row>
    <row r="21" spans="2:11" ht="15" customHeight="1">
      <c r="B21" s="282"/>
      <c r="C21" s="284"/>
      <c r="D21" s="284"/>
      <c r="E21" s="285" t="s">
        <v>5012</v>
      </c>
      <c r="F21" s="281" t="s">
        <v>5013</v>
      </c>
      <c r="G21" s="281"/>
      <c r="H21" s="281"/>
      <c r="I21" s="281"/>
      <c r="J21" s="281"/>
      <c r="K21" s="279"/>
    </row>
    <row r="22" spans="2:11" ht="12.75" customHeight="1">
      <c r="B22" s="282"/>
      <c r="C22" s="284"/>
      <c r="D22" s="284"/>
      <c r="E22" s="284"/>
      <c r="F22" s="284"/>
      <c r="G22" s="284"/>
      <c r="H22" s="284"/>
      <c r="I22" s="284"/>
      <c r="J22" s="284"/>
      <c r="K22" s="279"/>
    </row>
    <row r="23" spans="2:11" ht="15" customHeight="1">
      <c r="B23" s="282"/>
      <c r="C23" s="281" t="s">
        <v>5014</v>
      </c>
      <c r="D23" s="281"/>
      <c r="E23" s="281"/>
      <c r="F23" s="281"/>
      <c r="G23" s="281"/>
      <c r="H23" s="281"/>
      <c r="I23" s="281"/>
      <c r="J23" s="281"/>
      <c r="K23" s="279"/>
    </row>
    <row r="24" spans="2:11" ht="15" customHeight="1">
      <c r="B24" s="282"/>
      <c r="C24" s="281" t="s">
        <v>5015</v>
      </c>
      <c r="D24" s="281"/>
      <c r="E24" s="281"/>
      <c r="F24" s="281"/>
      <c r="G24" s="281"/>
      <c r="H24" s="281"/>
      <c r="I24" s="281"/>
      <c r="J24" s="281"/>
      <c r="K24" s="279"/>
    </row>
    <row r="25" spans="2:11" ht="15" customHeight="1">
      <c r="B25" s="282"/>
      <c r="C25" s="283"/>
      <c r="D25" s="281" t="s">
        <v>5016</v>
      </c>
      <c r="E25" s="281"/>
      <c r="F25" s="281"/>
      <c r="G25" s="281"/>
      <c r="H25" s="281"/>
      <c r="I25" s="281"/>
      <c r="J25" s="281"/>
      <c r="K25" s="279"/>
    </row>
    <row r="26" spans="2:11" ht="15" customHeight="1">
      <c r="B26" s="282"/>
      <c r="C26" s="284"/>
      <c r="D26" s="281" t="s">
        <v>5017</v>
      </c>
      <c r="E26" s="281"/>
      <c r="F26" s="281"/>
      <c r="G26" s="281"/>
      <c r="H26" s="281"/>
      <c r="I26" s="281"/>
      <c r="J26" s="281"/>
      <c r="K26" s="279"/>
    </row>
    <row r="27" spans="2:11" ht="12.75" customHeight="1">
      <c r="B27" s="282"/>
      <c r="C27" s="284"/>
      <c r="D27" s="284"/>
      <c r="E27" s="284"/>
      <c r="F27" s="284"/>
      <c r="G27" s="284"/>
      <c r="H27" s="284"/>
      <c r="I27" s="284"/>
      <c r="J27" s="284"/>
      <c r="K27" s="279"/>
    </row>
    <row r="28" spans="2:11" ht="15" customHeight="1">
      <c r="B28" s="282"/>
      <c r="C28" s="284"/>
      <c r="D28" s="281" t="s">
        <v>5018</v>
      </c>
      <c r="E28" s="281"/>
      <c r="F28" s="281"/>
      <c r="G28" s="281"/>
      <c r="H28" s="281"/>
      <c r="I28" s="281"/>
      <c r="J28" s="281"/>
      <c r="K28" s="279"/>
    </row>
    <row r="29" spans="2:11" ht="15" customHeight="1">
      <c r="B29" s="282"/>
      <c r="C29" s="284"/>
      <c r="D29" s="281" t="s">
        <v>5019</v>
      </c>
      <c r="E29" s="281"/>
      <c r="F29" s="281"/>
      <c r="G29" s="281"/>
      <c r="H29" s="281"/>
      <c r="I29" s="281"/>
      <c r="J29" s="281"/>
      <c r="K29" s="279"/>
    </row>
    <row r="30" spans="2:11" ht="12.75" customHeight="1">
      <c r="B30" s="282"/>
      <c r="C30" s="284"/>
      <c r="D30" s="284"/>
      <c r="E30" s="284"/>
      <c r="F30" s="284"/>
      <c r="G30" s="284"/>
      <c r="H30" s="284"/>
      <c r="I30" s="284"/>
      <c r="J30" s="284"/>
      <c r="K30" s="279"/>
    </row>
    <row r="31" spans="2:11" ht="15" customHeight="1">
      <c r="B31" s="282"/>
      <c r="C31" s="284"/>
      <c r="D31" s="281" t="s">
        <v>5020</v>
      </c>
      <c r="E31" s="281"/>
      <c r="F31" s="281"/>
      <c r="G31" s="281"/>
      <c r="H31" s="281"/>
      <c r="I31" s="281"/>
      <c r="J31" s="281"/>
      <c r="K31" s="279"/>
    </row>
    <row r="32" spans="2:11" ht="15" customHeight="1">
      <c r="B32" s="282"/>
      <c r="C32" s="284"/>
      <c r="D32" s="281" t="s">
        <v>5021</v>
      </c>
      <c r="E32" s="281"/>
      <c r="F32" s="281"/>
      <c r="G32" s="281"/>
      <c r="H32" s="281"/>
      <c r="I32" s="281"/>
      <c r="J32" s="281"/>
      <c r="K32" s="279"/>
    </row>
    <row r="33" spans="2:11" ht="15" customHeight="1">
      <c r="B33" s="282"/>
      <c r="C33" s="284"/>
      <c r="D33" s="281" t="s">
        <v>5022</v>
      </c>
      <c r="E33" s="281"/>
      <c r="F33" s="281"/>
      <c r="G33" s="281"/>
      <c r="H33" s="281"/>
      <c r="I33" s="281"/>
      <c r="J33" s="281"/>
      <c r="K33" s="279"/>
    </row>
    <row r="34" spans="2:11" ht="15" customHeight="1">
      <c r="B34" s="282"/>
      <c r="C34" s="284"/>
      <c r="D34" s="283"/>
      <c r="E34" s="286" t="s">
        <v>128</v>
      </c>
      <c r="F34" s="283"/>
      <c r="G34" s="281" t="s">
        <v>5023</v>
      </c>
      <c r="H34" s="281"/>
      <c r="I34" s="281"/>
      <c r="J34" s="281"/>
      <c r="K34" s="279"/>
    </row>
    <row r="35" spans="2:11" ht="30.75" customHeight="1">
      <c r="B35" s="282"/>
      <c r="C35" s="284"/>
      <c r="D35" s="283"/>
      <c r="E35" s="286" t="s">
        <v>5024</v>
      </c>
      <c r="F35" s="283"/>
      <c r="G35" s="281" t="s">
        <v>5025</v>
      </c>
      <c r="H35" s="281"/>
      <c r="I35" s="281"/>
      <c r="J35" s="281"/>
      <c r="K35" s="279"/>
    </row>
    <row r="36" spans="2:11" ht="15" customHeight="1">
      <c r="B36" s="282"/>
      <c r="C36" s="284"/>
      <c r="D36" s="283"/>
      <c r="E36" s="286" t="s">
        <v>55</v>
      </c>
      <c r="F36" s="283"/>
      <c r="G36" s="281" t="s">
        <v>5026</v>
      </c>
      <c r="H36" s="281"/>
      <c r="I36" s="281"/>
      <c r="J36" s="281"/>
      <c r="K36" s="279"/>
    </row>
    <row r="37" spans="2:11" ht="15" customHeight="1">
      <c r="B37" s="282"/>
      <c r="C37" s="284"/>
      <c r="D37" s="283"/>
      <c r="E37" s="286" t="s">
        <v>129</v>
      </c>
      <c r="F37" s="283"/>
      <c r="G37" s="281" t="s">
        <v>5027</v>
      </c>
      <c r="H37" s="281"/>
      <c r="I37" s="281"/>
      <c r="J37" s="281"/>
      <c r="K37" s="279"/>
    </row>
    <row r="38" spans="2:11" ht="15" customHeight="1">
      <c r="B38" s="282"/>
      <c r="C38" s="284"/>
      <c r="D38" s="283"/>
      <c r="E38" s="286" t="s">
        <v>130</v>
      </c>
      <c r="F38" s="283"/>
      <c r="G38" s="281" t="s">
        <v>5028</v>
      </c>
      <c r="H38" s="281"/>
      <c r="I38" s="281"/>
      <c r="J38" s="281"/>
      <c r="K38" s="279"/>
    </row>
    <row r="39" spans="2:11" ht="15" customHeight="1">
      <c r="B39" s="282"/>
      <c r="C39" s="284"/>
      <c r="D39" s="283"/>
      <c r="E39" s="286" t="s">
        <v>131</v>
      </c>
      <c r="F39" s="283"/>
      <c r="G39" s="281" t="s">
        <v>5029</v>
      </c>
      <c r="H39" s="281"/>
      <c r="I39" s="281"/>
      <c r="J39" s="281"/>
      <c r="K39" s="279"/>
    </row>
    <row r="40" spans="2:11" ht="15" customHeight="1">
      <c r="B40" s="282"/>
      <c r="C40" s="284"/>
      <c r="D40" s="283"/>
      <c r="E40" s="286" t="s">
        <v>5030</v>
      </c>
      <c r="F40" s="283"/>
      <c r="G40" s="281" t="s">
        <v>5031</v>
      </c>
      <c r="H40" s="281"/>
      <c r="I40" s="281"/>
      <c r="J40" s="281"/>
      <c r="K40" s="279"/>
    </row>
    <row r="41" spans="2:11" ht="15" customHeight="1">
      <c r="B41" s="282"/>
      <c r="C41" s="284"/>
      <c r="D41" s="283"/>
      <c r="E41" s="286"/>
      <c r="F41" s="283"/>
      <c r="G41" s="281" t="s">
        <v>5032</v>
      </c>
      <c r="H41" s="281"/>
      <c r="I41" s="281"/>
      <c r="J41" s="281"/>
      <c r="K41" s="279"/>
    </row>
    <row r="42" spans="2:11" ht="15" customHeight="1">
      <c r="B42" s="282"/>
      <c r="C42" s="284"/>
      <c r="D42" s="283"/>
      <c r="E42" s="286" t="s">
        <v>5033</v>
      </c>
      <c r="F42" s="283"/>
      <c r="G42" s="281" t="s">
        <v>5034</v>
      </c>
      <c r="H42" s="281"/>
      <c r="I42" s="281"/>
      <c r="J42" s="281"/>
      <c r="K42" s="279"/>
    </row>
    <row r="43" spans="2:11" ht="15" customHeight="1">
      <c r="B43" s="282"/>
      <c r="C43" s="284"/>
      <c r="D43" s="283"/>
      <c r="E43" s="286" t="s">
        <v>133</v>
      </c>
      <c r="F43" s="283"/>
      <c r="G43" s="281" t="s">
        <v>5035</v>
      </c>
      <c r="H43" s="281"/>
      <c r="I43" s="281"/>
      <c r="J43" s="281"/>
      <c r="K43" s="279"/>
    </row>
    <row r="44" spans="2:11" ht="12.75" customHeight="1">
      <c r="B44" s="282"/>
      <c r="C44" s="284"/>
      <c r="D44" s="283"/>
      <c r="E44" s="283"/>
      <c r="F44" s="283"/>
      <c r="G44" s="283"/>
      <c r="H44" s="283"/>
      <c r="I44" s="283"/>
      <c r="J44" s="283"/>
      <c r="K44" s="279"/>
    </row>
    <row r="45" spans="2:11" ht="15" customHeight="1">
      <c r="B45" s="282"/>
      <c r="C45" s="284"/>
      <c r="D45" s="281" t="s">
        <v>5036</v>
      </c>
      <c r="E45" s="281"/>
      <c r="F45" s="281"/>
      <c r="G45" s="281"/>
      <c r="H45" s="281"/>
      <c r="I45" s="281"/>
      <c r="J45" s="281"/>
      <c r="K45" s="279"/>
    </row>
    <row r="46" spans="2:11" ht="15" customHeight="1">
      <c r="B46" s="282"/>
      <c r="C46" s="284"/>
      <c r="D46" s="284"/>
      <c r="E46" s="281" t="s">
        <v>5037</v>
      </c>
      <c r="F46" s="281"/>
      <c r="G46" s="281"/>
      <c r="H46" s="281"/>
      <c r="I46" s="281"/>
      <c r="J46" s="281"/>
      <c r="K46" s="279"/>
    </row>
    <row r="47" spans="2:11" ht="15" customHeight="1">
      <c r="B47" s="282"/>
      <c r="C47" s="284"/>
      <c r="D47" s="284"/>
      <c r="E47" s="281" t="s">
        <v>5038</v>
      </c>
      <c r="F47" s="281"/>
      <c r="G47" s="281"/>
      <c r="H47" s="281"/>
      <c r="I47" s="281"/>
      <c r="J47" s="281"/>
      <c r="K47" s="279"/>
    </row>
    <row r="48" spans="2:11" ht="15" customHeight="1">
      <c r="B48" s="282"/>
      <c r="C48" s="284"/>
      <c r="D48" s="284"/>
      <c r="E48" s="281" t="s">
        <v>5039</v>
      </c>
      <c r="F48" s="281"/>
      <c r="G48" s="281"/>
      <c r="H48" s="281"/>
      <c r="I48" s="281"/>
      <c r="J48" s="281"/>
      <c r="K48" s="279"/>
    </row>
    <row r="49" spans="2:11" ht="15" customHeight="1">
      <c r="B49" s="282"/>
      <c r="C49" s="284"/>
      <c r="D49" s="281" t="s">
        <v>5040</v>
      </c>
      <c r="E49" s="281"/>
      <c r="F49" s="281"/>
      <c r="G49" s="281"/>
      <c r="H49" s="281"/>
      <c r="I49" s="281"/>
      <c r="J49" s="281"/>
      <c r="K49" s="279"/>
    </row>
    <row r="50" spans="2:11" ht="25.5" customHeight="1">
      <c r="B50" s="277"/>
      <c r="C50" s="278" t="s">
        <v>5041</v>
      </c>
      <c r="D50" s="278"/>
      <c r="E50" s="278"/>
      <c r="F50" s="278"/>
      <c r="G50" s="278"/>
      <c r="H50" s="278"/>
      <c r="I50" s="278"/>
      <c r="J50" s="278"/>
      <c r="K50" s="279"/>
    </row>
    <row r="51" spans="2:11" ht="5.25" customHeight="1">
      <c r="B51" s="277"/>
      <c r="C51" s="280"/>
      <c r="D51" s="280"/>
      <c r="E51" s="280"/>
      <c r="F51" s="280"/>
      <c r="G51" s="280"/>
      <c r="H51" s="280"/>
      <c r="I51" s="280"/>
      <c r="J51" s="280"/>
      <c r="K51" s="279"/>
    </row>
    <row r="52" spans="2:11" ht="15" customHeight="1">
      <c r="B52" s="277"/>
      <c r="C52" s="281" t="s">
        <v>5042</v>
      </c>
      <c r="D52" s="281"/>
      <c r="E52" s="281"/>
      <c r="F52" s="281"/>
      <c r="G52" s="281"/>
      <c r="H52" s="281"/>
      <c r="I52" s="281"/>
      <c r="J52" s="281"/>
      <c r="K52" s="279"/>
    </row>
    <row r="53" spans="2:11" ht="15" customHeight="1">
      <c r="B53" s="277"/>
      <c r="C53" s="281" t="s">
        <v>5043</v>
      </c>
      <c r="D53" s="281"/>
      <c r="E53" s="281"/>
      <c r="F53" s="281"/>
      <c r="G53" s="281"/>
      <c r="H53" s="281"/>
      <c r="I53" s="281"/>
      <c r="J53" s="281"/>
      <c r="K53" s="279"/>
    </row>
    <row r="54" spans="2:11" ht="12.75" customHeight="1">
      <c r="B54" s="277"/>
      <c r="C54" s="283"/>
      <c r="D54" s="283"/>
      <c r="E54" s="283"/>
      <c r="F54" s="283"/>
      <c r="G54" s="283"/>
      <c r="H54" s="283"/>
      <c r="I54" s="283"/>
      <c r="J54" s="283"/>
      <c r="K54" s="279"/>
    </row>
    <row r="55" spans="2:11" ht="15" customHeight="1">
      <c r="B55" s="277"/>
      <c r="C55" s="281" t="s">
        <v>5044</v>
      </c>
      <c r="D55" s="281"/>
      <c r="E55" s="281"/>
      <c r="F55" s="281"/>
      <c r="G55" s="281"/>
      <c r="H55" s="281"/>
      <c r="I55" s="281"/>
      <c r="J55" s="281"/>
      <c r="K55" s="279"/>
    </row>
    <row r="56" spans="2:11" ht="15" customHeight="1">
      <c r="B56" s="277"/>
      <c r="C56" s="284"/>
      <c r="D56" s="281" t="s">
        <v>5045</v>
      </c>
      <c r="E56" s="281"/>
      <c r="F56" s="281"/>
      <c r="G56" s="281"/>
      <c r="H56" s="281"/>
      <c r="I56" s="281"/>
      <c r="J56" s="281"/>
      <c r="K56" s="279"/>
    </row>
    <row r="57" spans="2:11" ht="15" customHeight="1">
      <c r="B57" s="277"/>
      <c r="C57" s="284"/>
      <c r="D57" s="281" t="s">
        <v>5046</v>
      </c>
      <c r="E57" s="281"/>
      <c r="F57" s="281"/>
      <c r="G57" s="281"/>
      <c r="H57" s="281"/>
      <c r="I57" s="281"/>
      <c r="J57" s="281"/>
      <c r="K57" s="279"/>
    </row>
    <row r="58" spans="2:11" ht="15" customHeight="1">
      <c r="B58" s="277"/>
      <c r="C58" s="284"/>
      <c r="D58" s="281" t="s">
        <v>5047</v>
      </c>
      <c r="E58" s="281"/>
      <c r="F58" s="281"/>
      <c r="G58" s="281"/>
      <c r="H58" s="281"/>
      <c r="I58" s="281"/>
      <c r="J58" s="281"/>
      <c r="K58" s="279"/>
    </row>
    <row r="59" spans="2:11" ht="15" customHeight="1">
      <c r="B59" s="277"/>
      <c r="C59" s="284"/>
      <c r="D59" s="281" t="s">
        <v>5048</v>
      </c>
      <c r="E59" s="281"/>
      <c r="F59" s="281"/>
      <c r="G59" s="281"/>
      <c r="H59" s="281"/>
      <c r="I59" s="281"/>
      <c r="J59" s="281"/>
      <c r="K59" s="279"/>
    </row>
    <row r="60" spans="2:11" ht="15" customHeight="1">
      <c r="B60" s="277"/>
      <c r="C60" s="284"/>
      <c r="D60" s="287" t="s">
        <v>5049</v>
      </c>
      <c r="E60" s="287"/>
      <c r="F60" s="287"/>
      <c r="G60" s="287"/>
      <c r="H60" s="287"/>
      <c r="I60" s="287"/>
      <c r="J60" s="287"/>
      <c r="K60" s="279"/>
    </row>
    <row r="61" spans="2:11" ht="15" customHeight="1">
      <c r="B61" s="277"/>
      <c r="C61" s="284"/>
      <c r="D61" s="281" t="s">
        <v>5050</v>
      </c>
      <c r="E61" s="281"/>
      <c r="F61" s="281"/>
      <c r="G61" s="281"/>
      <c r="H61" s="281"/>
      <c r="I61" s="281"/>
      <c r="J61" s="281"/>
      <c r="K61" s="279"/>
    </row>
    <row r="62" spans="2:11" ht="12.75" customHeight="1">
      <c r="B62" s="277"/>
      <c r="C62" s="284"/>
      <c r="D62" s="284"/>
      <c r="E62" s="288"/>
      <c r="F62" s="284"/>
      <c r="G62" s="284"/>
      <c r="H62" s="284"/>
      <c r="I62" s="284"/>
      <c r="J62" s="284"/>
      <c r="K62" s="279"/>
    </row>
    <row r="63" spans="2:11" ht="15" customHeight="1">
      <c r="B63" s="277"/>
      <c r="C63" s="284"/>
      <c r="D63" s="281" t="s">
        <v>5051</v>
      </c>
      <c r="E63" s="281"/>
      <c r="F63" s="281"/>
      <c r="G63" s="281"/>
      <c r="H63" s="281"/>
      <c r="I63" s="281"/>
      <c r="J63" s="281"/>
      <c r="K63" s="279"/>
    </row>
    <row r="64" spans="2:11" ht="15" customHeight="1">
      <c r="B64" s="277"/>
      <c r="C64" s="284"/>
      <c r="D64" s="287" t="s">
        <v>5052</v>
      </c>
      <c r="E64" s="287"/>
      <c r="F64" s="287"/>
      <c r="G64" s="287"/>
      <c r="H64" s="287"/>
      <c r="I64" s="287"/>
      <c r="J64" s="287"/>
      <c r="K64" s="279"/>
    </row>
    <row r="65" spans="2:11" ht="15" customHeight="1">
      <c r="B65" s="277"/>
      <c r="C65" s="284"/>
      <c r="D65" s="281" t="s">
        <v>5053</v>
      </c>
      <c r="E65" s="281"/>
      <c r="F65" s="281"/>
      <c r="G65" s="281"/>
      <c r="H65" s="281"/>
      <c r="I65" s="281"/>
      <c r="J65" s="281"/>
      <c r="K65" s="279"/>
    </row>
    <row r="66" spans="2:11" ht="15" customHeight="1">
      <c r="B66" s="277"/>
      <c r="C66" s="284"/>
      <c r="D66" s="281" t="s">
        <v>5054</v>
      </c>
      <c r="E66" s="281"/>
      <c r="F66" s="281"/>
      <c r="G66" s="281"/>
      <c r="H66" s="281"/>
      <c r="I66" s="281"/>
      <c r="J66" s="281"/>
      <c r="K66" s="279"/>
    </row>
    <row r="67" spans="2:11" ht="15" customHeight="1">
      <c r="B67" s="277"/>
      <c r="C67" s="284"/>
      <c r="D67" s="281" t="s">
        <v>5055</v>
      </c>
      <c r="E67" s="281"/>
      <c r="F67" s="281"/>
      <c r="G67" s="281"/>
      <c r="H67" s="281"/>
      <c r="I67" s="281"/>
      <c r="J67" s="281"/>
      <c r="K67" s="279"/>
    </row>
    <row r="68" spans="2:11" ht="15" customHeight="1">
      <c r="B68" s="277"/>
      <c r="C68" s="284"/>
      <c r="D68" s="281" t="s">
        <v>5056</v>
      </c>
      <c r="E68" s="281"/>
      <c r="F68" s="281"/>
      <c r="G68" s="281"/>
      <c r="H68" s="281"/>
      <c r="I68" s="281"/>
      <c r="J68" s="281"/>
      <c r="K68" s="279"/>
    </row>
    <row r="69" spans="2:11" ht="12.75" customHeight="1">
      <c r="B69" s="289"/>
      <c r="C69" s="290"/>
      <c r="D69" s="290"/>
      <c r="E69" s="290"/>
      <c r="F69" s="290"/>
      <c r="G69" s="290"/>
      <c r="H69" s="290"/>
      <c r="I69" s="290"/>
      <c r="J69" s="290"/>
      <c r="K69" s="291"/>
    </row>
    <row r="70" spans="2:11" ht="18.75" customHeight="1">
      <c r="B70" s="292"/>
      <c r="C70" s="292"/>
      <c r="D70" s="292"/>
      <c r="E70" s="292"/>
      <c r="F70" s="292"/>
      <c r="G70" s="292"/>
      <c r="H70" s="292"/>
      <c r="I70" s="292"/>
      <c r="J70" s="292"/>
      <c r="K70" s="293"/>
    </row>
    <row r="71" spans="2:11" ht="18.75" customHeight="1">
      <c r="B71" s="293"/>
      <c r="C71" s="293"/>
      <c r="D71" s="293"/>
      <c r="E71" s="293"/>
      <c r="F71" s="293"/>
      <c r="G71" s="293"/>
      <c r="H71" s="293"/>
      <c r="I71" s="293"/>
      <c r="J71" s="293"/>
      <c r="K71" s="293"/>
    </row>
    <row r="72" spans="2:11" ht="7.5" customHeight="1">
      <c r="B72" s="294"/>
      <c r="C72" s="295"/>
      <c r="D72" s="295"/>
      <c r="E72" s="295"/>
      <c r="F72" s="295"/>
      <c r="G72" s="295"/>
      <c r="H72" s="295"/>
      <c r="I72" s="295"/>
      <c r="J72" s="295"/>
      <c r="K72" s="296"/>
    </row>
    <row r="73" spans="2:11" ht="45" customHeight="1">
      <c r="B73" s="297"/>
      <c r="C73" s="298" t="s">
        <v>4992</v>
      </c>
      <c r="D73" s="298"/>
      <c r="E73" s="298"/>
      <c r="F73" s="298"/>
      <c r="G73" s="298"/>
      <c r="H73" s="298"/>
      <c r="I73" s="298"/>
      <c r="J73" s="298"/>
      <c r="K73" s="299"/>
    </row>
    <row r="74" spans="2:11" ht="17.25" customHeight="1">
      <c r="B74" s="297"/>
      <c r="C74" s="300" t="s">
        <v>5057</v>
      </c>
      <c r="D74" s="300"/>
      <c r="E74" s="300"/>
      <c r="F74" s="300" t="s">
        <v>5058</v>
      </c>
      <c r="G74" s="301"/>
      <c r="H74" s="300" t="s">
        <v>129</v>
      </c>
      <c r="I74" s="300" t="s">
        <v>59</v>
      </c>
      <c r="J74" s="300" t="s">
        <v>5059</v>
      </c>
      <c r="K74" s="299"/>
    </row>
    <row r="75" spans="2:11" ht="17.25" customHeight="1">
      <c r="B75" s="297"/>
      <c r="C75" s="302" t="s">
        <v>5060</v>
      </c>
      <c r="D75" s="302"/>
      <c r="E75" s="302"/>
      <c r="F75" s="303" t="s">
        <v>5061</v>
      </c>
      <c r="G75" s="304"/>
      <c r="H75" s="302"/>
      <c r="I75" s="302"/>
      <c r="J75" s="302" t="s">
        <v>5062</v>
      </c>
      <c r="K75" s="299"/>
    </row>
    <row r="76" spans="2:11" ht="5.25" customHeight="1">
      <c r="B76" s="297"/>
      <c r="C76" s="305"/>
      <c r="D76" s="305"/>
      <c r="E76" s="305"/>
      <c r="F76" s="305"/>
      <c r="G76" s="306"/>
      <c r="H76" s="305"/>
      <c r="I76" s="305"/>
      <c r="J76" s="305"/>
      <c r="K76" s="299"/>
    </row>
    <row r="77" spans="2:11" ht="15" customHeight="1">
      <c r="B77" s="297"/>
      <c r="C77" s="286" t="s">
        <v>55</v>
      </c>
      <c r="D77" s="305"/>
      <c r="E77" s="305"/>
      <c r="F77" s="307" t="s">
        <v>5063</v>
      </c>
      <c r="G77" s="306"/>
      <c r="H77" s="286" t="s">
        <v>5064</v>
      </c>
      <c r="I77" s="286" t="s">
        <v>5065</v>
      </c>
      <c r="J77" s="286">
        <v>20</v>
      </c>
      <c r="K77" s="299"/>
    </row>
    <row r="78" spans="2:11" ht="15" customHeight="1">
      <c r="B78" s="297"/>
      <c r="C78" s="286" t="s">
        <v>5066</v>
      </c>
      <c r="D78" s="286"/>
      <c r="E78" s="286"/>
      <c r="F78" s="307" t="s">
        <v>5063</v>
      </c>
      <c r="G78" s="306"/>
      <c r="H78" s="286" t="s">
        <v>5067</v>
      </c>
      <c r="I78" s="286" t="s">
        <v>5065</v>
      </c>
      <c r="J78" s="286">
        <v>120</v>
      </c>
      <c r="K78" s="299"/>
    </row>
    <row r="79" spans="2:11" ht="15" customHeight="1">
      <c r="B79" s="308"/>
      <c r="C79" s="286" t="s">
        <v>5068</v>
      </c>
      <c r="D79" s="286"/>
      <c r="E79" s="286"/>
      <c r="F79" s="307" t="s">
        <v>5069</v>
      </c>
      <c r="G79" s="306"/>
      <c r="H79" s="286" t="s">
        <v>5070</v>
      </c>
      <c r="I79" s="286" t="s">
        <v>5065</v>
      </c>
      <c r="J79" s="286">
        <v>50</v>
      </c>
      <c r="K79" s="299"/>
    </row>
    <row r="80" spans="2:11" ht="15" customHeight="1">
      <c r="B80" s="308"/>
      <c r="C80" s="286" t="s">
        <v>5071</v>
      </c>
      <c r="D80" s="286"/>
      <c r="E80" s="286"/>
      <c r="F80" s="307" t="s">
        <v>5063</v>
      </c>
      <c r="G80" s="306"/>
      <c r="H80" s="286" t="s">
        <v>5072</v>
      </c>
      <c r="I80" s="286" t="s">
        <v>5073</v>
      </c>
      <c r="J80" s="286"/>
      <c r="K80" s="299"/>
    </row>
    <row r="81" spans="2:11" ht="15" customHeight="1">
      <c r="B81" s="308"/>
      <c r="C81" s="309" t="s">
        <v>5074</v>
      </c>
      <c r="D81" s="309"/>
      <c r="E81" s="309"/>
      <c r="F81" s="310" t="s">
        <v>5069</v>
      </c>
      <c r="G81" s="309"/>
      <c r="H81" s="309" t="s">
        <v>5075</v>
      </c>
      <c r="I81" s="309" t="s">
        <v>5065</v>
      </c>
      <c r="J81" s="309">
        <v>15</v>
      </c>
      <c r="K81" s="299"/>
    </row>
    <row r="82" spans="2:11" ht="15" customHeight="1">
      <c r="B82" s="308"/>
      <c r="C82" s="309" t="s">
        <v>5076</v>
      </c>
      <c r="D82" s="309"/>
      <c r="E82" s="309"/>
      <c r="F82" s="310" t="s">
        <v>5069</v>
      </c>
      <c r="G82" s="309"/>
      <c r="H82" s="309" t="s">
        <v>5077</v>
      </c>
      <c r="I82" s="309" t="s">
        <v>5065</v>
      </c>
      <c r="J82" s="309">
        <v>15</v>
      </c>
      <c r="K82" s="299"/>
    </row>
    <row r="83" spans="2:11" ht="15" customHeight="1">
      <c r="B83" s="308"/>
      <c r="C83" s="309" t="s">
        <v>5078</v>
      </c>
      <c r="D83" s="309"/>
      <c r="E83" s="309"/>
      <c r="F83" s="310" t="s">
        <v>5069</v>
      </c>
      <c r="G83" s="309"/>
      <c r="H83" s="309" t="s">
        <v>5079</v>
      </c>
      <c r="I83" s="309" t="s">
        <v>5065</v>
      </c>
      <c r="J83" s="309">
        <v>20</v>
      </c>
      <c r="K83" s="299"/>
    </row>
    <row r="84" spans="2:11" ht="15" customHeight="1">
      <c r="B84" s="308"/>
      <c r="C84" s="309" t="s">
        <v>5080</v>
      </c>
      <c r="D84" s="309"/>
      <c r="E84" s="309"/>
      <c r="F84" s="310" t="s">
        <v>5069</v>
      </c>
      <c r="G84" s="309"/>
      <c r="H84" s="309" t="s">
        <v>5081</v>
      </c>
      <c r="I84" s="309" t="s">
        <v>5065</v>
      </c>
      <c r="J84" s="309">
        <v>20</v>
      </c>
      <c r="K84" s="299"/>
    </row>
    <row r="85" spans="2:11" ht="15" customHeight="1">
      <c r="B85" s="308"/>
      <c r="C85" s="286" t="s">
        <v>5082</v>
      </c>
      <c r="D85" s="286"/>
      <c r="E85" s="286"/>
      <c r="F85" s="307" t="s">
        <v>5069</v>
      </c>
      <c r="G85" s="306"/>
      <c r="H85" s="286" t="s">
        <v>5083</v>
      </c>
      <c r="I85" s="286" t="s">
        <v>5065</v>
      </c>
      <c r="J85" s="286">
        <v>50</v>
      </c>
      <c r="K85" s="299"/>
    </row>
    <row r="86" spans="2:11" ht="15" customHeight="1">
      <c r="B86" s="308"/>
      <c r="C86" s="286" t="s">
        <v>5084</v>
      </c>
      <c r="D86" s="286"/>
      <c r="E86" s="286"/>
      <c r="F86" s="307" t="s">
        <v>5069</v>
      </c>
      <c r="G86" s="306"/>
      <c r="H86" s="286" t="s">
        <v>5085</v>
      </c>
      <c r="I86" s="286" t="s">
        <v>5065</v>
      </c>
      <c r="J86" s="286">
        <v>20</v>
      </c>
      <c r="K86" s="299"/>
    </row>
    <row r="87" spans="2:11" ht="15" customHeight="1">
      <c r="B87" s="308"/>
      <c r="C87" s="286" t="s">
        <v>5086</v>
      </c>
      <c r="D87" s="286"/>
      <c r="E87" s="286"/>
      <c r="F87" s="307" t="s">
        <v>5069</v>
      </c>
      <c r="G87" s="306"/>
      <c r="H87" s="286" t="s">
        <v>5087</v>
      </c>
      <c r="I87" s="286" t="s">
        <v>5065</v>
      </c>
      <c r="J87" s="286">
        <v>20</v>
      </c>
      <c r="K87" s="299"/>
    </row>
    <row r="88" spans="2:11" ht="15" customHeight="1">
      <c r="B88" s="308"/>
      <c r="C88" s="286" t="s">
        <v>5088</v>
      </c>
      <c r="D88" s="286"/>
      <c r="E88" s="286"/>
      <c r="F88" s="307" t="s">
        <v>5069</v>
      </c>
      <c r="G88" s="306"/>
      <c r="H88" s="286" t="s">
        <v>5089</v>
      </c>
      <c r="I88" s="286" t="s">
        <v>5065</v>
      </c>
      <c r="J88" s="286">
        <v>50</v>
      </c>
      <c r="K88" s="299"/>
    </row>
    <row r="89" spans="2:11" ht="15" customHeight="1">
      <c r="B89" s="308"/>
      <c r="C89" s="286" t="s">
        <v>5090</v>
      </c>
      <c r="D89" s="286"/>
      <c r="E89" s="286"/>
      <c r="F89" s="307" t="s">
        <v>5069</v>
      </c>
      <c r="G89" s="306"/>
      <c r="H89" s="286" t="s">
        <v>5090</v>
      </c>
      <c r="I89" s="286" t="s">
        <v>5065</v>
      </c>
      <c r="J89" s="286">
        <v>50</v>
      </c>
      <c r="K89" s="299"/>
    </row>
    <row r="90" spans="2:11" ht="15" customHeight="1">
      <c r="B90" s="308"/>
      <c r="C90" s="286" t="s">
        <v>134</v>
      </c>
      <c r="D90" s="286"/>
      <c r="E90" s="286"/>
      <c r="F90" s="307" t="s">
        <v>5069</v>
      </c>
      <c r="G90" s="306"/>
      <c r="H90" s="286" t="s">
        <v>5091</v>
      </c>
      <c r="I90" s="286" t="s">
        <v>5065</v>
      </c>
      <c r="J90" s="286">
        <v>255</v>
      </c>
      <c r="K90" s="299"/>
    </row>
    <row r="91" spans="2:11" ht="15" customHeight="1">
      <c r="B91" s="308"/>
      <c r="C91" s="286" t="s">
        <v>5092</v>
      </c>
      <c r="D91" s="286"/>
      <c r="E91" s="286"/>
      <c r="F91" s="307" t="s">
        <v>5063</v>
      </c>
      <c r="G91" s="306"/>
      <c r="H91" s="286" t="s">
        <v>5093</v>
      </c>
      <c r="I91" s="286" t="s">
        <v>5094</v>
      </c>
      <c r="J91" s="286"/>
      <c r="K91" s="299"/>
    </row>
    <row r="92" spans="2:11" ht="15" customHeight="1">
      <c r="B92" s="308"/>
      <c r="C92" s="286" t="s">
        <v>5095</v>
      </c>
      <c r="D92" s="286"/>
      <c r="E92" s="286"/>
      <c r="F92" s="307" t="s">
        <v>5063</v>
      </c>
      <c r="G92" s="306"/>
      <c r="H92" s="286" t="s">
        <v>5096</v>
      </c>
      <c r="I92" s="286" t="s">
        <v>5097</v>
      </c>
      <c r="J92" s="286"/>
      <c r="K92" s="299"/>
    </row>
    <row r="93" spans="2:11" ht="15" customHeight="1">
      <c r="B93" s="308"/>
      <c r="C93" s="286" t="s">
        <v>5098</v>
      </c>
      <c r="D93" s="286"/>
      <c r="E93" s="286"/>
      <c r="F93" s="307" t="s">
        <v>5063</v>
      </c>
      <c r="G93" s="306"/>
      <c r="H93" s="286" t="s">
        <v>5098</v>
      </c>
      <c r="I93" s="286" t="s">
        <v>5097</v>
      </c>
      <c r="J93" s="286"/>
      <c r="K93" s="299"/>
    </row>
    <row r="94" spans="2:11" ht="15" customHeight="1">
      <c r="B94" s="308"/>
      <c r="C94" s="286" t="s">
        <v>40</v>
      </c>
      <c r="D94" s="286"/>
      <c r="E94" s="286"/>
      <c r="F94" s="307" t="s">
        <v>5063</v>
      </c>
      <c r="G94" s="306"/>
      <c r="H94" s="286" t="s">
        <v>5099</v>
      </c>
      <c r="I94" s="286" t="s">
        <v>5097</v>
      </c>
      <c r="J94" s="286"/>
      <c r="K94" s="299"/>
    </row>
    <row r="95" spans="2:11" ht="15" customHeight="1">
      <c r="B95" s="308"/>
      <c r="C95" s="286" t="s">
        <v>50</v>
      </c>
      <c r="D95" s="286"/>
      <c r="E95" s="286"/>
      <c r="F95" s="307" t="s">
        <v>5063</v>
      </c>
      <c r="G95" s="306"/>
      <c r="H95" s="286" t="s">
        <v>5100</v>
      </c>
      <c r="I95" s="286" t="s">
        <v>5097</v>
      </c>
      <c r="J95" s="286"/>
      <c r="K95" s="299"/>
    </row>
    <row r="96" spans="2:11" ht="15" customHeight="1">
      <c r="B96" s="311"/>
      <c r="C96" s="312"/>
      <c r="D96" s="312"/>
      <c r="E96" s="312"/>
      <c r="F96" s="312"/>
      <c r="G96" s="312"/>
      <c r="H96" s="312"/>
      <c r="I96" s="312"/>
      <c r="J96" s="312"/>
      <c r="K96" s="313"/>
    </row>
    <row r="97" spans="2:11" ht="18.75" customHeight="1">
      <c r="B97" s="314"/>
      <c r="C97" s="315"/>
      <c r="D97" s="315"/>
      <c r="E97" s="315"/>
      <c r="F97" s="315"/>
      <c r="G97" s="315"/>
      <c r="H97" s="315"/>
      <c r="I97" s="315"/>
      <c r="J97" s="315"/>
      <c r="K97" s="314"/>
    </row>
    <row r="98" spans="2:11" ht="18.75" customHeight="1">
      <c r="B98" s="293"/>
      <c r="C98" s="293"/>
      <c r="D98" s="293"/>
      <c r="E98" s="293"/>
      <c r="F98" s="293"/>
      <c r="G98" s="293"/>
      <c r="H98" s="293"/>
      <c r="I98" s="293"/>
      <c r="J98" s="293"/>
      <c r="K98" s="293"/>
    </row>
    <row r="99" spans="2:11" ht="7.5" customHeight="1">
      <c r="B99" s="294"/>
      <c r="C99" s="295"/>
      <c r="D99" s="295"/>
      <c r="E99" s="295"/>
      <c r="F99" s="295"/>
      <c r="G99" s="295"/>
      <c r="H99" s="295"/>
      <c r="I99" s="295"/>
      <c r="J99" s="295"/>
      <c r="K99" s="296"/>
    </row>
    <row r="100" spans="2:11" ht="45" customHeight="1">
      <c r="B100" s="297"/>
      <c r="C100" s="298" t="s">
        <v>5101</v>
      </c>
      <c r="D100" s="298"/>
      <c r="E100" s="298"/>
      <c r="F100" s="298"/>
      <c r="G100" s="298"/>
      <c r="H100" s="298"/>
      <c r="I100" s="298"/>
      <c r="J100" s="298"/>
      <c r="K100" s="299"/>
    </row>
    <row r="101" spans="2:11" ht="17.25" customHeight="1">
      <c r="B101" s="297"/>
      <c r="C101" s="300" t="s">
        <v>5057</v>
      </c>
      <c r="D101" s="300"/>
      <c r="E101" s="300"/>
      <c r="F101" s="300" t="s">
        <v>5058</v>
      </c>
      <c r="G101" s="301"/>
      <c r="H101" s="300" t="s">
        <v>129</v>
      </c>
      <c r="I101" s="300" t="s">
        <v>59</v>
      </c>
      <c r="J101" s="300" t="s">
        <v>5059</v>
      </c>
      <c r="K101" s="299"/>
    </row>
    <row r="102" spans="2:11" ht="17.25" customHeight="1">
      <c r="B102" s="297"/>
      <c r="C102" s="302" t="s">
        <v>5060</v>
      </c>
      <c r="D102" s="302"/>
      <c r="E102" s="302"/>
      <c r="F102" s="303" t="s">
        <v>5061</v>
      </c>
      <c r="G102" s="304"/>
      <c r="H102" s="302"/>
      <c r="I102" s="302"/>
      <c r="J102" s="302" t="s">
        <v>5062</v>
      </c>
      <c r="K102" s="299"/>
    </row>
    <row r="103" spans="2:11" ht="5.25" customHeight="1">
      <c r="B103" s="297"/>
      <c r="C103" s="300"/>
      <c r="D103" s="300"/>
      <c r="E103" s="300"/>
      <c r="F103" s="300"/>
      <c r="G103" s="316"/>
      <c r="H103" s="300"/>
      <c r="I103" s="300"/>
      <c r="J103" s="300"/>
      <c r="K103" s="299"/>
    </row>
    <row r="104" spans="2:11" ht="15" customHeight="1">
      <c r="B104" s="297"/>
      <c r="C104" s="286" t="s">
        <v>55</v>
      </c>
      <c r="D104" s="305"/>
      <c r="E104" s="305"/>
      <c r="F104" s="307" t="s">
        <v>5063</v>
      </c>
      <c r="G104" s="316"/>
      <c r="H104" s="286" t="s">
        <v>5102</v>
      </c>
      <c r="I104" s="286" t="s">
        <v>5065</v>
      </c>
      <c r="J104" s="286">
        <v>20</v>
      </c>
      <c r="K104" s="299"/>
    </row>
    <row r="105" spans="2:11" ht="15" customHeight="1">
      <c r="B105" s="297"/>
      <c r="C105" s="286" t="s">
        <v>5066</v>
      </c>
      <c r="D105" s="286"/>
      <c r="E105" s="286"/>
      <c r="F105" s="307" t="s">
        <v>5063</v>
      </c>
      <c r="G105" s="286"/>
      <c r="H105" s="286" t="s">
        <v>5102</v>
      </c>
      <c r="I105" s="286" t="s">
        <v>5065</v>
      </c>
      <c r="J105" s="286">
        <v>120</v>
      </c>
      <c r="K105" s="299"/>
    </row>
    <row r="106" spans="2:11" ht="15" customHeight="1">
      <c r="B106" s="308"/>
      <c r="C106" s="286" t="s">
        <v>5068</v>
      </c>
      <c r="D106" s="286"/>
      <c r="E106" s="286"/>
      <c r="F106" s="307" t="s">
        <v>5069</v>
      </c>
      <c r="G106" s="286"/>
      <c r="H106" s="286" t="s">
        <v>5102</v>
      </c>
      <c r="I106" s="286" t="s">
        <v>5065</v>
      </c>
      <c r="J106" s="286">
        <v>50</v>
      </c>
      <c r="K106" s="299"/>
    </row>
    <row r="107" spans="2:11" ht="15" customHeight="1">
      <c r="B107" s="308"/>
      <c r="C107" s="286" t="s">
        <v>5071</v>
      </c>
      <c r="D107" s="286"/>
      <c r="E107" s="286"/>
      <c r="F107" s="307" t="s">
        <v>5063</v>
      </c>
      <c r="G107" s="286"/>
      <c r="H107" s="286" t="s">
        <v>5102</v>
      </c>
      <c r="I107" s="286" t="s">
        <v>5073</v>
      </c>
      <c r="J107" s="286"/>
      <c r="K107" s="299"/>
    </row>
    <row r="108" spans="2:11" ht="15" customHeight="1">
      <c r="B108" s="308"/>
      <c r="C108" s="286" t="s">
        <v>5082</v>
      </c>
      <c r="D108" s="286"/>
      <c r="E108" s="286"/>
      <c r="F108" s="307" t="s">
        <v>5069</v>
      </c>
      <c r="G108" s="286"/>
      <c r="H108" s="286" t="s">
        <v>5102</v>
      </c>
      <c r="I108" s="286" t="s">
        <v>5065</v>
      </c>
      <c r="J108" s="286">
        <v>50</v>
      </c>
      <c r="K108" s="299"/>
    </row>
    <row r="109" spans="2:11" ht="15" customHeight="1">
      <c r="B109" s="308"/>
      <c r="C109" s="286" t="s">
        <v>5090</v>
      </c>
      <c r="D109" s="286"/>
      <c r="E109" s="286"/>
      <c r="F109" s="307" t="s">
        <v>5069</v>
      </c>
      <c r="G109" s="286"/>
      <c r="H109" s="286" t="s">
        <v>5102</v>
      </c>
      <c r="I109" s="286" t="s">
        <v>5065</v>
      </c>
      <c r="J109" s="286">
        <v>50</v>
      </c>
      <c r="K109" s="299"/>
    </row>
    <row r="110" spans="2:11" ht="15" customHeight="1">
      <c r="B110" s="308"/>
      <c r="C110" s="286" t="s">
        <v>5088</v>
      </c>
      <c r="D110" s="286"/>
      <c r="E110" s="286"/>
      <c r="F110" s="307" t="s">
        <v>5069</v>
      </c>
      <c r="G110" s="286"/>
      <c r="H110" s="286" t="s">
        <v>5102</v>
      </c>
      <c r="I110" s="286" t="s">
        <v>5065</v>
      </c>
      <c r="J110" s="286">
        <v>50</v>
      </c>
      <c r="K110" s="299"/>
    </row>
    <row r="111" spans="2:11" ht="15" customHeight="1">
      <c r="B111" s="308"/>
      <c r="C111" s="286" t="s">
        <v>55</v>
      </c>
      <c r="D111" s="286"/>
      <c r="E111" s="286"/>
      <c r="F111" s="307" t="s">
        <v>5063</v>
      </c>
      <c r="G111" s="286"/>
      <c r="H111" s="286" t="s">
        <v>5103</v>
      </c>
      <c r="I111" s="286" t="s">
        <v>5065</v>
      </c>
      <c r="J111" s="286">
        <v>20</v>
      </c>
      <c r="K111" s="299"/>
    </row>
    <row r="112" spans="2:11" ht="15" customHeight="1">
      <c r="B112" s="308"/>
      <c r="C112" s="286" t="s">
        <v>5104</v>
      </c>
      <c r="D112" s="286"/>
      <c r="E112" s="286"/>
      <c r="F112" s="307" t="s">
        <v>5063</v>
      </c>
      <c r="G112" s="286"/>
      <c r="H112" s="286" t="s">
        <v>5105</v>
      </c>
      <c r="I112" s="286" t="s">
        <v>5065</v>
      </c>
      <c r="J112" s="286">
        <v>120</v>
      </c>
      <c r="K112" s="299"/>
    </row>
    <row r="113" spans="2:11" ht="15" customHeight="1">
      <c r="B113" s="308"/>
      <c r="C113" s="286" t="s">
        <v>40</v>
      </c>
      <c r="D113" s="286"/>
      <c r="E113" s="286"/>
      <c r="F113" s="307" t="s">
        <v>5063</v>
      </c>
      <c r="G113" s="286"/>
      <c r="H113" s="286" t="s">
        <v>5106</v>
      </c>
      <c r="I113" s="286" t="s">
        <v>5097</v>
      </c>
      <c r="J113" s="286"/>
      <c r="K113" s="299"/>
    </row>
    <row r="114" spans="2:11" ht="15" customHeight="1">
      <c r="B114" s="308"/>
      <c r="C114" s="286" t="s">
        <v>50</v>
      </c>
      <c r="D114" s="286"/>
      <c r="E114" s="286"/>
      <c r="F114" s="307" t="s">
        <v>5063</v>
      </c>
      <c r="G114" s="286"/>
      <c r="H114" s="286" t="s">
        <v>5107</v>
      </c>
      <c r="I114" s="286" t="s">
        <v>5097</v>
      </c>
      <c r="J114" s="286"/>
      <c r="K114" s="299"/>
    </row>
    <row r="115" spans="2:11" ht="15" customHeight="1">
      <c r="B115" s="308"/>
      <c r="C115" s="286" t="s">
        <v>59</v>
      </c>
      <c r="D115" s="286"/>
      <c r="E115" s="286"/>
      <c r="F115" s="307" t="s">
        <v>5063</v>
      </c>
      <c r="G115" s="286"/>
      <c r="H115" s="286" t="s">
        <v>5108</v>
      </c>
      <c r="I115" s="286" t="s">
        <v>5109</v>
      </c>
      <c r="J115" s="286"/>
      <c r="K115" s="299"/>
    </row>
    <row r="116" spans="2:11" ht="15" customHeight="1">
      <c r="B116" s="311"/>
      <c r="C116" s="317"/>
      <c r="D116" s="317"/>
      <c r="E116" s="317"/>
      <c r="F116" s="317"/>
      <c r="G116" s="317"/>
      <c r="H116" s="317"/>
      <c r="I116" s="317"/>
      <c r="J116" s="317"/>
      <c r="K116" s="313"/>
    </row>
    <row r="117" spans="2:11" ht="18.75" customHeight="1">
      <c r="B117" s="318"/>
      <c r="C117" s="283"/>
      <c r="D117" s="283"/>
      <c r="E117" s="283"/>
      <c r="F117" s="319"/>
      <c r="G117" s="283"/>
      <c r="H117" s="283"/>
      <c r="I117" s="283"/>
      <c r="J117" s="283"/>
      <c r="K117" s="318"/>
    </row>
    <row r="118" spans="2:11" ht="18.75" customHeight="1">
      <c r="B118" s="293"/>
      <c r="C118" s="293"/>
      <c r="D118" s="293"/>
      <c r="E118" s="293"/>
      <c r="F118" s="293"/>
      <c r="G118" s="293"/>
      <c r="H118" s="293"/>
      <c r="I118" s="293"/>
      <c r="J118" s="293"/>
      <c r="K118" s="293"/>
    </row>
    <row r="119" spans="2:11" ht="7.5" customHeight="1">
      <c r="B119" s="320"/>
      <c r="C119" s="321"/>
      <c r="D119" s="321"/>
      <c r="E119" s="321"/>
      <c r="F119" s="321"/>
      <c r="G119" s="321"/>
      <c r="H119" s="321"/>
      <c r="I119" s="321"/>
      <c r="J119" s="321"/>
      <c r="K119" s="322"/>
    </row>
    <row r="120" spans="2:11" ht="45" customHeight="1">
      <c r="B120" s="323"/>
      <c r="C120" s="274" t="s">
        <v>5110</v>
      </c>
      <c r="D120" s="274"/>
      <c r="E120" s="274"/>
      <c r="F120" s="274"/>
      <c r="G120" s="274"/>
      <c r="H120" s="274"/>
      <c r="I120" s="274"/>
      <c r="J120" s="274"/>
      <c r="K120" s="324"/>
    </row>
    <row r="121" spans="2:11" ht="17.25" customHeight="1">
      <c r="B121" s="325"/>
      <c r="C121" s="300" t="s">
        <v>5057</v>
      </c>
      <c r="D121" s="300"/>
      <c r="E121" s="300"/>
      <c r="F121" s="300" t="s">
        <v>5058</v>
      </c>
      <c r="G121" s="301"/>
      <c r="H121" s="300" t="s">
        <v>129</v>
      </c>
      <c r="I121" s="300" t="s">
        <v>59</v>
      </c>
      <c r="J121" s="300" t="s">
        <v>5059</v>
      </c>
      <c r="K121" s="326"/>
    </row>
    <row r="122" spans="2:11" ht="17.25" customHeight="1">
      <c r="B122" s="325"/>
      <c r="C122" s="302" t="s">
        <v>5060</v>
      </c>
      <c r="D122" s="302"/>
      <c r="E122" s="302"/>
      <c r="F122" s="303" t="s">
        <v>5061</v>
      </c>
      <c r="G122" s="304"/>
      <c r="H122" s="302"/>
      <c r="I122" s="302"/>
      <c r="J122" s="302" t="s">
        <v>5062</v>
      </c>
      <c r="K122" s="326"/>
    </row>
    <row r="123" spans="2:11" ht="5.25" customHeight="1">
      <c r="B123" s="327"/>
      <c r="C123" s="305"/>
      <c r="D123" s="305"/>
      <c r="E123" s="305"/>
      <c r="F123" s="305"/>
      <c r="G123" s="286"/>
      <c r="H123" s="305"/>
      <c r="I123" s="305"/>
      <c r="J123" s="305"/>
      <c r="K123" s="328"/>
    </row>
    <row r="124" spans="2:11" ht="15" customHeight="1">
      <c r="B124" s="327"/>
      <c r="C124" s="286" t="s">
        <v>5066</v>
      </c>
      <c r="D124" s="305"/>
      <c r="E124" s="305"/>
      <c r="F124" s="307" t="s">
        <v>5063</v>
      </c>
      <c r="G124" s="286"/>
      <c r="H124" s="286" t="s">
        <v>5102</v>
      </c>
      <c r="I124" s="286" t="s">
        <v>5065</v>
      </c>
      <c r="J124" s="286">
        <v>120</v>
      </c>
      <c r="K124" s="329"/>
    </row>
    <row r="125" spans="2:11" ht="15" customHeight="1">
      <c r="B125" s="327"/>
      <c r="C125" s="286" t="s">
        <v>5111</v>
      </c>
      <c r="D125" s="286"/>
      <c r="E125" s="286"/>
      <c r="F125" s="307" t="s">
        <v>5063</v>
      </c>
      <c r="G125" s="286"/>
      <c r="H125" s="286" t="s">
        <v>5112</v>
      </c>
      <c r="I125" s="286" t="s">
        <v>5065</v>
      </c>
      <c r="J125" s="286" t="s">
        <v>5113</v>
      </c>
      <c r="K125" s="329"/>
    </row>
    <row r="126" spans="2:11" ht="15" customHeight="1">
      <c r="B126" s="327"/>
      <c r="C126" s="286" t="s">
        <v>5012</v>
      </c>
      <c r="D126" s="286"/>
      <c r="E126" s="286"/>
      <c r="F126" s="307" t="s">
        <v>5063</v>
      </c>
      <c r="G126" s="286"/>
      <c r="H126" s="286" t="s">
        <v>5114</v>
      </c>
      <c r="I126" s="286" t="s">
        <v>5065</v>
      </c>
      <c r="J126" s="286" t="s">
        <v>5113</v>
      </c>
      <c r="K126" s="329"/>
    </row>
    <row r="127" spans="2:11" ht="15" customHeight="1">
      <c r="B127" s="327"/>
      <c r="C127" s="286" t="s">
        <v>5074</v>
      </c>
      <c r="D127" s="286"/>
      <c r="E127" s="286"/>
      <c r="F127" s="307" t="s">
        <v>5069</v>
      </c>
      <c r="G127" s="286"/>
      <c r="H127" s="286" t="s">
        <v>5075</v>
      </c>
      <c r="I127" s="286" t="s">
        <v>5065</v>
      </c>
      <c r="J127" s="286">
        <v>15</v>
      </c>
      <c r="K127" s="329"/>
    </row>
    <row r="128" spans="2:11" ht="15" customHeight="1">
      <c r="B128" s="327"/>
      <c r="C128" s="309" t="s">
        <v>5076</v>
      </c>
      <c r="D128" s="309"/>
      <c r="E128" s="309"/>
      <c r="F128" s="310" t="s">
        <v>5069</v>
      </c>
      <c r="G128" s="309"/>
      <c r="H128" s="309" t="s">
        <v>5077</v>
      </c>
      <c r="I128" s="309" t="s">
        <v>5065</v>
      </c>
      <c r="J128" s="309">
        <v>15</v>
      </c>
      <c r="K128" s="329"/>
    </row>
    <row r="129" spans="2:11" ht="15" customHeight="1">
      <c r="B129" s="327"/>
      <c r="C129" s="309" t="s">
        <v>5078</v>
      </c>
      <c r="D129" s="309"/>
      <c r="E129" s="309"/>
      <c r="F129" s="310" t="s">
        <v>5069</v>
      </c>
      <c r="G129" s="309"/>
      <c r="H129" s="309" t="s">
        <v>5079</v>
      </c>
      <c r="I129" s="309" t="s">
        <v>5065</v>
      </c>
      <c r="J129" s="309">
        <v>20</v>
      </c>
      <c r="K129" s="329"/>
    </row>
    <row r="130" spans="2:11" ht="15" customHeight="1">
      <c r="B130" s="327"/>
      <c r="C130" s="309" t="s">
        <v>5080</v>
      </c>
      <c r="D130" s="309"/>
      <c r="E130" s="309"/>
      <c r="F130" s="310" t="s">
        <v>5069</v>
      </c>
      <c r="G130" s="309"/>
      <c r="H130" s="309" t="s">
        <v>5081</v>
      </c>
      <c r="I130" s="309" t="s">
        <v>5065</v>
      </c>
      <c r="J130" s="309">
        <v>20</v>
      </c>
      <c r="K130" s="329"/>
    </row>
    <row r="131" spans="2:11" ht="15" customHeight="1">
      <c r="B131" s="327"/>
      <c r="C131" s="286" t="s">
        <v>5068</v>
      </c>
      <c r="D131" s="286"/>
      <c r="E131" s="286"/>
      <c r="F131" s="307" t="s">
        <v>5069</v>
      </c>
      <c r="G131" s="286"/>
      <c r="H131" s="286" t="s">
        <v>5102</v>
      </c>
      <c r="I131" s="286" t="s">
        <v>5065</v>
      </c>
      <c r="J131" s="286">
        <v>50</v>
      </c>
      <c r="K131" s="329"/>
    </row>
    <row r="132" spans="2:11" ht="15" customHeight="1">
      <c r="B132" s="327"/>
      <c r="C132" s="286" t="s">
        <v>5082</v>
      </c>
      <c r="D132" s="286"/>
      <c r="E132" s="286"/>
      <c r="F132" s="307" t="s">
        <v>5069</v>
      </c>
      <c r="G132" s="286"/>
      <c r="H132" s="286" t="s">
        <v>5102</v>
      </c>
      <c r="I132" s="286" t="s">
        <v>5065</v>
      </c>
      <c r="J132" s="286">
        <v>50</v>
      </c>
      <c r="K132" s="329"/>
    </row>
    <row r="133" spans="2:11" ht="15" customHeight="1">
      <c r="B133" s="327"/>
      <c r="C133" s="286" t="s">
        <v>5088</v>
      </c>
      <c r="D133" s="286"/>
      <c r="E133" s="286"/>
      <c r="F133" s="307" t="s">
        <v>5069</v>
      </c>
      <c r="G133" s="286"/>
      <c r="H133" s="286" t="s">
        <v>5102</v>
      </c>
      <c r="I133" s="286" t="s">
        <v>5065</v>
      </c>
      <c r="J133" s="286">
        <v>50</v>
      </c>
      <c r="K133" s="329"/>
    </row>
    <row r="134" spans="2:11" ht="15" customHeight="1">
      <c r="B134" s="327"/>
      <c r="C134" s="286" t="s">
        <v>5090</v>
      </c>
      <c r="D134" s="286"/>
      <c r="E134" s="286"/>
      <c r="F134" s="307" t="s">
        <v>5069</v>
      </c>
      <c r="G134" s="286"/>
      <c r="H134" s="286" t="s">
        <v>5102</v>
      </c>
      <c r="I134" s="286" t="s">
        <v>5065</v>
      </c>
      <c r="J134" s="286">
        <v>50</v>
      </c>
      <c r="K134" s="329"/>
    </row>
    <row r="135" spans="2:11" ht="15" customHeight="1">
      <c r="B135" s="327"/>
      <c r="C135" s="286" t="s">
        <v>134</v>
      </c>
      <c r="D135" s="286"/>
      <c r="E135" s="286"/>
      <c r="F135" s="307" t="s">
        <v>5069</v>
      </c>
      <c r="G135" s="286"/>
      <c r="H135" s="286" t="s">
        <v>5115</v>
      </c>
      <c r="I135" s="286" t="s">
        <v>5065</v>
      </c>
      <c r="J135" s="286">
        <v>255</v>
      </c>
      <c r="K135" s="329"/>
    </row>
    <row r="136" spans="2:11" ht="15" customHeight="1">
      <c r="B136" s="327"/>
      <c r="C136" s="286" t="s">
        <v>5092</v>
      </c>
      <c r="D136" s="286"/>
      <c r="E136" s="286"/>
      <c r="F136" s="307" t="s">
        <v>5063</v>
      </c>
      <c r="G136" s="286"/>
      <c r="H136" s="286" t="s">
        <v>5116</v>
      </c>
      <c r="I136" s="286" t="s">
        <v>5094</v>
      </c>
      <c r="J136" s="286"/>
      <c r="K136" s="329"/>
    </row>
    <row r="137" spans="2:11" ht="15" customHeight="1">
      <c r="B137" s="327"/>
      <c r="C137" s="286" t="s">
        <v>5095</v>
      </c>
      <c r="D137" s="286"/>
      <c r="E137" s="286"/>
      <c r="F137" s="307" t="s">
        <v>5063</v>
      </c>
      <c r="G137" s="286"/>
      <c r="H137" s="286" t="s">
        <v>5117</v>
      </c>
      <c r="I137" s="286" t="s">
        <v>5097</v>
      </c>
      <c r="J137" s="286"/>
      <c r="K137" s="329"/>
    </row>
    <row r="138" spans="2:11" ht="15" customHeight="1">
      <c r="B138" s="327"/>
      <c r="C138" s="286" t="s">
        <v>5098</v>
      </c>
      <c r="D138" s="286"/>
      <c r="E138" s="286"/>
      <c r="F138" s="307" t="s">
        <v>5063</v>
      </c>
      <c r="G138" s="286"/>
      <c r="H138" s="286" t="s">
        <v>5098</v>
      </c>
      <c r="I138" s="286" t="s">
        <v>5097</v>
      </c>
      <c r="J138" s="286"/>
      <c r="K138" s="329"/>
    </row>
    <row r="139" spans="2:11" ht="15" customHeight="1">
      <c r="B139" s="327"/>
      <c r="C139" s="286" t="s">
        <v>40</v>
      </c>
      <c r="D139" s="286"/>
      <c r="E139" s="286"/>
      <c r="F139" s="307" t="s">
        <v>5063</v>
      </c>
      <c r="G139" s="286"/>
      <c r="H139" s="286" t="s">
        <v>5118</v>
      </c>
      <c r="I139" s="286" t="s">
        <v>5097</v>
      </c>
      <c r="J139" s="286"/>
      <c r="K139" s="329"/>
    </row>
    <row r="140" spans="2:11" ht="15" customHeight="1">
      <c r="B140" s="327"/>
      <c r="C140" s="286" t="s">
        <v>5119</v>
      </c>
      <c r="D140" s="286"/>
      <c r="E140" s="286"/>
      <c r="F140" s="307" t="s">
        <v>5063</v>
      </c>
      <c r="G140" s="286"/>
      <c r="H140" s="286" t="s">
        <v>5120</v>
      </c>
      <c r="I140" s="286" t="s">
        <v>5097</v>
      </c>
      <c r="J140" s="286"/>
      <c r="K140" s="329"/>
    </row>
    <row r="141" spans="2:11" ht="15" customHeight="1">
      <c r="B141" s="330"/>
      <c r="C141" s="331"/>
      <c r="D141" s="331"/>
      <c r="E141" s="331"/>
      <c r="F141" s="331"/>
      <c r="G141" s="331"/>
      <c r="H141" s="331"/>
      <c r="I141" s="331"/>
      <c r="J141" s="331"/>
      <c r="K141" s="332"/>
    </row>
    <row r="142" spans="2:11" ht="18.75" customHeight="1">
      <c r="B142" s="283"/>
      <c r="C142" s="283"/>
      <c r="D142" s="283"/>
      <c r="E142" s="283"/>
      <c r="F142" s="319"/>
      <c r="G142" s="283"/>
      <c r="H142" s="283"/>
      <c r="I142" s="283"/>
      <c r="J142" s="283"/>
      <c r="K142" s="283"/>
    </row>
    <row r="143" spans="2:11" ht="18.75" customHeight="1">
      <c r="B143" s="293"/>
      <c r="C143" s="293"/>
      <c r="D143" s="293"/>
      <c r="E143" s="293"/>
      <c r="F143" s="293"/>
      <c r="G143" s="293"/>
      <c r="H143" s="293"/>
      <c r="I143" s="293"/>
      <c r="J143" s="293"/>
      <c r="K143" s="293"/>
    </row>
    <row r="144" spans="2:11" ht="7.5" customHeight="1">
      <c r="B144" s="294"/>
      <c r="C144" s="295"/>
      <c r="D144" s="295"/>
      <c r="E144" s="295"/>
      <c r="F144" s="295"/>
      <c r="G144" s="295"/>
      <c r="H144" s="295"/>
      <c r="I144" s="295"/>
      <c r="J144" s="295"/>
      <c r="K144" s="296"/>
    </row>
    <row r="145" spans="2:11" ht="45" customHeight="1">
      <c r="B145" s="297"/>
      <c r="C145" s="298" t="s">
        <v>5121</v>
      </c>
      <c r="D145" s="298"/>
      <c r="E145" s="298"/>
      <c r="F145" s="298"/>
      <c r="G145" s="298"/>
      <c r="H145" s="298"/>
      <c r="I145" s="298"/>
      <c r="J145" s="298"/>
      <c r="K145" s="299"/>
    </row>
    <row r="146" spans="2:11" ht="17.25" customHeight="1">
      <c r="B146" s="297"/>
      <c r="C146" s="300" t="s">
        <v>5057</v>
      </c>
      <c r="D146" s="300"/>
      <c r="E146" s="300"/>
      <c r="F146" s="300" t="s">
        <v>5058</v>
      </c>
      <c r="G146" s="301"/>
      <c r="H146" s="300" t="s">
        <v>129</v>
      </c>
      <c r="I146" s="300" t="s">
        <v>59</v>
      </c>
      <c r="J146" s="300" t="s">
        <v>5059</v>
      </c>
      <c r="K146" s="299"/>
    </row>
    <row r="147" spans="2:11" ht="17.25" customHeight="1">
      <c r="B147" s="297"/>
      <c r="C147" s="302" t="s">
        <v>5060</v>
      </c>
      <c r="D147" s="302"/>
      <c r="E147" s="302"/>
      <c r="F147" s="303" t="s">
        <v>5061</v>
      </c>
      <c r="G147" s="304"/>
      <c r="H147" s="302"/>
      <c r="I147" s="302"/>
      <c r="J147" s="302" t="s">
        <v>5062</v>
      </c>
      <c r="K147" s="299"/>
    </row>
    <row r="148" spans="2:11" ht="5.25" customHeight="1">
      <c r="B148" s="308"/>
      <c r="C148" s="305"/>
      <c r="D148" s="305"/>
      <c r="E148" s="305"/>
      <c r="F148" s="305"/>
      <c r="G148" s="306"/>
      <c r="H148" s="305"/>
      <c r="I148" s="305"/>
      <c r="J148" s="305"/>
      <c r="K148" s="329"/>
    </row>
    <row r="149" spans="2:11" ht="15" customHeight="1">
      <c r="B149" s="308"/>
      <c r="C149" s="333" t="s">
        <v>5066</v>
      </c>
      <c r="D149" s="286"/>
      <c r="E149" s="286"/>
      <c r="F149" s="334" t="s">
        <v>5063</v>
      </c>
      <c r="G149" s="286"/>
      <c r="H149" s="333" t="s">
        <v>5102</v>
      </c>
      <c r="I149" s="333" t="s">
        <v>5065</v>
      </c>
      <c r="J149" s="333">
        <v>120</v>
      </c>
      <c r="K149" s="329"/>
    </row>
    <row r="150" spans="2:11" ht="15" customHeight="1">
      <c r="B150" s="308"/>
      <c r="C150" s="333" t="s">
        <v>5111</v>
      </c>
      <c r="D150" s="286"/>
      <c r="E150" s="286"/>
      <c r="F150" s="334" t="s">
        <v>5063</v>
      </c>
      <c r="G150" s="286"/>
      <c r="H150" s="333" t="s">
        <v>5122</v>
      </c>
      <c r="I150" s="333" t="s">
        <v>5065</v>
      </c>
      <c r="J150" s="333" t="s">
        <v>5113</v>
      </c>
      <c r="K150" s="329"/>
    </row>
    <row r="151" spans="2:11" ht="15" customHeight="1">
      <c r="B151" s="308"/>
      <c r="C151" s="333" t="s">
        <v>5012</v>
      </c>
      <c r="D151" s="286"/>
      <c r="E151" s="286"/>
      <c r="F151" s="334" t="s">
        <v>5063</v>
      </c>
      <c r="G151" s="286"/>
      <c r="H151" s="333" t="s">
        <v>5123</v>
      </c>
      <c r="I151" s="333" t="s">
        <v>5065</v>
      </c>
      <c r="J151" s="333" t="s">
        <v>5113</v>
      </c>
      <c r="K151" s="329"/>
    </row>
    <row r="152" spans="2:11" ht="15" customHeight="1">
      <c r="B152" s="308"/>
      <c r="C152" s="333" t="s">
        <v>5068</v>
      </c>
      <c r="D152" s="286"/>
      <c r="E152" s="286"/>
      <c r="F152" s="334" t="s">
        <v>5069</v>
      </c>
      <c r="G152" s="286"/>
      <c r="H152" s="333" t="s">
        <v>5102</v>
      </c>
      <c r="I152" s="333" t="s">
        <v>5065</v>
      </c>
      <c r="J152" s="333">
        <v>50</v>
      </c>
      <c r="K152" s="329"/>
    </row>
    <row r="153" spans="2:11" ht="15" customHeight="1">
      <c r="B153" s="308"/>
      <c r="C153" s="333" t="s">
        <v>5071</v>
      </c>
      <c r="D153" s="286"/>
      <c r="E153" s="286"/>
      <c r="F153" s="334" t="s">
        <v>5063</v>
      </c>
      <c r="G153" s="286"/>
      <c r="H153" s="333" t="s">
        <v>5102</v>
      </c>
      <c r="I153" s="333" t="s">
        <v>5073</v>
      </c>
      <c r="J153" s="333"/>
      <c r="K153" s="329"/>
    </row>
    <row r="154" spans="2:11" ht="15" customHeight="1">
      <c r="B154" s="308"/>
      <c r="C154" s="333" t="s">
        <v>5082</v>
      </c>
      <c r="D154" s="286"/>
      <c r="E154" s="286"/>
      <c r="F154" s="334" t="s">
        <v>5069</v>
      </c>
      <c r="G154" s="286"/>
      <c r="H154" s="333" t="s">
        <v>5102</v>
      </c>
      <c r="I154" s="333" t="s">
        <v>5065</v>
      </c>
      <c r="J154" s="333">
        <v>50</v>
      </c>
      <c r="K154" s="329"/>
    </row>
    <row r="155" spans="2:11" ht="15" customHeight="1">
      <c r="B155" s="308"/>
      <c r="C155" s="333" t="s">
        <v>5090</v>
      </c>
      <c r="D155" s="286"/>
      <c r="E155" s="286"/>
      <c r="F155" s="334" t="s">
        <v>5069</v>
      </c>
      <c r="G155" s="286"/>
      <c r="H155" s="333" t="s">
        <v>5102</v>
      </c>
      <c r="I155" s="333" t="s">
        <v>5065</v>
      </c>
      <c r="J155" s="333">
        <v>50</v>
      </c>
      <c r="K155" s="329"/>
    </row>
    <row r="156" spans="2:11" ht="15" customHeight="1">
      <c r="B156" s="308"/>
      <c r="C156" s="333" t="s">
        <v>5088</v>
      </c>
      <c r="D156" s="286"/>
      <c r="E156" s="286"/>
      <c r="F156" s="334" t="s">
        <v>5069</v>
      </c>
      <c r="G156" s="286"/>
      <c r="H156" s="333" t="s">
        <v>5102</v>
      </c>
      <c r="I156" s="333" t="s">
        <v>5065</v>
      </c>
      <c r="J156" s="333">
        <v>50</v>
      </c>
      <c r="K156" s="329"/>
    </row>
    <row r="157" spans="2:11" ht="15" customHeight="1">
      <c r="B157" s="308"/>
      <c r="C157" s="333" t="s">
        <v>109</v>
      </c>
      <c r="D157" s="286"/>
      <c r="E157" s="286"/>
      <c r="F157" s="334" t="s">
        <v>5063</v>
      </c>
      <c r="G157" s="286"/>
      <c r="H157" s="333" t="s">
        <v>5124</v>
      </c>
      <c r="I157" s="333" t="s">
        <v>5065</v>
      </c>
      <c r="J157" s="333" t="s">
        <v>5125</v>
      </c>
      <c r="K157" s="329"/>
    </row>
    <row r="158" spans="2:11" ht="15" customHeight="1">
      <c r="B158" s="308"/>
      <c r="C158" s="333" t="s">
        <v>5126</v>
      </c>
      <c r="D158" s="286"/>
      <c r="E158" s="286"/>
      <c r="F158" s="334" t="s">
        <v>5063</v>
      </c>
      <c r="G158" s="286"/>
      <c r="H158" s="333" t="s">
        <v>5127</v>
      </c>
      <c r="I158" s="333" t="s">
        <v>5097</v>
      </c>
      <c r="J158" s="333"/>
      <c r="K158" s="329"/>
    </row>
    <row r="159" spans="2:11" ht="15" customHeight="1">
      <c r="B159" s="335"/>
      <c r="C159" s="317"/>
      <c r="D159" s="317"/>
      <c r="E159" s="317"/>
      <c r="F159" s="317"/>
      <c r="G159" s="317"/>
      <c r="H159" s="317"/>
      <c r="I159" s="317"/>
      <c r="J159" s="317"/>
      <c r="K159" s="336"/>
    </row>
    <row r="160" spans="2:11" ht="18.75" customHeight="1">
      <c r="B160" s="283"/>
      <c r="C160" s="286"/>
      <c r="D160" s="286"/>
      <c r="E160" s="286"/>
      <c r="F160" s="307"/>
      <c r="G160" s="286"/>
      <c r="H160" s="286"/>
      <c r="I160" s="286"/>
      <c r="J160" s="286"/>
      <c r="K160" s="283"/>
    </row>
    <row r="161" spans="2:11" ht="18.75" customHeight="1">
      <c r="B161" s="293"/>
      <c r="C161" s="293"/>
      <c r="D161" s="293"/>
      <c r="E161" s="293"/>
      <c r="F161" s="293"/>
      <c r="G161" s="293"/>
      <c r="H161" s="293"/>
      <c r="I161" s="293"/>
      <c r="J161" s="293"/>
      <c r="K161" s="293"/>
    </row>
    <row r="162" spans="2:11" ht="7.5" customHeight="1">
      <c r="B162" s="270"/>
      <c r="C162" s="271"/>
      <c r="D162" s="271"/>
      <c r="E162" s="271"/>
      <c r="F162" s="271"/>
      <c r="G162" s="271"/>
      <c r="H162" s="271"/>
      <c r="I162" s="271"/>
      <c r="J162" s="271"/>
      <c r="K162" s="272"/>
    </row>
    <row r="163" spans="2:11" ht="45" customHeight="1">
      <c r="B163" s="273"/>
      <c r="C163" s="274" t="s">
        <v>5128</v>
      </c>
      <c r="D163" s="274"/>
      <c r="E163" s="274"/>
      <c r="F163" s="274"/>
      <c r="G163" s="274"/>
      <c r="H163" s="274"/>
      <c r="I163" s="274"/>
      <c r="J163" s="274"/>
      <c r="K163" s="275"/>
    </row>
    <row r="164" spans="2:11" ht="17.25" customHeight="1">
      <c r="B164" s="273"/>
      <c r="C164" s="300" t="s">
        <v>5057</v>
      </c>
      <c r="D164" s="300"/>
      <c r="E164" s="300"/>
      <c r="F164" s="300" t="s">
        <v>5058</v>
      </c>
      <c r="G164" s="337"/>
      <c r="H164" s="338" t="s">
        <v>129</v>
      </c>
      <c r="I164" s="338" t="s">
        <v>59</v>
      </c>
      <c r="J164" s="300" t="s">
        <v>5059</v>
      </c>
      <c r="K164" s="275"/>
    </row>
    <row r="165" spans="2:11" ht="17.25" customHeight="1">
      <c r="B165" s="277"/>
      <c r="C165" s="302" t="s">
        <v>5060</v>
      </c>
      <c r="D165" s="302"/>
      <c r="E165" s="302"/>
      <c r="F165" s="303" t="s">
        <v>5061</v>
      </c>
      <c r="G165" s="339"/>
      <c r="H165" s="340"/>
      <c r="I165" s="340"/>
      <c r="J165" s="302" t="s">
        <v>5062</v>
      </c>
      <c r="K165" s="279"/>
    </row>
    <row r="166" spans="2:11" ht="5.25" customHeight="1">
      <c r="B166" s="308"/>
      <c r="C166" s="305"/>
      <c r="D166" s="305"/>
      <c r="E166" s="305"/>
      <c r="F166" s="305"/>
      <c r="G166" s="306"/>
      <c r="H166" s="305"/>
      <c r="I166" s="305"/>
      <c r="J166" s="305"/>
      <c r="K166" s="329"/>
    </row>
    <row r="167" spans="2:11" ht="15" customHeight="1">
      <c r="B167" s="308"/>
      <c r="C167" s="286" t="s">
        <v>5066</v>
      </c>
      <c r="D167" s="286"/>
      <c r="E167" s="286"/>
      <c r="F167" s="307" t="s">
        <v>5063</v>
      </c>
      <c r="G167" s="286"/>
      <c r="H167" s="286" t="s">
        <v>5102</v>
      </c>
      <c r="I167" s="286" t="s">
        <v>5065</v>
      </c>
      <c r="J167" s="286">
        <v>120</v>
      </c>
      <c r="K167" s="329"/>
    </row>
    <row r="168" spans="2:11" ht="15" customHeight="1">
      <c r="B168" s="308"/>
      <c r="C168" s="286" t="s">
        <v>5111</v>
      </c>
      <c r="D168" s="286"/>
      <c r="E168" s="286"/>
      <c r="F168" s="307" t="s">
        <v>5063</v>
      </c>
      <c r="G168" s="286"/>
      <c r="H168" s="286" t="s">
        <v>5112</v>
      </c>
      <c r="I168" s="286" t="s">
        <v>5065</v>
      </c>
      <c r="J168" s="286" t="s">
        <v>5113</v>
      </c>
      <c r="K168" s="329"/>
    </row>
    <row r="169" spans="2:11" ht="15" customHeight="1">
      <c r="B169" s="308"/>
      <c r="C169" s="286" t="s">
        <v>5012</v>
      </c>
      <c r="D169" s="286"/>
      <c r="E169" s="286"/>
      <c r="F169" s="307" t="s">
        <v>5063</v>
      </c>
      <c r="G169" s="286"/>
      <c r="H169" s="286" t="s">
        <v>5129</v>
      </c>
      <c r="I169" s="286" t="s">
        <v>5065</v>
      </c>
      <c r="J169" s="286" t="s">
        <v>5113</v>
      </c>
      <c r="K169" s="329"/>
    </row>
    <row r="170" spans="2:11" ht="15" customHeight="1">
      <c r="B170" s="308"/>
      <c r="C170" s="286" t="s">
        <v>5068</v>
      </c>
      <c r="D170" s="286"/>
      <c r="E170" s="286"/>
      <c r="F170" s="307" t="s">
        <v>5069</v>
      </c>
      <c r="G170" s="286"/>
      <c r="H170" s="286" t="s">
        <v>5129</v>
      </c>
      <c r="I170" s="286" t="s">
        <v>5065</v>
      </c>
      <c r="J170" s="286">
        <v>50</v>
      </c>
      <c r="K170" s="329"/>
    </row>
    <row r="171" spans="2:11" ht="15" customHeight="1">
      <c r="B171" s="308"/>
      <c r="C171" s="286" t="s">
        <v>5071</v>
      </c>
      <c r="D171" s="286"/>
      <c r="E171" s="286"/>
      <c r="F171" s="307" t="s">
        <v>5063</v>
      </c>
      <c r="G171" s="286"/>
      <c r="H171" s="286" t="s">
        <v>5129</v>
      </c>
      <c r="I171" s="286" t="s">
        <v>5073</v>
      </c>
      <c r="J171" s="286"/>
      <c r="K171" s="329"/>
    </row>
    <row r="172" spans="2:11" ht="15" customHeight="1">
      <c r="B172" s="308"/>
      <c r="C172" s="286" t="s">
        <v>5082</v>
      </c>
      <c r="D172" s="286"/>
      <c r="E172" s="286"/>
      <c r="F172" s="307" t="s">
        <v>5069</v>
      </c>
      <c r="G172" s="286"/>
      <c r="H172" s="286" t="s">
        <v>5129</v>
      </c>
      <c r="I172" s="286" t="s">
        <v>5065</v>
      </c>
      <c r="J172" s="286">
        <v>50</v>
      </c>
      <c r="K172" s="329"/>
    </row>
    <row r="173" spans="2:11" ht="15" customHeight="1">
      <c r="B173" s="308"/>
      <c r="C173" s="286" t="s">
        <v>5090</v>
      </c>
      <c r="D173" s="286"/>
      <c r="E173" s="286"/>
      <c r="F173" s="307" t="s">
        <v>5069</v>
      </c>
      <c r="G173" s="286"/>
      <c r="H173" s="286" t="s">
        <v>5129</v>
      </c>
      <c r="I173" s="286" t="s">
        <v>5065</v>
      </c>
      <c r="J173" s="286">
        <v>50</v>
      </c>
      <c r="K173" s="329"/>
    </row>
    <row r="174" spans="2:11" ht="15" customHeight="1">
      <c r="B174" s="308"/>
      <c r="C174" s="286" t="s">
        <v>5088</v>
      </c>
      <c r="D174" s="286"/>
      <c r="E174" s="286"/>
      <c r="F174" s="307" t="s">
        <v>5069</v>
      </c>
      <c r="G174" s="286"/>
      <c r="H174" s="286" t="s">
        <v>5129</v>
      </c>
      <c r="I174" s="286" t="s">
        <v>5065</v>
      </c>
      <c r="J174" s="286">
        <v>50</v>
      </c>
      <c r="K174" s="329"/>
    </row>
    <row r="175" spans="2:11" ht="15" customHeight="1">
      <c r="B175" s="308"/>
      <c r="C175" s="286" t="s">
        <v>128</v>
      </c>
      <c r="D175" s="286"/>
      <c r="E175" s="286"/>
      <c r="F175" s="307" t="s">
        <v>5063</v>
      </c>
      <c r="G175" s="286"/>
      <c r="H175" s="286" t="s">
        <v>5130</v>
      </c>
      <c r="I175" s="286" t="s">
        <v>5131</v>
      </c>
      <c r="J175" s="286"/>
      <c r="K175" s="329"/>
    </row>
    <row r="176" spans="2:11" ht="15" customHeight="1">
      <c r="B176" s="308"/>
      <c r="C176" s="286" t="s">
        <v>59</v>
      </c>
      <c r="D176" s="286"/>
      <c r="E176" s="286"/>
      <c r="F176" s="307" t="s">
        <v>5063</v>
      </c>
      <c r="G176" s="286"/>
      <c r="H176" s="286" t="s">
        <v>5132</v>
      </c>
      <c r="I176" s="286" t="s">
        <v>5133</v>
      </c>
      <c r="J176" s="286">
        <v>1</v>
      </c>
      <c r="K176" s="329"/>
    </row>
    <row r="177" spans="2:11" ht="15" customHeight="1">
      <c r="B177" s="308"/>
      <c r="C177" s="286" t="s">
        <v>55</v>
      </c>
      <c r="D177" s="286"/>
      <c r="E177" s="286"/>
      <c r="F177" s="307" t="s">
        <v>5063</v>
      </c>
      <c r="G177" s="286"/>
      <c r="H177" s="286" t="s">
        <v>5134</v>
      </c>
      <c r="I177" s="286" t="s">
        <v>5065</v>
      </c>
      <c r="J177" s="286">
        <v>20</v>
      </c>
      <c r="K177" s="329"/>
    </row>
    <row r="178" spans="2:11" ht="15" customHeight="1">
      <c r="B178" s="308"/>
      <c r="C178" s="286" t="s">
        <v>129</v>
      </c>
      <c r="D178" s="286"/>
      <c r="E178" s="286"/>
      <c r="F178" s="307" t="s">
        <v>5063</v>
      </c>
      <c r="G178" s="286"/>
      <c r="H178" s="286" t="s">
        <v>5135</v>
      </c>
      <c r="I178" s="286" t="s">
        <v>5065</v>
      </c>
      <c r="J178" s="286">
        <v>255</v>
      </c>
      <c r="K178" s="329"/>
    </row>
    <row r="179" spans="2:11" ht="15" customHeight="1">
      <c r="B179" s="308"/>
      <c r="C179" s="286" t="s">
        <v>130</v>
      </c>
      <c r="D179" s="286"/>
      <c r="E179" s="286"/>
      <c r="F179" s="307" t="s">
        <v>5063</v>
      </c>
      <c r="G179" s="286"/>
      <c r="H179" s="286" t="s">
        <v>5028</v>
      </c>
      <c r="I179" s="286" t="s">
        <v>5065</v>
      </c>
      <c r="J179" s="286">
        <v>10</v>
      </c>
      <c r="K179" s="329"/>
    </row>
    <row r="180" spans="2:11" ht="15" customHeight="1">
      <c r="B180" s="308"/>
      <c r="C180" s="286" t="s">
        <v>131</v>
      </c>
      <c r="D180" s="286"/>
      <c r="E180" s="286"/>
      <c r="F180" s="307" t="s">
        <v>5063</v>
      </c>
      <c r="G180" s="286"/>
      <c r="H180" s="286" t="s">
        <v>5136</v>
      </c>
      <c r="I180" s="286" t="s">
        <v>5097</v>
      </c>
      <c r="J180" s="286"/>
      <c r="K180" s="329"/>
    </row>
    <row r="181" spans="2:11" ht="15" customHeight="1">
      <c r="B181" s="308"/>
      <c r="C181" s="286" t="s">
        <v>5137</v>
      </c>
      <c r="D181" s="286"/>
      <c r="E181" s="286"/>
      <c r="F181" s="307" t="s">
        <v>5063</v>
      </c>
      <c r="G181" s="286"/>
      <c r="H181" s="286" t="s">
        <v>5138</v>
      </c>
      <c r="I181" s="286" t="s">
        <v>5097</v>
      </c>
      <c r="J181" s="286"/>
      <c r="K181" s="329"/>
    </row>
    <row r="182" spans="2:11" ht="15" customHeight="1">
      <c r="B182" s="308"/>
      <c r="C182" s="286" t="s">
        <v>5126</v>
      </c>
      <c r="D182" s="286"/>
      <c r="E182" s="286"/>
      <c r="F182" s="307" t="s">
        <v>5063</v>
      </c>
      <c r="G182" s="286"/>
      <c r="H182" s="286" t="s">
        <v>5139</v>
      </c>
      <c r="I182" s="286" t="s">
        <v>5097</v>
      </c>
      <c r="J182" s="286"/>
      <c r="K182" s="329"/>
    </row>
    <row r="183" spans="2:11" ht="15" customHeight="1">
      <c r="B183" s="308"/>
      <c r="C183" s="286" t="s">
        <v>133</v>
      </c>
      <c r="D183" s="286"/>
      <c r="E183" s="286"/>
      <c r="F183" s="307" t="s">
        <v>5069</v>
      </c>
      <c r="G183" s="286"/>
      <c r="H183" s="286" t="s">
        <v>5140</v>
      </c>
      <c r="I183" s="286" t="s">
        <v>5065</v>
      </c>
      <c r="J183" s="286">
        <v>50</v>
      </c>
      <c r="K183" s="329"/>
    </row>
    <row r="184" spans="2:11" ht="15" customHeight="1">
      <c r="B184" s="308"/>
      <c r="C184" s="286" t="s">
        <v>5141</v>
      </c>
      <c r="D184" s="286"/>
      <c r="E184" s="286"/>
      <c r="F184" s="307" t="s">
        <v>5069</v>
      </c>
      <c r="G184" s="286"/>
      <c r="H184" s="286" t="s">
        <v>5142</v>
      </c>
      <c r="I184" s="286" t="s">
        <v>5143</v>
      </c>
      <c r="J184" s="286"/>
      <c r="K184" s="329"/>
    </row>
    <row r="185" spans="2:11" ht="15" customHeight="1">
      <c r="B185" s="308"/>
      <c r="C185" s="286" t="s">
        <v>5144</v>
      </c>
      <c r="D185" s="286"/>
      <c r="E185" s="286"/>
      <c r="F185" s="307" t="s">
        <v>5069</v>
      </c>
      <c r="G185" s="286"/>
      <c r="H185" s="286" t="s">
        <v>5145</v>
      </c>
      <c r="I185" s="286" t="s">
        <v>5143</v>
      </c>
      <c r="J185" s="286"/>
      <c r="K185" s="329"/>
    </row>
    <row r="186" spans="2:11" ht="15" customHeight="1">
      <c r="B186" s="308"/>
      <c r="C186" s="286" t="s">
        <v>5146</v>
      </c>
      <c r="D186" s="286"/>
      <c r="E186" s="286"/>
      <c r="F186" s="307" t="s">
        <v>5069</v>
      </c>
      <c r="G186" s="286"/>
      <c r="H186" s="286" t="s">
        <v>5147</v>
      </c>
      <c r="I186" s="286" t="s">
        <v>5143</v>
      </c>
      <c r="J186" s="286"/>
      <c r="K186" s="329"/>
    </row>
    <row r="187" spans="2:11" ht="15" customHeight="1">
      <c r="B187" s="308"/>
      <c r="C187" s="341" t="s">
        <v>5148</v>
      </c>
      <c r="D187" s="286"/>
      <c r="E187" s="286"/>
      <c r="F187" s="307" t="s">
        <v>5069</v>
      </c>
      <c r="G187" s="286"/>
      <c r="H187" s="286" t="s">
        <v>5149</v>
      </c>
      <c r="I187" s="286" t="s">
        <v>5150</v>
      </c>
      <c r="J187" s="342" t="s">
        <v>5151</v>
      </c>
      <c r="K187" s="329"/>
    </row>
    <row r="188" spans="2:11" ht="15" customHeight="1">
      <c r="B188" s="308"/>
      <c r="C188" s="292" t="s">
        <v>44</v>
      </c>
      <c r="D188" s="286"/>
      <c r="E188" s="286"/>
      <c r="F188" s="307" t="s">
        <v>5063</v>
      </c>
      <c r="G188" s="286"/>
      <c r="H188" s="283" t="s">
        <v>5152</v>
      </c>
      <c r="I188" s="286" t="s">
        <v>5153</v>
      </c>
      <c r="J188" s="286"/>
      <c r="K188" s="329"/>
    </row>
    <row r="189" spans="2:11" ht="15" customHeight="1">
      <c r="B189" s="308"/>
      <c r="C189" s="292" t="s">
        <v>5154</v>
      </c>
      <c r="D189" s="286"/>
      <c r="E189" s="286"/>
      <c r="F189" s="307" t="s">
        <v>5063</v>
      </c>
      <c r="G189" s="286"/>
      <c r="H189" s="286" t="s">
        <v>5155</v>
      </c>
      <c r="I189" s="286" t="s">
        <v>5097</v>
      </c>
      <c r="J189" s="286"/>
      <c r="K189" s="329"/>
    </row>
    <row r="190" spans="2:11" ht="15" customHeight="1">
      <c r="B190" s="308"/>
      <c r="C190" s="292" t="s">
        <v>5156</v>
      </c>
      <c r="D190" s="286"/>
      <c r="E190" s="286"/>
      <c r="F190" s="307" t="s">
        <v>5063</v>
      </c>
      <c r="G190" s="286"/>
      <c r="H190" s="286" t="s">
        <v>5157</v>
      </c>
      <c r="I190" s="286" t="s">
        <v>5097</v>
      </c>
      <c r="J190" s="286"/>
      <c r="K190" s="329"/>
    </row>
    <row r="191" spans="2:11" ht="15" customHeight="1">
      <c r="B191" s="308"/>
      <c r="C191" s="292" t="s">
        <v>5158</v>
      </c>
      <c r="D191" s="286"/>
      <c r="E191" s="286"/>
      <c r="F191" s="307" t="s">
        <v>5069</v>
      </c>
      <c r="G191" s="286"/>
      <c r="H191" s="286" t="s">
        <v>5159</v>
      </c>
      <c r="I191" s="286" t="s">
        <v>5097</v>
      </c>
      <c r="J191" s="286"/>
      <c r="K191" s="329"/>
    </row>
    <row r="192" spans="2:11" ht="15" customHeight="1">
      <c r="B192" s="335"/>
      <c r="C192" s="343"/>
      <c r="D192" s="317"/>
      <c r="E192" s="317"/>
      <c r="F192" s="317"/>
      <c r="G192" s="317"/>
      <c r="H192" s="317"/>
      <c r="I192" s="317"/>
      <c r="J192" s="317"/>
      <c r="K192" s="336"/>
    </row>
    <row r="193" spans="2:11" ht="18.75" customHeight="1">
      <c r="B193" s="283"/>
      <c r="C193" s="286"/>
      <c r="D193" s="286"/>
      <c r="E193" s="286"/>
      <c r="F193" s="307"/>
      <c r="G193" s="286"/>
      <c r="H193" s="286"/>
      <c r="I193" s="286"/>
      <c r="J193" s="286"/>
      <c r="K193" s="283"/>
    </row>
    <row r="194" spans="2:11" ht="18.75" customHeight="1">
      <c r="B194" s="283"/>
      <c r="C194" s="286"/>
      <c r="D194" s="286"/>
      <c r="E194" s="286"/>
      <c r="F194" s="307"/>
      <c r="G194" s="286"/>
      <c r="H194" s="286"/>
      <c r="I194" s="286"/>
      <c r="J194" s="286"/>
      <c r="K194" s="283"/>
    </row>
    <row r="195" spans="2:11" ht="18.75" customHeight="1">
      <c r="B195" s="293"/>
      <c r="C195" s="293"/>
      <c r="D195" s="293"/>
      <c r="E195" s="293"/>
      <c r="F195" s="293"/>
      <c r="G195" s="293"/>
      <c r="H195" s="293"/>
      <c r="I195" s="293"/>
      <c r="J195" s="293"/>
      <c r="K195" s="293"/>
    </row>
    <row r="196" spans="2:11" ht="13.5">
      <c r="B196" s="270"/>
      <c r="C196" s="271"/>
      <c r="D196" s="271"/>
      <c r="E196" s="271"/>
      <c r="F196" s="271"/>
      <c r="G196" s="271"/>
      <c r="H196" s="271"/>
      <c r="I196" s="271"/>
      <c r="J196" s="271"/>
      <c r="K196" s="272"/>
    </row>
    <row r="197" spans="2:11" ht="21">
      <c r="B197" s="273"/>
      <c r="C197" s="274" t="s">
        <v>5160</v>
      </c>
      <c r="D197" s="274"/>
      <c r="E197" s="274"/>
      <c r="F197" s="274"/>
      <c r="G197" s="274"/>
      <c r="H197" s="274"/>
      <c r="I197" s="274"/>
      <c r="J197" s="274"/>
      <c r="K197" s="275"/>
    </row>
    <row r="198" spans="2:11" ht="25.5" customHeight="1">
      <c r="B198" s="273"/>
      <c r="C198" s="344" t="s">
        <v>5161</v>
      </c>
      <c r="D198" s="344"/>
      <c r="E198" s="344"/>
      <c r="F198" s="344" t="s">
        <v>5162</v>
      </c>
      <c r="G198" s="345"/>
      <c r="H198" s="346" t="s">
        <v>5163</v>
      </c>
      <c r="I198" s="346"/>
      <c r="J198" s="346"/>
      <c r="K198" s="275"/>
    </row>
    <row r="199" spans="2:11" ht="5.25" customHeight="1">
      <c r="B199" s="308"/>
      <c r="C199" s="305"/>
      <c r="D199" s="305"/>
      <c r="E199" s="305"/>
      <c r="F199" s="305"/>
      <c r="G199" s="286"/>
      <c r="H199" s="305"/>
      <c r="I199" s="305"/>
      <c r="J199" s="305"/>
      <c r="K199" s="329"/>
    </row>
    <row r="200" spans="2:11" ht="15" customHeight="1">
      <c r="B200" s="308"/>
      <c r="C200" s="286" t="s">
        <v>5153</v>
      </c>
      <c r="D200" s="286"/>
      <c r="E200" s="286"/>
      <c r="F200" s="307" t="s">
        <v>45</v>
      </c>
      <c r="G200" s="286"/>
      <c r="H200" s="347" t="s">
        <v>5164</v>
      </c>
      <c r="I200" s="347"/>
      <c r="J200" s="347"/>
      <c r="K200" s="329"/>
    </row>
    <row r="201" spans="2:11" ht="15" customHeight="1">
      <c r="B201" s="308"/>
      <c r="C201" s="314"/>
      <c r="D201" s="286"/>
      <c r="E201" s="286"/>
      <c r="F201" s="307" t="s">
        <v>46</v>
      </c>
      <c r="G201" s="286"/>
      <c r="H201" s="347" t="s">
        <v>5165</v>
      </c>
      <c r="I201" s="347"/>
      <c r="J201" s="347"/>
      <c r="K201" s="329"/>
    </row>
    <row r="202" spans="2:11" ht="15" customHeight="1">
      <c r="B202" s="308"/>
      <c r="C202" s="314"/>
      <c r="D202" s="286"/>
      <c r="E202" s="286"/>
      <c r="F202" s="307" t="s">
        <v>49</v>
      </c>
      <c r="G202" s="286"/>
      <c r="H202" s="347" t="s">
        <v>5166</v>
      </c>
      <c r="I202" s="347"/>
      <c r="J202" s="347"/>
      <c r="K202" s="329"/>
    </row>
    <row r="203" spans="2:11" ht="15" customHeight="1">
      <c r="B203" s="308"/>
      <c r="C203" s="286"/>
      <c r="D203" s="286"/>
      <c r="E203" s="286"/>
      <c r="F203" s="307" t="s">
        <v>47</v>
      </c>
      <c r="G203" s="286"/>
      <c r="H203" s="347" t="s">
        <v>5167</v>
      </c>
      <c r="I203" s="347"/>
      <c r="J203" s="347"/>
      <c r="K203" s="329"/>
    </row>
    <row r="204" spans="2:11" ht="15" customHeight="1">
      <c r="B204" s="308"/>
      <c r="C204" s="286"/>
      <c r="D204" s="286"/>
      <c r="E204" s="286"/>
      <c r="F204" s="307" t="s">
        <v>48</v>
      </c>
      <c r="G204" s="286"/>
      <c r="H204" s="347" t="s">
        <v>5168</v>
      </c>
      <c r="I204" s="347"/>
      <c r="J204" s="347"/>
      <c r="K204" s="329"/>
    </row>
    <row r="205" spans="2:11" ht="15" customHeight="1">
      <c r="B205" s="308"/>
      <c r="C205" s="286"/>
      <c r="D205" s="286"/>
      <c r="E205" s="286"/>
      <c r="F205" s="307"/>
      <c r="G205" s="286"/>
      <c r="H205" s="286"/>
      <c r="I205" s="286"/>
      <c r="J205" s="286"/>
      <c r="K205" s="329"/>
    </row>
    <row r="206" spans="2:11" ht="15" customHeight="1">
      <c r="B206" s="308"/>
      <c r="C206" s="286" t="s">
        <v>5109</v>
      </c>
      <c r="D206" s="286"/>
      <c r="E206" s="286"/>
      <c r="F206" s="307" t="s">
        <v>80</v>
      </c>
      <c r="G206" s="286"/>
      <c r="H206" s="347" t="s">
        <v>5169</v>
      </c>
      <c r="I206" s="347"/>
      <c r="J206" s="347"/>
      <c r="K206" s="329"/>
    </row>
    <row r="207" spans="2:11" ht="15" customHeight="1">
      <c r="B207" s="308"/>
      <c r="C207" s="314"/>
      <c r="D207" s="286"/>
      <c r="E207" s="286"/>
      <c r="F207" s="307" t="s">
        <v>5006</v>
      </c>
      <c r="G207" s="286"/>
      <c r="H207" s="347" t="s">
        <v>5007</v>
      </c>
      <c r="I207" s="347"/>
      <c r="J207" s="347"/>
      <c r="K207" s="329"/>
    </row>
    <row r="208" spans="2:11" ht="15" customHeight="1">
      <c r="B208" s="308"/>
      <c r="C208" s="286"/>
      <c r="D208" s="286"/>
      <c r="E208" s="286"/>
      <c r="F208" s="307" t="s">
        <v>5004</v>
      </c>
      <c r="G208" s="286"/>
      <c r="H208" s="347" t="s">
        <v>5170</v>
      </c>
      <c r="I208" s="347"/>
      <c r="J208" s="347"/>
      <c r="K208" s="329"/>
    </row>
    <row r="209" spans="2:11" ht="15" customHeight="1">
      <c r="B209" s="348"/>
      <c r="C209" s="314"/>
      <c r="D209" s="314"/>
      <c r="E209" s="314"/>
      <c r="F209" s="307" t="s">
        <v>5008</v>
      </c>
      <c r="G209" s="292"/>
      <c r="H209" s="349" t="s">
        <v>5009</v>
      </c>
      <c r="I209" s="349"/>
      <c r="J209" s="349"/>
      <c r="K209" s="350"/>
    </row>
    <row r="210" spans="2:11" ht="15" customHeight="1">
      <c r="B210" s="348"/>
      <c r="C210" s="314"/>
      <c r="D210" s="314"/>
      <c r="E210" s="314"/>
      <c r="F210" s="307" t="s">
        <v>5010</v>
      </c>
      <c r="G210" s="292"/>
      <c r="H210" s="349" t="s">
        <v>4982</v>
      </c>
      <c r="I210" s="349"/>
      <c r="J210" s="349"/>
      <c r="K210" s="350"/>
    </row>
    <row r="211" spans="2:11" ht="15" customHeight="1">
      <c r="B211" s="348"/>
      <c r="C211" s="314"/>
      <c r="D211" s="314"/>
      <c r="E211" s="314"/>
      <c r="F211" s="351"/>
      <c r="G211" s="292"/>
      <c r="H211" s="352"/>
      <c r="I211" s="352"/>
      <c r="J211" s="352"/>
      <c r="K211" s="350"/>
    </row>
    <row r="212" spans="2:11" ht="15" customHeight="1">
      <c r="B212" s="348"/>
      <c r="C212" s="286" t="s">
        <v>5133</v>
      </c>
      <c r="D212" s="314"/>
      <c r="E212" s="314"/>
      <c r="F212" s="307">
        <v>1</v>
      </c>
      <c r="G212" s="292"/>
      <c r="H212" s="349" t="s">
        <v>5171</v>
      </c>
      <c r="I212" s="349"/>
      <c r="J212" s="349"/>
      <c r="K212" s="350"/>
    </row>
    <row r="213" spans="2:11" ht="15" customHeight="1">
      <c r="B213" s="348"/>
      <c r="C213" s="314"/>
      <c r="D213" s="314"/>
      <c r="E213" s="314"/>
      <c r="F213" s="307">
        <v>2</v>
      </c>
      <c r="G213" s="292"/>
      <c r="H213" s="349" t="s">
        <v>5172</v>
      </c>
      <c r="I213" s="349"/>
      <c r="J213" s="349"/>
      <c r="K213" s="350"/>
    </row>
    <row r="214" spans="2:11" ht="15" customHeight="1">
      <c r="B214" s="348"/>
      <c r="C214" s="314"/>
      <c r="D214" s="314"/>
      <c r="E214" s="314"/>
      <c r="F214" s="307">
        <v>3</v>
      </c>
      <c r="G214" s="292"/>
      <c r="H214" s="349" t="s">
        <v>5173</v>
      </c>
      <c r="I214" s="349"/>
      <c r="J214" s="349"/>
      <c r="K214" s="350"/>
    </row>
    <row r="215" spans="2:11" ht="15" customHeight="1">
      <c r="B215" s="348"/>
      <c r="C215" s="314"/>
      <c r="D215" s="314"/>
      <c r="E215" s="314"/>
      <c r="F215" s="307">
        <v>4</v>
      </c>
      <c r="G215" s="292"/>
      <c r="H215" s="349" t="s">
        <v>5174</v>
      </c>
      <c r="I215" s="349"/>
      <c r="J215" s="349"/>
      <c r="K215" s="350"/>
    </row>
    <row r="216" spans="2:11" ht="12.75" customHeight="1">
      <c r="B216" s="353"/>
      <c r="C216" s="354"/>
      <c r="D216" s="354"/>
      <c r="E216" s="354"/>
      <c r="F216" s="354"/>
      <c r="G216" s="354"/>
      <c r="H216" s="354"/>
      <c r="I216" s="354"/>
      <c r="J216" s="354"/>
      <c r="K216" s="355"/>
    </row>
  </sheetData>
  <mergeCells count="77">
    <mergeCell ref="H210:J210"/>
    <mergeCell ref="H212:J212"/>
    <mergeCell ref="H213:J213"/>
    <mergeCell ref="H214:J214"/>
    <mergeCell ref="H215:J215"/>
    <mergeCell ref="H203:J203"/>
    <mergeCell ref="H204:J204"/>
    <mergeCell ref="H206:J206"/>
    <mergeCell ref="H207:J207"/>
    <mergeCell ref="H208:J208"/>
    <mergeCell ref="H209:J209"/>
    <mergeCell ref="C163:J163"/>
    <mergeCell ref="C197:J197"/>
    <mergeCell ref="H198:J198"/>
    <mergeCell ref="H200:J200"/>
    <mergeCell ref="H201:J201"/>
    <mergeCell ref="H202:J202"/>
    <mergeCell ref="D67:J67"/>
    <mergeCell ref="D68:J68"/>
    <mergeCell ref="C73:J73"/>
    <mergeCell ref="C100:J100"/>
    <mergeCell ref="C120:J120"/>
    <mergeCell ref="C145:J145"/>
    <mergeCell ref="D60:J60"/>
    <mergeCell ref="D61:J61"/>
    <mergeCell ref="D63:J63"/>
    <mergeCell ref="D64:J64"/>
    <mergeCell ref="D65:J65"/>
    <mergeCell ref="D66:J66"/>
    <mergeCell ref="C53:J53"/>
    <mergeCell ref="C55:J55"/>
    <mergeCell ref="D56:J56"/>
    <mergeCell ref="D57:J57"/>
    <mergeCell ref="D58:J58"/>
    <mergeCell ref="D59:J59"/>
    <mergeCell ref="E46:J46"/>
    <mergeCell ref="E47:J47"/>
    <mergeCell ref="E48:J48"/>
    <mergeCell ref="D49:J49"/>
    <mergeCell ref="C50:J50"/>
    <mergeCell ref="C52:J52"/>
    <mergeCell ref="G39:J39"/>
    <mergeCell ref="G40:J40"/>
    <mergeCell ref="G41:J41"/>
    <mergeCell ref="G42:J42"/>
    <mergeCell ref="G43:J43"/>
    <mergeCell ref="D45:J45"/>
    <mergeCell ref="D33:J33"/>
    <mergeCell ref="G34:J34"/>
    <mergeCell ref="G35:J35"/>
    <mergeCell ref="G36:J36"/>
    <mergeCell ref="G37:J37"/>
    <mergeCell ref="G38:J38"/>
    <mergeCell ref="D25:J25"/>
    <mergeCell ref="D26:J26"/>
    <mergeCell ref="D28:J28"/>
    <mergeCell ref="D29:J29"/>
    <mergeCell ref="D31:J31"/>
    <mergeCell ref="D32:J32"/>
    <mergeCell ref="F18:J18"/>
    <mergeCell ref="F19:J19"/>
    <mergeCell ref="F20:J20"/>
    <mergeCell ref="F21:J21"/>
    <mergeCell ref="C23:J23"/>
    <mergeCell ref="C24:J24"/>
    <mergeCell ref="D11:J11"/>
    <mergeCell ref="D13:J13"/>
    <mergeCell ref="D14:J14"/>
    <mergeCell ref="D15:J15"/>
    <mergeCell ref="F16:J16"/>
    <mergeCell ref="F17:J17"/>
    <mergeCell ref="C3:J3"/>
    <mergeCell ref="C4:J4"/>
    <mergeCell ref="C6:J6"/>
    <mergeCell ref="C7:J7"/>
    <mergeCell ref="C9:J9"/>
    <mergeCell ref="D10:J10"/>
  </mergeCells>
  <printOptions/>
  <pageMargins left="0.5905511811023623" right="0.5905511811023623" top="0.5905511811023623" bottom="0.5905511811023623" header="0" footer="0"/>
  <pageSetup fitToHeight="1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412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02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3"/>
      <c r="B1" s="262"/>
      <c r="C1" s="262"/>
      <c r="D1" s="261" t="s">
        <v>1</v>
      </c>
      <c r="E1" s="262"/>
      <c r="F1" s="263" t="s">
        <v>4989</v>
      </c>
      <c r="G1" s="267" t="s">
        <v>4990</v>
      </c>
      <c r="H1" s="267"/>
      <c r="I1" s="268"/>
      <c r="J1" s="263" t="s">
        <v>4991</v>
      </c>
      <c r="K1" s="261" t="s">
        <v>104</v>
      </c>
      <c r="L1" s="263" t="s">
        <v>4992</v>
      </c>
      <c r="M1" s="263"/>
      <c r="N1" s="263"/>
      <c r="O1" s="263"/>
      <c r="P1" s="263"/>
      <c r="Q1" s="263"/>
      <c r="R1" s="263"/>
      <c r="S1" s="263"/>
      <c r="T1" s="263"/>
      <c r="U1" s="259"/>
      <c r="V1" s="259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</row>
    <row r="2" spans="3:46" ht="36.95" customHeight="1"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17"/>
      <c r="AT2" s="15" t="s">
        <v>81</v>
      </c>
    </row>
    <row r="3" spans="2:46" ht="6.95" customHeight="1">
      <c r="B3" s="16"/>
      <c r="C3" s="17"/>
      <c r="D3" s="17"/>
      <c r="E3" s="17"/>
      <c r="F3" s="17"/>
      <c r="G3" s="17"/>
      <c r="H3" s="17"/>
      <c r="I3" s="103"/>
      <c r="J3" s="17"/>
      <c r="K3" s="18"/>
      <c r="AT3" s="15" t="s">
        <v>82</v>
      </c>
    </row>
    <row r="4" spans="2:46" ht="36.95" customHeight="1">
      <c r="B4" s="19"/>
      <c r="C4" s="20"/>
      <c r="D4" s="21" t="s">
        <v>105</v>
      </c>
      <c r="E4" s="20"/>
      <c r="F4" s="20"/>
      <c r="G4" s="20"/>
      <c r="H4" s="20"/>
      <c r="I4" s="104"/>
      <c r="J4" s="20"/>
      <c r="K4" s="22"/>
      <c r="M4" s="23" t="s">
        <v>10</v>
      </c>
      <c r="AT4" s="15" t="s">
        <v>4</v>
      </c>
    </row>
    <row r="5" spans="2:11" ht="6.95" customHeight="1">
      <c r="B5" s="19"/>
      <c r="C5" s="20"/>
      <c r="D5" s="20"/>
      <c r="E5" s="20"/>
      <c r="F5" s="20"/>
      <c r="G5" s="20"/>
      <c r="H5" s="20"/>
      <c r="I5" s="104"/>
      <c r="J5" s="20"/>
      <c r="K5" s="22"/>
    </row>
    <row r="6" spans="2:11" ht="13.5">
      <c r="B6" s="19"/>
      <c r="C6" s="20"/>
      <c r="D6" s="28" t="s">
        <v>16</v>
      </c>
      <c r="E6" s="20"/>
      <c r="F6" s="20"/>
      <c r="G6" s="20"/>
      <c r="H6" s="20"/>
      <c r="I6" s="104"/>
      <c r="J6" s="20"/>
      <c r="K6" s="22"/>
    </row>
    <row r="7" spans="2:11" ht="22.5" customHeight="1">
      <c r="B7" s="19"/>
      <c r="C7" s="20"/>
      <c r="D7" s="20"/>
      <c r="E7" s="255" t="str">
        <f>'Rekapitulace stavby'!K6</f>
        <v>CENTRUM DUŠEVNÍHO ZDRAVÍ, NA NIVÁCH 57</v>
      </c>
      <c r="F7" s="221"/>
      <c r="G7" s="221"/>
      <c r="H7" s="221"/>
      <c r="I7" s="104"/>
      <c r="J7" s="20"/>
      <c r="K7" s="22"/>
    </row>
    <row r="8" spans="2:11" s="1" customFormat="1" ht="13.5">
      <c r="B8" s="32"/>
      <c r="C8" s="33"/>
      <c r="D8" s="28" t="s">
        <v>106</v>
      </c>
      <c r="E8" s="33"/>
      <c r="F8" s="33"/>
      <c r="G8" s="33"/>
      <c r="H8" s="33"/>
      <c r="I8" s="105"/>
      <c r="J8" s="33"/>
      <c r="K8" s="36"/>
    </row>
    <row r="9" spans="2:11" s="1" customFormat="1" ht="36.95" customHeight="1">
      <c r="B9" s="32"/>
      <c r="C9" s="33"/>
      <c r="D9" s="33"/>
      <c r="E9" s="256" t="s">
        <v>107</v>
      </c>
      <c r="F9" s="228"/>
      <c r="G9" s="228"/>
      <c r="H9" s="228"/>
      <c r="I9" s="105"/>
      <c r="J9" s="33"/>
      <c r="K9" s="36"/>
    </row>
    <row r="10" spans="2:11" s="1" customFormat="1" ht="13.5">
      <c r="B10" s="32"/>
      <c r="C10" s="33"/>
      <c r="D10" s="33"/>
      <c r="E10" s="33"/>
      <c r="F10" s="33"/>
      <c r="G10" s="33"/>
      <c r="H10" s="33"/>
      <c r="I10" s="105"/>
      <c r="J10" s="33"/>
      <c r="K10" s="36"/>
    </row>
    <row r="11" spans="2:11" s="1" customFormat="1" ht="14.45" customHeight="1">
      <c r="B11" s="32"/>
      <c r="C11" s="33"/>
      <c r="D11" s="28" t="s">
        <v>19</v>
      </c>
      <c r="E11" s="33"/>
      <c r="F11" s="26" t="s">
        <v>20</v>
      </c>
      <c r="G11" s="33"/>
      <c r="H11" s="33"/>
      <c r="I11" s="106" t="s">
        <v>21</v>
      </c>
      <c r="J11" s="26" t="s">
        <v>20</v>
      </c>
      <c r="K11" s="36"/>
    </row>
    <row r="12" spans="2:11" s="1" customFormat="1" ht="14.45" customHeight="1">
      <c r="B12" s="32"/>
      <c r="C12" s="33"/>
      <c r="D12" s="28" t="s">
        <v>23</v>
      </c>
      <c r="E12" s="33"/>
      <c r="F12" s="26" t="s">
        <v>24</v>
      </c>
      <c r="G12" s="33"/>
      <c r="H12" s="33"/>
      <c r="I12" s="106" t="s">
        <v>25</v>
      </c>
      <c r="J12" s="107" t="str">
        <f>'Rekapitulace stavby'!AN8</f>
        <v>23. 2. 2018</v>
      </c>
      <c r="K12" s="36"/>
    </row>
    <row r="13" spans="2:11" s="1" customFormat="1" ht="10.9" customHeight="1">
      <c r="B13" s="32"/>
      <c r="C13" s="33"/>
      <c r="D13" s="33"/>
      <c r="E13" s="33"/>
      <c r="F13" s="33"/>
      <c r="G13" s="33"/>
      <c r="H13" s="33"/>
      <c r="I13" s="105"/>
      <c r="J13" s="33"/>
      <c r="K13" s="36"/>
    </row>
    <row r="14" spans="2:11" s="1" customFormat="1" ht="14.45" customHeight="1">
      <c r="B14" s="32"/>
      <c r="C14" s="33"/>
      <c r="D14" s="28" t="s">
        <v>29</v>
      </c>
      <c r="E14" s="33"/>
      <c r="F14" s="33"/>
      <c r="G14" s="33"/>
      <c r="H14" s="33"/>
      <c r="I14" s="106" t="s">
        <v>30</v>
      </c>
      <c r="J14" s="26" t="s">
        <v>20</v>
      </c>
      <c r="K14" s="36"/>
    </row>
    <row r="15" spans="2:11" s="1" customFormat="1" ht="18" customHeight="1">
      <c r="B15" s="32"/>
      <c r="C15" s="33"/>
      <c r="D15" s="33"/>
      <c r="E15" s="26" t="s">
        <v>31</v>
      </c>
      <c r="F15" s="33"/>
      <c r="G15" s="33"/>
      <c r="H15" s="33"/>
      <c r="I15" s="106" t="s">
        <v>32</v>
      </c>
      <c r="J15" s="26" t="s">
        <v>20</v>
      </c>
      <c r="K15" s="36"/>
    </row>
    <row r="16" spans="2:11" s="1" customFormat="1" ht="6.95" customHeight="1">
      <c r="B16" s="32"/>
      <c r="C16" s="33"/>
      <c r="D16" s="33"/>
      <c r="E16" s="33"/>
      <c r="F16" s="33"/>
      <c r="G16" s="33"/>
      <c r="H16" s="33"/>
      <c r="I16" s="105"/>
      <c r="J16" s="33"/>
      <c r="K16" s="36"/>
    </row>
    <row r="17" spans="2:11" s="1" customFormat="1" ht="14.45" customHeight="1">
      <c r="B17" s="32"/>
      <c r="C17" s="33"/>
      <c r="D17" s="28" t="s">
        <v>33</v>
      </c>
      <c r="E17" s="33"/>
      <c r="F17" s="33"/>
      <c r="G17" s="33"/>
      <c r="H17" s="33"/>
      <c r="I17" s="106" t="s">
        <v>30</v>
      </c>
      <c r="J17" s="26" t="str">
        <f>IF('Rekapitulace stavby'!AN13="Vyplň údaj","",IF('Rekapitulace stavby'!AN13="","",'Rekapitulace stavby'!AN13))</f>
        <v/>
      </c>
      <c r="K17" s="36"/>
    </row>
    <row r="18" spans="2:11" s="1" customFormat="1" ht="18" customHeight="1">
      <c r="B18" s="32"/>
      <c r="C18" s="33"/>
      <c r="D18" s="33"/>
      <c r="E18" s="26" t="str">
        <f>IF('Rekapitulace stavby'!E14="Vyplň údaj","",IF('Rekapitulace stavby'!E14="","",'Rekapitulace stavby'!E14))</f>
        <v/>
      </c>
      <c r="F18" s="33"/>
      <c r="G18" s="33"/>
      <c r="H18" s="33"/>
      <c r="I18" s="106" t="s">
        <v>32</v>
      </c>
      <c r="J18" s="26" t="str">
        <f>IF('Rekapitulace stavby'!AN14="Vyplň údaj","",IF('Rekapitulace stavby'!AN14="","",'Rekapitulace stavby'!AN14))</f>
        <v/>
      </c>
      <c r="K18" s="36"/>
    </row>
    <row r="19" spans="2:11" s="1" customFormat="1" ht="6.95" customHeight="1">
      <c r="B19" s="32"/>
      <c r="C19" s="33"/>
      <c r="D19" s="33"/>
      <c r="E19" s="33"/>
      <c r="F19" s="33"/>
      <c r="G19" s="33"/>
      <c r="H19" s="33"/>
      <c r="I19" s="105"/>
      <c r="J19" s="33"/>
      <c r="K19" s="36"/>
    </row>
    <row r="20" spans="2:11" s="1" customFormat="1" ht="14.45" customHeight="1">
      <c r="B20" s="32"/>
      <c r="C20" s="33"/>
      <c r="D20" s="28" t="s">
        <v>35</v>
      </c>
      <c r="E20" s="33"/>
      <c r="F20" s="33"/>
      <c r="G20" s="33"/>
      <c r="H20" s="33"/>
      <c r="I20" s="106" t="s">
        <v>30</v>
      </c>
      <c r="J20" s="26" t="s">
        <v>20</v>
      </c>
      <c r="K20" s="36"/>
    </row>
    <row r="21" spans="2:11" s="1" customFormat="1" ht="18" customHeight="1">
      <c r="B21" s="32"/>
      <c r="C21" s="33"/>
      <c r="D21" s="33"/>
      <c r="E21" s="26" t="s">
        <v>36</v>
      </c>
      <c r="F21" s="33"/>
      <c r="G21" s="33"/>
      <c r="H21" s="33"/>
      <c r="I21" s="106" t="s">
        <v>32</v>
      </c>
      <c r="J21" s="26" t="s">
        <v>20</v>
      </c>
      <c r="K21" s="36"/>
    </row>
    <row r="22" spans="2:11" s="1" customFormat="1" ht="6.95" customHeight="1">
      <c r="B22" s="32"/>
      <c r="C22" s="33"/>
      <c r="D22" s="33"/>
      <c r="E22" s="33"/>
      <c r="F22" s="33"/>
      <c r="G22" s="33"/>
      <c r="H22" s="33"/>
      <c r="I22" s="105"/>
      <c r="J22" s="33"/>
      <c r="K22" s="36"/>
    </row>
    <row r="23" spans="2:11" s="1" customFormat="1" ht="14.45" customHeight="1">
      <c r="B23" s="32"/>
      <c r="C23" s="33"/>
      <c r="D23" s="28" t="s">
        <v>38</v>
      </c>
      <c r="E23" s="33"/>
      <c r="F23" s="33"/>
      <c r="G23" s="33"/>
      <c r="H23" s="33"/>
      <c r="I23" s="105"/>
      <c r="J23" s="33"/>
      <c r="K23" s="36"/>
    </row>
    <row r="24" spans="2:11" s="6" customFormat="1" ht="63" customHeight="1">
      <c r="B24" s="108"/>
      <c r="C24" s="109"/>
      <c r="D24" s="109"/>
      <c r="E24" s="224" t="s">
        <v>39</v>
      </c>
      <c r="F24" s="257"/>
      <c r="G24" s="257"/>
      <c r="H24" s="257"/>
      <c r="I24" s="110"/>
      <c r="J24" s="109"/>
      <c r="K24" s="111"/>
    </row>
    <row r="25" spans="2:11" s="1" customFormat="1" ht="6.95" customHeight="1">
      <c r="B25" s="32"/>
      <c r="C25" s="33"/>
      <c r="D25" s="33"/>
      <c r="E25" s="33"/>
      <c r="F25" s="33"/>
      <c r="G25" s="33"/>
      <c r="H25" s="33"/>
      <c r="I25" s="105"/>
      <c r="J25" s="33"/>
      <c r="K25" s="36"/>
    </row>
    <row r="26" spans="2:11" s="1" customFormat="1" ht="6.95" customHeight="1">
      <c r="B26" s="32"/>
      <c r="C26" s="33"/>
      <c r="D26" s="77"/>
      <c r="E26" s="77"/>
      <c r="F26" s="77"/>
      <c r="G26" s="77"/>
      <c r="H26" s="77"/>
      <c r="I26" s="112"/>
      <c r="J26" s="77"/>
      <c r="K26" s="113"/>
    </row>
    <row r="27" spans="2:11" s="1" customFormat="1" ht="25.35" customHeight="1">
      <c r="B27" s="32"/>
      <c r="C27" s="33"/>
      <c r="D27" s="114" t="s">
        <v>40</v>
      </c>
      <c r="E27" s="33"/>
      <c r="F27" s="33"/>
      <c r="G27" s="33"/>
      <c r="H27" s="33"/>
      <c r="I27" s="105"/>
      <c r="J27" s="115">
        <f>ROUND(J90,2)</f>
        <v>0</v>
      </c>
      <c r="K27" s="36"/>
    </row>
    <row r="28" spans="2:11" s="1" customFormat="1" ht="6.95" customHeight="1">
      <c r="B28" s="32"/>
      <c r="C28" s="33"/>
      <c r="D28" s="77"/>
      <c r="E28" s="77"/>
      <c r="F28" s="77"/>
      <c r="G28" s="77"/>
      <c r="H28" s="77"/>
      <c r="I28" s="112"/>
      <c r="J28" s="77"/>
      <c r="K28" s="113"/>
    </row>
    <row r="29" spans="2:11" s="1" customFormat="1" ht="14.45" customHeight="1">
      <c r="B29" s="32"/>
      <c r="C29" s="33"/>
      <c r="D29" s="33"/>
      <c r="E29" s="33"/>
      <c r="F29" s="37" t="s">
        <v>42</v>
      </c>
      <c r="G29" s="33"/>
      <c r="H29" s="33"/>
      <c r="I29" s="116" t="s">
        <v>41</v>
      </c>
      <c r="J29" s="37" t="s">
        <v>43</v>
      </c>
      <c r="K29" s="36"/>
    </row>
    <row r="30" spans="2:11" s="1" customFormat="1" ht="14.45" customHeight="1">
      <c r="B30" s="32"/>
      <c r="C30" s="33"/>
      <c r="D30" s="40" t="s">
        <v>44</v>
      </c>
      <c r="E30" s="40" t="s">
        <v>45</v>
      </c>
      <c r="F30" s="117">
        <f>ROUND(SUM(BE90:BE411),2)</f>
        <v>0</v>
      </c>
      <c r="G30" s="33"/>
      <c r="H30" s="33"/>
      <c r="I30" s="118">
        <v>0.21</v>
      </c>
      <c r="J30" s="117">
        <f>ROUND(ROUND((SUM(BE90:BE411)),2)*I30,2)</f>
        <v>0</v>
      </c>
      <c r="K30" s="36"/>
    </row>
    <row r="31" spans="2:11" s="1" customFormat="1" ht="14.45" customHeight="1">
      <c r="B31" s="32"/>
      <c r="C31" s="33"/>
      <c r="D31" s="33"/>
      <c r="E31" s="40" t="s">
        <v>46</v>
      </c>
      <c r="F31" s="117">
        <f>ROUND(SUM(BF90:BF411),2)</f>
        <v>0</v>
      </c>
      <c r="G31" s="33"/>
      <c r="H31" s="33"/>
      <c r="I31" s="118">
        <v>0.15</v>
      </c>
      <c r="J31" s="117">
        <f>ROUND(ROUND((SUM(BF90:BF411)),2)*I31,2)</f>
        <v>0</v>
      </c>
      <c r="K31" s="36"/>
    </row>
    <row r="32" spans="2:11" s="1" customFormat="1" ht="14.45" customHeight="1" hidden="1">
      <c r="B32" s="32"/>
      <c r="C32" s="33"/>
      <c r="D32" s="33"/>
      <c r="E32" s="40" t="s">
        <v>47</v>
      </c>
      <c r="F32" s="117">
        <f>ROUND(SUM(BG90:BG411),2)</f>
        <v>0</v>
      </c>
      <c r="G32" s="33"/>
      <c r="H32" s="33"/>
      <c r="I32" s="118">
        <v>0.21</v>
      </c>
      <c r="J32" s="117">
        <v>0</v>
      </c>
      <c r="K32" s="36"/>
    </row>
    <row r="33" spans="2:11" s="1" customFormat="1" ht="14.45" customHeight="1" hidden="1">
      <c r="B33" s="32"/>
      <c r="C33" s="33"/>
      <c r="D33" s="33"/>
      <c r="E33" s="40" t="s">
        <v>48</v>
      </c>
      <c r="F33" s="117">
        <f>ROUND(SUM(BH90:BH411),2)</f>
        <v>0</v>
      </c>
      <c r="G33" s="33"/>
      <c r="H33" s="33"/>
      <c r="I33" s="118">
        <v>0.15</v>
      </c>
      <c r="J33" s="117">
        <v>0</v>
      </c>
      <c r="K33" s="36"/>
    </row>
    <row r="34" spans="2:11" s="1" customFormat="1" ht="14.45" customHeight="1" hidden="1">
      <c r="B34" s="32"/>
      <c r="C34" s="33"/>
      <c r="D34" s="33"/>
      <c r="E34" s="40" t="s">
        <v>49</v>
      </c>
      <c r="F34" s="117">
        <f>ROUND(SUM(BI90:BI411),2)</f>
        <v>0</v>
      </c>
      <c r="G34" s="33"/>
      <c r="H34" s="33"/>
      <c r="I34" s="118">
        <v>0</v>
      </c>
      <c r="J34" s="117">
        <v>0</v>
      </c>
      <c r="K34" s="36"/>
    </row>
    <row r="35" spans="2:11" s="1" customFormat="1" ht="6.95" customHeight="1">
      <c r="B35" s="32"/>
      <c r="C35" s="33"/>
      <c r="D35" s="33"/>
      <c r="E35" s="33"/>
      <c r="F35" s="33"/>
      <c r="G35" s="33"/>
      <c r="H35" s="33"/>
      <c r="I35" s="105"/>
      <c r="J35" s="33"/>
      <c r="K35" s="36"/>
    </row>
    <row r="36" spans="2:11" s="1" customFormat="1" ht="25.35" customHeight="1">
      <c r="B36" s="32"/>
      <c r="C36" s="119"/>
      <c r="D36" s="120" t="s">
        <v>50</v>
      </c>
      <c r="E36" s="71"/>
      <c r="F36" s="71"/>
      <c r="G36" s="121" t="s">
        <v>51</v>
      </c>
      <c r="H36" s="122" t="s">
        <v>52</v>
      </c>
      <c r="I36" s="123"/>
      <c r="J36" s="124">
        <f>SUM(J27:J34)</f>
        <v>0</v>
      </c>
      <c r="K36" s="125"/>
    </row>
    <row r="37" spans="2:11" s="1" customFormat="1" ht="14.45" customHeight="1">
      <c r="B37" s="47"/>
      <c r="C37" s="48"/>
      <c r="D37" s="48"/>
      <c r="E37" s="48"/>
      <c r="F37" s="48"/>
      <c r="G37" s="48"/>
      <c r="H37" s="48"/>
      <c r="I37" s="126"/>
      <c r="J37" s="48"/>
      <c r="K37" s="49"/>
    </row>
    <row r="41" spans="2:11" s="1" customFormat="1" ht="6.95" customHeight="1">
      <c r="B41" s="127"/>
      <c r="C41" s="128"/>
      <c r="D41" s="128"/>
      <c r="E41" s="128"/>
      <c r="F41" s="128"/>
      <c r="G41" s="128"/>
      <c r="H41" s="128"/>
      <c r="I41" s="129"/>
      <c r="J41" s="128"/>
      <c r="K41" s="130"/>
    </row>
    <row r="42" spans="2:11" s="1" customFormat="1" ht="36.95" customHeight="1">
      <c r="B42" s="32"/>
      <c r="C42" s="21" t="s">
        <v>108</v>
      </c>
      <c r="D42" s="33"/>
      <c r="E42" s="33"/>
      <c r="F42" s="33"/>
      <c r="G42" s="33"/>
      <c r="H42" s="33"/>
      <c r="I42" s="105"/>
      <c r="J42" s="33"/>
      <c r="K42" s="36"/>
    </row>
    <row r="43" spans="2:11" s="1" customFormat="1" ht="6.95" customHeight="1">
      <c r="B43" s="32"/>
      <c r="C43" s="33"/>
      <c r="D43" s="33"/>
      <c r="E43" s="33"/>
      <c r="F43" s="33"/>
      <c r="G43" s="33"/>
      <c r="H43" s="33"/>
      <c r="I43" s="105"/>
      <c r="J43" s="33"/>
      <c r="K43" s="36"/>
    </row>
    <row r="44" spans="2:11" s="1" customFormat="1" ht="14.45" customHeight="1">
      <c r="B44" s="32"/>
      <c r="C44" s="28" t="s">
        <v>16</v>
      </c>
      <c r="D44" s="33"/>
      <c r="E44" s="33"/>
      <c r="F44" s="33"/>
      <c r="G44" s="33"/>
      <c r="H44" s="33"/>
      <c r="I44" s="105"/>
      <c r="J44" s="33"/>
      <c r="K44" s="36"/>
    </row>
    <row r="45" spans="2:11" s="1" customFormat="1" ht="22.5" customHeight="1">
      <c r="B45" s="32"/>
      <c r="C45" s="33"/>
      <c r="D45" s="33"/>
      <c r="E45" s="255" t="str">
        <f>E7</f>
        <v>CENTRUM DUŠEVNÍHO ZDRAVÍ, NA NIVÁCH 57</v>
      </c>
      <c r="F45" s="228"/>
      <c r="G45" s="228"/>
      <c r="H45" s="228"/>
      <c r="I45" s="105"/>
      <c r="J45" s="33"/>
      <c r="K45" s="36"/>
    </row>
    <row r="46" spans="2:11" s="1" customFormat="1" ht="14.45" customHeight="1">
      <c r="B46" s="32"/>
      <c r="C46" s="28" t="s">
        <v>106</v>
      </c>
      <c r="D46" s="33"/>
      <c r="E46" s="33"/>
      <c r="F46" s="33"/>
      <c r="G46" s="33"/>
      <c r="H46" s="33"/>
      <c r="I46" s="105"/>
      <c r="J46" s="33"/>
      <c r="K46" s="36"/>
    </row>
    <row r="47" spans="2:11" s="1" customFormat="1" ht="23.25" customHeight="1">
      <c r="B47" s="32"/>
      <c r="C47" s="33"/>
      <c r="D47" s="33"/>
      <c r="E47" s="256" t="str">
        <f>E9</f>
        <v>06 - Elektroinstalace</v>
      </c>
      <c r="F47" s="228"/>
      <c r="G47" s="228"/>
      <c r="H47" s="228"/>
      <c r="I47" s="105"/>
      <c r="J47" s="33"/>
      <c r="K47" s="36"/>
    </row>
    <row r="48" spans="2:11" s="1" customFormat="1" ht="6.95" customHeight="1">
      <c r="B48" s="32"/>
      <c r="C48" s="33"/>
      <c r="D48" s="33"/>
      <c r="E48" s="33"/>
      <c r="F48" s="33"/>
      <c r="G48" s="33"/>
      <c r="H48" s="33"/>
      <c r="I48" s="105"/>
      <c r="J48" s="33"/>
      <c r="K48" s="36"/>
    </row>
    <row r="49" spans="2:11" s="1" customFormat="1" ht="18" customHeight="1">
      <c r="B49" s="32"/>
      <c r="C49" s="28" t="s">
        <v>23</v>
      </c>
      <c r="D49" s="33"/>
      <c r="E49" s="33"/>
      <c r="F49" s="26" t="str">
        <f>F12</f>
        <v>TRUTNOV</v>
      </c>
      <c r="G49" s="33"/>
      <c r="H49" s="33"/>
      <c r="I49" s="106" t="s">
        <v>25</v>
      </c>
      <c r="J49" s="107" t="str">
        <f>IF(J12="","",J12)</f>
        <v>23. 2. 2018</v>
      </c>
      <c r="K49" s="36"/>
    </row>
    <row r="50" spans="2:11" s="1" customFormat="1" ht="6.95" customHeight="1">
      <c r="B50" s="32"/>
      <c r="C50" s="33"/>
      <c r="D50" s="33"/>
      <c r="E50" s="33"/>
      <c r="F50" s="33"/>
      <c r="G50" s="33"/>
      <c r="H50" s="33"/>
      <c r="I50" s="105"/>
      <c r="J50" s="33"/>
      <c r="K50" s="36"/>
    </row>
    <row r="51" spans="2:11" s="1" customFormat="1" ht="13.5">
      <c r="B51" s="32"/>
      <c r="C51" s="28" t="s">
        <v>29</v>
      </c>
      <c r="D51" s="33"/>
      <c r="E51" s="33"/>
      <c r="F51" s="26" t="str">
        <f>E15</f>
        <v>SDRUŽENÍ OZDRAVOVEN A LÉČEBEN OKRESU TRUTNOV</v>
      </c>
      <c r="G51" s="33"/>
      <c r="H51" s="33"/>
      <c r="I51" s="106" t="s">
        <v>35</v>
      </c>
      <c r="J51" s="26" t="str">
        <f>E21</f>
        <v>ATELIER PAVLÍČEK</v>
      </c>
      <c r="K51" s="36"/>
    </row>
    <row r="52" spans="2:11" s="1" customFormat="1" ht="14.45" customHeight="1">
      <c r="B52" s="32"/>
      <c r="C52" s="28" t="s">
        <v>33</v>
      </c>
      <c r="D52" s="33"/>
      <c r="E52" s="33"/>
      <c r="F52" s="26" t="str">
        <f>IF(E18="","",E18)</f>
        <v/>
      </c>
      <c r="G52" s="33"/>
      <c r="H52" s="33"/>
      <c r="I52" s="105"/>
      <c r="J52" s="33"/>
      <c r="K52" s="36"/>
    </row>
    <row r="53" spans="2:11" s="1" customFormat="1" ht="10.35" customHeight="1">
      <c r="B53" s="32"/>
      <c r="C53" s="33"/>
      <c r="D53" s="33"/>
      <c r="E53" s="33"/>
      <c r="F53" s="33"/>
      <c r="G53" s="33"/>
      <c r="H53" s="33"/>
      <c r="I53" s="105"/>
      <c r="J53" s="33"/>
      <c r="K53" s="36"/>
    </row>
    <row r="54" spans="2:11" s="1" customFormat="1" ht="29.25" customHeight="1">
      <c r="B54" s="32"/>
      <c r="C54" s="131" t="s">
        <v>109</v>
      </c>
      <c r="D54" s="119"/>
      <c r="E54" s="119"/>
      <c r="F54" s="119"/>
      <c r="G54" s="119"/>
      <c r="H54" s="119"/>
      <c r="I54" s="132"/>
      <c r="J54" s="133" t="s">
        <v>110</v>
      </c>
      <c r="K54" s="134"/>
    </row>
    <row r="55" spans="2:11" s="1" customFormat="1" ht="10.35" customHeight="1">
      <c r="B55" s="32"/>
      <c r="C55" s="33"/>
      <c r="D55" s="33"/>
      <c r="E55" s="33"/>
      <c r="F55" s="33"/>
      <c r="G55" s="33"/>
      <c r="H55" s="33"/>
      <c r="I55" s="105"/>
      <c r="J55" s="33"/>
      <c r="K55" s="36"/>
    </row>
    <row r="56" spans="2:47" s="1" customFormat="1" ht="29.25" customHeight="1">
      <c r="B56" s="32"/>
      <c r="C56" s="135" t="s">
        <v>111</v>
      </c>
      <c r="D56" s="33"/>
      <c r="E56" s="33"/>
      <c r="F56" s="33"/>
      <c r="G56" s="33"/>
      <c r="H56" s="33"/>
      <c r="I56" s="105"/>
      <c r="J56" s="115">
        <f>J90</f>
        <v>0</v>
      </c>
      <c r="K56" s="36"/>
      <c r="AU56" s="15" t="s">
        <v>112</v>
      </c>
    </row>
    <row r="57" spans="2:11" s="7" customFormat="1" ht="24.95" customHeight="1">
      <c r="B57" s="136"/>
      <c r="C57" s="137"/>
      <c r="D57" s="138" t="s">
        <v>113</v>
      </c>
      <c r="E57" s="139"/>
      <c r="F57" s="139"/>
      <c r="G57" s="139"/>
      <c r="H57" s="139"/>
      <c r="I57" s="140"/>
      <c r="J57" s="141">
        <f>J91</f>
        <v>0</v>
      </c>
      <c r="K57" s="142"/>
    </row>
    <row r="58" spans="2:11" s="7" customFormat="1" ht="24.95" customHeight="1">
      <c r="B58" s="136"/>
      <c r="C58" s="137"/>
      <c r="D58" s="138" t="s">
        <v>114</v>
      </c>
      <c r="E58" s="139"/>
      <c r="F58" s="139"/>
      <c r="G58" s="139"/>
      <c r="H58" s="139"/>
      <c r="I58" s="140"/>
      <c r="J58" s="141">
        <f>J153</f>
        <v>0</v>
      </c>
      <c r="K58" s="142"/>
    </row>
    <row r="59" spans="2:11" s="7" customFormat="1" ht="24.95" customHeight="1">
      <c r="B59" s="136"/>
      <c r="C59" s="137"/>
      <c r="D59" s="138" t="s">
        <v>115</v>
      </c>
      <c r="E59" s="139"/>
      <c r="F59" s="139"/>
      <c r="G59" s="139"/>
      <c r="H59" s="139"/>
      <c r="I59" s="140"/>
      <c r="J59" s="141">
        <f>J175</f>
        <v>0</v>
      </c>
      <c r="K59" s="142"/>
    </row>
    <row r="60" spans="2:11" s="7" customFormat="1" ht="24.95" customHeight="1">
      <c r="B60" s="136"/>
      <c r="C60" s="137"/>
      <c r="D60" s="138" t="s">
        <v>116</v>
      </c>
      <c r="E60" s="139"/>
      <c r="F60" s="139"/>
      <c r="G60" s="139"/>
      <c r="H60" s="139"/>
      <c r="I60" s="140"/>
      <c r="J60" s="141">
        <f>J222</f>
        <v>0</v>
      </c>
      <c r="K60" s="142"/>
    </row>
    <row r="61" spans="2:11" s="7" customFormat="1" ht="24.95" customHeight="1">
      <c r="B61" s="136"/>
      <c r="C61" s="137"/>
      <c r="D61" s="138" t="s">
        <v>117</v>
      </c>
      <c r="E61" s="139"/>
      <c r="F61" s="139"/>
      <c r="G61" s="139"/>
      <c r="H61" s="139"/>
      <c r="I61" s="140"/>
      <c r="J61" s="141">
        <f>J243</f>
        <v>0</v>
      </c>
      <c r="K61" s="142"/>
    </row>
    <row r="62" spans="2:11" s="7" customFormat="1" ht="24.95" customHeight="1">
      <c r="B62" s="136"/>
      <c r="C62" s="137"/>
      <c r="D62" s="138" t="s">
        <v>118</v>
      </c>
      <c r="E62" s="139"/>
      <c r="F62" s="139"/>
      <c r="G62" s="139"/>
      <c r="H62" s="139"/>
      <c r="I62" s="140"/>
      <c r="J62" s="141">
        <f>J262</f>
        <v>0</v>
      </c>
      <c r="K62" s="142"/>
    </row>
    <row r="63" spans="2:11" s="7" customFormat="1" ht="24.95" customHeight="1">
      <c r="B63" s="136"/>
      <c r="C63" s="137"/>
      <c r="D63" s="138" t="s">
        <v>119</v>
      </c>
      <c r="E63" s="139"/>
      <c r="F63" s="139"/>
      <c r="G63" s="139"/>
      <c r="H63" s="139"/>
      <c r="I63" s="140"/>
      <c r="J63" s="141">
        <f>J270</f>
        <v>0</v>
      </c>
      <c r="K63" s="142"/>
    </row>
    <row r="64" spans="2:11" s="7" customFormat="1" ht="24.95" customHeight="1">
      <c r="B64" s="136"/>
      <c r="C64" s="137"/>
      <c r="D64" s="138" t="s">
        <v>120</v>
      </c>
      <c r="E64" s="139"/>
      <c r="F64" s="139"/>
      <c r="G64" s="139"/>
      <c r="H64" s="139"/>
      <c r="I64" s="140"/>
      <c r="J64" s="141">
        <f>J280</f>
        <v>0</v>
      </c>
      <c r="K64" s="142"/>
    </row>
    <row r="65" spans="2:11" s="7" customFormat="1" ht="24.95" customHeight="1">
      <c r="B65" s="136"/>
      <c r="C65" s="137"/>
      <c r="D65" s="138" t="s">
        <v>121</v>
      </c>
      <c r="E65" s="139"/>
      <c r="F65" s="139"/>
      <c r="G65" s="139"/>
      <c r="H65" s="139"/>
      <c r="I65" s="140"/>
      <c r="J65" s="141">
        <f>J303</f>
        <v>0</v>
      </c>
      <c r="K65" s="142"/>
    </row>
    <row r="66" spans="2:11" s="7" customFormat="1" ht="24.95" customHeight="1">
      <c r="B66" s="136"/>
      <c r="C66" s="137"/>
      <c r="D66" s="138" t="s">
        <v>122</v>
      </c>
      <c r="E66" s="139"/>
      <c r="F66" s="139"/>
      <c r="G66" s="139"/>
      <c r="H66" s="139"/>
      <c r="I66" s="140"/>
      <c r="J66" s="141">
        <f>J322</f>
        <v>0</v>
      </c>
      <c r="K66" s="142"/>
    </row>
    <row r="67" spans="2:11" s="7" customFormat="1" ht="24.95" customHeight="1">
      <c r="B67" s="136"/>
      <c r="C67" s="137"/>
      <c r="D67" s="138" t="s">
        <v>123</v>
      </c>
      <c r="E67" s="139"/>
      <c r="F67" s="139"/>
      <c r="G67" s="139"/>
      <c r="H67" s="139"/>
      <c r="I67" s="140"/>
      <c r="J67" s="141">
        <f>J340</f>
        <v>0</v>
      </c>
      <c r="K67" s="142"/>
    </row>
    <row r="68" spans="2:11" s="7" customFormat="1" ht="24.95" customHeight="1">
      <c r="B68" s="136"/>
      <c r="C68" s="137"/>
      <c r="D68" s="138" t="s">
        <v>124</v>
      </c>
      <c r="E68" s="139"/>
      <c r="F68" s="139"/>
      <c r="G68" s="139"/>
      <c r="H68" s="139"/>
      <c r="I68" s="140"/>
      <c r="J68" s="141">
        <f>J359</f>
        <v>0</v>
      </c>
      <c r="K68" s="142"/>
    </row>
    <row r="69" spans="2:11" s="7" customFormat="1" ht="24.95" customHeight="1">
      <c r="B69" s="136"/>
      <c r="C69" s="137"/>
      <c r="D69" s="138" t="s">
        <v>125</v>
      </c>
      <c r="E69" s="139"/>
      <c r="F69" s="139"/>
      <c r="G69" s="139"/>
      <c r="H69" s="139"/>
      <c r="I69" s="140"/>
      <c r="J69" s="141">
        <f>J381</f>
        <v>0</v>
      </c>
      <c r="K69" s="142"/>
    </row>
    <row r="70" spans="2:11" s="7" customFormat="1" ht="24.95" customHeight="1">
      <c r="B70" s="136"/>
      <c r="C70" s="137"/>
      <c r="D70" s="138" t="s">
        <v>126</v>
      </c>
      <c r="E70" s="139"/>
      <c r="F70" s="139"/>
      <c r="G70" s="139"/>
      <c r="H70" s="139"/>
      <c r="I70" s="140"/>
      <c r="J70" s="141">
        <f>J386</f>
        <v>0</v>
      </c>
      <c r="K70" s="142"/>
    </row>
    <row r="71" spans="2:11" s="1" customFormat="1" ht="21.75" customHeight="1">
      <c r="B71" s="32"/>
      <c r="C71" s="33"/>
      <c r="D71" s="33"/>
      <c r="E71" s="33"/>
      <c r="F71" s="33"/>
      <c r="G71" s="33"/>
      <c r="H71" s="33"/>
      <c r="I71" s="105"/>
      <c r="J71" s="33"/>
      <c r="K71" s="36"/>
    </row>
    <row r="72" spans="2:11" s="1" customFormat="1" ht="6.95" customHeight="1">
      <c r="B72" s="47"/>
      <c r="C72" s="48"/>
      <c r="D72" s="48"/>
      <c r="E72" s="48"/>
      <c r="F72" s="48"/>
      <c r="G72" s="48"/>
      <c r="H72" s="48"/>
      <c r="I72" s="126"/>
      <c r="J72" s="48"/>
      <c r="K72" s="49"/>
    </row>
    <row r="76" spans="2:12" s="1" customFormat="1" ht="6.95" customHeight="1">
      <c r="B76" s="50"/>
      <c r="C76" s="51"/>
      <c r="D76" s="51"/>
      <c r="E76" s="51"/>
      <c r="F76" s="51"/>
      <c r="G76" s="51"/>
      <c r="H76" s="51"/>
      <c r="I76" s="129"/>
      <c r="J76" s="51"/>
      <c r="K76" s="51"/>
      <c r="L76" s="52"/>
    </row>
    <row r="77" spans="2:12" s="1" customFormat="1" ht="36.95" customHeight="1">
      <c r="B77" s="32"/>
      <c r="C77" s="53" t="s">
        <v>127</v>
      </c>
      <c r="D77" s="54"/>
      <c r="E77" s="54"/>
      <c r="F77" s="54"/>
      <c r="G77" s="54"/>
      <c r="H77" s="54"/>
      <c r="I77" s="143"/>
      <c r="J77" s="54"/>
      <c r="K77" s="54"/>
      <c r="L77" s="52"/>
    </row>
    <row r="78" spans="2:12" s="1" customFormat="1" ht="6.95" customHeight="1">
      <c r="B78" s="32"/>
      <c r="C78" s="54"/>
      <c r="D78" s="54"/>
      <c r="E78" s="54"/>
      <c r="F78" s="54"/>
      <c r="G78" s="54"/>
      <c r="H78" s="54"/>
      <c r="I78" s="143"/>
      <c r="J78" s="54"/>
      <c r="K78" s="54"/>
      <c r="L78" s="52"/>
    </row>
    <row r="79" spans="2:12" s="1" customFormat="1" ht="14.45" customHeight="1">
      <c r="B79" s="32"/>
      <c r="C79" s="56" t="s">
        <v>16</v>
      </c>
      <c r="D79" s="54"/>
      <c r="E79" s="54"/>
      <c r="F79" s="54"/>
      <c r="G79" s="54"/>
      <c r="H79" s="54"/>
      <c r="I79" s="143"/>
      <c r="J79" s="54"/>
      <c r="K79" s="54"/>
      <c r="L79" s="52"/>
    </row>
    <row r="80" spans="2:12" s="1" customFormat="1" ht="22.5" customHeight="1">
      <c r="B80" s="32"/>
      <c r="C80" s="54"/>
      <c r="D80" s="54"/>
      <c r="E80" s="258" t="str">
        <f>E7</f>
        <v>CENTRUM DUŠEVNÍHO ZDRAVÍ, NA NIVÁCH 57</v>
      </c>
      <c r="F80" s="239"/>
      <c r="G80" s="239"/>
      <c r="H80" s="239"/>
      <c r="I80" s="143"/>
      <c r="J80" s="54"/>
      <c r="K80" s="54"/>
      <c r="L80" s="52"/>
    </row>
    <row r="81" spans="2:12" s="1" customFormat="1" ht="14.45" customHeight="1">
      <c r="B81" s="32"/>
      <c r="C81" s="56" t="s">
        <v>106</v>
      </c>
      <c r="D81" s="54"/>
      <c r="E81" s="54"/>
      <c r="F81" s="54"/>
      <c r="G81" s="54"/>
      <c r="H81" s="54"/>
      <c r="I81" s="143"/>
      <c r="J81" s="54"/>
      <c r="K81" s="54"/>
      <c r="L81" s="52"/>
    </row>
    <row r="82" spans="2:12" s="1" customFormat="1" ht="23.25" customHeight="1">
      <c r="B82" s="32"/>
      <c r="C82" s="54"/>
      <c r="D82" s="54"/>
      <c r="E82" s="236" t="str">
        <f>E9</f>
        <v>06 - Elektroinstalace</v>
      </c>
      <c r="F82" s="239"/>
      <c r="G82" s="239"/>
      <c r="H82" s="239"/>
      <c r="I82" s="143"/>
      <c r="J82" s="54"/>
      <c r="K82" s="54"/>
      <c r="L82" s="52"/>
    </row>
    <row r="83" spans="2:12" s="1" customFormat="1" ht="6.95" customHeight="1">
      <c r="B83" s="32"/>
      <c r="C83" s="54"/>
      <c r="D83" s="54"/>
      <c r="E83" s="54"/>
      <c r="F83" s="54"/>
      <c r="G83" s="54"/>
      <c r="H83" s="54"/>
      <c r="I83" s="143"/>
      <c r="J83" s="54"/>
      <c r="K83" s="54"/>
      <c r="L83" s="52"/>
    </row>
    <row r="84" spans="2:12" s="1" customFormat="1" ht="18" customHeight="1">
      <c r="B84" s="32"/>
      <c r="C84" s="56" t="s">
        <v>23</v>
      </c>
      <c r="D84" s="54"/>
      <c r="E84" s="54"/>
      <c r="F84" s="144" t="str">
        <f>F12</f>
        <v>TRUTNOV</v>
      </c>
      <c r="G84" s="54"/>
      <c r="H84" s="54"/>
      <c r="I84" s="145" t="s">
        <v>25</v>
      </c>
      <c r="J84" s="64" t="str">
        <f>IF(J12="","",J12)</f>
        <v>23. 2. 2018</v>
      </c>
      <c r="K84" s="54"/>
      <c r="L84" s="52"/>
    </row>
    <row r="85" spans="2:12" s="1" customFormat="1" ht="6.95" customHeight="1">
      <c r="B85" s="32"/>
      <c r="C85" s="54"/>
      <c r="D85" s="54"/>
      <c r="E85" s="54"/>
      <c r="F85" s="54"/>
      <c r="G85" s="54"/>
      <c r="H85" s="54"/>
      <c r="I85" s="143"/>
      <c r="J85" s="54"/>
      <c r="K85" s="54"/>
      <c r="L85" s="52"/>
    </row>
    <row r="86" spans="2:12" s="1" customFormat="1" ht="13.5">
      <c r="B86" s="32"/>
      <c r="C86" s="56" t="s">
        <v>29</v>
      </c>
      <c r="D86" s="54"/>
      <c r="E86" s="54"/>
      <c r="F86" s="144" t="str">
        <f>E15</f>
        <v>SDRUŽENÍ OZDRAVOVEN A LÉČEBEN OKRESU TRUTNOV</v>
      </c>
      <c r="G86" s="54"/>
      <c r="H86" s="54"/>
      <c r="I86" s="145" t="s">
        <v>35</v>
      </c>
      <c r="J86" s="144" t="str">
        <f>E21</f>
        <v>ATELIER PAVLÍČEK</v>
      </c>
      <c r="K86" s="54"/>
      <c r="L86" s="52"/>
    </row>
    <row r="87" spans="2:12" s="1" customFormat="1" ht="14.45" customHeight="1">
      <c r="B87" s="32"/>
      <c r="C87" s="56" t="s">
        <v>33</v>
      </c>
      <c r="D87" s="54"/>
      <c r="E87" s="54"/>
      <c r="F87" s="144" t="str">
        <f>IF(E18="","",E18)</f>
        <v/>
      </c>
      <c r="G87" s="54"/>
      <c r="H87" s="54"/>
      <c r="I87" s="143"/>
      <c r="J87" s="54"/>
      <c r="K87" s="54"/>
      <c r="L87" s="52"/>
    </row>
    <row r="88" spans="2:12" s="1" customFormat="1" ht="10.35" customHeight="1">
      <c r="B88" s="32"/>
      <c r="C88" s="54"/>
      <c r="D88" s="54"/>
      <c r="E88" s="54"/>
      <c r="F88" s="54"/>
      <c r="G88" s="54"/>
      <c r="H88" s="54"/>
      <c r="I88" s="143"/>
      <c r="J88" s="54"/>
      <c r="K88" s="54"/>
      <c r="L88" s="52"/>
    </row>
    <row r="89" spans="2:20" s="8" customFormat="1" ht="29.25" customHeight="1">
      <c r="B89" s="146"/>
      <c r="C89" s="147" t="s">
        <v>128</v>
      </c>
      <c r="D89" s="148" t="s">
        <v>59</v>
      </c>
      <c r="E89" s="148" t="s">
        <v>55</v>
      </c>
      <c r="F89" s="148" t="s">
        <v>129</v>
      </c>
      <c r="G89" s="148" t="s">
        <v>130</v>
      </c>
      <c r="H89" s="148" t="s">
        <v>131</v>
      </c>
      <c r="I89" s="149" t="s">
        <v>132</v>
      </c>
      <c r="J89" s="148" t="s">
        <v>110</v>
      </c>
      <c r="K89" s="150" t="s">
        <v>133</v>
      </c>
      <c r="L89" s="151"/>
      <c r="M89" s="73" t="s">
        <v>134</v>
      </c>
      <c r="N89" s="74" t="s">
        <v>44</v>
      </c>
      <c r="O89" s="74" t="s">
        <v>135</v>
      </c>
      <c r="P89" s="74" t="s">
        <v>136</v>
      </c>
      <c r="Q89" s="74" t="s">
        <v>137</v>
      </c>
      <c r="R89" s="74" t="s">
        <v>138</v>
      </c>
      <c r="S89" s="74" t="s">
        <v>139</v>
      </c>
      <c r="T89" s="75" t="s">
        <v>140</v>
      </c>
    </row>
    <row r="90" spans="2:63" s="1" customFormat="1" ht="29.25" customHeight="1">
      <c r="B90" s="32"/>
      <c r="C90" s="79" t="s">
        <v>111</v>
      </c>
      <c r="D90" s="54"/>
      <c r="E90" s="54"/>
      <c r="F90" s="54"/>
      <c r="G90" s="54"/>
      <c r="H90" s="54"/>
      <c r="I90" s="143"/>
      <c r="J90" s="152">
        <f>BK90</f>
        <v>0</v>
      </c>
      <c r="K90" s="54"/>
      <c r="L90" s="52"/>
      <c r="M90" s="76"/>
      <c r="N90" s="77"/>
      <c r="O90" s="77"/>
      <c r="P90" s="153">
        <f>P91+P153+P175+P222+P243+P262+P270+P280+P303+P322+P340+P359+P381+P386</f>
        <v>0</v>
      </c>
      <c r="Q90" s="77"/>
      <c r="R90" s="153">
        <f>R91+R153+R175+R222+R243+R262+R270+R280+R303+R322+R340+R359+R381+R386</f>
        <v>0</v>
      </c>
      <c r="S90" s="77"/>
      <c r="T90" s="154">
        <f>T91+T153+T175+T222+T243+T262+T270+T280+T303+T322+T340+T359+T381+T386</f>
        <v>0</v>
      </c>
      <c r="AT90" s="15" t="s">
        <v>73</v>
      </c>
      <c r="AU90" s="15" t="s">
        <v>112</v>
      </c>
      <c r="BK90" s="155">
        <f>BK91+BK153+BK175+BK222+BK243+BK262+BK270+BK280+BK303+BK322+BK340+BK359+BK381+BK386</f>
        <v>0</v>
      </c>
    </row>
    <row r="91" spans="2:63" s="9" customFormat="1" ht="37.35" customHeight="1">
      <c r="B91" s="156"/>
      <c r="C91" s="157"/>
      <c r="D91" s="158" t="s">
        <v>73</v>
      </c>
      <c r="E91" s="159" t="s">
        <v>141</v>
      </c>
      <c r="F91" s="159" t="s">
        <v>142</v>
      </c>
      <c r="G91" s="157"/>
      <c r="H91" s="157"/>
      <c r="I91" s="160"/>
      <c r="J91" s="161">
        <f>BK91</f>
        <v>0</v>
      </c>
      <c r="K91" s="157"/>
      <c r="L91" s="162"/>
      <c r="M91" s="163"/>
      <c r="N91" s="164"/>
      <c r="O91" s="164"/>
      <c r="P91" s="165">
        <f>SUM(P92:P152)</f>
        <v>0</v>
      </c>
      <c r="Q91" s="164"/>
      <c r="R91" s="165">
        <f>SUM(R92:R152)</f>
        <v>0</v>
      </c>
      <c r="S91" s="164"/>
      <c r="T91" s="166">
        <f>SUM(T92:T152)</f>
        <v>0</v>
      </c>
      <c r="AR91" s="167" t="s">
        <v>143</v>
      </c>
      <c r="AT91" s="168" t="s">
        <v>73</v>
      </c>
      <c r="AU91" s="168" t="s">
        <v>74</v>
      </c>
      <c r="AY91" s="167" t="s">
        <v>144</v>
      </c>
      <c r="BK91" s="169">
        <f>SUM(BK92:BK152)</f>
        <v>0</v>
      </c>
    </row>
    <row r="92" spans="2:65" s="1" customFormat="1" ht="22.5" customHeight="1">
      <c r="B92" s="32"/>
      <c r="C92" s="170" t="s">
        <v>22</v>
      </c>
      <c r="D92" s="170" t="s">
        <v>145</v>
      </c>
      <c r="E92" s="171" t="s">
        <v>146</v>
      </c>
      <c r="F92" s="172" t="s">
        <v>147</v>
      </c>
      <c r="G92" s="173" t="s">
        <v>148</v>
      </c>
      <c r="H92" s="174">
        <v>1</v>
      </c>
      <c r="I92" s="175"/>
      <c r="J92" s="176">
        <f aca="true" t="shared" si="0" ref="J92:J123">ROUND(I92*H92,2)</f>
        <v>0</v>
      </c>
      <c r="K92" s="172" t="s">
        <v>149</v>
      </c>
      <c r="L92" s="52"/>
      <c r="M92" s="177" t="s">
        <v>20</v>
      </c>
      <c r="N92" s="178" t="s">
        <v>45</v>
      </c>
      <c r="O92" s="33"/>
      <c r="P92" s="179">
        <f aca="true" t="shared" si="1" ref="P92:P123">O92*H92</f>
        <v>0</v>
      </c>
      <c r="Q92" s="179">
        <v>0</v>
      </c>
      <c r="R92" s="179">
        <f aca="true" t="shared" si="2" ref="R92:R123">Q92*H92</f>
        <v>0</v>
      </c>
      <c r="S92" s="179">
        <v>0</v>
      </c>
      <c r="T92" s="180">
        <f aca="true" t="shared" si="3" ref="T92:T123">S92*H92</f>
        <v>0</v>
      </c>
      <c r="AR92" s="15" t="s">
        <v>143</v>
      </c>
      <c r="AT92" s="15" t="s">
        <v>145</v>
      </c>
      <c r="AU92" s="15" t="s">
        <v>22</v>
      </c>
      <c r="AY92" s="15" t="s">
        <v>144</v>
      </c>
      <c r="BE92" s="181">
        <f aca="true" t="shared" si="4" ref="BE92:BE123">IF(N92="základní",J92,0)</f>
        <v>0</v>
      </c>
      <c r="BF92" s="181">
        <f aca="true" t="shared" si="5" ref="BF92:BF123">IF(N92="snížená",J92,0)</f>
        <v>0</v>
      </c>
      <c r="BG92" s="181">
        <f aca="true" t="shared" si="6" ref="BG92:BG123">IF(N92="zákl. přenesená",J92,0)</f>
        <v>0</v>
      </c>
      <c r="BH92" s="181">
        <f aca="true" t="shared" si="7" ref="BH92:BH123">IF(N92="sníž. přenesená",J92,0)</f>
        <v>0</v>
      </c>
      <c r="BI92" s="181">
        <f aca="true" t="shared" si="8" ref="BI92:BI123">IF(N92="nulová",J92,0)</f>
        <v>0</v>
      </c>
      <c r="BJ92" s="15" t="s">
        <v>22</v>
      </c>
      <c r="BK92" s="181">
        <f aca="true" t="shared" si="9" ref="BK92:BK123">ROUND(I92*H92,2)</f>
        <v>0</v>
      </c>
      <c r="BL92" s="15" t="s">
        <v>143</v>
      </c>
      <c r="BM92" s="15" t="s">
        <v>150</v>
      </c>
    </row>
    <row r="93" spans="2:65" s="1" customFormat="1" ht="22.5" customHeight="1">
      <c r="B93" s="32"/>
      <c r="C93" s="170" t="s">
        <v>82</v>
      </c>
      <c r="D93" s="170" t="s">
        <v>145</v>
      </c>
      <c r="E93" s="171" t="s">
        <v>151</v>
      </c>
      <c r="F93" s="172" t="s">
        <v>152</v>
      </c>
      <c r="G93" s="173" t="s">
        <v>153</v>
      </c>
      <c r="H93" s="174">
        <v>500</v>
      </c>
      <c r="I93" s="175"/>
      <c r="J93" s="176">
        <f t="shared" si="0"/>
        <v>0</v>
      </c>
      <c r="K93" s="172" t="s">
        <v>149</v>
      </c>
      <c r="L93" s="52"/>
      <c r="M93" s="177" t="s">
        <v>20</v>
      </c>
      <c r="N93" s="178" t="s">
        <v>45</v>
      </c>
      <c r="O93" s="33"/>
      <c r="P93" s="179">
        <f t="shared" si="1"/>
        <v>0</v>
      </c>
      <c r="Q93" s="179">
        <v>0</v>
      </c>
      <c r="R93" s="179">
        <f t="shared" si="2"/>
        <v>0</v>
      </c>
      <c r="S93" s="179">
        <v>0</v>
      </c>
      <c r="T93" s="180">
        <f t="shared" si="3"/>
        <v>0</v>
      </c>
      <c r="AR93" s="15" t="s">
        <v>143</v>
      </c>
      <c r="AT93" s="15" t="s">
        <v>145</v>
      </c>
      <c r="AU93" s="15" t="s">
        <v>22</v>
      </c>
      <c r="AY93" s="15" t="s">
        <v>144</v>
      </c>
      <c r="BE93" s="181">
        <f t="shared" si="4"/>
        <v>0</v>
      </c>
      <c r="BF93" s="181">
        <f t="shared" si="5"/>
        <v>0</v>
      </c>
      <c r="BG93" s="181">
        <f t="shared" si="6"/>
        <v>0</v>
      </c>
      <c r="BH93" s="181">
        <f t="shared" si="7"/>
        <v>0</v>
      </c>
      <c r="BI93" s="181">
        <f t="shared" si="8"/>
        <v>0</v>
      </c>
      <c r="BJ93" s="15" t="s">
        <v>22</v>
      </c>
      <c r="BK93" s="181">
        <f t="shared" si="9"/>
        <v>0</v>
      </c>
      <c r="BL93" s="15" t="s">
        <v>143</v>
      </c>
      <c r="BM93" s="15" t="s">
        <v>154</v>
      </c>
    </row>
    <row r="94" spans="2:65" s="1" customFormat="1" ht="22.5" customHeight="1">
      <c r="B94" s="32"/>
      <c r="C94" s="170" t="s">
        <v>155</v>
      </c>
      <c r="D94" s="170" t="s">
        <v>145</v>
      </c>
      <c r="E94" s="171" t="s">
        <v>156</v>
      </c>
      <c r="F94" s="172" t="s">
        <v>157</v>
      </c>
      <c r="G94" s="173" t="s">
        <v>153</v>
      </c>
      <c r="H94" s="174">
        <v>150</v>
      </c>
      <c r="I94" s="175"/>
      <c r="J94" s="176">
        <f t="shared" si="0"/>
        <v>0</v>
      </c>
      <c r="K94" s="172" t="s">
        <v>149</v>
      </c>
      <c r="L94" s="52"/>
      <c r="M94" s="177" t="s">
        <v>20</v>
      </c>
      <c r="N94" s="178" t="s">
        <v>45</v>
      </c>
      <c r="O94" s="33"/>
      <c r="P94" s="179">
        <f t="shared" si="1"/>
        <v>0</v>
      </c>
      <c r="Q94" s="179">
        <v>0</v>
      </c>
      <c r="R94" s="179">
        <f t="shared" si="2"/>
        <v>0</v>
      </c>
      <c r="S94" s="179">
        <v>0</v>
      </c>
      <c r="T94" s="180">
        <f t="shared" si="3"/>
        <v>0</v>
      </c>
      <c r="AR94" s="15" t="s">
        <v>143</v>
      </c>
      <c r="AT94" s="15" t="s">
        <v>145</v>
      </c>
      <c r="AU94" s="15" t="s">
        <v>22</v>
      </c>
      <c r="AY94" s="15" t="s">
        <v>144</v>
      </c>
      <c r="BE94" s="181">
        <f t="shared" si="4"/>
        <v>0</v>
      </c>
      <c r="BF94" s="181">
        <f t="shared" si="5"/>
        <v>0</v>
      </c>
      <c r="BG94" s="181">
        <f t="shared" si="6"/>
        <v>0</v>
      </c>
      <c r="BH94" s="181">
        <f t="shared" si="7"/>
        <v>0</v>
      </c>
      <c r="BI94" s="181">
        <f t="shared" si="8"/>
        <v>0</v>
      </c>
      <c r="BJ94" s="15" t="s">
        <v>22</v>
      </c>
      <c r="BK94" s="181">
        <f t="shared" si="9"/>
        <v>0</v>
      </c>
      <c r="BL94" s="15" t="s">
        <v>143</v>
      </c>
      <c r="BM94" s="15" t="s">
        <v>158</v>
      </c>
    </row>
    <row r="95" spans="2:65" s="1" customFormat="1" ht="22.5" customHeight="1">
      <c r="B95" s="32"/>
      <c r="C95" s="170" t="s">
        <v>143</v>
      </c>
      <c r="D95" s="170" t="s">
        <v>145</v>
      </c>
      <c r="E95" s="171" t="s">
        <v>159</v>
      </c>
      <c r="F95" s="172" t="s">
        <v>160</v>
      </c>
      <c r="G95" s="173" t="s">
        <v>153</v>
      </c>
      <c r="H95" s="174">
        <v>50</v>
      </c>
      <c r="I95" s="175"/>
      <c r="J95" s="176">
        <f t="shared" si="0"/>
        <v>0</v>
      </c>
      <c r="K95" s="172" t="s">
        <v>149</v>
      </c>
      <c r="L95" s="52"/>
      <c r="M95" s="177" t="s">
        <v>20</v>
      </c>
      <c r="N95" s="178" t="s">
        <v>45</v>
      </c>
      <c r="O95" s="33"/>
      <c r="P95" s="179">
        <f t="shared" si="1"/>
        <v>0</v>
      </c>
      <c r="Q95" s="179">
        <v>0</v>
      </c>
      <c r="R95" s="179">
        <f t="shared" si="2"/>
        <v>0</v>
      </c>
      <c r="S95" s="179">
        <v>0</v>
      </c>
      <c r="T95" s="180">
        <f t="shared" si="3"/>
        <v>0</v>
      </c>
      <c r="AR95" s="15" t="s">
        <v>143</v>
      </c>
      <c r="AT95" s="15" t="s">
        <v>145</v>
      </c>
      <c r="AU95" s="15" t="s">
        <v>22</v>
      </c>
      <c r="AY95" s="15" t="s">
        <v>144</v>
      </c>
      <c r="BE95" s="181">
        <f t="shared" si="4"/>
        <v>0</v>
      </c>
      <c r="BF95" s="181">
        <f t="shared" si="5"/>
        <v>0</v>
      </c>
      <c r="BG95" s="181">
        <f t="shared" si="6"/>
        <v>0</v>
      </c>
      <c r="BH95" s="181">
        <f t="shared" si="7"/>
        <v>0</v>
      </c>
      <c r="BI95" s="181">
        <f t="shared" si="8"/>
        <v>0</v>
      </c>
      <c r="BJ95" s="15" t="s">
        <v>22</v>
      </c>
      <c r="BK95" s="181">
        <f t="shared" si="9"/>
        <v>0</v>
      </c>
      <c r="BL95" s="15" t="s">
        <v>143</v>
      </c>
      <c r="BM95" s="15" t="s">
        <v>161</v>
      </c>
    </row>
    <row r="96" spans="2:65" s="1" customFormat="1" ht="22.5" customHeight="1">
      <c r="B96" s="32"/>
      <c r="C96" s="170" t="s">
        <v>162</v>
      </c>
      <c r="D96" s="170" t="s">
        <v>145</v>
      </c>
      <c r="E96" s="171" t="s">
        <v>163</v>
      </c>
      <c r="F96" s="172" t="s">
        <v>164</v>
      </c>
      <c r="G96" s="173" t="s">
        <v>153</v>
      </c>
      <c r="H96" s="174">
        <v>50</v>
      </c>
      <c r="I96" s="175"/>
      <c r="J96" s="176">
        <f t="shared" si="0"/>
        <v>0</v>
      </c>
      <c r="K96" s="172" t="s">
        <v>149</v>
      </c>
      <c r="L96" s="52"/>
      <c r="M96" s="177" t="s">
        <v>20</v>
      </c>
      <c r="N96" s="178" t="s">
        <v>45</v>
      </c>
      <c r="O96" s="33"/>
      <c r="P96" s="179">
        <f t="shared" si="1"/>
        <v>0</v>
      </c>
      <c r="Q96" s="179">
        <v>0</v>
      </c>
      <c r="R96" s="179">
        <f t="shared" si="2"/>
        <v>0</v>
      </c>
      <c r="S96" s="179">
        <v>0</v>
      </c>
      <c r="T96" s="180">
        <f t="shared" si="3"/>
        <v>0</v>
      </c>
      <c r="AR96" s="15" t="s">
        <v>143</v>
      </c>
      <c r="AT96" s="15" t="s">
        <v>145</v>
      </c>
      <c r="AU96" s="15" t="s">
        <v>22</v>
      </c>
      <c r="AY96" s="15" t="s">
        <v>144</v>
      </c>
      <c r="BE96" s="181">
        <f t="shared" si="4"/>
        <v>0</v>
      </c>
      <c r="BF96" s="181">
        <f t="shared" si="5"/>
        <v>0</v>
      </c>
      <c r="BG96" s="181">
        <f t="shared" si="6"/>
        <v>0</v>
      </c>
      <c r="BH96" s="181">
        <f t="shared" si="7"/>
        <v>0</v>
      </c>
      <c r="BI96" s="181">
        <f t="shared" si="8"/>
        <v>0</v>
      </c>
      <c r="BJ96" s="15" t="s">
        <v>22</v>
      </c>
      <c r="BK96" s="181">
        <f t="shared" si="9"/>
        <v>0</v>
      </c>
      <c r="BL96" s="15" t="s">
        <v>143</v>
      </c>
      <c r="BM96" s="15" t="s">
        <v>165</v>
      </c>
    </row>
    <row r="97" spans="2:65" s="1" customFormat="1" ht="22.5" customHeight="1">
      <c r="B97" s="32"/>
      <c r="C97" s="170" t="s">
        <v>166</v>
      </c>
      <c r="D97" s="170" t="s">
        <v>145</v>
      </c>
      <c r="E97" s="171" t="s">
        <v>167</v>
      </c>
      <c r="F97" s="172" t="s">
        <v>168</v>
      </c>
      <c r="G97" s="173" t="s">
        <v>153</v>
      </c>
      <c r="H97" s="174">
        <v>20</v>
      </c>
      <c r="I97" s="175"/>
      <c r="J97" s="176">
        <f t="shared" si="0"/>
        <v>0</v>
      </c>
      <c r="K97" s="172" t="s">
        <v>149</v>
      </c>
      <c r="L97" s="52"/>
      <c r="M97" s="177" t="s">
        <v>20</v>
      </c>
      <c r="N97" s="178" t="s">
        <v>45</v>
      </c>
      <c r="O97" s="33"/>
      <c r="P97" s="179">
        <f t="shared" si="1"/>
        <v>0</v>
      </c>
      <c r="Q97" s="179">
        <v>0</v>
      </c>
      <c r="R97" s="179">
        <f t="shared" si="2"/>
        <v>0</v>
      </c>
      <c r="S97" s="179">
        <v>0</v>
      </c>
      <c r="T97" s="180">
        <f t="shared" si="3"/>
        <v>0</v>
      </c>
      <c r="AR97" s="15" t="s">
        <v>143</v>
      </c>
      <c r="AT97" s="15" t="s">
        <v>145</v>
      </c>
      <c r="AU97" s="15" t="s">
        <v>22</v>
      </c>
      <c r="AY97" s="15" t="s">
        <v>144</v>
      </c>
      <c r="BE97" s="181">
        <f t="shared" si="4"/>
        <v>0</v>
      </c>
      <c r="BF97" s="181">
        <f t="shared" si="5"/>
        <v>0</v>
      </c>
      <c r="BG97" s="181">
        <f t="shared" si="6"/>
        <v>0</v>
      </c>
      <c r="BH97" s="181">
        <f t="shared" si="7"/>
        <v>0</v>
      </c>
      <c r="BI97" s="181">
        <f t="shared" si="8"/>
        <v>0</v>
      </c>
      <c r="BJ97" s="15" t="s">
        <v>22</v>
      </c>
      <c r="BK97" s="181">
        <f t="shared" si="9"/>
        <v>0</v>
      </c>
      <c r="BL97" s="15" t="s">
        <v>143</v>
      </c>
      <c r="BM97" s="15" t="s">
        <v>169</v>
      </c>
    </row>
    <row r="98" spans="2:65" s="1" customFormat="1" ht="22.5" customHeight="1">
      <c r="B98" s="32"/>
      <c r="C98" s="170" t="s">
        <v>170</v>
      </c>
      <c r="D98" s="170" t="s">
        <v>145</v>
      </c>
      <c r="E98" s="171" t="s">
        <v>171</v>
      </c>
      <c r="F98" s="172" t="s">
        <v>172</v>
      </c>
      <c r="G98" s="173" t="s">
        <v>153</v>
      </c>
      <c r="H98" s="174">
        <v>50</v>
      </c>
      <c r="I98" s="175"/>
      <c r="J98" s="176">
        <f t="shared" si="0"/>
        <v>0</v>
      </c>
      <c r="K98" s="172" t="s">
        <v>149</v>
      </c>
      <c r="L98" s="52"/>
      <c r="M98" s="177" t="s">
        <v>20</v>
      </c>
      <c r="N98" s="178" t="s">
        <v>45</v>
      </c>
      <c r="O98" s="33"/>
      <c r="P98" s="179">
        <f t="shared" si="1"/>
        <v>0</v>
      </c>
      <c r="Q98" s="179">
        <v>0</v>
      </c>
      <c r="R98" s="179">
        <f t="shared" si="2"/>
        <v>0</v>
      </c>
      <c r="S98" s="179">
        <v>0</v>
      </c>
      <c r="T98" s="180">
        <f t="shared" si="3"/>
        <v>0</v>
      </c>
      <c r="AR98" s="15" t="s">
        <v>143</v>
      </c>
      <c r="AT98" s="15" t="s">
        <v>145</v>
      </c>
      <c r="AU98" s="15" t="s">
        <v>22</v>
      </c>
      <c r="AY98" s="15" t="s">
        <v>144</v>
      </c>
      <c r="BE98" s="181">
        <f t="shared" si="4"/>
        <v>0</v>
      </c>
      <c r="BF98" s="181">
        <f t="shared" si="5"/>
        <v>0</v>
      </c>
      <c r="BG98" s="181">
        <f t="shared" si="6"/>
        <v>0</v>
      </c>
      <c r="BH98" s="181">
        <f t="shared" si="7"/>
        <v>0</v>
      </c>
      <c r="BI98" s="181">
        <f t="shared" si="8"/>
        <v>0</v>
      </c>
      <c r="BJ98" s="15" t="s">
        <v>22</v>
      </c>
      <c r="BK98" s="181">
        <f t="shared" si="9"/>
        <v>0</v>
      </c>
      <c r="BL98" s="15" t="s">
        <v>143</v>
      </c>
      <c r="BM98" s="15" t="s">
        <v>173</v>
      </c>
    </row>
    <row r="99" spans="2:65" s="1" customFormat="1" ht="22.5" customHeight="1">
      <c r="B99" s="32"/>
      <c r="C99" s="170" t="s">
        <v>174</v>
      </c>
      <c r="D99" s="170" t="s">
        <v>145</v>
      </c>
      <c r="E99" s="171" t="s">
        <v>175</v>
      </c>
      <c r="F99" s="172" t="s">
        <v>176</v>
      </c>
      <c r="G99" s="173" t="s">
        <v>153</v>
      </c>
      <c r="H99" s="174">
        <v>8</v>
      </c>
      <c r="I99" s="175"/>
      <c r="J99" s="176">
        <f t="shared" si="0"/>
        <v>0</v>
      </c>
      <c r="K99" s="172" t="s">
        <v>149</v>
      </c>
      <c r="L99" s="52"/>
      <c r="M99" s="177" t="s">
        <v>20</v>
      </c>
      <c r="N99" s="178" t="s">
        <v>45</v>
      </c>
      <c r="O99" s="33"/>
      <c r="P99" s="179">
        <f t="shared" si="1"/>
        <v>0</v>
      </c>
      <c r="Q99" s="179">
        <v>0</v>
      </c>
      <c r="R99" s="179">
        <f t="shared" si="2"/>
        <v>0</v>
      </c>
      <c r="S99" s="179">
        <v>0</v>
      </c>
      <c r="T99" s="180">
        <f t="shared" si="3"/>
        <v>0</v>
      </c>
      <c r="AR99" s="15" t="s">
        <v>143</v>
      </c>
      <c r="AT99" s="15" t="s">
        <v>145</v>
      </c>
      <c r="AU99" s="15" t="s">
        <v>22</v>
      </c>
      <c r="AY99" s="15" t="s">
        <v>144</v>
      </c>
      <c r="BE99" s="181">
        <f t="shared" si="4"/>
        <v>0</v>
      </c>
      <c r="BF99" s="181">
        <f t="shared" si="5"/>
        <v>0</v>
      </c>
      <c r="BG99" s="181">
        <f t="shared" si="6"/>
        <v>0</v>
      </c>
      <c r="BH99" s="181">
        <f t="shared" si="7"/>
        <v>0</v>
      </c>
      <c r="BI99" s="181">
        <f t="shared" si="8"/>
        <v>0</v>
      </c>
      <c r="BJ99" s="15" t="s">
        <v>22</v>
      </c>
      <c r="BK99" s="181">
        <f t="shared" si="9"/>
        <v>0</v>
      </c>
      <c r="BL99" s="15" t="s">
        <v>143</v>
      </c>
      <c r="BM99" s="15" t="s">
        <v>177</v>
      </c>
    </row>
    <row r="100" spans="2:65" s="1" customFormat="1" ht="22.5" customHeight="1">
      <c r="B100" s="32"/>
      <c r="C100" s="170" t="s">
        <v>178</v>
      </c>
      <c r="D100" s="170" t="s">
        <v>145</v>
      </c>
      <c r="E100" s="171" t="s">
        <v>179</v>
      </c>
      <c r="F100" s="172" t="s">
        <v>180</v>
      </c>
      <c r="G100" s="173" t="s">
        <v>153</v>
      </c>
      <c r="H100" s="174">
        <v>10</v>
      </c>
      <c r="I100" s="175"/>
      <c r="J100" s="176">
        <f t="shared" si="0"/>
        <v>0</v>
      </c>
      <c r="K100" s="172" t="s">
        <v>149</v>
      </c>
      <c r="L100" s="52"/>
      <c r="M100" s="177" t="s">
        <v>20</v>
      </c>
      <c r="N100" s="178" t="s">
        <v>45</v>
      </c>
      <c r="O100" s="33"/>
      <c r="P100" s="179">
        <f t="shared" si="1"/>
        <v>0</v>
      </c>
      <c r="Q100" s="179">
        <v>0</v>
      </c>
      <c r="R100" s="179">
        <f t="shared" si="2"/>
        <v>0</v>
      </c>
      <c r="S100" s="179">
        <v>0</v>
      </c>
      <c r="T100" s="180">
        <f t="shared" si="3"/>
        <v>0</v>
      </c>
      <c r="AR100" s="15" t="s">
        <v>143</v>
      </c>
      <c r="AT100" s="15" t="s">
        <v>145</v>
      </c>
      <c r="AU100" s="15" t="s">
        <v>22</v>
      </c>
      <c r="AY100" s="15" t="s">
        <v>144</v>
      </c>
      <c r="BE100" s="181">
        <f t="shared" si="4"/>
        <v>0</v>
      </c>
      <c r="BF100" s="181">
        <f t="shared" si="5"/>
        <v>0</v>
      </c>
      <c r="BG100" s="181">
        <f t="shared" si="6"/>
        <v>0</v>
      </c>
      <c r="BH100" s="181">
        <f t="shared" si="7"/>
        <v>0</v>
      </c>
      <c r="BI100" s="181">
        <f t="shared" si="8"/>
        <v>0</v>
      </c>
      <c r="BJ100" s="15" t="s">
        <v>22</v>
      </c>
      <c r="BK100" s="181">
        <f t="shared" si="9"/>
        <v>0</v>
      </c>
      <c r="BL100" s="15" t="s">
        <v>143</v>
      </c>
      <c r="BM100" s="15" t="s">
        <v>181</v>
      </c>
    </row>
    <row r="101" spans="2:65" s="1" customFormat="1" ht="22.5" customHeight="1">
      <c r="B101" s="32"/>
      <c r="C101" s="170" t="s">
        <v>27</v>
      </c>
      <c r="D101" s="170" t="s">
        <v>145</v>
      </c>
      <c r="E101" s="171" t="s">
        <v>182</v>
      </c>
      <c r="F101" s="172" t="s">
        <v>183</v>
      </c>
      <c r="G101" s="173" t="s">
        <v>153</v>
      </c>
      <c r="H101" s="174">
        <v>10</v>
      </c>
      <c r="I101" s="175"/>
      <c r="J101" s="176">
        <f t="shared" si="0"/>
        <v>0</v>
      </c>
      <c r="K101" s="172" t="s">
        <v>149</v>
      </c>
      <c r="L101" s="52"/>
      <c r="M101" s="177" t="s">
        <v>20</v>
      </c>
      <c r="N101" s="178" t="s">
        <v>45</v>
      </c>
      <c r="O101" s="33"/>
      <c r="P101" s="179">
        <f t="shared" si="1"/>
        <v>0</v>
      </c>
      <c r="Q101" s="179">
        <v>0</v>
      </c>
      <c r="R101" s="179">
        <f t="shared" si="2"/>
        <v>0</v>
      </c>
      <c r="S101" s="179">
        <v>0</v>
      </c>
      <c r="T101" s="180">
        <f t="shared" si="3"/>
        <v>0</v>
      </c>
      <c r="AR101" s="15" t="s">
        <v>143</v>
      </c>
      <c r="AT101" s="15" t="s">
        <v>145</v>
      </c>
      <c r="AU101" s="15" t="s">
        <v>22</v>
      </c>
      <c r="AY101" s="15" t="s">
        <v>144</v>
      </c>
      <c r="BE101" s="181">
        <f t="shared" si="4"/>
        <v>0</v>
      </c>
      <c r="BF101" s="181">
        <f t="shared" si="5"/>
        <v>0</v>
      </c>
      <c r="BG101" s="181">
        <f t="shared" si="6"/>
        <v>0</v>
      </c>
      <c r="BH101" s="181">
        <f t="shared" si="7"/>
        <v>0</v>
      </c>
      <c r="BI101" s="181">
        <f t="shared" si="8"/>
        <v>0</v>
      </c>
      <c r="BJ101" s="15" t="s">
        <v>22</v>
      </c>
      <c r="BK101" s="181">
        <f t="shared" si="9"/>
        <v>0</v>
      </c>
      <c r="BL101" s="15" t="s">
        <v>143</v>
      </c>
      <c r="BM101" s="15" t="s">
        <v>184</v>
      </c>
    </row>
    <row r="102" spans="2:65" s="1" customFormat="1" ht="22.5" customHeight="1">
      <c r="B102" s="32"/>
      <c r="C102" s="170" t="s">
        <v>185</v>
      </c>
      <c r="D102" s="170" t="s">
        <v>145</v>
      </c>
      <c r="E102" s="171" t="s">
        <v>186</v>
      </c>
      <c r="F102" s="172" t="s">
        <v>187</v>
      </c>
      <c r="G102" s="173" t="s">
        <v>153</v>
      </c>
      <c r="H102" s="174">
        <v>50</v>
      </c>
      <c r="I102" s="175"/>
      <c r="J102" s="176">
        <f t="shared" si="0"/>
        <v>0</v>
      </c>
      <c r="K102" s="172" t="s">
        <v>149</v>
      </c>
      <c r="L102" s="52"/>
      <c r="M102" s="177" t="s">
        <v>20</v>
      </c>
      <c r="N102" s="178" t="s">
        <v>45</v>
      </c>
      <c r="O102" s="33"/>
      <c r="P102" s="179">
        <f t="shared" si="1"/>
        <v>0</v>
      </c>
      <c r="Q102" s="179">
        <v>0</v>
      </c>
      <c r="R102" s="179">
        <f t="shared" si="2"/>
        <v>0</v>
      </c>
      <c r="S102" s="179">
        <v>0</v>
      </c>
      <c r="T102" s="180">
        <f t="shared" si="3"/>
        <v>0</v>
      </c>
      <c r="AR102" s="15" t="s">
        <v>143</v>
      </c>
      <c r="AT102" s="15" t="s">
        <v>145</v>
      </c>
      <c r="AU102" s="15" t="s">
        <v>22</v>
      </c>
      <c r="AY102" s="15" t="s">
        <v>144</v>
      </c>
      <c r="BE102" s="181">
        <f t="shared" si="4"/>
        <v>0</v>
      </c>
      <c r="BF102" s="181">
        <f t="shared" si="5"/>
        <v>0</v>
      </c>
      <c r="BG102" s="181">
        <f t="shared" si="6"/>
        <v>0</v>
      </c>
      <c r="BH102" s="181">
        <f t="shared" si="7"/>
        <v>0</v>
      </c>
      <c r="BI102" s="181">
        <f t="shared" si="8"/>
        <v>0</v>
      </c>
      <c r="BJ102" s="15" t="s">
        <v>22</v>
      </c>
      <c r="BK102" s="181">
        <f t="shared" si="9"/>
        <v>0</v>
      </c>
      <c r="BL102" s="15" t="s">
        <v>143</v>
      </c>
      <c r="BM102" s="15" t="s">
        <v>188</v>
      </c>
    </row>
    <row r="103" spans="2:65" s="1" customFormat="1" ht="22.5" customHeight="1">
      <c r="B103" s="32"/>
      <c r="C103" s="170" t="s">
        <v>189</v>
      </c>
      <c r="D103" s="170" t="s">
        <v>145</v>
      </c>
      <c r="E103" s="171" t="s">
        <v>190</v>
      </c>
      <c r="F103" s="172" t="s">
        <v>191</v>
      </c>
      <c r="G103" s="173" t="s">
        <v>192</v>
      </c>
      <c r="H103" s="174">
        <v>10</v>
      </c>
      <c r="I103" s="175"/>
      <c r="J103" s="176">
        <f t="shared" si="0"/>
        <v>0</v>
      </c>
      <c r="K103" s="172" t="s">
        <v>149</v>
      </c>
      <c r="L103" s="52"/>
      <c r="M103" s="177" t="s">
        <v>20</v>
      </c>
      <c r="N103" s="178" t="s">
        <v>45</v>
      </c>
      <c r="O103" s="33"/>
      <c r="P103" s="179">
        <f t="shared" si="1"/>
        <v>0</v>
      </c>
      <c r="Q103" s="179">
        <v>0</v>
      </c>
      <c r="R103" s="179">
        <f t="shared" si="2"/>
        <v>0</v>
      </c>
      <c r="S103" s="179">
        <v>0</v>
      </c>
      <c r="T103" s="180">
        <f t="shared" si="3"/>
        <v>0</v>
      </c>
      <c r="AR103" s="15" t="s">
        <v>143</v>
      </c>
      <c r="AT103" s="15" t="s">
        <v>145</v>
      </c>
      <c r="AU103" s="15" t="s">
        <v>22</v>
      </c>
      <c r="AY103" s="15" t="s">
        <v>144</v>
      </c>
      <c r="BE103" s="181">
        <f t="shared" si="4"/>
        <v>0</v>
      </c>
      <c r="BF103" s="181">
        <f t="shared" si="5"/>
        <v>0</v>
      </c>
      <c r="BG103" s="181">
        <f t="shared" si="6"/>
        <v>0</v>
      </c>
      <c r="BH103" s="181">
        <f t="shared" si="7"/>
        <v>0</v>
      </c>
      <c r="BI103" s="181">
        <f t="shared" si="8"/>
        <v>0</v>
      </c>
      <c r="BJ103" s="15" t="s">
        <v>22</v>
      </c>
      <c r="BK103" s="181">
        <f t="shared" si="9"/>
        <v>0</v>
      </c>
      <c r="BL103" s="15" t="s">
        <v>143</v>
      </c>
      <c r="BM103" s="15" t="s">
        <v>193</v>
      </c>
    </row>
    <row r="104" spans="2:65" s="1" customFormat="1" ht="22.5" customHeight="1">
      <c r="B104" s="32"/>
      <c r="C104" s="170" t="s">
        <v>194</v>
      </c>
      <c r="D104" s="170" t="s">
        <v>145</v>
      </c>
      <c r="E104" s="171" t="s">
        <v>195</v>
      </c>
      <c r="F104" s="172" t="s">
        <v>196</v>
      </c>
      <c r="G104" s="173" t="s">
        <v>192</v>
      </c>
      <c r="H104" s="174">
        <v>300</v>
      </c>
      <c r="I104" s="175"/>
      <c r="J104" s="176">
        <f t="shared" si="0"/>
        <v>0</v>
      </c>
      <c r="K104" s="172" t="s">
        <v>149</v>
      </c>
      <c r="L104" s="52"/>
      <c r="M104" s="177" t="s">
        <v>20</v>
      </c>
      <c r="N104" s="178" t="s">
        <v>45</v>
      </c>
      <c r="O104" s="33"/>
      <c r="P104" s="179">
        <f t="shared" si="1"/>
        <v>0</v>
      </c>
      <c r="Q104" s="179">
        <v>0</v>
      </c>
      <c r="R104" s="179">
        <f t="shared" si="2"/>
        <v>0</v>
      </c>
      <c r="S104" s="179">
        <v>0</v>
      </c>
      <c r="T104" s="180">
        <f t="shared" si="3"/>
        <v>0</v>
      </c>
      <c r="AR104" s="15" t="s">
        <v>143</v>
      </c>
      <c r="AT104" s="15" t="s">
        <v>145</v>
      </c>
      <c r="AU104" s="15" t="s">
        <v>22</v>
      </c>
      <c r="AY104" s="15" t="s">
        <v>144</v>
      </c>
      <c r="BE104" s="181">
        <f t="shared" si="4"/>
        <v>0</v>
      </c>
      <c r="BF104" s="181">
        <f t="shared" si="5"/>
        <v>0</v>
      </c>
      <c r="BG104" s="181">
        <f t="shared" si="6"/>
        <v>0</v>
      </c>
      <c r="BH104" s="181">
        <f t="shared" si="7"/>
        <v>0</v>
      </c>
      <c r="BI104" s="181">
        <f t="shared" si="8"/>
        <v>0</v>
      </c>
      <c r="BJ104" s="15" t="s">
        <v>22</v>
      </c>
      <c r="BK104" s="181">
        <f t="shared" si="9"/>
        <v>0</v>
      </c>
      <c r="BL104" s="15" t="s">
        <v>143</v>
      </c>
      <c r="BM104" s="15" t="s">
        <v>197</v>
      </c>
    </row>
    <row r="105" spans="2:65" s="1" customFormat="1" ht="22.5" customHeight="1">
      <c r="B105" s="32"/>
      <c r="C105" s="170" t="s">
        <v>198</v>
      </c>
      <c r="D105" s="170" t="s">
        <v>145</v>
      </c>
      <c r="E105" s="171" t="s">
        <v>199</v>
      </c>
      <c r="F105" s="172" t="s">
        <v>200</v>
      </c>
      <c r="G105" s="173" t="s">
        <v>192</v>
      </c>
      <c r="H105" s="174">
        <v>60</v>
      </c>
      <c r="I105" s="175"/>
      <c r="J105" s="176">
        <f t="shared" si="0"/>
        <v>0</v>
      </c>
      <c r="K105" s="172" t="s">
        <v>149</v>
      </c>
      <c r="L105" s="52"/>
      <c r="M105" s="177" t="s">
        <v>20</v>
      </c>
      <c r="N105" s="178" t="s">
        <v>45</v>
      </c>
      <c r="O105" s="33"/>
      <c r="P105" s="179">
        <f t="shared" si="1"/>
        <v>0</v>
      </c>
      <c r="Q105" s="179">
        <v>0</v>
      </c>
      <c r="R105" s="179">
        <f t="shared" si="2"/>
        <v>0</v>
      </c>
      <c r="S105" s="179">
        <v>0</v>
      </c>
      <c r="T105" s="180">
        <f t="shared" si="3"/>
        <v>0</v>
      </c>
      <c r="AR105" s="15" t="s">
        <v>143</v>
      </c>
      <c r="AT105" s="15" t="s">
        <v>145</v>
      </c>
      <c r="AU105" s="15" t="s">
        <v>22</v>
      </c>
      <c r="AY105" s="15" t="s">
        <v>144</v>
      </c>
      <c r="BE105" s="181">
        <f t="shared" si="4"/>
        <v>0</v>
      </c>
      <c r="BF105" s="181">
        <f t="shared" si="5"/>
        <v>0</v>
      </c>
      <c r="BG105" s="181">
        <f t="shared" si="6"/>
        <v>0</v>
      </c>
      <c r="BH105" s="181">
        <f t="shared" si="7"/>
        <v>0</v>
      </c>
      <c r="BI105" s="181">
        <f t="shared" si="8"/>
        <v>0</v>
      </c>
      <c r="BJ105" s="15" t="s">
        <v>22</v>
      </c>
      <c r="BK105" s="181">
        <f t="shared" si="9"/>
        <v>0</v>
      </c>
      <c r="BL105" s="15" t="s">
        <v>143</v>
      </c>
      <c r="BM105" s="15" t="s">
        <v>201</v>
      </c>
    </row>
    <row r="106" spans="2:65" s="1" customFormat="1" ht="22.5" customHeight="1">
      <c r="B106" s="32"/>
      <c r="C106" s="170" t="s">
        <v>8</v>
      </c>
      <c r="D106" s="170" t="s">
        <v>145</v>
      </c>
      <c r="E106" s="171" t="s">
        <v>202</v>
      </c>
      <c r="F106" s="172" t="s">
        <v>203</v>
      </c>
      <c r="G106" s="173" t="s">
        <v>192</v>
      </c>
      <c r="H106" s="174">
        <v>20</v>
      </c>
      <c r="I106" s="175"/>
      <c r="J106" s="176">
        <f t="shared" si="0"/>
        <v>0</v>
      </c>
      <c r="K106" s="172" t="s">
        <v>149</v>
      </c>
      <c r="L106" s="52"/>
      <c r="M106" s="177" t="s">
        <v>20</v>
      </c>
      <c r="N106" s="178" t="s">
        <v>45</v>
      </c>
      <c r="O106" s="33"/>
      <c r="P106" s="179">
        <f t="shared" si="1"/>
        <v>0</v>
      </c>
      <c r="Q106" s="179">
        <v>0</v>
      </c>
      <c r="R106" s="179">
        <f t="shared" si="2"/>
        <v>0</v>
      </c>
      <c r="S106" s="179">
        <v>0</v>
      </c>
      <c r="T106" s="180">
        <f t="shared" si="3"/>
        <v>0</v>
      </c>
      <c r="AR106" s="15" t="s">
        <v>143</v>
      </c>
      <c r="AT106" s="15" t="s">
        <v>145</v>
      </c>
      <c r="AU106" s="15" t="s">
        <v>22</v>
      </c>
      <c r="AY106" s="15" t="s">
        <v>144</v>
      </c>
      <c r="BE106" s="181">
        <f t="shared" si="4"/>
        <v>0</v>
      </c>
      <c r="BF106" s="181">
        <f t="shared" si="5"/>
        <v>0</v>
      </c>
      <c r="BG106" s="181">
        <f t="shared" si="6"/>
        <v>0</v>
      </c>
      <c r="BH106" s="181">
        <f t="shared" si="7"/>
        <v>0</v>
      </c>
      <c r="BI106" s="181">
        <f t="shared" si="8"/>
        <v>0</v>
      </c>
      <c r="BJ106" s="15" t="s">
        <v>22</v>
      </c>
      <c r="BK106" s="181">
        <f t="shared" si="9"/>
        <v>0</v>
      </c>
      <c r="BL106" s="15" t="s">
        <v>143</v>
      </c>
      <c r="BM106" s="15" t="s">
        <v>204</v>
      </c>
    </row>
    <row r="107" spans="2:65" s="1" customFormat="1" ht="22.5" customHeight="1">
      <c r="B107" s="32"/>
      <c r="C107" s="170" t="s">
        <v>205</v>
      </c>
      <c r="D107" s="170" t="s">
        <v>145</v>
      </c>
      <c r="E107" s="171" t="s">
        <v>206</v>
      </c>
      <c r="F107" s="172" t="s">
        <v>207</v>
      </c>
      <c r="G107" s="173" t="s">
        <v>192</v>
      </c>
      <c r="H107" s="174">
        <v>60</v>
      </c>
      <c r="I107" s="175"/>
      <c r="J107" s="176">
        <f t="shared" si="0"/>
        <v>0</v>
      </c>
      <c r="K107" s="172" t="s">
        <v>149</v>
      </c>
      <c r="L107" s="52"/>
      <c r="M107" s="177" t="s">
        <v>20</v>
      </c>
      <c r="N107" s="178" t="s">
        <v>45</v>
      </c>
      <c r="O107" s="33"/>
      <c r="P107" s="179">
        <f t="shared" si="1"/>
        <v>0</v>
      </c>
      <c r="Q107" s="179">
        <v>0</v>
      </c>
      <c r="R107" s="179">
        <f t="shared" si="2"/>
        <v>0</v>
      </c>
      <c r="S107" s="179">
        <v>0</v>
      </c>
      <c r="T107" s="180">
        <f t="shared" si="3"/>
        <v>0</v>
      </c>
      <c r="AR107" s="15" t="s">
        <v>143</v>
      </c>
      <c r="AT107" s="15" t="s">
        <v>145</v>
      </c>
      <c r="AU107" s="15" t="s">
        <v>22</v>
      </c>
      <c r="AY107" s="15" t="s">
        <v>144</v>
      </c>
      <c r="BE107" s="181">
        <f t="shared" si="4"/>
        <v>0</v>
      </c>
      <c r="BF107" s="181">
        <f t="shared" si="5"/>
        <v>0</v>
      </c>
      <c r="BG107" s="181">
        <f t="shared" si="6"/>
        <v>0</v>
      </c>
      <c r="BH107" s="181">
        <f t="shared" si="7"/>
        <v>0</v>
      </c>
      <c r="BI107" s="181">
        <f t="shared" si="8"/>
        <v>0</v>
      </c>
      <c r="BJ107" s="15" t="s">
        <v>22</v>
      </c>
      <c r="BK107" s="181">
        <f t="shared" si="9"/>
        <v>0</v>
      </c>
      <c r="BL107" s="15" t="s">
        <v>143</v>
      </c>
      <c r="BM107" s="15" t="s">
        <v>208</v>
      </c>
    </row>
    <row r="108" spans="2:65" s="1" customFormat="1" ht="22.5" customHeight="1">
      <c r="B108" s="32"/>
      <c r="C108" s="170" t="s">
        <v>209</v>
      </c>
      <c r="D108" s="170" t="s">
        <v>145</v>
      </c>
      <c r="E108" s="171" t="s">
        <v>210</v>
      </c>
      <c r="F108" s="172" t="s">
        <v>211</v>
      </c>
      <c r="G108" s="173" t="s">
        <v>192</v>
      </c>
      <c r="H108" s="174">
        <v>10</v>
      </c>
      <c r="I108" s="175"/>
      <c r="J108" s="176">
        <f t="shared" si="0"/>
        <v>0</v>
      </c>
      <c r="K108" s="172" t="s">
        <v>149</v>
      </c>
      <c r="L108" s="52"/>
      <c r="M108" s="177" t="s">
        <v>20</v>
      </c>
      <c r="N108" s="178" t="s">
        <v>45</v>
      </c>
      <c r="O108" s="33"/>
      <c r="P108" s="179">
        <f t="shared" si="1"/>
        <v>0</v>
      </c>
      <c r="Q108" s="179">
        <v>0</v>
      </c>
      <c r="R108" s="179">
        <f t="shared" si="2"/>
        <v>0</v>
      </c>
      <c r="S108" s="179">
        <v>0</v>
      </c>
      <c r="T108" s="180">
        <f t="shared" si="3"/>
        <v>0</v>
      </c>
      <c r="AR108" s="15" t="s">
        <v>143</v>
      </c>
      <c r="AT108" s="15" t="s">
        <v>145</v>
      </c>
      <c r="AU108" s="15" t="s">
        <v>22</v>
      </c>
      <c r="AY108" s="15" t="s">
        <v>144</v>
      </c>
      <c r="BE108" s="181">
        <f t="shared" si="4"/>
        <v>0</v>
      </c>
      <c r="BF108" s="181">
        <f t="shared" si="5"/>
        <v>0</v>
      </c>
      <c r="BG108" s="181">
        <f t="shared" si="6"/>
        <v>0</v>
      </c>
      <c r="BH108" s="181">
        <f t="shared" si="7"/>
        <v>0</v>
      </c>
      <c r="BI108" s="181">
        <f t="shared" si="8"/>
        <v>0</v>
      </c>
      <c r="BJ108" s="15" t="s">
        <v>22</v>
      </c>
      <c r="BK108" s="181">
        <f t="shared" si="9"/>
        <v>0</v>
      </c>
      <c r="BL108" s="15" t="s">
        <v>143</v>
      </c>
      <c r="BM108" s="15" t="s">
        <v>212</v>
      </c>
    </row>
    <row r="109" spans="2:65" s="1" customFormat="1" ht="22.5" customHeight="1">
      <c r="B109" s="32"/>
      <c r="C109" s="170" t="s">
        <v>213</v>
      </c>
      <c r="D109" s="170" t="s">
        <v>145</v>
      </c>
      <c r="E109" s="171" t="s">
        <v>214</v>
      </c>
      <c r="F109" s="172" t="s">
        <v>215</v>
      </c>
      <c r="G109" s="173" t="s">
        <v>192</v>
      </c>
      <c r="H109" s="174">
        <v>100</v>
      </c>
      <c r="I109" s="175"/>
      <c r="J109" s="176">
        <f t="shared" si="0"/>
        <v>0</v>
      </c>
      <c r="K109" s="172" t="s">
        <v>149</v>
      </c>
      <c r="L109" s="52"/>
      <c r="M109" s="177" t="s">
        <v>20</v>
      </c>
      <c r="N109" s="178" t="s">
        <v>45</v>
      </c>
      <c r="O109" s="33"/>
      <c r="P109" s="179">
        <f t="shared" si="1"/>
        <v>0</v>
      </c>
      <c r="Q109" s="179">
        <v>0</v>
      </c>
      <c r="R109" s="179">
        <f t="shared" si="2"/>
        <v>0</v>
      </c>
      <c r="S109" s="179">
        <v>0</v>
      </c>
      <c r="T109" s="180">
        <f t="shared" si="3"/>
        <v>0</v>
      </c>
      <c r="AR109" s="15" t="s">
        <v>143</v>
      </c>
      <c r="AT109" s="15" t="s">
        <v>145</v>
      </c>
      <c r="AU109" s="15" t="s">
        <v>22</v>
      </c>
      <c r="AY109" s="15" t="s">
        <v>144</v>
      </c>
      <c r="BE109" s="181">
        <f t="shared" si="4"/>
        <v>0</v>
      </c>
      <c r="BF109" s="181">
        <f t="shared" si="5"/>
        <v>0</v>
      </c>
      <c r="BG109" s="181">
        <f t="shared" si="6"/>
        <v>0</v>
      </c>
      <c r="BH109" s="181">
        <f t="shared" si="7"/>
        <v>0</v>
      </c>
      <c r="BI109" s="181">
        <f t="shared" si="8"/>
        <v>0</v>
      </c>
      <c r="BJ109" s="15" t="s">
        <v>22</v>
      </c>
      <c r="BK109" s="181">
        <f t="shared" si="9"/>
        <v>0</v>
      </c>
      <c r="BL109" s="15" t="s">
        <v>143</v>
      </c>
      <c r="BM109" s="15" t="s">
        <v>216</v>
      </c>
    </row>
    <row r="110" spans="2:65" s="1" customFormat="1" ht="22.5" customHeight="1">
      <c r="B110" s="32"/>
      <c r="C110" s="170" t="s">
        <v>217</v>
      </c>
      <c r="D110" s="170" t="s">
        <v>145</v>
      </c>
      <c r="E110" s="171" t="s">
        <v>218</v>
      </c>
      <c r="F110" s="172" t="s">
        <v>219</v>
      </c>
      <c r="G110" s="173" t="s">
        <v>192</v>
      </c>
      <c r="H110" s="174">
        <v>100</v>
      </c>
      <c r="I110" s="175"/>
      <c r="J110" s="176">
        <f t="shared" si="0"/>
        <v>0</v>
      </c>
      <c r="K110" s="172" t="s">
        <v>149</v>
      </c>
      <c r="L110" s="52"/>
      <c r="M110" s="177" t="s">
        <v>20</v>
      </c>
      <c r="N110" s="178" t="s">
        <v>45</v>
      </c>
      <c r="O110" s="33"/>
      <c r="P110" s="179">
        <f t="shared" si="1"/>
        <v>0</v>
      </c>
      <c r="Q110" s="179">
        <v>0</v>
      </c>
      <c r="R110" s="179">
        <f t="shared" si="2"/>
        <v>0</v>
      </c>
      <c r="S110" s="179">
        <v>0</v>
      </c>
      <c r="T110" s="180">
        <f t="shared" si="3"/>
        <v>0</v>
      </c>
      <c r="AR110" s="15" t="s">
        <v>143</v>
      </c>
      <c r="AT110" s="15" t="s">
        <v>145</v>
      </c>
      <c r="AU110" s="15" t="s">
        <v>22</v>
      </c>
      <c r="AY110" s="15" t="s">
        <v>144</v>
      </c>
      <c r="BE110" s="181">
        <f t="shared" si="4"/>
        <v>0</v>
      </c>
      <c r="BF110" s="181">
        <f t="shared" si="5"/>
        <v>0</v>
      </c>
      <c r="BG110" s="181">
        <f t="shared" si="6"/>
        <v>0</v>
      </c>
      <c r="BH110" s="181">
        <f t="shared" si="7"/>
        <v>0</v>
      </c>
      <c r="BI110" s="181">
        <f t="shared" si="8"/>
        <v>0</v>
      </c>
      <c r="BJ110" s="15" t="s">
        <v>22</v>
      </c>
      <c r="BK110" s="181">
        <f t="shared" si="9"/>
        <v>0</v>
      </c>
      <c r="BL110" s="15" t="s">
        <v>143</v>
      </c>
      <c r="BM110" s="15" t="s">
        <v>220</v>
      </c>
    </row>
    <row r="111" spans="2:65" s="1" customFormat="1" ht="22.5" customHeight="1">
      <c r="B111" s="32"/>
      <c r="C111" s="170" t="s">
        <v>221</v>
      </c>
      <c r="D111" s="170" t="s">
        <v>145</v>
      </c>
      <c r="E111" s="171" t="s">
        <v>222</v>
      </c>
      <c r="F111" s="172" t="s">
        <v>223</v>
      </c>
      <c r="G111" s="173" t="s">
        <v>192</v>
      </c>
      <c r="H111" s="174">
        <v>20</v>
      </c>
      <c r="I111" s="175"/>
      <c r="J111" s="176">
        <f t="shared" si="0"/>
        <v>0</v>
      </c>
      <c r="K111" s="172" t="s">
        <v>149</v>
      </c>
      <c r="L111" s="52"/>
      <c r="M111" s="177" t="s">
        <v>20</v>
      </c>
      <c r="N111" s="178" t="s">
        <v>45</v>
      </c>
      <c r="O111" s="33"/>
      <c r="P111" s="179">
        <f t="shared" si="1"/>
        <v>0</v>
      </c>
      <c r="Q111" s="179">
        <v>0</v>
      </c>
      <c r="R111" s="179">
        <f t="shared" si="2"/>
        <v>0</v>
      </c>
      <c r="S111" s="179">
        <v>0</v>
      </c>
      <c r="T111" s="180">
        <f t="shared" si="3"/>
        <v>0</v>
      </c>
      <c r="AR111" s="15" t="s">
        <v>143</v>
      </c>
      <c r="AT111" s="15" t="s">
        <v>145</v>
      </c>
      <c r="AU111" s="15" t="s">
        <v>22</v>
      </c>
      <c r="AY111" s="15" t="s">
        <v>144</v>
      </c>
      <c r="BE111" s="181">
        <f t="shared" si="4"/>
        <v>0</v>
      </c>
      <c r="BF111" s="181">
        <f t="shared" si="5"/>
        <v>0</v>
      </c>
      <c r="BG111" s="181">
        <f t="shared" si="6"/>
        <v>0</v>
      </c>
      <c r="BH111" s="181">
        <f t="shared" si="7"/>
        <v>0</v>
      </c>
      <c r="BI111" s="181">
        <f t="shared" si="8"/>
        <v>0</v>
      </c>
      <c r="BJ111" s="15" t="s">
        <v>22</v>
      </c>
      <c r="BK111" s="181">
        <f t="shared" si="9"/>
        <v>0</v>
      </c>
      <c r="BL111" s="15" t="s">
        <v>143</v>
      </c>
      <c r="BM111" s="15" t="s">
        <v>224</v>
      </c>
    </row>
    <row r="112" spans="2:65" s="1" customFormat="1" ht="22.5" customHeight="1">
      <c r="B112" s="32"/>
      <c r="C112" s="170" t="s">
        <v>7</v>
      </c>
      <c r="D112" s="170" t="s">
        <v>145</v>
      </c>
      <c r="E112" s="171" t="s">
        <v>225</v>
      </c>
      <c r="F112" s="172" t="s">
        <v>226</v>
      </c>
      <c r="G112" s="173" t="s">
        <v>153</v>
      </c>
      <c r="H112" s="174">
        <v>4</v>
      </c>
      <c r="I112" s="175"/>
      <c r="J112" s="176">
        <f t="shared" si="0"/>
        <v>0</v>
      </c>
      <c r="K112" s="172" t="s">
        <v>149</v>
      </c>
      <c r="L112" s="52"/>
      <c r="M112" s="177" t="s">
        <v>20</v>
      </c>
      <c r="N112" s="178" t="s">
        <v>45</v>
      </c>
      <c r="O112" s="33"/>
      <c r="P112" s="179">
        <f t="shared" si="1"/>
        <v>0</v>
      </c>
      <c r="Q112" s="179">
        <v>0</v>
      </c>
      <c r="R112" s="179">
        <f t="shared" si="2"/>
        <v>0</v>
      </c>
      <c r="S112" s="179">
        <v>0</v>
      </c>
      <c r="T112" s="180">
        <f t="shared" si="3"/>
        <v>0</v>
      </c>
      <c r="AR112" s="15" t="s">
        <v>143</v>
      </c>
      <c r="AT112" s="15" t="s">
        <v>145</v>
      </c>
      <c r="AU112" s="15" t="s">
        <v>22</v>
      </c>
      <c r="AY112" s="15" t="s">
        <v>144</v>
      </c>
      <c r="BE112" s="181">
        <f t="shared" si="4"/>
        <v>0</v>
      </c>
      <c r="BF112" s="181">
        <f t="shared" si="5"/>
        <v>0</v>
      </c>
      <c r="BG112" s="181">
        <f t="shared" si="6"/>
        <v>0</v>
      </c>
      <c r="BH112" s="181">
        <f t="shared" si="7"/>
        <v>0</v>
      </c>
      <c r="BI112" s="181">
        <f t="shared" si="8"/>
        <v>0</v>
      </c>
      <c r="BJ112" s="15" t="s">
        <v>22</v>
      </c>
      <c r="BK112" s="181">
        <f t="shared" si="9"/>
        <v>0</v>
      </c>
      <c r="BL112" s="15" t="s">
        <v>143</v>
      </c>
      <c r="BM112" s="15" t="s">
        <v>227</v>
      </c>
    </row>
    <row r="113" spans="2:65" s="1" customFormat="1" ht="22.5" customHeight="1">
      <c r="B113" s="32"/>
      <c r="C113" s="170" t="s">
        <v>228</v>
      </c>
      <c r="D113" s="170" t="s">
        <v>145</v>
      </c>
      <c r="E113" s="171" t="s">
        <v>229</v>
      </c>
      <c r="F113" s="172" t="s">
        <v>230</v>
      </c>
      <c r="G113" s="173" t="s">
        <v>192</v>
      </c>
      <c r="H113" s="174">
        <v>2500</v>
      </c>
      <c r="I113" s="175"/>
      <c r="J113" s="176">
        <f t="shared" si="0"/>
        <v>0</v>
      </c>
      <c r="K113" s="172" t="s">
        <v>149</v>
      </c>
      <c r="L113" s="52"/>
      <c r="M113" s="177" t="s">
        <v>20</v>
      </c>
      <c r="N113" s="178" t="s">
        <v>45</v>
      </c>
      <c r="O113" s="33"/>
      <c r="P113" s="179">
        <f t="shared" si="1"/>
        <v>0</v>
      </c>
      <c r="Q113" s="179">
        <v>0</v>
      </c>
      <c r="R113" s="179">
        <f t="shared" si="2"/>
        <v>0</v>
      </c>
      <c r="S113" s="179">
        <v>0</v>
      </c>
      <c r="T113" s="180">
        <f t="shared" si="3"/>
        <v>0</v>
      </c>
      <c r="AR113" s="15" t="s">
        <v>143</v>
      </c>
      <c r="AT113" s="15" t="s">
        <v>145</v>
      </c>
      <c r="AU113" s="15" t="s">
        <v>22</v>
      </c>
      <c r="AY113" s="15" t="s">
        <v>144</v>
      </c>
      <c r="BE113" s="181">
        <f t="shared" si="4"/>
        <v>0</v>
      </c>
      <c r="BF113" s="181">
        <f t="shared" si="5"/>
        <v>0</v>
      </c>
      <c r="BG113" s="181">
        <f t="shared" si="6"/>
        <v>0</v>
      </c>
      <c r="BH113" s="181">
        <f t="shared" si="7"/>
        <v>0</v>
      </c>
      <c r="BI113" s="181">
        <f t="shared" si="8"/>
        <v>0</v>
      </c>
      <c r="BJ113" s="15" t="s">
        <v>22</v>
      </c>
      <c r="BK113" s="181">
        <f t="shared" si="9"/>
        <v>0</v>
      </c>
      <c r="BL113" s="15" t="s">
        <v>143</v>
      </c>
      <c r="BM113" s="15" t="s">
        <v>231</v>
      </c>
    </row>
    <row r="114" spans="2:65" s="1" customFormat="1" ht="22.5" customHeight="1">
      <c r="B114" s="32"/>
      <c r="C114" s="170" t="s">
        <v>232</v>
      </c>
      <c r="D114" s="170" t="s">
        <v>145</v>
      </c>
      <c r="E114" s="171" t="s">
        <v>233</v>
      </c>
      <c r="F114" s="172" t="s">
        <v>234</v>
      </c>
      <c r="G114" s="173" t="s">
        <v>192</v>
      </c>
      <c r="H114" s="174">
        <v>2100</v>
      </c>
      <c r="I114" s="175"/>
      <c r="J114" s="176">
        <f t="shared" si="0"/>
        <v>0</v>
      </c>
      <c r="K114" s="172" t="s">
        <v>149</v>
      </c>
      <c r="L114" s="52"/>
      <c r="M114" s="177" t="s">
        <v>20</v>
      </c>
      <c r="N114" s="178" t="s">
        <v>45</v>
      </c>
      <c r="O114" s="33"/>
      <c r="P114" s="179">
        <f t="shared" si="1"/>
        <v>0</v>
      </c>
      <c r="Q114" s="179">
        <v>0</v>
      </c>
      <c r="R114" s="179">
        <f t="shared" si="2"/>
        <v>0</v>
      </c>
      <c r="S114" s="179">
        <v>0</v>
      </c>
      <c r="T114" s="180">
        <f t="shared" si="3"/>
        <v>0</v>
      </c>
      <c r="AR114" s="15" t="s">
        <v>143</v>
      </c>
      <c r="AT114" s="15" t="s">
        <v>145</v>
      </c>
      <c r="AU114" s="15" t="s">
        <v>22</v>
      </c>
      <c r="AY114" s="15" t="s">
        <v>144</v>
      </c>
      <c r="BE114" s="181">
        <f t="shared" si="4"/>
        <v>0</v>
      </c>
      <c r="BF114" s="181">
        <f t="shared" si="5"/>
        <v>0</v>
      </c>
      <c r="BG114" s="181">
        <f t="shared" si="6"/>
        <v>0</v>
      </c>
      <c r="BH114" s="181">
        <f t="shared" si="7"/>
        <v>0</v>
      </c>
      <c r="BI114" s="181">
        <f t="shared" si="8"/>
        <v>0</v>
      </c>
      <c r="BJ114" s="15" t="s">
        <v>22</v>
      </c>
      <c r="BK114" s="181">
        <f t="shared" si="9"/>
        <v>0</v>
      </c>
      <c r="BL114" s="15" t="s">
        <v>143</v>
      </c>
      <c r="BM114" s="15" t="s">
        <v>235</v>
      </c>
    </row>
    <row r="115" spans="2:65" s="1" customFormat="1" ht="22.5" customHeight="1">
      <c r="B115" s="32"/>
      <c r="C115" s="170" t="s">
        <v>236</v>
      </c>
      <c r="D115" s="170" t="s">
        <v>145</v>
      </c>
      <c r="E115" s="171" t="s">
        <v>237</v>
      </c>
      <c r="F115" s="172" t="s">
        <v>238</v>
      </c>
      <c r="G115" s="173" t="s">
        <v>192</v>
      </c>
      <c r="H115" s="174">
        <v>4000</v>
      </c>
      <c r="I115" s="175"/>
      <c r="J115" s="176">
        <f t="shared" si="0"/>
        <v>0</v>
      </c>
      <c r="K115" s="172" t="s">
        <v>149</v>
      </c>
      <c r="L115" s="52"/>
      <c r="M115" s="177" t="s">
        <v>20</v>
      </c>
      <c r="N115" s="178" t="s">
        <v>45</v>
      </c>
      <c r="O115" s="33"/>
      <c r="P115" s="179">
        <f t="shared" si="1"/>
        <v>0</v>
      </c>
      <c r="Q115" s="179">
        <v>0</v>
      </c>
      <c r="R115" s="179">
        <f t="shared" si="2"/>
        <v>0</v>
      </c>
      <c r="S115" s="179">
        <v>0</v>
      </c>
      <c r="T115" s="180">
        <f t="shared" si="3"/>
        <v>0</v>
      </c>
      <c r="AR115" s="15" t="s">
        <v>143</v>
      </c>
      <c r="AT115" s="15" t="s">
        <v>145</v>
      </c>
      <c r="AU115" s="15" t="s">
        <v>22</v>
      </c>
      <c r="AY115" s="15" t="s">
        <v>144</v>
      </c>
      <c r="BE115" s="181">
        <f t="shared" si="4"/>
        <v>0</v>
      </c>
      <c r="BF115" s="181">
        <f t="shared" si="5"/>
        <v>0</v>
      </c>
      <c r="BG115" s="181">
        <f t="shared" si="6"/>
        <v>0</v>
      </c>
      <c r="BH115" s="181">
        <f t="shared" si="7"/>
        <v>0</v>
      </c>
      <c r="BI115" s="181">
        <f t="shared" si="8"/>
        <v>0</v>
      </c>
      <c r="BJ115" s="15" t="s">
        <v>22</v>
      </c>
      <c r="BK115" s="181">
        <f t="shared" si="9"/>
        <v>0</v>
      </c>
      <c r="BL115" s="15" t="s">
        <v>143</v>
      </c>
      <c r="BM115" s="15" t="s">
        <v>239</v>
      </c>
    </row>
    <row r="116" spans="2:65" s="1" customFormat="1" ht="22.5" customHeight="1">
      <c r="B116" s="32"/>
      <c r="C116" s="170" t="s">
        <v>240</v>
      </c>
      <c r="D116" s="170" t="s">
        <v>145</v>
      </c>
      <c r="E116" s="171" t="s">
        <v>241</v>
      </c>
      <c r="F116" s="172" t="s">
        <v>242</v>
      </c>
      <c r="G116" s="173" t="s">
        <v>192</v>
      </c>
      <c r="H116" s="174">
        <v>800</v>
      </c>
      <c r="I116" s="175"/>
      <c r="J116" s="176">
        <f t="shared" si="0"/>
        <v>0</v>
      </c>
      <c r="K116" s="172" t="s">
        <v>149</v>
      </c>
      <c r="L116" s="52"/>
      <c r="M116" s="177" t="s">
        <v>20</v>
      </c>
      <c r="N116" s="178" t="s">
        <v>45</v>
      </c>
      <c r="O116" s="33"/>
      <c r="P116" s="179">
        <f t="shared" si="1"/>
        <v>0</v>
      </c>
      <c r="Q116" s="179">
        <v>0</v>
      </c>
      <c r="R116" s="179">
        <f t="shared" si="2"/>
        <v>0</v>
      </c>
      <c r="S116" s="179">
        <v>0</v>
      </c>
      <c r="T116" s="180">
        <f t="shared" si="3"/>
        <v>0</v>
      </c>
      <c r="AR116" s="15" t="s">
        <v>143</v>
      </c>
      <c r="AT116" s="15" t="s">
        <v>145</v>
      </c>
      <c r="AU116" s="15" t="s">
        <v>22</v>
      </c>
      <c r="AY116" s="15" t="s">
        <v>144</v>
      </c>
      <c r="BE116" s="181">
        <f t="shared" si="4"/>
        <v>0</v>
      </c>
      <c r="BF116" s="181">
        <f t="shared" si="5"/>
        <v>0</v>
      </c>
      <c r="BG116" s="181">
        <f t="shared" si="6"/>
        <v>0</v>
      </c>
      <c r="BH116" s="181">
        <f t="shared" si="7"/>
        <v>0</v>
      </c>
      <c r="BI116" s="181">
        <f t="shared" si="8"/>
        <v>0</v>
      </c>
      <c r="BJ116" s="15" t="s">
        <v>22</v>
      </c>
      <c r="BK116" s="181">
        <f t="shared" si="9"/>
        <v>0</v>
      </c>
      <c r="BL116" s="15" t="s">
        <v>143</v>
      </c>
      <c r="BM116" s="15" t="s">
        <v>243</v>
      </c>
    </row>
    <row r="117" spans="2:65" s="1" customFormat="1" ht="22.5" customHeight="1">
      <c r="B117" s="32"/>
      <c r="C117" s="170" t="s">
        <v>244</v>
      </c>
      <c r="D117" s="170" t="s">
        <v>145</v>
      </c>
      <c r="E117" s="171" t="s">
        <v>245</v>
      </c>
      <c r="F117" s="172" t="s">
        <v>246</v>
      </c>
      <c r="G117" s="173" t="s">
        <v>192</v>
      </c>
      <c r="H117" s="174">
        <v>150</v>
      </c>
      <c r="I117" s="175"/>
      <c r="J117" s="176">
        <f t="shared" si="0"/>
        <v>0</v>
      </c>
      <c r="K117" s="172" t="s">
        <v>149</v>
      </c>
      <c r="L117" s="52"/>
      <c r="M117" s="177" t="s">
        <v>20</v>
      </c>
      <c r="N117" s="178" t="s">
        <v>45</v>
      </c>
      <c r="O117" s="33"/>
      <c r="P117" s="179">
        <f t="shared" si="1"/>
        <v>0</v>
      </c>
      <c r="Q117" s="179">
        <v>0</v>
      </c>
      <c r="R117" s="179">
        <f t="shared" si="2"/>
        <v>0</v>
      </c>
      <c r="S117" s="179">
        <v>0</v>
      </c>
      <c r="T117" s="180">
        <f t="shared" si="3"/>
        <v>0</v>
      </c>
      <c r="AR117" s="15" t="s">
        <v>143</v>
      </c>
      <c r="AT117" s="15" t="s">
        <v>145</v>
      </c>
      <c r="AU117" s="15" t="s">
        <v>22</v>
      </c>
      <c r="AY117" s="15" t="s">
        <v>144</v>
      </c>
      <c r="BE117" s="181">
        <f t="shared" si="4"/>
        <v>0</v>
      </c>
      <c r="BF117" s="181">
        <f t="shared" si="5"/>
        <v>0</v>
      </c>
      <c r="BG117" s="181">
        <f t="shared" si="6"/>
        <v>0</v>
      </c>
      <c r="BH117" s="181">
        <f t="shared" si="7"/>
        <v>0</v>
      </c>
      <c r="BI117" s="181">
        <f t="shared" si="8"/>
        <v>0</v>
      </c>
      <c r="BJ117" s="15" t="s">
        <v>22</v>
      </c>
      <c r="BK117" s="181">
        <f t="shared" si="9"/>
        <v>0</v>
      </c>
      <c r="BL117" s="15" t="s">
        <v>143</v>
      </c>
      <c r="BM117" s="15" t="s">
        <v>247</v>
      </c>
    </row>
    <row r="118" spans="2:65" s="1" customFormat="1" ht="22.5" customHeight="1">
      <c r="B118" s="32"/>
      <c r="C118" s="170" t="s">
        <v>248</v>
      </c>
      <c r="D118" s="170" t="s">
        <v>145</v>
      </c>
      <c r="E118" s="171" t="s">
        <v>249</v>
      </c>
      <c r="F118" s="172" t="s">
        <v>250</v>
      </c>
      <c r="G118" s="173" t="s">
        <v>192</v>
      </c>
      <c r="H118" s="174">
        <v>150</v>
      </c>
      <c r="I118" s="175"/>
      <c r="J118" s="176">
        <f t="shared" si="0"/>
        <v>0</v>
      </c>
      <c r="K118" s="172" t="s">
        <v>149</v>
      </c>
      <c r="L118" s="52"/>
      <c r="M118" s="177" t="s">
        <v>20</v>
      </c>
      <c r="N118" s="178" t="s">
        <v>45</v>
      </c>
      <c r="O118" s="33"/>
      <c r="P118" s="179">
        <f t="shared" si="1"/>
        <v>0</v>
      </c>
      <c r="Q118" s="179">
        <v>0</v>
      </c>
      <c r="R118" s="179">
        <f t="shared" si="2"/>
        <v>0</v>
      </c>
      <c r="S118" s="179">
        <v>0</v>
      </c>
      <c r="T118" s="180">
        <f t="shared" si="3"/>
        <v>0</v>
      </c>
      <c r="AR118" s="15" t="s">
        <v>143</v>
      </c>
      <c r="AT118" s="15" t="s">
        <v>145</v>
      </c>
      <c r="AU118" s="15" t="s">
        <v>22</v>
      </c>
      <c r="AY118" s="15" t="s">
        <v>144</v>
      </c>
      <c r="BE118" s="181">
        <f t="shared" si="4"/>
        <v>0</v>
      </c>
      <c r="BF118" s="181">
        <f t="shared" si="5"/>
        <v>0</v>
      </c>
      <c r="BG118" s="181">
        <f t="shared" si="6"/>
        <v>0</v>
      </c>
      <c r="BH118" s="181">
        <f t="shared" si="7"/>
        <v>0</v>
      </c>
      <c r="BI118" s="181">
        <f t="shared" si="8"/>
        <v>0</v>
      </c>
      <c r="BJ118" s="15" t="s">
        <v>22</v>
      </c>
      <c r="BK118" s="181">
        <f t="shared" si="9"/>
        <v>0</v>
      </c>
      <c r="BL118" s="15" t="s">
        <v>143</v>
      </c>
      <c r="BM118" s="15" t="s">
        <v>251</v>
      </c>
    </row>
    <row r="119" spans="2:65" s="1" customFormat="1" ht="22.5" customHeight="1">
      <c r="B119" s="32"/>
      <c r="C119" s="170" t="s">
        <v>252</v>
      </c>
      <c r="D119" s="170" t="s">
        <v>145</v>
      </c>
      <c r="E119" s="171" t="s">
        <v>253</v>
      </c>
      <c r="F119" s="172" t="s">
        <v>254</v>
      </c>
      <c r="G119" s="173" t="s">
        <v>192</v>
      </c>
      <c r="H119" s="174">
        <v>200</v>
      </c>
      <c r="I119" s="175"/>
      <c r="J119" s="176">
        <f t="shared" si="0"/>
        <v>0</v>
      </c>
      <c r="K119" s="172" t="s">
        <v>149</v>
      </c>
      <c r="L119" s="52"/>
      <c r="M119" s="177" t="s">
        <v>20</v>
      </c>
      <c r="N119" s="178" t="s">
        <v>45</v>
      </c>
      <c r="O119" s="33"/>
      <c r="P119" s="179">
        <f t="shared" si="1"/>
        <v>0</v>
      </c>
      <c r="Q119" s="179">
        <v>0</v>
      </c>
      <c r="R119" s="179">
        <f t="shared" si="2"/>
        <v>0</v>
      </c>
      <c r="S119" s="179">
        <v>0</v>
      </c>
      <c r="T119" s="180">
        <f t="shared" si="3"/>
        <v>0</v>
      </c>
      <c r="AR119" s="15" t="s">
        <v>143</v>
      </c>
      <c r="AT119" s="15" t="s">
        <v>145</v>
      </c>
      <c r="AU119" s="15" t="s">
        <v>22</v>
      </c>
      <c r="AY119" s="15" t="s">
        <v>144</v>
      </c>
      <c r="BE119" s="181">
        <f t="shared" si="4"/>
        <v>0</v>
      </c>
      <c r="BF119" s="181">
        <f t="shared" si="5"/>
        <v>0</v>
      </c>
      <c r="BG119" s="181">
        <f t="shared" si="6"/>
        <v>0</v>
      </c>
      <c r="BH119" s="181">
        <f t="shared" si="7"/>
        <v>0</v>
      </c>
      <c r="BI119" s="181">
        <f t="shared" si="8"/>
        <v>0</v>
      </c>
      <c r="BJ119" s="15" t="s">
        <v>22</v>
      </c>
      <c r="BK119" s="181">
        <f t="shared" si="9"/>
        <v>0</v>
      </c>
      <c r="BL119" s="15" t="s">
        <v>143</v>
      </c>
      <c r="BM119" s="15" t="s">
        <v>255</v>
      </c>
    </row>
    <row r="120" spans="2:65" s="1" customFormat="1" ht="22.5" customHeight="1">
      <c r="B120" s="32"/>
      <c r="C120" s="170" t="s">
        <v>256</v>
      </c>
      <c r="D120" s="170" t="s">
        <v>145</v>
      </c>
      <c r="E120" s="171" t="s">
        <v>257</v>
      </c>
      <c r="F120" s="172" t="s">
        <v>258</v>
      </c>
      <c r="G120" s="173" t="s">
        <v>192</v>
      </c>
      <c r="H120" s="174">
        <v>500</v>
      </c>
      <c r="I120" s="175"/>
      <c r="J120" s="176">
        <f t="shared" si="0"/>
        <v>0</v>
      </c>
      <c r="K120" s="172" t="s">
        <v>149</v>
      </c>
      <c r="L120" s="52"/>
      <c r="M120" s="177" t="s">
        <v>20</v>
      </c>
      <c r="N120" s="178" t="s">
        <v>45</v>
      </c>
      <c r="O120" s="33"/>
      <c r="P120" s="179">
        <f t="shared" si="1"/>
        <v>0</v>
      </c>
      <c r="Q120" s="179">
        <v>0</v>
      </c>
      <c r="R120" s="179">
        <f t="shared" si="2"/>
        <v>0</v>
      </c>
      <c r="S120" s="179">
        <v>0</v>
      </c>
      <c r="T120" s="180">
        <f t="shared" si="3"/>
        <v>0</v>
      </c>
      <c r="AR120" s="15" t="s">
        <v>143</v>
      </c>
      <c r="AT120" s="15" t="s">
        <v>145</v>
      </c>
      <c r="AU120" s="15" t="s">
        <v>22</v>
      </c>
      <c r="AY120" s="15" t="s">
        <v>144</v>
      </c>
      <c r="BE120" s="181">
        <f t="shared" si="4"/>
        <v>0</v>
      </c>
      <c r="BF120" s="181">
        <f t="shared" si="5"/>
        <v>0</v>
      </c>
      <c r="BG120" s="181">
        <f t="shared" si="6"/>
        <v>0</v>
      </c>
      <c r="BH120" s="181">
        <f t="shared" si="7"/>
        <v>0</v>
      </c>
      <c r="BI120" s="181">
        <f t="shared" si="8"/>
        <v>0</v>
      </c>
      <c r="BJ120" s="15" t="s">
        <v>22</v>
      </c>
      <c r="BK120" s="181">
        <f t="shared" si="9"/>
        <v>0</v>
      </c>
      <c r="BL120" s="15" t="s">
        <v>143</v>
      </c>
      <c r="BM120" s="15" t="s">
        <v>259</v>
      </c>
    </row>
    <row r="121" spans="2:65" s="1" customFormat="1" ht="22.5" customHeight="1">
      <c r="B121" s="32"/>
      <c r="C121" s="170" t="s">
        <v>260</v>
      </c>
      <c r="D121" s="170" t="s">
        <v>145</v>
      </c>
      <c r="E121" s="171" t="s">
        <v>261</v>
      </c>
      <c r="F121" s="172" t="s">
        <v>262</v>
      </c>
      <c r="G121" s="173" t="s">
        <v>192</v>
      </c>
      <c r="H121" s="174">
        <v>300</v>
      </c>
      <c r="I121" s="175"/>
      <c r="J121" s="176">
        <f t="shared" si="0"/>
        <v>0</v>
      </c>
      <c r="K121" s="172" t="s">
        <v>149</v>
      </c>
      <c r="L121" s="52"/>
      <c r="M121" s="177" t="s">
        <v>20</v>
      </c>
      <c r="N121" s="178" t="s">
        <v>45</v>
      </c>
      <c r="O121" s="33"/>
      <c r="P121" s="179">
        <f t="shared" si="1"/>
        <v>0</v>
      </c>
      <c r="Q121" s="179">
        <v>0</v>
      </c>
      <c r="R121" s="179">
        <f t="shared" si="2"/>
        <v>0</v>
      </c>
      <c r="S121" s="179">
        <v>0</v>
      </c>
      <c r="T121" s="180">
        <f t="shared" si="3"/>
        <v>0</v>
      </c>
      <c r="AR121" s="15" t="s">
        <v>143</v>
      </c>
      <c r="AT121" s="15" t="s">
        <v>145</v>
      </c>
      <c r="AU121" s="15" t="s">
        <v>22</v>
      </c>
      <c r="AY121" s="15" t="s">
        <v>144</v>
      </c>
      <c r="BE121" s="181">
        <f t="shared" si="4"/>
        <v>0</v>
      </c>
      <c r="BF121" s="181">
        <f t="shared" si="5"/>
        <v>0</v>
      </c>
      <c r="BG121" s="181">
        <f t="shared" si="6"/>
        <v>0</v>
      </c>
      <c r="BH121" s="181">
        <f t="shared" si="7"/>
        <v>0</v>
      </c>
      <c r="BI121" s="181">
        <f t="shared" si="8"/>
        <v>0</v>
      </c>
      <c r="BJ121" s="15" t="s">
        <v>22</v>
      </c>
      <c r="BK121" s="181">
        <f t="shared" si="9"/>
        <v>0</v>
      </c>
      <c r="BL121" s="15" t="s">
        <v>143</v>
      </c>
      <c r="BM121" s="15" t="s">
        <v>263</v>
      </c>
    </row>
    <row r="122" spans="2:65" s="1" customFormat="1" ht="22.5" customHeight="1">
      <c r="B122" s="32"/>
      <c r="C122" s="170" t="s">
        <v>264</v>
      </c>
      <c r="D122" s="170" t="s">
        <v>145</v>
      </c>
      <c r="E122" s="171" t="s">
        <v>265</v>
      </c>
      <c r="F122" s="172" t="s">
        <v>266</v>
      </c>
      <c r="G122" s="173" t="s">
        <v>192</v>
      </c>
      <c r="H122" s="174">
        <v>100</v>
      </c>
      <c r="I122" s="175"/>
      <c r="J122" s="176">
        <f t="shared" si="0"/>
        <v>0</v>
      </c>
      <c r="K122" s="172" t="s">
        <v>149</v>
      </c>
      <c r="L122" s="52"/>
      <c r="M122" s="177" t="s">
        <v>20</v>
      </c>
      <c r="N122" s="178" t="s">
        <v>45</v>
      </c>
      <c r="O122" s="33"/>
      <c r="P122" s="179">
        <f t="shared" si="1"/>
        <v>0</v>
      </c>
      <c r="Q122" s="179">
        <v>0</v>
      </c>
      <c r="R122" s="179">
        <f t="shared" si="2"/>
        <v>0</v>
      </c>
      <c r="S122" s="179">
        <v>0</v>
      </c>
      <c r="T122" s="180">
        <f t="shared" si="3"/>
        <v>0</v>
      </c>
      <c r="AR122" s="15" t="s">
        <v>143</v>
      </c>
      <c r="AT122" s="15" t="s">
        <v>145</v>
      </c>
      <c r="AU122" s="15" t="s">
        <v>22</v>
      </c>
      <c r="AY122" s="15" t="s">
        <v>144</v>
      </c>
      <c r="BE122" s="181">
        <f t="shared" si="4"/>
        <v>0</v>
      </c>
      <c r="BF122" s="181">
        <f t="shared" si="5"/>
        <v>0</v>
      </c>
      <c r="BG122" s="181">
        <f t="shared" si="6"/>
        <v>0</v>
      </c>
      <c r="BH122" s="181">
        <f t="shared" si="7"/>
        <v>0</v>
      </c>
      <c r="BI122" s="181">
        <f t="shared" si="8"/>
        <v>0</v>
      </c>
      <c r="BJ122" s="15" t="s">
        <v>22</v>
      </c>
      <c r="BK122" s="181">
        <f t="shared" si="9"/>
        <v>0</v>
      </c>
      <c r="BL122" s="15" t="s">
        <v>143</v>
      </c>
      <c r="BM122" s="15" t="s">
        <v>267</v>
      </c>
    </row>
    <row r="123" spans="2:65" s="1" customFormat="1" ht="22.5" customHeight="1">
      <c r="B123" s="32"/>
      <c r="C123" s="170" t="s">
        <v>268</v>
      </c>
      <c r="D123" s="170" t="s">
        <v>145</v>
      </c>
      <c r="E123" s="171" t="s">
        <v>269</v>
      </c>
      <c r="F123" s="172" t="s">
        <v>270</v>
      </c>
      <c r="G123" s="173" t="s">
        <v>192</v>
      </c>
      <c r="H123" s="174">
        <v>400</v>
      </c>
      <c r="I123" s="175"/>
      <c r="J123" s="176">
        <f t="shared" si="0"/>
        <v>0</v>
      </c>
      <c r="K123" s="172" t="s">
        <v>149</v>
      </c>
      <c r="L123" s="52"/>
      <c r="M123" s="177" t="s">
        <v>20</v>
      </c>
      <c r="N123" s="178" t="s">
        <v>45</v>
      </c>
      <c r="O123" s="33"/>
      <c r="P123" s="179">
        <f t="shared" si="1"/>
        <v>0</v>
      </c>
      <c r="Q123" s="179">
        <v>0</v>
      </c>
      <c r="R123" s="179">
        <f t="shared" si="2"/>
        <v>0</v>
      </c>
      <c r="S123" s="179">
        <v>0</v>
      </c>
      <c r="T123" s="180">
        <f t="shared" si="3"/>
        <v>0</v>
      </c>
      <c r="AR123" s="15" t="s">
        <v>143</v>
      </c>
      <c r="AT123" s="15" t="s">
        <v>145</v>
      </c>
      <c r="AU123" s="15" t="s">
        <v>22</v>
      </c>
      <c r="AY123" s="15" t="s">
        <v>144</v>
      </c>
      <c r="BE123" s="181">
        <f t="shared" si="4"/>
        <v>0</v>
      </c>
      <c r="BF123" s="181">
        <f t="shared" si="5"/>
        <v>0</v>
      </c>
      <c r="BG123" s="181">
        <f t="shared" si="6"/>
        <v>0</v>
      </c>
      <c r="BH123" s="181">
        <f t="shared" si="7"/>
        <v>0</v>
      </c>
      <c r="BI123" s="181">
        <f t="shared" si="8"/>
        <v>0</v>
      </c>
      <c r="BJ123" s="15" t="s">
        <v>22</v>
      </c>
      <c r="BK123" s="181">
        <f t="shared" si="9"/>
        <v>0</v>
      </c>
      <c r="BL123" s="15" t="s">
        <v>143</v>
      </c>
      <c r="BM123" s="15" t="s">
        <v>271</v>
      </c>
    </row>
    <row r="124" spans="2:65" s="1" customFormat="1" ht="22.5" customHeight="1">
      <c r="B124" s="32"/>
      <c r="C124" s="170" t="s">
        <v>272</v>
      </c>
      <c r="D124" s="170" t="s">
        <v>145</v>
      </c>
      <c r="E124" s="171" t="s">
        <v>273</v>
      </c>
      <c r="F124" s="172" t="s">
        <v>274</v>
      </c>
      <c r="G124" s="173" t="s">
        <v>192</v>
      </c>
      <c r="H124" s="174">
        <v>100</v>
      </c>
      <c r="I124" s="175"/>
      <c r="J124" s="176">
        <f aca="true" t="shared" si="10" ref="J124:J155">ROUND(I124*H124,2)</f>
        <v>0</v>
      </c>
      <c r="K124" s="172" t="s">
        <v>149</v>
      </c>
      <c r="L124" s="52"/>
      <c r="M124" s="177" t="s">
        <v>20</v>
      </c>
      <c r="N124" s="178" t="s">
        <v>45</v>
      </c>
      <c r="O124" s="33"/>
      <c r="P124" s="179">
        <f aca="true" t="shared" si="11" ref="P124:P155">O124*H124</f>
        <v>0</v>
      </c>
      <c r="Q124" s="179">
        <v>0</v>
      </c>
      <c r="R124" s="179">
        <f aca="true" t="shared" si="12" ref="R124:R155">Q124*H124</f>
        <v>0</v>
      </c>
      <c r="S124" s="179">
        <v>0</v>
      </c>
      <c r="T124" s="180">
        <f aca="true" t="shared" si="13" ref="T124:T155">S124*H124</f>
        <v>0</v>
      </c>
      <c r="AR124" s="15" t="s">
        <v>143</v>
      </c>
      <c r="AT124" s="15" t="s">
        <v>145</v>
      </c>
      <c r="AU124" s="15" t="s">
        <v>22</v>
      </c>
      <c r="AY124" s="15" t="s">
        <v>144</v>
      </c>
      <c r="BE124" s="181">
        <f aca="true" t="shared" si="14" ref="BE124:BE152">IF(N124="základní",J124,0)</f>
        <v>0</v>
      </c>
      <c r="BF124" s="181">
        <f aca="true" t="shared" si="15" ref="BF124:BF152">IF(N124="snížená",J124,0)</f>
        <v>0</v>
      </c>
      <c r="BG124" s="181">
        <f aca="true" t="shared" si="16" ref="BG124:BG152">IF(N124="zákl. přenesená",J124,0)</f>
        <v>0</v>
      </c>
      <c r="BH124" s="181">
        <f aca="true" t="shared" si="17" ref="BH124:BH152">IF(N124="sníž. přenesená",J124,0)</f>
        <v>0</v>
      </c>
      <c r="BI124" s="181">
        <f aca="true" t="shared" si="18" ref="BI124:BI152">IF(N124="nulová",J124,0)</f>
        <v>0</v>
      </c>
      <c r="BJ124" s="15" t="s">
        <v>22</v>
      </c>
      <c r="BK124" s="181">
        <f aca="true" t="shared" si="19" ref="BK124:BK152">ROUND(I124*H124,2)</f>
        <v>0</v>
      </c>
      <c r="BL124" s="15" t="s">
        <v>143</v>
      </c>
      <c r="BM124" s="15" t="s">
        <v>275</v>
      </c>
    </row>
    <row r="125" spans="2:65" s="1" customFormat="1" ht="22.5" customHeight="1">
      <c r="B125" s="32"/>
      <c r="C125" s="170" t="s">
        <v>276</v>
      </c>
      <c r="D125" s="170" t="s">
        <v>145</v>
      </c>
      <c r="E125" s="171" t="s">
        <v>277</v>
      </c>
      <c r="F125" s="172" t="s">
        <v>278</v>
      </c>
      <c r="G125" s="173" t="s">
        <v>192</v>
      </c>
      <c r="H125" s="174">
        <v>50</v>
      </c>
      <c r="I125" s="175"/>
      <c r="J125" s="176">
        <f t="shared" si="10"/>
        <v>0</v>
      </c>
      <c r="K125" s="172" t="s">
        <v>149</v>
      </c>
      <c r="L125" s="52"/>
      <c r="M125" s="177" t="s">
        <v>20</v>
      </c>
      <c r="N125" s="178" t="s">
        <v>45</v>
      </c>
      <c r="O125" s="33"/>
      <c r="P125" s="179">
        <f t="shared" si="11"/>
        <v>0</v>
      </c>
      <c r="Q125" s="179">
        <v>0</v>
      </c>
      <c r="R125" s="179">
        <f t="shared" si="12"/>
        <v>0</v>
      </c>
      <c r="S125" s="179">
        <v>0</v>
      </c>
      <c r="T125" s="180">
        <f t="shared" si="13"/>
        <v>0</v>
      </c>
      <c r="AR125" s="15" t="s">
        <v>143</v>
      </c>
      <c r="AT125" s="15" t="s">
        <v>145</v>
      </c>
      <c r="AU125" s="15" t="s">
        <v>22</v>
      </c>
      <c r="AY125" s="15" t="s">
        <v>144</v>
      </c>
      <c r="BE125" s="181">
        <f t="shared" si="14"/>
        <v>0</v>
      </c>
      <c r="BF125" s="181">
        <f t="shared" si="15"/>
        <v>0</v>
      </c>
      <c r="BG125" s="181">
        <f t="shared" si="16"/>
        <v>0</v>
      </c>
      <c r="BH125" s="181">
        <f t="shared" si="17"/>
        <v>0</v>
      </c>
      <c r="BI125" s="181">
        <f t="shared" si="18"/>
        <v>0</v>
      </c>
      <c r="BJ125" s="15" t="s">
        <v>22</v>
      </c>
      <c r="BK125" s="181">
        <f t="shared" si="19"/>
        <v>0</v>
      </c>
      <c r="BL125" s="15" t="s">
        <v>143</v>
      </c>
      <c r="BM125" s="15" t="s">
        <v>279</v>
      </c>
    </row>
    <row r="126" spans="2:65" s="1" customFormat="1" ht="22.5" customHeight="1">
      <c r="B126" s="32"/>
      <c r="C126" s="170" t="s">
        <v>280</v>
      </c>
      <c r="D126" s="170" t="s">
        <v>145</v>
      </c>
      <c r="E126" s="171" t="s">
        <v>281</v>
      </c>
      <c r="F126" s="172" t="s">
        <v>282</v>
      </c>
      <c r="G126" s="173" t="s">
        <v>153</v>
      </c>
      <c r="H126" s="174">
        <v>170</v>
      </c>
      <c r="I126" s="175"/>
      <c r="J126" s="176">
        <f t="shared" si="10"/>
        <v>0</v>
      </c>
      <c r="K126" s="172" t="s">
        <v>149</v>
      </c>
      <c r="L126" s="52"/>
      <c r="M126" s="177" t="s">
        <v>20</v>
      </c>
      <c r="N126" s="178" t="s">
        <v>45</v>
      </c>
      <c r="O126" s="33"/>
      <c r="P126" s="179">
        <f t="shared" si="11"/>
        <v>0</v>
      </c>
      <c r="Q126" s="179">
        <v>0</v>
      </c>
      <c r="R126" s="179">
        <f t="shared" si="12"/>
        <v>0</v>
      </c>
      <c r="S126" s="179">
        <v>0</v>
      </c>
      <c r="T126" s="180">
        <f t="shared" si="13"/>
        <v>0</v>
      </c>
      <c r="AR126" s="15" t="s">
        <v>143</v>
      </c>
      <c r="AT126" s="15" t="s">
        <v>145</v>
      </c>
      <c r="AU126" s="15" t="s">
        <v>22</v>
      </c>
      <c r="AY126" s="15" t="s">
        <v>144</v>
      </c>
      <c r="BE126" s="181">
        <f t="shared" si="14"/>
        <v>0</v>
      </c>
      <c r="BF126" s="181">
        <f t="shared" si="15"/>
        <v>0</v>
      </c>
      <c r="BG126" s="181">
        <f t="shared" si="16"/>
        <v>0</v>
      </c>
      <c r="BH126" s="181">
        <f t="shared" si="17"/>
        <v>0</v>
      </c>
      <c r="BI126" s="181">
        <f t="shared" si="18"/>
        <v>0</v>
      </c>
      <c r="BJ126" s="15" t="s">
        <v>22</v>
      </c>
      <c r="BK126" s="181">
        <f t="shared" si="19"/>
        <v>0</v>
      </c>
      <c r="BL126" s="15" t="s">
        <v>143</v>
      </c>
      <c r="BM126" s="15" t="s">
        <v>283</v>
      </c>
    </row>
    <row r="127" spans="2:65" s="1" customFormat="1" ht="22.5" customHeight="1">
      <c r="B127" s="32"/>
      <c r="C127" s="170" t="s">
        <v>284</v>
      </c>
      <c r="D127" s="170" t="s">
        <v>145</v>
      </c>
      <c r="E127" s="171" t="s">
        <v>285</v>
      </c>
      <c r="F127" s="172" t="s">
        <v>286</v>
      </c>
      <c r="G127" s="173" t="s">
        <v>153</v>
      </c>
      <c r="H127" s="174">
        <v>190</v>
      </c>
      <c r="I127" s="175"/>
      <c r="J127" s="176">
        <f t="shared" si="10"/>
        <v>0</v>
      </c>
      <c r="K127" s="172" t="s">
        <v>149</v>
      </c>
      <c r="L127" s="52"/>
      <c r="M127" s="177" t="s">
        <v>20</v>
      </c>
      <c r="N127" s="178" t="s">
        <v>45</v>
      </c>
      <c r="O127" s="33"/>
      <c r="P127" s="179">
        <f t="shared" si="11"/>
        <v>0</v>
      </c>
      <c r="Q127" s="179">
        <v>0</v>
      </c>
      <c r="R127" s="179">
        <f t="shared" si="12"/>
        <v>0</v>
      </c>
      <c r="S127" s="179">
        <v>0</v>
      </c>
      <c r="T127" s="180">
        <f t="shared" si="13"/>
        <v>0</v>
      </c>
      <c r="AR127" s="15" t="s">
        <v>143</v>
      </c>
      <c r="AT127" s="15" t="s">
        <v>145</v>
      </c>
      <c r="AU127" s="15" t="s">
        <v>22</v>
      </c>
      <c r="AY127" s="15" t="s">
        <v>144</v>
      </c>
      <c r="BE127" s="181">
        <f t="shared" si="14"/>
        <v>0</v>
      </c>
      <c r="BF127" s="181">
        <f t="shared" si="15"/>
        <v>0</v>
      </c>
      <c r="BG127" s="181">
        <f t="shared" si="16"/>
        <v>0</v>
      </c>
      <c r="BH127" s="181">
        <f t="shared" si="17"/>
        <v>0</v>
      </c>
      <c r="BI127" s="181">
        <f t="shared" si="18"/>
        <v>0</v>
      </c>
      <c r="BJ127" s="15" t="s">
        <v>22</v>
      </c>
      <c r="BK127" s="181">
        <f t="shared" si="19"/>
        <v>0</v>
      </c>
      <c r="BL127" s="15" t="s">
        <v>143</v>
      </c>
      <c r="BM127" s="15" t="s">
        <v>287</v>
      </c>
    </row>
    <row r="128" spans="2:65" s="1" customFormat="1" ht="22.5" customHeight="1">
      <c r="B128" s="32"/>
      <c r="C128" s="170" t="s">
        <v>288</v>
      </c>
      <c r="D128" s="170" t="s">
        <v>145</v>
      </c>
      <c r="E128" s="171" t="s">
        <v>289</v>
      </c>
      <c r="F128" s="172" t="s">
        <v>290</v>
      </c>
      <c r="G128" s="173" t="s">
        <v>153</v>
      </c>
      <c r="H128" s="174">
        <v>73</v>
      </c>
      <c r="I128" s="175"/>
      <c r="J128" s="176">
        <f t="shared" si="10"/>
        <v>0</v>
      </c>
      <c r="K128" s="172" t="s">
        <v>149</v>
      </c>
      <c r="L128" s="52"/>
      <c r="M128" s="177" t="s">
        <v>20</v>
      </c>
      <c r="N128" s="178" t="s">
        <v>45</v>
      </c>
      <c r="O128" s="33"/>
      <c r="P128" s="179">
        <f t="shared" si="11"/>
        <v>0</v>
      </c>
      <c r="Q128" s="179">
        <v>0</v>
      </c>
      <c r="R128" s="179">
        <f t="shared" si="12"/>
        <v>0</v>
      </c>
      <c r="S128" s="179">
        <v>0</v>
      </c>
      <c r="T128" s="180">
        <f t="shared" si="13"/>
        <v>0</v>
      </c>
      <c r="AR128" s="15" t="s">
        <v>143</v>
      </c>
      <c r="AT128" s="15" t="s">
        <v>145</v>
      </c>
      <c r="AU128" s="15" t="s">
        <v>22</v>
      </c>
      <c r="AY128" s="15" t="s">
        <v>144</v>
      </c>
      <c r="BE128" s="181">
        <f t="shared" si="14"/>
        <v>0</v>
      </c>
      <c r="BF128" s="181">
        <f t="shared" si="15"/>
        <v>0</v>
      </c>
      <c r="BG128" s="181">
        <f t="shared" si="16"/>
        <v>0</v>
      </c>
      <c r="BH128" s="181">
        <f t="shared" si="17"/>
        <v>0</v>
      </c>
      <c r="BI128" s="181">
        <f t="shared" si="18"/>
        <v>0</v>
      </c>
      <c r="BJ128" s="15" t="s">
        <v>22</v>
      </c>
      <c r="BK128" s="181">
        <f t="shared" si="19"/>
        <v>0</v>
      </c>
      <c r="BL128" s="15" t="s">
        <v>143</v>
      </c>
      <c r="BM128" s="15" t="s">
        <v>291</v>
      </c>
    </row>
    <row r="129" spans="2:65" s="1" customFormat="1" ht="22.5" customHeight="1">
      <c r="B129" s="32"/>
      <c r="C129" s="170" t="s">
        <v>292</v>
      </c>
      <c r="D129" s="170" t="s">
        <v>145</v>
      </c>
      <c r="E129" s="171" t="s">
        <v>293</v>
      </c>
      <c r="F129" s="172" t="s">
        <v>294</v>
      </c>
      <c r="G129" s="173" t="s">
        <v>153</v>
      </c>
      <c r="H129" s="174">
        <v>75</v>
      </c>
      <c r="I129" s="175"/>
      <c r="J129" s="176">
        <f t="shared" si="10"/>
        <v>0</v>
      </c>
      <c r="K129" s="172" t="s">
        <v>149</v>
      </c>
      <c r="L129" s="52"/>
      <c r="M129" s="177" t="s">
        <v>20</v>
      </c>
      <c r="N129" s="178" t="s">
        <v>45</v>
      </c>
      <c r="O129" s="33"/>
      <c r="P129" s="179">
        <f t="shared" si="11"/>
        <v>0</v>
      </c>
      <c r="Q129" s="179">
        <v>0</v>
      </c>
      <c r="R129" s="179">
        <f t="shared" si="12"/>
        <v>0</v>
      </c>
      <c r="S129" s="179">
        <v>0</v>
      </c>
      <c r="T129" s="180">
        <f t="shared" si="13"/>
        <v>0</v>
      </c>
      <c r="AR129" s="15" t="s">
        <v>143</v>
      </c>
      <c r="AT129" s="15" t="s">
        <v>145</v>
      </c>
      <c r="AU129" s="15" t="s">
        <v>22</v>
      </c>
      <c r="AY129" s="15" t="s">
        <v>144</v>
      </c>
      <c r="BE129" s="181">
        <f t="shared" si="14"/>
        <v>0</v>
      </c>
      <c r="BF129" s="181">
        <f t="shared" si="15"/>
        <v>0</v>
      </c>
      <c r="BG129" s="181">
        <f t="shared" si="16"/>
        <v>0</v>
      </c>
      <c r="BH129" s="181">
        <f t="shared" si="17"/>
        <v>0</v>
      </c>
      <c r="BI129" s="181">
        <f t="shared" si="18"/>
        <v>0</v>
      </c>
      <c r="BJ129" s="15" t="s">
        <v>22</v>
      </c>
      <c r="BK129" s="181">
        <f t="shared" si="19"/>
        <v>0</v>
      </c>
      <c r="BL129" s="15" t="s">
        <v>143</v>
      </c>
      <c r="BM129" s="15" t="s">
        <v>295</v>
      </c>
    </row>
    <row r="130" spans="2:65" s="1" customFormat="1" ht="22.5" customHeight="1">
      <c r="B130" s="32"/>
      <c r="C130" s="170" t="s">
        <v>296</v>
      </c>
      <c r="D130" s="170" t="s">
        <v>145</v>
      </c>
      <c r="E130" s="171" t="s">
        <v>297</v>
      </c>
      <c r="F130" s="172" t="s">
        <v>298</v>
      </c>
      <c r="G130" s="173" t="s">
        <v>153</v>
      </c>
      <c r="H130" s="174">
        <v>8</v>
      </c>
      <c r="I130" s="175"/>
      <c r="J130" s="176">
        <f t="shared" si="10"/>
        <v>0</v>
      </c>
      <c r="K130" s="172" t="s">
        <v>149</v>
      </c>
      <c r="L130" s="52"/>
      <c r="M130" s="177" t="s">
        <v>20</v>
      </c>
      <c r="N130" s="178" t="s">
        <v>45</v>
      </c>
      <c r="O130" s="33"/>
      <c r="P130" s="179">
        <f t="shared" si="11"/>
        <v>0</v>
      </c>
      <c r="Q130" s="179">
        <v>0</v>
      </c>
      <c r="R130" s="179">
        <f t="shared" si="12"/>
        <v>0</v>
      </c>
      <c r="S130" s="179">
        <v>0</v>
      </c>
      <c r="T130" s="180">
        <f t="shared" si="13"/>
        <v>0</v>
      </c>
      <c r="AR130" s="15" t="s">
        <v>143</v>
      </c>
      <c r="AT130" s="15" t="s">
        <v>145</v>
      </c>
      <c r="AU130" s="15" t="s">
        <v>22</v>
      </c>
      <c r="AY130" s="15" t="s">
        <v>144</v>
      </c>
      <c r="BE130" s="181">
        <f t="shared" si="14"/>
        <v>0</v>
      </c>
      <c r="BF130" s="181">
        <f t="shared" si="15"/>
        <v>0</v>
      </c>
      <c r="BG130" s="181">
        <f t="shared" si="16"/>
        <v>0</v>
      </c>
      <c r="BH130" s="181">
        <f t="shared" si="17"/>
        <v>0</v>
      </c>
      <c r="BI130" s="181">
        <f t="shared" si="18"/>
        <v>0</v>
      </c>
      <c r="BJ130" s="15" t="s">
        <v>22</v>
      </c>
      <c r="BK130" s="181">
        <f t="shared" si="19"/>
        <v>0</v>
      </c>
      <c r="BL130" s="15" t="s">
        <v>143</v>
      </c>
      <c r="BM130" s="15" t="s">
        <v>299</v>
      </c>
    </row>
    <row r="131" spans="2:65" s="1" customFormat="1" ht="22.5" customHeight="1">
      <c r="B131" s="32"/>
      <c r="C131" s="170" t="s">
        <v>300</v>
      </c>
      <c r="D131" s="170" t="s">
        <v>145</v>
      </c>
      <c r="E131" s="171" t="s">
        <v>301</v>
      </c>
      <c r="F131" s="172" t="s">
        <v>302</v>
      </c>
      <c r="G131" s="173" t="s">
        <v>153</v>
      </c>
      <c r="H131" s="174">
        <v>16</v>
      </c>
      <c r="I131" s="175"/>
      <c r="J131" s="176">
        <f t="shared" si="10"/>
        <v>0</v>
      </c>
      <c r="K131" s="172" t="s">
        <v>149</v>
      </c>
      <c r="L131" s="52"/>
      <c r="M131" s="177" t="s">
        <v>20</v>
      </c>
      <c r="N131" s="178" t="s">
        <v>45</v>
      </c>
      <c r="O131" s="33"/>
      <c r="P131" s="179">
        <f t="shared" si="11"/>
        <v>0</v>
      </c>
      <c r="Q131" s="179">
        <v>0</v>
      </c>
      <c r="R131" s="179">
        <f t="shared" si="12"/>
        <v>0</v>
      </c>
      <c r="S131" s="179">
        <v>0</v>
      </c>
      <c r="T131" s="180">
        <f t="shared" si="13"/>
        <v>0</v>
      </c>
      <c r="AR131" s="15" t="s">
        <v>143</v>
      </c>
      <c r="AT131" s="15" t="s">
        <v>145</v>
      </c>
      <c r="AU131" s="15" t="s">
        <v>22</v>
      </c>
      <c r="AY131" s="15" t="s">
        <v>144</v>
      </c>
      <c r="BE131" s="181">
        <f t="shared" si="14"/>
        <v>0</v>
      </c>
      <c r="BF131" s="181">
        <f t="shared" si="15"/>
        <v>0</v>
      </c>
      <c r="BG131" s="181">
        <f t="shared" si="16"/>
        <v>0</v>
      </c>
      <c r="BH131" s="181">
        <f t="shared" si="17"/>
        <v>0</v>
      </c>
      <c r="BI131" s="181">
        <f t="shared" si="18"/>
        <v>0</v>
      </c>
      <c r="BJ131" s="15" t="s">
        <v>22</v>
      </c>
      <c r="BK131" s="181">
        <f t="shared" si="19"/>
        <v>0</v>
      </c>
      <c r="BL131" s="15" t="s">
        <v>143</v>
      </c>
      <c r="BM131" s="15" t="s">
        <v>303</v>
      </c>
    </row>
    <row r="132" spans="2:65" s="1" customFormat="1" ht="22.5" customHeight="1">
      <c r="B132" s="32"/>
      <c r="C132" s="170" t="s">
        <v>304</v>
      </c>
      <c r="D132" s="170" t="s">
        <v>145</v>
      </c>
      <c r="E132" s="171" t="s">
        <v>305</v>
      </c>
      <c r="F132" s="172" t="s">
        <v>306</v>
      </c>
      <c r="G132" s="173" t="s">
        <v>153</v>
      </c>
      <c r="H132" s="174">
        <v>38</v>
      </c>
      <c r="I132" s="175"/>
      <c r="J132" s="176">
        <f t="shared" si="10"/>
        <v>0</v>
      </c>
      <c r="K132" s="172" t="s">
        <v>149</v>
      </c>
      <c r="L132" s="52"/>
      <c r="M132" s="177" t="s">
        <v>20</v>
      </c>
      <c r="N132" s="178" t="s">
        <v>45</v>
      </c>
      <c r="O132" s="33"/>
      <c r="P132" s="179">
        <f t="shared" si="11"/>
        <v>0</v>
      </c>
      <c r="Q132" s="179">
        <v>0</v>
      </c>
      <c r="R132" s="179">
        <f t="shared" si="12"/>
        <v>0</v>
      </c>
      <c r="S132" s="179">
        <v>0</v>
      </c>
      <c r="T132" s="180">
        <f t="shared" si="13"/>
        <v>0</v>
      </c>
      <c r="AR132" s="15" t="s">
        <v>143</v>
      </c>
      <c r="AT132" s="15" t="s">
        <v>145</v>
      </c>
      <c r="AU132" s="15" t="s">
        <v>22</v>
      </c>
      <c r="AY132" s="15" t="s">
        <v>144</v>
      </c>
      <c r="BE132" s="181">
        <f t="shared" si="14"/>
        <v>0</v>
      </c>
      <c r="BF132" s="181">
        <f t="shared" si="15"/>
        <v>0</v>
      </c>
      <c r="BG132" s="181">
        <f t="shared" si="16"/>
        <v>0</v>
      </c>
      <c r="BH132" s="181">
        <f t="shared" si="17"/>
        <v>0</v>
      </c>
      <c r="BI132" s="181">
        <f t="shared" si="18"/>
        <v>0</v>
      </c>
      <c r="BJ132" s="15" t="s">
        <v>22</v>
      </c>
      <c r="BK132" s="181">
        <f t="shared" si="19"/>
        <v>0</v>
      </c>
      <c r="BL132" s="15" t="s">
        <v>143</v>
      </c>
      <c r="BM132" s="15" t="s">
        <v>307</v>
      </c>
    </row>
    <row r="133" spans="2:65" s="1" customFormat="1" ht="22.5" customHeight="1">
      <c r="B133" s="32"/>
      <c r="C133" s="170" t="s">
        <v>308</v>
      </c>
      <c r="D133" s="170" t="s">
        <v>145</v>
      </c>
      <c r="E133" s="171" t="s">
        <v>309</v>
      </c>
      <c r="F133" s="172" t="s">
        <v>310</v>
      </c>
      <c r="G133" s="173" t="s">
        <v>153</v>
      </c>
      <c r="H133" s="174">
        <v>9</v>
      </c>
      <c r="I133" s="175"/>
      <c r="J133" s="176">
        <f t="shared" si="10"/>
        <v>0</v>
      </c>
      <c r="K133" s="172" t="s">
        <v>149</v>
      </c>
      <c r="L133" s="52"/>
      <c r="M133" s="177" t="s">
        <v>20</v>
      </c>
      <c r="N133" s="178" t="s">
        <v>45</v>
      </c>
      <c r="O133" s="33"/>
      <c r="P133" s="179">
        <f t="shared" si="11"/>
        <v>0</v>
      </c>
      <c r="Q133" s="179">
        <v>0</v>
      </c>
      <c r="R133" s="179">
        <f t="shared" si="12"/>
        <v>0</v>
      </c>
      <c r="S133" s="179">
        <v>0</v>
      </c>
      <c r="T133" s="180">
        <f t="shared" si="13"/>
        <v>0</v>
      </c>
      <c r="AR133" s="15" t="s">
        <v>143</v>
      </c>
      <c r="AT133" s="15" t="s">
        <v>145</v>
      </c>
      <c r="AU133" s="15" t="s">
        <v>22</v>
      </c>
      <c r="AY133" s="15" t="s">
        <v>144</v>
      </c>
      <c r="BE133" s="181">
        <f t="shared" si="14"/>
        <v>0</v>
      </c>
      <c r="BF133" s="181">
        <f t="shared" si="15"/>
        <v>0</v>
      </c>
      <c r="BG133" s="181">
        <f t="shared" si="16"/>
        <v>0</v>
      </c>
      <c r="BH133" s="181">
        <f t="shared" si="17"/>
        <v>0</v>
      </c>
      <c r="BI133" s="181">
        <f t="shared" si="18"/>
        <v>0</v>
      </c>
      <c r="BJ133" s="15" t="s">
        <v>22</v>
      </c>
      <c r="BK133" s="181">
        <f t="shared" si="19"/>
        <v>0</v>
      </c>
      <c r="BL133" s="15" t="s">
        <v>143</v>
      </c>
      <c r="BM133" s="15" t="s">
        <v>311</v>
      </c>
    </row>
    <row r="134" spans="2:65" s="1" customFormat="1" ht="22.5" customHeight="1">
      <c r="B134" s="32"/>
      <c r="C134" s="170" t="s">
        <v>312</v>
      </c>
      <c r="D134" s="170" t="s">
        <v>145</v>
      </c>
      <c r="E134" s="171" t="s">
        <v>313</v>
      </c>
      <c r="F134" s="172" t="s">
        <v>314</v>
      </c>
      <c r="G134" s="173" t="s">
        <v>153</v>
      </c>
      <c r="H134" s="174">
        <v>19</v>
      </c>
      <c r="I134" s="175"/>
      <c r="J134" s="176">
        <f t="shared" si="10"/>
        <v>0</v>
      </c>
      <c r="K134" s="172" t="s">
        <v>149</v>
      </c>
      <c r="L134" s="52"/>
      <c r="M134" s="177" t="s">
        <v>20</v>
      </c>
      <c r="N134" s="178" t="s">
        <v>45</v>
      </c>
      <c r="O134" s="33"/>
      <c r="P134" s="179">
        <f t="shared" si="11"/>
        <v>0</v>
      </c>
      <c r="Q134" s="179">
        <v>0</v>
      </c>
      <c r="R134" s="179">
        <f t="shared" si="12"/>
        <v>0</v>
      </c>
      <c r="S134" s="179">
        <v>0</v>
      </c>
      <c r="T134" s="180">
        <f t="shared" si="13"/>
        <v>0</v>
      </c>
      <c r="AR134" s="15" t="s">
        <v>143</v>
      </c>
      <c r="AT134" s="15" t="s">
        <v>145</v>
      </c>
      <c r="AU134" s="15" t="s">
        <v>22</v>
      </c>
      <c r="AY134" s="15" t="s">
        <v>144</v>
      </c>
      <c r="BE134" s="181">
        <f t="shared" si="14"/>
        <v>0</v>
      </c>
      <c r="BF134" s="181">
        <f t="shared" si="15"/>
        <v>0</v>
      </c>
      <c r="BG134" s="181">
        <f t="shared" si="16"/>
        <v>0</v>
      </c>
      <c r="BH134" s="181">
        <f t="shared" si="17"/>
        <v>0</v>
      </c>
      <c r="BI134" s="181">
        <f t="shared" si="18"/>
        <v>0</v>
      </c>
      <c r="BJ134" s="15" t="s">
        <v>22</v>
      </c>
      <c r="BK134" s="181">
        <f t="shared" si="19"/>
        <v>0</v>
      </c>
      <c r="BL134" s="15" t="s">
        <v>143</v>
      </c>
      <c r="BM134" s="15" t="s">
        <v>315</v>
      </c>
    </row>
    <row r="135" spans="2:65" s="1" customFormat="1" ht="22.5" customHeight="1">
      <c r="B135" s="32"/>
      <c r="C135" s="170" t="s">
        <v>316</v>
      </c>
      <c r="D135" s="170" t="s">
        <v>145</v>
      </c>
      <c r="E135" s="171" t="s">
        <v>317</v>
      </c>
      <c r="F135" s="172" t="s">
        <v>318</v>
      </c>
      <c r="G135" s="173" t="s">
        <v>153</v>
      </c>
      <c r="H135" s="174">
        <v>40</v>
      </c>
      <c r="I135" s="175"/>
      <c r="J135" s="176">
        <f t="shared" si="10"/>
        <v>0</v>
      </c>
      <c r="K135" s="172" t="s">
        <v>149</v>
      </c>
      <c r="L135" s="52"/>
      <c r="M135" s="177" t="s">
        <v>20</v>
      </c>
      <c r="N135" s="178" t="s">
        <v>45</v>
      </c>
      <c r="O135" s="33"/>
      <c r="P135" s="179">
        <f t="shared" si="11"/>
        <v>0</v>
      </c>
      <c r="Q135" s="179">
        <v>0</v>
      </c>
      <c r="R135" s="179">
        <f t="shared" si="12"/>
        <v>0</v>
      </c>
      <c r="S135" s="179">
        <v>0</v>
      </c>
      <c r="T135" s="180">
        <f t="shared" si="13"/>
        <v>0</v>
      </c>
      <c r="AR135" s="15" t="s">
        <v>143</v>
      </c>
      <c r="AT135" s="15" t="s">
        <v>145</v>
      </c>
      <c r="AU135" s="15" t="s">
        <v>22</v>
      </c>
      <c r="AY135" s="15" t="s">
        <v>144</v>
      </c>
      <c r="BE135" s="181">
        <f t="shared" si="14"/>
        <v>0</v>
      </c>
      <c r="BF135" s="181">
        <f t="shared" si="15"/>
        <v>0</v>
      </c>
      <c r="BG135" s="181">
        <f t="shared" si="16"/>
        <v>0</v>
      </c>
      <c r="BH135" s="181">
        <f t="shared" si="17"/>
        <v>0</v>
      </c>
      <c r="BI135" s="181">
        <f t="shared" si="18"/>
        <v>0</v>
      </c>
      <c r="BJ135" s="15" t="s">
        <v>22</v>
      </c>
      <c r="BK135" s="181">
        <f t="shared" si="19"/>
        <v>0</v>
      </c>
      <c r="BL135" s="15" t="s">
        <v>143</v>
      </c>
      <c r="BM135" s="15" t="s">
        <v>319</v>
      </c>
    </row>
    <row r="136" spans="2:65" s="1" customFormat="1" ht="22.5" customHeight="1">
      <c r="B136" s="32"/>
      <c r="C136" s="170" t="s">
        <v>320</v>
      </c>
      <c r="D136" s="170" t="s">
        <v>145</v>
      </c>
      <c r="E136" s="171" t="s">
        <v>321</v>
      </c>
      <c r="F136" s="172" t="s">
        <v>322</v>
      </c>
      <c r="G136" s="173" t="s">
        <v>153</v>
      </c>
      <c r="H136" s="174">
        <v>2</v>
      </c>
      <c r="I136" s="175"/>
      <c r="J136" s="176">
        <f t="shared" si="10"/>
        <v>0</v>
      </c>
      <c r="K136" s="172" t="s">
        <v>149</v>
      </c>
      <c r="L136" s="52"/>
      <c r="M136" s="177" t="s">
        <v>20</v>
      </c>
      <c r="N136" s="178" t="s">
        <v>45</v>
      </c>
      <c r="O136" s="33"/>
      <c r="P136" s="179">
        <f t="shared" si="11"/>
        <v>0</v>
      </c>
      <c r="Q136" s="179">
        <v>0</v>
      </c>
      <c r="R136" s="179">
        <f t="shared" si="12"/>
        <v>0</v>
      </c>
      <c r="S136" s="179">
        <v>0</v>
      </c>
      <c r="T136" s="180">
        <f t="shared" si="13"/>
        <v>0</v>
      </c>
      <c r="AR136" s="15" t="s">
        <v>143</v>
      </c>
      <c r="AT136" s="15" t="s">
        <v>145</v>
      </c>
      <c r="AU136" s="15" t="s">
        <v>22</v>
      </c>
      <c r="AY136" s="15" t="s">
        <v>144</v>
      </c>
      <c r="BE136" s="181">
        <f t="shared" si="14"/>
        <v>0</v>
      </c>
      <c r="BF136" s="181">
        <f t="shared" si="15"/>
        <v>0</v>
      </c>
      <c r="BG136" s="181">
        <f t="shared" si="16"/>
        <v>0</v>
      </c>
      <c r="BH136" s="181">
        <f t="shared" si="17"/>
        <v>0</v>
      </c>
      <c r="BI136" s="181">
        <f t="shared" si="18"/>
        <v>0</v>
      </c>
      <c r="BJ136" s="15" t="s">
        <v>22</v>
      </c>
      <c r="BK136" s="181">
        <f t="shared" si="19"/>
        <v>0</v>
      </c>
      <c r="BL136" s="15" t="s">
        <v>143</v>
      </c>
      <c r="BM136" s="15" t="s">
        <v>323</v>
      </c>
    </row>
    <row r="137" spans="2:65" s="1" customFormat="1" ht="22.5" customHeight="1">
      <c r="B137" s="32"/>
      <c r="C137" s="170" t="s">
        <v>324</v>
      </c>
      <c r="D137" s="170" t="s">
        <v>145</v>
      </c>
      <c r="E137" s="171" t="s">
        <v>325</v>
      </c>
      <c r="F137" s="172" t="s">
        <v>326</v>
      </c>
      <c r="G137" s="173" t="s">
        <v>153</v>
      </c>
      <c r="H137" s="174">
        <v>18</v>
      </c>
      <c r="I137" s="175"/>
      <c r="J137" s="176">
        <f t="shared" si="10"/>
        <v>0</v>
      </c>
      <c r="K137" s="172" t="s">
        <v>149</v>
      </c>
      <c r="L137" s="52"/>
      <c r="M137" s="177" t="s">
        <v>20</v>
      </c>
      <c r="N137" s="178" t="s">
        <v>45</v>
      </c>
      <c r="O137" s="33"/>
      <c r="P137" s="179">
        <f t="shared" si="11"/>
        <v>0</v>
      </c>
      <c r="Q137" s="179">
        <v>0</v>
      </c>
      <c r="R137" s="179">
        <f t="shared" si="12"/>
        <v>0</v>
      </c>
      <c r="S137" s="179">
        <v>0</v>
      </c>
      <c r="T137" s="180">
        <f t="shared" si="13"/>
        <v>0</v>
      </c>
      <c r="AR137" s="15" t="s">
        <v>143</v>
      </c>
      <c r="AT137" s="15" t="s">
        <v>145</v>
      </c>
      <c r="AU137" s="15" t="s">
        <v>22</v>
      </c>
      <c r="AY137" s="15" t="s">
        <v>144</v>
      </c>
      <c r="BE137" s="181">
        <f t="shared" si="14"/>
        <v>0</v>
      </c>
      <c r="BF137" s="181">
        <f t="shared" si="15"/>
        <v>0</v>
      </c>
      <c r="BG137" s="181">
        <f t="shared" si="16"/>
        <v>0</v>
      </c>
      <c r="BH137" s="181">
        <f t="shared" si="17"/>
        <v>0</v>
      </c>
      <c r="BI137" s="181">
        <f t="shared" si="18"/>
        <v>0</v>
      </c>
      <c r="BJ137" s="15" t="s">
        <v>22</v>
      </c>
      <c r="BK137" s="181">
        <f t="shared" si="19"/>
        <v>0</v>
      </c>
      <c r="BL137" s="15" t="s">
        <v>143</v>
      </c>
      <c r="BM137" s="15" t="s">
        <v>327</v>
      </c>
    </row>
    <row r="138" spans="2:65" s="1" customFormat="1" ht="22.5" customHeight="1">
      <c r="B138" s="32"/>
      <c r="C138" s="170" t="s">
        <v>328</v>
      </c>
      <c r="D138" s="170" t="s">
        <v>145</v>
      </c>
      <c r="E138" s="171" t="s">
        <v>329</v>
      </c>
      <c r="F138" s="172" t="s">
        <v>330</v>
      </c>
      <c r="G138" s="173" t="s">
        <v>153</v>
      </c>
      <c r="H138" s="174">
        <v>1</v>
      </c>
      <c r="I138" s="175"/>
      <c r="J138" s="176">
        <f t="shared" si="10"/>
        <v>0</v>
      </c>
      <c r="K138" s="172" t="s">
        <v>149</v>
      </c>
      <c r="L138" s="52"/>
      <c r="M138" s="177" t="s">
        <v>20</v>
      </c>
      <c r="N138" s="178" t="s">
        <v>45</v>
      </c>
      <c r="O138" s="33"/>
      <c r="P138" s="179">
        <f t="shared" si="11"/>
        <v>0</v>
      </c>
      <c r="Q138" s="179">
        <v>0</v>
      </c>
      <c r="R138" s="179">
        <f t="shared" si="12"/>
        <v>0</v>
      </c>
      <c r="S138" s="179">
        <v>0</v>
      </c>
      <c r="T138" s="180">
        <f t="shared" si="13"/>
        <v>0</v>
      </c>
      <c r="AR138" s="15" t="s">
        <v>143</v>
      </c>
      <c r="AT138" s="15" t="s">
        <v>145</v>
      </c>
      <c r="AU138" s="15" t="s">
        <v>22</v>
      </c>
      <c r="AY138" s="15" t="s">
        <v>144</v>
      </c>
      <c r="BE138" s="181">
        <f t="shared" si="14"/>
        <v>0</v>
      </c>
      <c r="BF138" s="181">
        <f t="shared" si="15"/>
        <v>0</v>
      </c>
      <c r="BG138" s="181">
        <f t="shared" si="16"/>
        <v>0</v>
      </c>
      <c r="BH138" s="181">
        <f t="shared" si="17"/>
        <v>0</v>
      </c>
      <c r="BI138" s="181">
        <f t="shared" si="18"/>
        <v>0</v>
      </c>
      <c r="BJ138" s="15" t="s">
        <v>22</v>
      </c>
      <c r="BK138" s="181">
        <f t="shared" si="19"/>
        <v>0</v>
      </c>
      <c r="BL138" s="15" t="s">
        <v>143</v>
      </c>
      <c r="BM138" s="15" t="s">
        <v>331</v>
      </c>
    </row>
    <row r="139" spans="2:65" s="1" customFormat="1" ht="22.5" customHeight="1">
      <c r="B139" s="32"/>
      <c r="C139" s="170" t="s">
        <v>332</v>
      </c>
      <c r="D139" s="170" t="s">
        <v>145</v>
      </c>
      <c r="E139" s="171" t="s">
        <v>333</v>
      </c>
      <c r="F139" s="172" t="s">
        <v>334</v>
      </c>
      <c r="G139" s="173" t="s">
        <v>153</v>
      </c>
      <c r="H139" s="174">
        <v>1</v>
      </c>
      <c r="I139" s="175"/>
      <c r="J139" s="176">
        <f t="shared" si="10"/>
        <v>0</v>
      </c>
      <c r="K139" s="172" t="s">
        <v>149</v>
      </c>
      <c r="L139" s="52"/>
      <c r="M139" s="177" t="s">
        <v>20</v>
      </c>
      <c r="N139" s="178" t="s">
        <v>45</v>
      </c>
      <c r="O139" s="33"/>
      <c r="P139" s="179">
        <f t="shared" si="11"/>
        <v>0</v>
      </c>
      <c r="Q139" s="179">
        <v>0</v>
      </c>
      <c r="R139" s="179">
        <f t="shared" si="12"/>
        <v>0</v>
      </c>
      <c r="S139" s="179">
        <v>0</v>
      </c>
      <c r="T139" s="180">
        <f t="shared" si="13"/>
        <v>0</v>
      </c>
      <c r="AR139" s="15" t="s">
        <v>143</v>
      </c>
      <c r="AT139" s="15" t="s">
        <v>145</v>
      </c>
      <c r="AU139" s="15" t="s">
        <v>22</v>
      </c>
      <c r="AY139" s="15" t="s">
        <v>144</v>
      </c>
      <c r="BE139" s="181">
        <f t="shared" si="14"/>
        <v>0</v>
      </c>
      <c r="BF139" s="181">
        <f t="shared" si="15"/>
        <v>0</v>
      </c>
      <c r="BG139" s="181">
        <f t="shared" si="16"/>
        <v>0</v>
      </c>
      <c r="BH139" s="181">
        <f t="shared" si="17"/>
        <v>0</v>
      </c>
      <c r="BI139" s="181">
        <f t="shared" si="18"/>
        <v>0</v>
      </c>
      <c r="BJ139" s="15" t="s">
        <v>22</v>
      </c>
      <c r="BK139" s="181">
        <f t="shared" si="19"/>
        <v>0</v>
      </c>
      <c r="BL139" s="15" t="s">
        <v>143</v>
      </c>
      <c r="BM139" s="15" t="s">
        <v>335</v>
      </c>
    </row>
    <row r="140" spans="2:65" s="1" customFormat="1" ht="22.5" customHeight="1">
      <c r="B140" s="32"/>
      <c r="C140" s="170" t="s">
        <v>336</v>
      </c>
      <c r="D140" s="170" t="s">
        <v>145</v>
      </c>
      <c r="E140" s="171" t="s">
        <v>337</v>
      </c>
      <c r="F140" s="172" t="s">
        <v>338</v>
      </c>
      <c r="G140" s="173" t="s">
        <v>192</v>
      </c>
      <c r="H140" s="174">
        <v>60</v>
      </c>
      <c r="I140" s="175"/>
      <c r="J140" s="176">
        <f t="shared" si="10"/>
        <v>0</v>
      </c>
      <c r="K140" s="172" t="s">
        <v>149</v>
      </c>
      <c r="L140" s="52"/>
      <c r="M140" s="177" t="s">
        <v>20</v>
      </c>
      <c r="N140" s="178" t="s">
        <v>45</v>
      </c>
      <c r="O140" s="33"/>
      <c r="P140" s="179">
        <f t="shared" si="11"/>
        <v>0</v>
      </c>
      <c r="Q140" s="179">
        <v>0</v>
      </c>
      <c r="R140" s="179">
        <f t="shared" si="12"/>
        <v>0</v>
      </c>
      <c r="S140" s="179">
        <v>0</v>
      </c>
      <c r="T140" s="180">
        <f t="shared" si="13"/>
        <v>0</v>
      </c>
      <c r="AR140" s="15" t="s">
        <v>143</v>
      </c>
      <c r="AT140" s="15" t="s">
        <v>145</v>
      </c>
      <c r="AU140" s="15" t="s">
        <v>22</v>
      </c>
      <c r="AY140" s="15" t="s">
        <v>144</v>
      </c>
      <c r="BE140" s="181">
        <f t="shared" si="14"/>
        <v>0</v>
      </c>
      <c r="BF140" s="181">
        <f t="shared" si="15"/>
        <v>0</v>
      </c>
      <c r="BG140" s="181">
        <f t="shared" si="16"/>
        <v>0</v>
      </c>
      <c r="BH140" s="181">
        <f t="shared" si="17"/>
        <v>0</v>
      </c>
      <c r="BI140" s="181">
        <f t="shared" si="18"/>
        <v>0</v>
      </c>
      <c r="BJ140" s="15" t="s">
        <v>22</v>
      </c>
      <c r="BK140" s="181">
        <f t="shared" si="19"/>
        <v>0</v>
      </c>
      <c r="BL140" s="15" t="s">
        <v>143</v>
      </c>
      <c r="BM140" s="15" t="s">
        <v>339</v>
      </c>
    </row>
    <row r="141" spans="2:65" s="1" customFormat="1" ht="22.5" customHeight="1">
      <c r="B141" s="32"/>
      <c r="C141" s="170" t="s">
        <v>340</v>
      </c>
      <c r="D141" s="170" t="s">
        <v>145</v>
      </c>
      <c r="E141" s="171" t="s">
        <v>341</v>
      </c>
      <c r="F141" s="172" t="s">
        <v>342</v>
      </c>
      <c r="G141" s="173" t="s">
        <v>192</v>
      </c>
      <c r="H141" s="174">
        <v>200</v>
      </c>
      <c r="I141" s="175"/>
      <c r="J141" s="176">
        <f t="shared" si="10"/>
        <v>0</v>
      </c>
      <c r="K141" s="172" t="s">
        <v>149</v>
      </c>
      <c r="L141" s="52"/>
      <c r="M141" s="177" t="s">
        <v>20</v>
      </c>
      <c r="N141" s="178" t="s">
        <v>45</v>
      </c>
      <c r="O141" s="33"/>
      <c r="P141" s="179">
        <f t="shared" si="11"/>
        <v>0</v>
      </c>
      <c r="Q141" s="179">
        <v>0</v>
      </c>
      <c r="R141" s="179">
        <f t="shared" si="12"/>
        <v>0</v>
      </c>
      <c r="S141" s="179">
        <v>0</v>
      </c>
      <c r="T141" s="180">
        <f t="shared" si="13"/>
        <v>0</v>
      </c>
      <c r="AR141" s="15" t="s">
        <v>143</v>
      </c>
      <c r="AT141" s="15" t="s">
        <v>145</v>
      </c>
      <c r="AU141" s="15" t="s">
        <v>22</v>
      </c>
      <c r="AY141" s="15" t="s">
        <v>144</v>
      </c>
      <c r="BE141" s="181">
        <f t="shared" si="14"/>
        <v>0</v>
      </c>
      <c r="BF141" s="181">
        <f t="shared" si="15"/>
        <v>0</v>
      </c>
      <c r="BG141" s="181">
        <f t="shared" si="16"/>
        <v>0</v>
      </c>
      <c r="BH141" s="181">
        <f t="shared" si="17"/>
        <v>0</v>
      </c>
      <c r="BI141" s="181">
        <f t="shared" si="18"/>
        <v>0</v>
      </c>
      <c r="BJ141" s="15" t="s">
        <v>22</v>
      </c>
      <c r="BK141" s="181">
        <f t="shared" si="19"/>
        <v>0</v>
      </c>
      <c r="BL141" s="15" t="s">
        <v>143</v>
      </c>
      <c r="BM141" s="15" t="s">
        <v>343</v>
      </c>
    </row>
    <row r="142" spans="2:65" s="1" customFormat="1" ht="22.5" customHeight="1">
      <c r="B142" s="32"/>
      <c r="C142" s="170" t="s">
        <v>344</v>
      </c>
      <c r="D142" s="170" t="s">
        <v>145</v>
      </c>
      <c r="E142" s="171" t="s">
        <v>345</v>
      </c>
      <c r="F142" s="172" t="s">
        <v>346</v>
      </c>
      <c r="G142" s="173" t="s">
        <v>192</v>
      </c>
      <c r="H142" s="174">
        <v>100</v>
      </c>
      <c r="I142" s="175"/>
      <c r="J142" s="176">
        <f t="shared" si="10"/>
        <v>0</v>
      </c>
      <c r="K142" s="172" t="s">
        <v>149</v>
      </c>
      <c r="L142" s="52"/>
      <c r="M142" s="177" t="s">
        <v>20</v>
      </c>
      <c r="N142" s="178" t="s">
        <v>45</v>
      </c>
      <c r="O142" s="33"/>
      <c r="P142" s="179">
        <f t="shared" si="11"/>
        <v>0</v>
      </c>
      <c r="Q142" s="179">
        <v>0</v>
      </c>
      <c r="R142" s="179">
        <f t="shared" si="12"/>
        <v>0</v>
      </c>
      <c r="S142" s="179">
        <v>0</v>
      </c>
      <c r="T142" s="180">
        <f t="shared" si="13"/>
        <v>0</v>
      </c>
      <c r="AR142" s="15" t="s">
        <v>143</v>
      </c>
      <c r="AT142" s="15" t="s">
        <v>145</v>
      </c>
      <c r="AU142" s="15" t="s">
        <v>22</v>
      </c>
      <c r="AY142" s="15" t="s">
        <v>144</v>
      </c>
      <c r="BE142" s="181">
        <f t="shared" si="14"/>
        <v>0</v>
      </c>
      <c r="BF142" s="181">
        <f t="shared" si="15"/>
        <v>0</v>
      </c>
      <c r="BG142" s="181">
        <f t="shared" si="16"/>
        <v>0</v>
      </c>
      <c r="BH142" s="181">
        <f t="shared" si="17"/>
        <v>0</v>
      </c>
      <c r="BI142" s="181">
        <f t="shared" si="18"/>
        <v>0</v>
      </c>
      <c r="BJ142" s="15" t="s">
        <v>22</v>
      </c>
      <c r="BK142" s="181">
        <f t="shared" si="19"/>
        <v>0</v>
      </c>
      <c r="BL142" s="15" t="s">
        <v>143</v>
      </c>
      <c r="BM142" s="15" t="s">
        <v>347</v>
      </c>
    </row>
    <row r="143" spans="2:65" s="1" customFormat="1" ht="22.5" customHeight="1">
      <c r="B143" s="32"/>
      <c r="C143" s="170" t="s">
        <v>348</v>
      </c>
      <c r="D143" s="170" t="s">
        <v>145</v>
      </c>
      <c r="E143" s="171" t="s">
        <v>349</v>
      </c>
      <c r="F143" s="172" t="s">
        <v>350</v>
      </c>
      <c r="G143" s="173" t="s">
        <v>192</v>
      </c>
      <c r="H143" s="174">
        <v>100</v>
      </c>
      <c r="I143" s="175"/>
      <c r="J143" s="176">
        <f t="shared" si="10"/>
        <v>0</v>
      </c>
      <c r="K143" s="172" t="s">
        <v>149</v>
      </c>
      <c r="L143" s="52"/>
      <c r="M143" s="177" t="s">
        <v>20</v>
      </c>
      <c r="N143" s="178" t="s">
        <v>45</v>
      </c>
      <c r="O143" s="33"/>
      <c r="P143" s="179">
        <f t="shared" si="11"/>
        <v>0</v>
      </c>
      <c r="Q143" s="179">
        <v>0</v>
      </c>
      <c r="R143" s="179">
        <f t="shared" si="12"/>
        <v>0</v>
      </c>
      <c r="S143" s="179">
        <v>0</v>
      </c>
      <c r="T143" s="180">
        <f t="shared" si="13"/>
        <v>0</v>
      </c>
      <c r="AR143" s="15" t="s">
        <v>143</v>
      </c>
      <c r="AT143" s="15" t="s">
        <v>145</v>
      </c>
      <c r="AU143" s="15" t="s">
        <v>22</v>
      </c>
      <c r="AY143" s="15" t="s">
        <v>144</v>
      </c>
      <c r="BE143" s="181">
        <f t="shared" si="14"/>
        <v>0</v>
      </c>
      <c r="BF143" s="181">
        <f t="shared" si="15"/>
        <v>0</v>
      </c>
      <c r="BG143" s="181">
        <f t="shared" si="16"/>
        <v>0</v>
      </c>
      <c r="BH143" s="181">
        <f t="shared" si="17"/>
        <v>0</v>
      </c>
      <c r="BI143" s="181">
        <f t="shared" si="18"/>
        <v>0</v>
      </c>
      <c r="BJ143" s="15" t="s">
        <v>22</v>
      </c>
      <c r="BK143" s="181">
        <f t="shared" si="19"/>
        <v>0</v>
      </c>
      <c r="BL143" s="15" t="s">
        <v>143</v>
      </c>
      <c r="BM143" s="15" t="s">
        <v>351</v>
      </c>
    </row>
    <row r="144" spans="2:65" s="1" customFormat="1" ht="22.5" customHeight="1">
      <c r="B144" s="32"/>
      <c r="C144" s="170" t="s">
        <v>352</v>
      </c>
      <c r="D144" s="170" t="s">
        <v>145</v>
      </c>
      <c r="E144" s="171" t="s">
        <v>353</v>
      </c>
      <c r="F144" s="172" t="s">
        <v>354</v>
      </c>
      <c r="G144" s="173" t="s">
        <v>192</v>
      </c>
      <c r="H144" s="174">
        <v>50</v>
      </c>
      <c r="I144" s="175"/>
      <c r="J144" s="176">
        <f t="shared" si="10"/>
        <v>0</v>
      </c>
      <c r="K144" s="172" t="s">
        <v>149</v>
      </c>
      <c r="L144" s="52"/>
      <c r="M144" s="177" t="s">
        <v>20</v>
      </c>
      <c r="N144" s="178" t="s">
        <v>45</v>
      </c>
      <c r="O144" s="33"/>
      <c r="P144" s="179">
        <f t="shared" si="11"/>
        <v>0</v>
      </c>
      <c r="Q144" s="179">
        <v>0</v>
      </c>
      <c r="R144" s="179">
        <f t="shared" si="12"/>
        <v>0</v>
      </c>
      <c r="S144" s="179">
        <v>0</v>
      </c>
      <c r="T144" s="180">
        <f t="shared" si="13"/>
        <v>0</v>
      </c>
      <c r="AR144" s="15" t="s">
        <v>143</v>
      </c>
      <c r="AT144" s="15" t="s">
        <v>145</v>
      </c>
      <c r="AU144" s="15" t="s">
        <v>22</v>
      </c>
      <c r="AY144" s="15" t="s">
        <v>144</v>
      </c>
      <c r="BE144" s="181">
        <f t="shared" si="14"/>
        <v>0</v>
      </c>
      <c r="BF144" s="181">
        <f t="shared" si="15"/>
        <v>0</v>
      </c>
      <c r="BG144" s="181">
        <f t="shared" si="16"/>
        <v>0</v>
      </c>
      <c r="BH144" s="181">
        <f t="shared" si="17"/>
        <v>0</v>
      </c>
      <c r="BI144" s="181">
        <f t="shared" si="18"/>
        <v>0</v>
      </c>
      <c r="BJ144" s="15" t="s">
        <v>22</v>
      </c>
      <c r="BK144" s="181">
        <f t="shared" si="19"/>
        <v>0</v>
      </c>
      <c r="BL144" s="15" t="s">
        <v>143</v>
      </c>
      <c r="BM144" s="15" t="s">
        <v>355</v>
      </c>
    </row>
    <row r="145" spans="2:65" s="1" customFormat="1" ht="22.5" customHeight="1">
      <c r="B145" s="32"/>
      <c r="C145" s="170" t="s">
        <v>356</v>
      </c>
      <c r="D145" s="170" t="s">
        <v>145</v>
      </c>
      <c r="E145" s="171" t="s">
        <v>357</v>
      </c>
      <c r="F145" s="172" t="s">
        <v>358</v>
      </c>
      <c r="G145" s="173" t="s">
        <v>359</v>
      </c>
      <c r="H145" s="174">
        <v>1</v>
      </c>
      <c r="I145" s="175"/>
      <c r="J145" s="176">
        <f t="shared" si="10"/>
        <v>0</v>
      </c>
      <c r="K145" s="172" t="s">
        <v>149</v>
      </c>
      <c r="L145" s="52"/>
      <c r="M145" s="177" t="s">
        <v>20</v>
      </c>
      <c r="N145" s="178" t="s">
        <v>45</v>
      </c>
      <c r="O145" s="33"/>
      <c r="P145" s="179">
        <f t="shared" si="11"/>
        <v>0</v>
      </c>
      <c r="Q145" s="179">
        <v>0</v>
      </c>
      <c r="R145" s="179">
        <f t="shared" si="12"/>
        <v>0</v>
      </c>
      <c r="S145" s="179">
        <v>0</v>
      </c>
      <c r="T145" s="180">
        <f t="shared" si="13"/>
        <v>0</v>
      </c>
      <c r="AR145" s="15" t="s">
        <v>143</v>
      </c>
      <c r="AT145" s="15" t="s">
        <v>145</v>
      </c>
      <c r="AU145" s="15" t="s">
        <v>22</v>
      </c>
      <c r="AY145" s="15" t="s">
        <v>144</v>
      </c>
      <c r="BE145" s="181">
        <f t="shared" si="14"/>
        <v>0</v>
      </c>
      <c r="BF145" s="181">
        <f t="shared" si="15"/>
        <v>0</v>
      </c>
      <c r="BG145" s="181">
        <f t="shared" si="16"/>
        <v>0</v>
      </c>
      <c r="BH145" s="181">
        <f t="shared" si="17"/>
        <v>0</v>
      </c>
      <c r="BI145" s="181">
        <f t="shared" si="18"/>
        <v>0</v>
      </c>
      <c r="BJ145" s="15" t="s">
        <v>22</v>
      </c>
      <c r="BK145" s="181">
        <f t="shared" si="19"/>
        <v>0</v>
      </c>
      <c r="BL145" s="15" t="s">
        <v>143</v>
      </c>
      <c r="BM145" s="15" t="s">
        <v>360</v>
      </c>
    </row>
    <row r="146" spans="2:65" s="1" customFormat="1" ht="22.5" customHeight="1">
      <c r="B146" s="32"/>
      <c r="C146" s="170" t="s">
        <v>361</v>
      </c>
      <c r="D146" s="170" t="s">
        <v>145</v>
      </c>
      <c r="E146" s="171" t="s">
        <v>362</v>
      </c>
      <c r="F146" s="172" t="s">
        <v>363</v>
      </c>
      <c r="G146" s="173" t="s">
        <v>153</v>
      </c>
      <c r="H146" s="174">
        <v>5</v>
      </c>
      <c r="I146" s="175"/>
      <c r="J146" s="176">
        <f t="shared" si="10"/>
        <v>0</v>
      </c>
      <c r="K146" s="172" t="s">
        <v>149</v>
      </c>
      <c r="L146" s="52"/>
      <c r="M146" s="177" t="s">
        <v>20</v>
      </c>
      <c r="N146" s="178" t="s">
        <v>45</v>
      </c>
      <c r="O146" s="33"/>
      <c r="P146" s="179">
        <f t="shared" si="11"/>
        <v>0</v>
      </c>
      <c r="Q146" s="179">
        <v>0</v>
      </c>
      <c r="R146" s="179">
        <f t="shared" si="12"/>
        <v>0</v>
      </c>
      <c r="S146" s="179">
        <v>0</v>
      </c>
      <c r="T146" s="180">
        <f t="shared" si="13"/>
        <v>0</v>
      </c>
      <c r="AR146" s="15" t="s">
        <v>143</v>
      </c>
      <c r="AT146" s="15" t="s">
        <v>145</v>
      </c>
      <c r="AU146" s="15" t="s">
        <v>22</v>
      </c>
      <c r="AY146" s="15" t="s">
        <v>144</v>
      </c>
      <c r="BE146" s="181">
        <f t="shared" si="14"/>
        <v>0</v>
      </c>
      <c r="BF146" s="181">
        <f t="shared" si="15"/>
        <v>0</v>
      </c>
      <c r="BG146" s="181">
        <f t="shared" si="16"/>
        <v>0</v>
      </c>
      <c r="BH146" s="181">
        <f t="shared" si="17"/>
        <v>0</v>
      </c>
      <c r="BI146" s="181">
        <f t="shared" si="18"/>
        <v>0</v>
      </c>
      <c r="BJ146" s="15" t="s">
        <v>22</v>
      </c>
      <c r="BK146" s="181">
        <f t="shared" si="19"/>
        <v>0</v>
      </c>
      <c r="BL146" s="15" t="s">
        <v>143</v>
      </c>
      <c r="BM146" s="15" t="s">
        <v>364</v>
      </c>
    </row>
    <row r="147" spans="2:65" s="1" customFormat="1" ht="22.5" customHeight="1">
      <c r="B147" s="32"/>
      <c r="C147" s="170" t="s">
        <v>365</v>
      </c>
      <c r="D147" s="170" t="s">
        <v>145</v>
      </c>
      <c r="E147" s="171" t="s">
        <v>366</v>
      </c>
      <c r="F147" s="172" t="s">
        <v>367</v>
      </c>
      <c r="G147" s="173" t="s">
        <v>153</v>
      </c>
      <c r="H147" s="174">
        <v>50</v>
      </c>
      <c r="I147" s="175"/>
      <c r="J147" s="176">
        <f t="shared" si="10"/>
        <v>0</v>
      </c>
      <c r="K147" s="172" t="s">
        <v>149</v>
      </c>
      <c r="L147" s="52"/>
      <c r="M147" s="177" t="s">
        <v>20</v>
      </c>
      <c r="N147" s="178" t="s">
        <v>45</v>
      </c>
      <c r="O147" s="33"/>
      <c r="P147" s="179">
        <f t="shared" si="11"/>
        <v>0</v>
      </c>
      <c r="Q147" s="179">
        <v>0</v>
      </c>
      <c r="R147" s="179">
        <f t="shared" si="12"/>
        <v>0</v>
      </c>
      <c r="S147" s="179">
        <v>0</v>
      </c>
      <c r="T147" s="180">
        <f t="shared" si="13"/>
        <v>0</v>
      </c>
      <c r="AR147" s="15" t="s">
        <v>143</v>
      </c>
      <c r="AT147" s="15" t="s">
        <v>145</v>
      </c>
      <c r="AU147" s="15" t="s">
        <v>22</v>
      </c>
      <c r="AY147" s="15" t="s">
        <v>144</v>
      </c>
      <c r="BE147" s="181">
        <f t="shared" si="14"/>
        <v>0</v>
      </c>
      <c r="BF147" s="181">
        <f t="shared" si="15"/>
        <v>0</v>
      </c>
      <c r="BG147" s="181">
        <f t="shared" si="16"/>
        <v>0</v>
      </c>
      <c r="BH147" s="181">
        <f t="shared" si="17"/>
        <v>0</v>
      </c>
      <c r="BI147" s="181">
        <f t="shared" si="18"/>
        <v>0</v>
      </c>
      <c r="BJ147" s="15" t="s">
        <v>22</v>
      </c>
      <c r="BK147" s="181">
        <f t="shared" si="19"/>
        <v>0</v>
      </c>
      <c r="BL147" s="15" t="s">
        <v>143</v>
      </c>
      <c r="BM147" s="15" t="s">
        <v>368</v>
      </c>
    </row>
    <row r="148" spans="2:65" s="1" customFormat="1" ht="22.5" customHeight="1">
      <c r="B148" s="32"/>
      <c r="C148" s="170" t="s">
        <v>369</v>
      </c>
      <c r="D148" s="170" t="s">
        <v>145</v>
      </c>
      <c r="E148" s="171" t="s">
        <v>370</v>
      </c>
      <c r="F148" s="172" t="s">
        <v>371</v>
      </c>
      <c r="G148" s="173" t="s">
        <v>153</v>
      </c>
      <c r="H148" s="174">
        <v>20</v>
      </c>
      <c r="I148" s="175"/>
      <c r="J148" s="176">
        <f t="shared" si="10"/>
        <v>0</v>
      </c>
      <c r="K148" s="172" t="s">
        <v>149</v>
      </c>
      <c r="L148" s="52"/>
      <c r="M148" s="177" t="s">
        <v>20</v>
      </c>
      <c r="N148" s="178" t="s">
        <v>45</v>
      </c>
      <c r="O148" s="33"/>
      <c r="P148" s="179">
        <f t="shared" si="11"/>
        <v>0</v>
      </c>
      <c r="Q148" s="179">
        <v>0</v>
      </c>
      <c r="R148" s="179">
        <f t="shared" si="12"/>
        <v>0</v>
      </c>
      <c r="S148" s="179">
        <v>0</v>
      </c>
      <c r="T148" s="180">
        <f t="shared" si="13"/>
        <v>0</v>
      </c>
      <c r="AR148" s="15" t="s">
        <v>143</v>
      </c>
      <c r="AT148" s="15" t="s">
        <v>145</v>
      </c>
      <c r="AU148" s="15" t="s">
        <v>22</v>
      </c>
      <c r="AY148" s="15" t="s">
        <v>144</v>
      </c>
      <c r="BE148" s="181">
        <f t="shared" si="14"/>
        <v>0</v>
      </c>
      <c r="BF148" s="181">
        <f t="shared" si="15"/>
        <v>0</v>
      </c>
      <c r="BG148" s="181">
        <f t="shared" si="16"/>
        <v>0</v>
      </c>
      <c r="BH148" s="181">
        <f t="shared" si="17"/>
        <v>0</v>
      </c>
      <c r="BI148" s="181">
        <f t="shared" si="18"/>
        <v>0</v>
      </c>
      <c r="BJ148" s="15" t="s">
        <v>22</v>
      </c>
      <c r="BK148" s="181">
        <f t="shared" si="19"/>
        <v>0</v>
      </c>
      <c r="BL148" s="15" t="s">
        <v>143</v>
      </c>
      <c r="BM148" s="15" t="s">
        <v>372</v>
      </c>
    </row>
    <row r="149" spans="2:65" s="1" customFormat="1" ht="22.5" customHeight="1">
      <c r="B149" s="32"/>
      <c r="C149" s="170" t="s">
        <v>373</v>
      </c>
      <c r="D149" s="170" t="s">
        <v>145</v>
      </c>
      <c r="E149" s="171" t="s">
        <v>374</v>
      </c>
      <c r="F149" s="172" t="s">
        <v>375</v>
      </c>
      <c r="G149" s="173" t="s">
        <v>376</v>
      </c>
      <c r="H149" s="174">
        <v>1</v>
      </c>
      <c r="I149" s="175"/>
      <c r="J149" s="176">
        <f t="shared" si="10"/>
        <v>0</v>
      </c>
      <c r="K149" s="172" t="s">
        <v>149</v>
      </c>
      <c r="L149" s="52"/>
      <c r="M149" s="177" t="s">
        <v>20</v>
      </c>
      <c r="N149" s="178" t="s">
        <v>45</v>
      </c>
      <c r="O149" s="33"/>
      <c r="P149" s="179">
        <f t="shared" si="11"/>
        <v>0</v>
      </c>
      <c r="Q149" s="179">
        <v>0</v>
      </c>
      <c r="R149" s="179">
        <f t="shared" si="12"/>
        <v>0</v>
      </c>
      <c r="S149" s="179">
        <v>0</v>
      </c>
      <c r="T149" s="180">
        <f t="shared" si="13"/>
        <v>0</v>
      </c>
      <c r="AR149" s="15" t="s">
        <v>143</v>
      </c>
      <c r="AT149" s="15" t="s">
        <v>145</v>
      </c>
      <c r="AU149" s="15" t="s">
        <v>22</v>
      </c>
      <c r="AY149" s="15" t="s">
        <v>144</v>
      </c>
      <c r="BE149" s="181">
        <f t="shared" si="14"/>
        <v>0</v>
      </c>
      <c r="BF149" s="181">
        <f t="shared" si="15"/>
        <v>0</v>
      </c>
      <c r="BG149" s="181">
        <f t="shared" si="16"/>
        <v>0</v>
      </c>
      <c r="BH149" s="181">
        <f t="shared" si="17"/>
        <v>0</v>
      </c>
      <c r="BI149" s="181">
        <f t="shared" si="18"/>
        <v>0</v>
      </c>
      <c r="BJ149" s="15" t="s">
        <v>22</v>
      </c>
      <c r="BK149" s="181">
        <f t="shared" si="19"/>
        <v>0</v>
      </c>
      <c r="BL149" s="15" t="s">
        <v>143</v>
      </c>
      <c r="BM149" s="15" t="s">
        <v>377</v>
      </c>
    </row>
    <row r="150" spans="2:65" s="1" customFormat="1" ht="22.5" customHeight="1">
      <c r="B150" s="32"/>
      <c r="C150" s="170" t="s">
        <v>378</v>
      </c>
      <c r="D150" s="170" t="s">
        <v>145</v>
      </c>
      <c r="E150" s="171" t="s">
        <v>379</v>
      </c>
      <c r="F150" s="172" t="s">
        <v>380</v>
      </c>
      <c r="G150" s="173" t="s">
        <v>381</v>
      </c>
      <c r="H150" s="174">
        <v>180</v>
      </c>
      <c r="I150" s="175"/>
      <c r="J150" s="176">
        <f t="shared" si="10"/>
        <v>0</v>
      </c>
      <c r="K150" s="172" t="s">
        <v>149</v>
      </c>
      <c r="L150" s="52"/>
      <c r="M150" s="177" t="s">
        <v>20</v>
      </c>
      <c r="N150" s="178" t="s">
        <v>45</v>
      </c>
      <c r="O150" s="33"/>
      <c r="P150" s="179">
        <f t="shared" si="11"/>
        <v>0</v>
      </c>
      <c r="Q150" s="179">
        <v>0</v>
      </c>
      <c r="R150" s="179">
        <f t="shared" si="12"/>
        <v>0</v>
      </c>
      <c r="S150" s="179">
        <v>0</v>
      </c>
      <c r="T150" s="180">
        <f t="shared" si="13"/>
        <v>0</v>
      </c>
      <c r="AR150" s="15" t="s">
        <v>143</v>
      </c>
      <c r="AT150" s="15" t="s">
        <v>145</v>
      </c>
      <c r="AU150" s="15" t="s">
        <v>22</v>
      </c>
      <c r="AY150" s="15" t="s">
        <v>144</v>
      </c>
      <c r="BE150" s="181">
        <f t="shared" si="14"/>
        <v>0</v>
      </c>
      <c r="BF150" s="181">
        <f t="shared" si="15"/>
        <v>0</v>
      </c>
      <c r="BG150" s="181">
        <f t="shared" si="16"/>
        <v>0</v>
      </c>
      <c r="BH150" s="181">
        <f t="shared" si="17"/>
        <v>0</v>
      </c>
      <c r="BI150" s="181">
        <f t="shared" si="18"/>
        <v>0</v>
      </c>
      <c r="BJ150" s="15" t="s">
        <v>22</v>
      </c>
      <c r="BK150" s="181">
        <f t="shared" si="19"/>
        <v>0</v>
      </c>
      <c r="BL150" s="15" t="s">
        <v>143</v>
      </c>
      <c r="BM150" s="15" t="s">
        <v>382</v>
      </c>
    </row>
    <row r="151" spans="2:65" s="1" customFormat="1" ht="22.5" customHeight="1">
      <c r="B151" s="32"/>
      <c r="C151" s="170" t="s">
        <v>383</v>
      </c>
      <c r="D151" s="170" t="s">
        <v>145</v>
      </c>
      <c r="E151" s="171" t="s">
        <v>384</v>
      </c>
      <c r="F151" s="172" t="s">
        <v>385</v>
      </c>
      <c r="G151" s="173" t="s">
        <v>148</v>
      </c>
      <c r="H151" s="174">
        <v>0.03</v>
      </c>
      <c r="I151" s="175"/>
      <c r="J151" s="176">
        <f t="shared" si="10"/>
        <v>0</v>
      </c>
      <c r="K151" s="172" t="s">
        <v>149</v>
      </c>
      <c r="L151" s="52"/>
      <c r="M151" s="177" t="s">
        <v>20</v>
      </c>
      <c r="N151" s="178" t="s">
        <v>45</v>
      </c>
      <c r="O151" s="33"/>
      <c r="P151" s="179">
        <f t="shared" si="11"/>
        <v>0</v>
      </c>
      <c r="Q151" s="179">
        <v>0</v>
      </c>
      <c r="R151" s="179">
        <f t="shared" si="12"/>
        <v>0</v>
      </c>
      <c r="S151" s="179">
        <v>0</v>
      </c>
      <c r="T151" s="180">
        <f t="shared" si="13"/>
        <v>0</v>
      </c>
      <c r="AR151" s="15" t="s">
        <v>143</v>
      </c>
      <c r="AT151" s="15" t="s">
        <v>145</v>
      </c>
      <c r="AU151" s="15" t="s">
        <v>22</v>
      </c>
      <c r="AY151" s="15" t="s">
        <v>144</v>
      </c>
      <c r="BE151" s="181">
        <f t="shared" si="14"/>
        <v>0</v>
      </c>
      <c r="BF151" s="181">
        <f t="shared" si="15"/>
        <v>0</v>
      </c>
      <c r="BG151" s="181">
        <f t="shared" si="16"/>
        <v>0</v>
      </c>
      <c r="BH151" s="181">
        <f t="shared" si="17"/>
        <v>0</v>
      </c>
      <c r="BI151" s="181">
        <f t="shared" si="18"/>
        <v>0</v>
      </c>
      <c r="BJ151" s="15" t="s">
        <v>22</v>
      </c>
      <c r="BK151" s="181">
        <f t="shared" si="19"/>
        <v>0</v>
      </c>
      <c r="BL151" s="15" t="s">
        <v>143</v>
      </c>
      <c r="BM151" s="15" t="s">
        <v>386</v>
      </c>
    </row>
    <row r="152" spans="2:65" s="1" customFormat="1" ht="22.5" customHeight="1">
      <c r="B152" s="32"/>
      <c r="C152" s="170" t="s">
        <v>387</v>
      </c>
      <c r="D152" s="170" t="s">
        <v>145</v>
      </c>
      <c r="E152" s="171" t="s">
        <v>388</v>
      </c>
      <c r="F152" s="172" t="s">
        <v>389</v>
      </c>
      <c r="G152" s="173" t="s">
        <v>148</v>
      </c>
      <c r="H152" s="174">
        <v>0.2</v>
      </c>
      <c r="I152" s="175"/>
      <c r="J152" s="176">
        <f t="shared" si="10"/>
        <v>0</v>
      </c>
      <c r="K152" s="172" t="s">
        <v>149</v>
      </c>
      <c r="L152" s="52"/>
      <c r="M152" s="177" t="s">
        <v>20</v>
      </c>
      <c r="N152" s="178" t="s">
        <v>45</v>
      </c>
      <c r="O152" s="33"/>
      <c r="P152" s="179">
        <f t="shared" si="11"/>
        <v>0</v>
      </c>
      <c r="Q152" s="179">
        <v>0</v>
      </c>
      <c r="R152" s="179">
        <f t="shared" si="12"/>
        <v>0</v>
      </c>
      <c r="S152" s="179">
        <v>0</v>
      </c>
      <c r="T152" s="180">
        <f t="shared" si="13"/>
        <v>0</v>
      </c>
      <c r="AR152" s="15" t="s">
        <v>143</v>
      </c>
      <c r="AT152" s="15" t="s">
        <v>145</v>
      </c>
      <c r="AU152" s="15" t="s">
        <v>22</v>
      </c>
      <c r="AY152" s="15" t="s">
        <v>144</v>
      </c>
      <c r="BE152" s="181">
        <f t="shared" si="14"/>
        <v>0</v>
      </c>
      <c r="BF152" s="181">
        <f t="shared" si="15"/>
        <v>0</v>
      </c>
      <c r="BG152" s="181">
        <f t="shared" si="16"/>
        <v>0</v>
      </c>
      <c r="BH152" s="181">
        <f t="shared" si="17"/>
        <v>0</v>
      </c>
      <c r="BI152" s="181">
        <f t="shared" si="18"/>
        <v>0</v>
      </c>
      <c r="BJ152" s="15" t="s">
        <v>22</v>
      </c>
      <c r="BK152" s="181">
        <f t="shared" si="19"/>
        <v>0</v>
      </c>
      <c r="BL152" s="15" t="s">
        <v>143</v>
      </c>
      <c r="BM152" s="15" t="s">
        <v>390</v>
      </c>
    </row>
    <row r="153" spans="2:63" s="9" customFormat="1" ht="37.35" customHeight="1">
      <c r="B153" s="156"/>
      <c r="C153" s="157"/>
      <c r="D153" s="158" t="s">
        <v>73</v>
      </c>
      <c r="E153" s="159" t="s">
        <v>391</v>
      </c>
      <c r="F153" s="159" t="s">
        <v>392</v>
      </c>
      <c r="G153" s="157"/>
      <c r="H153" s="157"/>
      <c r="I153" s="160"/>
      <c r="J153" s="161">
        <f>BK153</f>
        <v>0</v>
      </c>
      <c r="K153" s="157"/>
      <c r="L153" s="162"/>
      <c r="M153" s="163"/>
      <c r="N153" s="164"/>
      <c r="O153" s="164"/>
      <c r="P153" s="165">
        <f>SUM(P154:P174)</f>
        <v>0</v>
      </c>
      <c r="Q153" s="164"/>
      <c r="R153" s="165">
        <f>SUM(R154:R174)</f>
        <v>0</v>
      </c>
      <c r="S153" s="164"/>
      <c r="T153" s="166">
        <f>SUM(T154:T174)</f>
        <v>0</v>
      </c>
      <c r="AR153" s="167" t="s">
        <v>143</v>
      </c>
      <c r="AT153" s="168" t="s">
        <v>73</v>
      </c>
      <c r="AU153" s="168" t="s">
        <v>74</v>
      </c>
      <c r="AY153" s="167" t="s">
        <v>144</v>
      </c>
      <c r="BK153" s="169">
        <f>SUM(BK154:BK174)</f>
        <v>0</v>
      </c>
    </row>
    <row r="154" spans="2:65" s="1" customFormat="1" ht="22.5" customHeight="1">
      <c r="B154" s="32"/>
      <c r="C154" s="170" t="s">
        <v>393</v>
      </c>
      <c r="D154" s="170" t="s">
        <v>145</v>
      </c>
      <c r="E154" s="171" t="s">
        <v>394</v>
      </c>
      <c r="F154" s="172" t="s">
        <v>395</v>
      </c>
      <c r="G154" s="173" t="s">
        <v>148</v>
      </c>
      <c r="H154" s="174">
        <v>1</v>
      </c>
      <c r="I154" s="175"/>
      <c r="J154" s="176">
        <f aca="true" t="shared" si="20" ref="J154:J174">ROUND(I154*H154,2)</f>
        <v>0</v>
      </c>
      <c r="K154" s="172" t="s">
        <v>149</v>
      </c>
      <c r="L154" s="52"/>
      <c r="M154" s="177" t="s">
        <v>20</v>
      </c>
      <c r="N154" s="178" t="s">
        <v>45</v>
      </c>
      <c r="O154" s="33"/>
      <c r="P154" s="179">
        <f aca="true" t="shared" si="21" ref="P154:P174">O154*H154</f>
        <v>0</v>
      </c>
      <c r="Q154" s="179">
        <v>0</v>
      </c>
      <c r="R154" s="179">
        <f aca="true" t="shared" si="22" ref="R154:R174">Q154*H154</f>
        <v>0</v>
      </c>
      <c r="S154" s="179">
        <v>0</v>
      </c>
      <c r="T154" s="180">
        <f aca="true" t="shared" si="23" ref="T154:T174">S154*H154</f>
        <v>0</v>
      </c>
      <c r="AR154" s="15" t="s">
        <v>143</v>
      </c>
      <c r="AT154" s="15" t="s">
        <v>145</v>
      </c>
      <c r="AU154" s="15" t="s">
        <v>22</v>
      </c>
      <c r="AY154" s="15" t="s">
        <v>144</v>
      </c>
      <c r="BE154" s="181">
        <f aca="true" t="shared" si="24" ref="BE154:BE174">IF(N154="základní",J154,0)</f>
        <v>0</v>
      </c>
      <c r="BF154" s="181">
        <f aca="true" t="shared" si="25" ref="BF154:BF174">IF(N154="snížená",J154,0)</f>
        <v>0</v>
      </c>
      <c r="BG154" s="181">
        <f aca="true" t="shared" si="26" ref="BG154:BG174">IF(N154="zákl. přenesená",J154,0)</f>
        <v>0</v>
      </c>
      <c r="BH154" s="181">
        <f aca="true" t="shared" si="27" ref="BH154:BH174">IF(N154="sníž. přenesená",J154,0)</f>
        <v>0</v>
      </c>
      <c r="BI154" s="181">
        <f aca="true" t="shared" si="28" ref="BI154:BI174">IF(N154="nulová",J154,0)</f>
        <v>0</v>
      </c>
      <c r="BJ154" s="15" t="s">
        <v>22</v>
      </c>
      <c r="BK154" s="181">
        <f aca="true" t="shared" si="29" ref="BK154:BK174">ROUND(I154*H154,2)</f>
        <v>0</v>
      </c>
      <c r="BL154" s="15" t="s">
        <v>143</v>
      </c>
      <c r="BM154" s="15" t="s">
        <v>396</v>
      </c>
    </row>
    <row r="155" spans="2:65" s="1" customFormat="1" ht="31.5" customHeight="1">
      <c r="B155" s="32"/>
      <c r="C155" s="170" t="s">
        <v>397</v>
      </c>
      <c r="D155" s="170" t="s">
        <v>145</v>
      </c>
      <c r="E155" s="171" t="s">
        <v>398</v>
      </c>
      <c r="F155" s="172" t="s">
        <v>399</v>
      </c>
      <c r="G155" s="173" t="s">
        <v>153</v>
      </c>
      <c r="H155" s="174">
        <v>1</v>
      </c>
      <c r="I155" s="175"/>
      <c r="J155" s="176">
        <f t="shared" si="20"/>
        <v>0</v>
      </c>
      <c r="K155" s="172" t="s">
        <v>149</v>
      </c>
      <c r="L155" s="52"/>
      <c r="M155" s="177" t="s">
        <v>20</v>
      </c>
      <c r="N155" s="178" t="s">
        <v>45</v>
      </c>
      <c r="O155" s="33"/>
      <c r="P155" s="179">
        <f t="shared" si="21"/>
        <v>0</v>
      </c>
      <c r="Q155" s="179">
        <v>0</v>
      </c>
      <c r="R155" s="179">
        <f t="shared" si="22"/>
        <v>0</v>
      </c>
      <c r="S155" s="179">
        <v>0</v>
      </c>
      <c r="T155" s="180">
        <f t="shared" si="23"/>
        <v>0</v>
      </c>
      <c r="AR155" s="15" t="s">
        <v>143</v>
      </c>
      <c r="AT155" s="15" t="s">
        <v>145</v>
      </c>
      <c r="AU155" s="15" t="s">
        <v>22</v>
      </c>
      <c r="AY155" s="15" t="s">
        <v>144</v>
      </c>
      <c r="BE155" s="181">
        <f t="shared" si="24"/>
        <v>0</v>
      </c>
      <c r="BF155" s="181">
        <f t="shared" si="25"/>
        <v>0</v>
      </c>
      <c r="BG155" s="181">
        <f t="shared" si="26"/>
        <v>0</v>
      </c>
      <c r="BH155" s="181">
        <f t="shared" si="27"/>
        <v>0</v>
      </c>
      <c r="BI155" s="181">
        <f t="shared" si="28"/>
        <v>0</v>
      </c>
      <c r="BJ155" s="15" t="s">
        <v>22</v>
      </c>
      <c r="BK155" s="181">
        <f t="shared" si="29"/>
        <v>0</v>
      </c>
      <c r="BL155" s="15" t="s">
        <v>143</v>
      </c>
      <c r="BM155" s="15" t="s">
        <v>400</v>
      </c>
    </row>
    <row r="156" spans="2:65" s="1" customFormat="1" ht="22.5" customHeight="1">
      <c r="B156" s="32"/>
      <c r="C156" s="170" t="s">
        <v>401</v>
      </c>
      <c r="D156" s="170" t="s">
        <v>145</v>
      </c>
      <c r="E156" s="171" t="s">
        <v>402</v>
      </c>
      <c r="F156" s="172" t="s">
        <v>403</v>
      </c>
      <c r="G156" s="173" t="s">
        <v>153</v>
      </c>
      <c r="H156" s="174">
        <v>1</v>
      </c>
      <c r="I156" s="175"/>
      <c r="J156" s="176">
        <f t="shared" si="20"/>
        <v>0</v>
      </c>
      <c r="K156" s="172" t="s">
        <v>149</v>
      </c>
      <c r="L156" s="52"/>
      <c r="M156" s="177" t="s">
        <v>20</v>
      </c>
      <c r="N156" s="178" t="s">
        <v>45</v>
      </c>
      <c r="O156" s="33"/>
      <c r="P156" s="179">
        <f t="shared" si="21"/>
        <v>0</v>
      </c>
      <c r="Q156" s="179">
        <v>0</v>
      </c>
      <c r="R156" s="179">
        <f t="shared" si="22"/>
        <v>0</v>
      </c>
      <c r="S156" s="179">
        <v>0</v>
      </c>
      <c r="T156" s="180">
        <f t="shared" si="23"/>
        <v>0</v>
      </c>
      <c r="AR156" s="15" t="s">
        <v>143</v>
      </c>
      <c r="AT156" s="15" t="s">
        <v>145</v>
      </c>
      <c r="AU156" s="15" t="s">
        <v>22</v>
      </c>
      <c r="AY156" s="15" t="s">
        <v>144</v>
      </c>
      <c r="BE156" s="181">
        <f t="shared" si="24"/>
        <v>0</v>
      </c>
      <c r="BF156" s="181">
        <f t="shared" si="25"/>
        <v>0</v>
      </c>
      <c r="BG156" s="181">
        <f t="shared" si="26"/>
        <v>0</v>
      </c>
      <c r="BH156" s="181">
        <f t="shared" si="27"/>
        <v>0</v>
      </c>
      <c r="BI156" s="181">
        <f t="shared" si="28"/>
        <v>0</v>
      </c>
      <c r="BJ156" s="15" t="s">
        <v>22</v>
      </c>
      <c r="BK156" s="181">
        <f t="shared" si="29"/>
        <v>0</v>
      </c>
      <c r="BL156" s="15" t="s">
        <v>143</v>
      </c>
      <c r="BM156" s="15" t="s">
        <v>404</v>
      </c>
    </row>
    <row r="157" spans="2:65" s="1" customFormat="1" ht="22.5" customHeight="1">
      <c r="B157" s="32"/>
      <c r="C157" s="170" t="s">
        <v>405</v>
      </c>
      <c r="D157" s="170" t="s">
        <v>145</v>
      </c>
      <c r="E157" s="171" t="s">
        <v>406</v>
      </c>
      <c r="F157" s="172" t="s">
        <v>407</v>
      </c>
      <c r="G157" s="173" t="s">
        <v>153</v>
      </c>
      <c r="H157" s="174">
        <v>1</v>
      </c>
      <c r="I157" s="175"/>
      <c r="J157" s="176">
        <f t="shared" si="20"/>
        <v>0</v>
      </c>
      <c r="K157" s="172" t="s">
        <v>149</v>
      </c>
      <c r="L157" s="52"/>
      <c r="M157" s="177" t="s">
        <v>20</v>
      </c>
      <c r="N157" s="178" t="s">
        <v>45</v>
      </c>
      <c r="O157" s="33"/>
      <c r="P157" s="179">
        <f t="shared" si="21"/>
        <v>0</v>
      </c>
      <c r="Q157" s="179">
        <v>0</v>
      </c>
      <c r="R157" s="179">
        <f t="shared" si="22"/>
        <v>0</v>
      </c>
      <c r="S157" s="179">
        <v>0</v>
      </c>
      <c r="T157" s="180">
        <f t="shared" si="23"/>
        <v>0</v>
      </c>
      <c r="AR157" s="15" t="s">
        <v>143</v>
      </c>
      <c r="AT157" s="15" t="s">
        <v>145</v>
      </c>
      <c r="AU157" s="15" t="s">
        <v>22</v>
      </c>
      <c r="AY157" s="15" t="s">
        <v>144</v>
      </c>
      <c r="BE157" s="181">
        <f t="shared" si="24"/>
        <v>0</v>
      </c>
      <c r="BF157" s="181">
        <f t="shared" si="25"/>
        <v>0</v>
      </c>
      <c r="BG157" s="181">
        <f t="shared" si="26"/>
        <v>0</v>
      </c>
      <c r="BH157" s="181">
        <f t="shared" si="27"/>
        <v>0</v>
      </c>
      <c r="BI157" s="181">
        <f t="shared" si="28"/>
        <v>0</v>
      </c>
      <c r="BJ157" s="15" t="s">
        <v>22</v>
      </c>
      <c r="BK157" s="181">
        <f t="shared" si="29"/>
        <v>0</v>
      </c>
      <c r="BL157" s="15" t="s">
        <v>143</v>
      </c>
      <c r="BM157" s="15" t="s">
        <v>408</v>
      </c>
    </row>
    <row r="158" spans="2:65" s="1" customFormat="1" ht="22.5" customHeight="1">
      <c r="B158" s="32"/>
      <c r="C158" s="170" t="s">
        <v>409</v>
      </c>
      <c r="D158" s="170" t="s">
        <v>145</v>
      </c>
      <c r="E158" s="171" t="s">
        <v>410</v>
      </c>
      <c r="F158" s="172" t="s">
        <v>411</v>
      </c>
      <c r="G158" s="173" t="s">
        <v>153</v>
      </c>
      <c r="H158" s="174">
        <v>1</v>
      </c>
      <c r="I158" s="175"/>
      <c r="J158" s="176">
        <f t="shared" si="20"/>
        <v>0</v>
      </c>
      <c r="K158" s="172" t="s">
        <v>149</v>
      </c>
      <c r="L158" s="52"/>
      <c r="M158" s="177" t="s">
        <v>20</v>
      </c>
      <c r="N158" s="178" t="s">
        <v>45</v>
      </c>
      <c r="O158" s="33"/>
      <c r="P158" s="179">
        <f t="shared" si="21"/>
        <v>0</v>
      </c>
      <c r="Q158" s="179">
        <v>0</v>
      </c>
      <c r="R158" s="179">
        <f t="shared" si="22"/>
        <v>0</v>
      </c>
      <c r="S158" s="179">
        <v>0</v>
      </c>
      <c r="T158" s="180">
        <f t="shared" si="23"/>
        <v>0</v>
      </c>
      <c r="AR158" s="15" t="s">
        <v>143</v>
      </c>
      <c r="AT158" s="15" t="s">
        <v>145</v>
      </c>
      <c r="AU158" s="15" t="s">
        <v>22</v>
      </c>
      <c r="AY158" s="15" t="s">
        <v>144</v>
      </c>
      <c r="BE158" s="181">
        <f t="shared" si="24"/>
        <v>0</v>
      </c>
      <c r="BF158" s="181">
        <f t="shared" si="25"/>
        <v>0</v>
      </c>
      <c r="BG158" s="181">
        <f t="shared" si="26"/>
        <v>0</v>
      </c>
      <c r="BH158" s="181">
        <f t="shared" si="27"/>
        <v>0</v>
      </c>
      <c r="BI158" s="181">
        <f t="shared" si="28"/>
        <v>0</v>
      </c>
      <c r="BJ158" s="15" t="s">
        <v>22</v>
      </c>
      <c r="BK158" s="181">
        <f t="shared" si="29"/>
        <v>0</v>
      </c>
      <c r="BL158" s="15" t="s">
        <v>143</v>
      </c>
      <c r="BM158" s="15" t="s">
        <v>412</v>
      </c>
    </row>
    <row r="159" spans="2:65" s="1" customFormat="1" ht="22.5" customHeight="1">
      <c r="B159" s="32"/>
      <c r="C159" s="170" t="s">
        <v>413</v>
      </c>
      <c r="D159" s="170" t="s">
        <v>145</v>
      </c>
      <c r="E159" s="171" t="s">
        <v>414</v>
      </c>
      <c r="F159" s="172" t="s">
        <v>415</v>
      </c>
      <c r="G159" s="173" t="s">
        <v>153</v>
      </c>
      <c r="H159" s="174">
        <v>1</v>
      </c>
      <c r="I159" s="175"/>
      <c r="J159" s="176">
        <f t="shared" si="20"/>
        <v>0</v>
      </c>
      <c r="K159" s="172" t="s">
        <v>149</v>
      </c>
      <c r="L159" s="52"/>
      <c r="M159" s="177" t="s">
        <v>20</v>
      </c>
      <c r="N159" s="178" t="s">
        <v>45</v>
      </c>
      <c r="O159" s="33"/>
      <c r="P159" s="179">
        <f t="shared" si="21"/>
        <v>0</v>
      </c>
      <c r="Q159" s="179">
        <v>0</v>
      </c>
      <c r="R159" s="179">
        <f t="shared" si="22"/>
        <v>0</v>
      </c>
      <c r="S159" s="179">
        <v>0</v>
      </c>
      <c r="T159" s="180">
        <f t="shared" si="23"/>
        <v>0</v>
      </c>
      <c r="AR159" s="15" t="s">
        <v>143</v>
      </c>
      <c r="AT159" s="15" t="s">
        <v>145</v>
      </c>
      <c r="AU159" s="15" t="s">
        <v>22</v>
      </c>
      <c r="AY159" s="15" t="s">
        <v>144</v>
      </c>
      <c r="BE159" s="181">
        <f t="shared" si="24"/>
        <v>0</v>
      </c>
      <c r="BF159" s="181">
        <f t="shared" si="25"/>
        <v>0</v>
      </c>
      <c r="BG159" s="181">
        <f t="shared" si="26"/>
        <v>0</v>
      </c>
      <c r="BH159" s="181">
        <f t="shared" si="27"/>
        <v>0</v>
      </c>
      <c r="BI159" s="181">
        <f t="shared" si="28"/>
        <v>0</v>
      </c>
      <c r="BJ159" s="15" t="s">
        <v>22</v>
      </c>
      <c r="BK159" s="181">
        <f t="shared" si="29"/>
        <v>0</v>
      </c>
      <c r="BL159" s="15" t="s">
        <v>143</v>
      </c>
      <c r="BM159" s="15" t="s">
        <v>416</v>
      </c>
    </row>
    <row r="160" spans="2:65" s="1" customFormat="1" ht="57" customHeight="1">
      <c r="B160" s="32"/>
      <c r="C160" s="170" t="s">
        <v>417</v>
      </c>
      <c r="D160" s="170" t="s">
        <v>145</v>
      </c>
      <c r="E160" s="171" t="s">
        <v>418</v>
      </c>
      <c r="F160" s="172" t="s">
        <v>419</v>
      </c>
      <c r="G160" s="173" t="s">
        <v>153</v>
      </c>
      <c r="H160" s="174">
        <v>3</v>
      </c>
      <c r="I160" s="175"/>
      <c r="J160" s="176">
        <f t="shared" si="20"/>
        <v>0</v>
      </c>
      <c r="K160" s="172" t="s">
        <v>149</v>
      </c>
      <c r="L160" s="52"/>
      <c r="M160" s="177" t="s">
        <v>20</v>
      </c>
      <c r="N160" s="178" t="s">
        <v>45</v>
      </c>
      <c r="O160" s="33"/>
      <c r="P160" s="179">
        <f t="shared" si="21"/>
        <v>0</v>
      </c>
      <c r="Q160" s="179">
        <v>0</v>
      </c>
      <c r="R160" s="179">
        <f t="shared" si="22"/>
        <v>0</v>
      </c>
      <c r="S160" s="179">
        <v>0</v>
      </c>
      <c r="T160" s="180">
        <f t="shared" si="23"/>
        <v>0</v>
      </c>
      <c r="AR160" s="15" t="s">
        <v>143</v>
      </c>
      <c r="AT160" s="15" t="s">
        <v>145</v>
      </c>
      <c r="AU160" s="15" t="s">
        <v>22</v>
      </c>
      <c r="AY160" s="15" t="s">
        <v>144</v>
      </c>
      <c r="BE160" s="181">
        <f t="shared" si="24"/>
        <v>0</v>
      </c>
      <c r="BF160" s="181">
        <f t="shared" si="25"/>
        <v>0</v>
      </c>
      <c r="BG160" s="181">
        <f t="shared" si="26"/>
        <v>0</v>
      </c>
      <c r="BH160" s="181">
        <f t="shared" si="27"/>
        <v>0</v>
      </c>
      <c r="BI160" s="181">
        <f t="shared" si="28"/>
        <v>0</v>
      </c>
      <c r="BJ160" s="15" t="s">
        <v>22</v>
      </c>
      <c r="BK160" s="181">
        <f t="shared" si="29"/>
        <v>0</v>
      </c>
      <c r="BL160" s="15" t="s">
        <v>143</v>
      </c>
      <c r="BM160" s="15" t="s">
        <v>420</v>
      </c>
    </row>
    <row r="161" spans="2:65" s="1" customFormat="1" ht="22.5" customHeight="1">
      <c r="B161" s="32"/>
      <c r="C161" s="170" t="s">
        <v>421</v>
      </c>
      <c r="D161" s="170" t="s">
        <v>145</v>
      </c>
      <c r="E161" s="171" t="s">
        <v>422</v>
      </c>
      <c r="F161" s="172" t="s">
        <v>423</v>
      </c>
      <c r="G161" s="173" t="s">
        <v>153</v>
      </c>
      <c r="H161" s="174">
        <v>1</v>
      </c>
      <c r="I161" s="175"/>
      <c r="J161" s="176">
        <f t="shared" si="20"/>
        <v>0</v>
      </c>
      <c r="K161" s="172" t="s">
        <v>149</v>
      </c>
      <c r="L161" s="52"/>
      <c r="M161" s="177" t="s">
        <v>20</v>
      </c>
      <c r="N161" s="178" t="s">
        <v>45</v>
      </c>
      <c r="O161" s="33"/>
      <c r="P161" s="179">
        <f t="shared" si="21"/>
        <v>0</v>
      </c>
      <c r="Q161" s="179">
        <v>0</v>
      </c>
      <c r="R161" s="179">
        <f t="shared" si="22"/>
        <v>0</v>
      </c>
      <c r="S161" s="179">
        <v>0</v>
      </c>
      <c r="T161" s="180">
        <f t="shared" si="23"/>
        <v>0</v>
      </c>
      <c r="AR161" s="15" t="s">
        <v>143</v>
      </c>
      <c r="AT161" s="15" t="s">
        <v>145</v>
      </c>
      <c r="AU161" s="15" t="s">
        <v>22</v>
      </c>
      <c r="AY161" s="15" t="s">
        <v>144</v>
      </c>
      <c r="BE161" s="181">
        <f t="shared" si="24"/>
        <v>0</v>
      </c>
      <c r="BF161" s="181">
        <f t="shared" si="25"/>
        <v>0</v>
      </c>
      <c r="BG161" s="181">
        <f t="shared" si="26"/>
        <v>0</v>
      </c>
      <c r="BH161" s="181">
        <f t="shared" si="27"/>
        <v>0</v>
      </c>
      <c r="BI161" s="181">
        <f t="shared" si="28"/>
        <v>0</v>
      </c>
      <c r="BJ161" s="15" t="s">
        <v>22</v>
      </c>
      <c r="BK161" s="181">
        <f t="shared" si="29"/>
        <v>0</v>
      </c>
      <c r="BL161" s="15" t="s">
        <v>143</v>
      </c>
      <c r="BM161" s="15" t="s">
        <v>424</v>
      </c>
    </row>
    <row r="162" spans="2:65" s="1" customFormat="1" ht="22.5" customHeight="1">
      <c r="B162" s="32"/>
      <c r="C162" s="170" t="s">
        <v>425</v>
      </c>
      <c r="D162" s="170" t="s">
        <v>145</v>
      </c>
      <c r="E162" s="171" t="s">
        <v>426</v>
      </c>
      <c r="F162" s="172" t="s">
        <v>427</v>
      </c>
      <c r="G162" s="173" t="s">
        <v>153</v>
      </c>
      <c r="H162" s="174">
        <v>3</v>
      </c>
      <c r="I162" s="175"/>
      <c r="J162" s="176">
        <f t="shared" si="20"/>
        <v>0</v>
      </c>
      <c r="K162" s="172" t="s">
        <v>149</v>
      </c>
      <c r="L162" s="52"/>
      <c r="M162" s="177" t="s">
        <v>20</v>
      </c>
      <c r="N162" s="178" t="s">
        <v>45</v>
      </c>
      <c r="O162" s="33"/>
      <c r="P162" s="179">
        <f t="shared" si="21"/>
        <v>0</v>
      </c>
      <c r="Q162" s="179">
        <v>0</v>
      </c>
      <c r="R162" s="179">
        <f t="shared" si="22"/>
        <v>0</v>
      </c>
      <c r="S162" s="179">
        <v>0</v>
      </c>
      <c r="T162" s="180">
        <f t="shared" si="23"/>
        <v>0</v>
      </c>
      <c r="AR162" s="15" t="s">
        <v>143</v>
      </c>
      <c r="AT162" s="15" t="s">
        <v>145</v>
      </c>
      <c r="AU162" s="15" t="s">
        <v>22</v>
      </c>
      <c r="AY162" s="15" t="s">
        <v>144</v>
      </c>
      <c r="BE162" s="181">
        <f t="shared" si="24"/>
        <v>0</v>
      </c>
      <c r="BF162" s="181">
        <f t="shared" si="25"/>
        <v>0</v>
      </c>
      <c r="BG162" s="181">
        <f t="shared" si="26"/>
        <v>0</v>
      </c>
      <c r="BH162" s="181">
        <f t="shared" si="27"/>
        <v>0</v>
      </c>
      <c r="BI162" s="181">
        <f t="shared" si="28"/>
        <v>0</v>
      </c>
      <c r="BJ162" s="15" t="s">
        <v>22</v>
      </c>
      <c r="BK162" s="181">
        <f t="shared" si="29"/>
        <v>0</v>
      </c>
      <c r="BL162" s="15" t="s">
        <v>143</v>
      </c>
      <c r="BM162" s="15" t="s">
        <v>428</v>
      </c>
    </row>
    <row r="163" spans="2:65" s="1" customFormat="1" ht="22.5" customHeight="1">
      <c r="B163" s="32"/>
      <c r="C163" s="170" t="s">
        <v>429</v>
      </c>
      <c r="D163" s="170" t="s">
        <v>145</v>
      </c>
      <c r="E163" s="171" t="s">
        <v>430</v>
      </c>
      <c r="F163" s="172" t="s">
        <v>431</v>
      </c>
      <c r="G163" s="173" t="s">
        <v>153</v>
      </c>
      <c r="H163" s="174">
        <v>9</v>
      </c>
      <c r="I163" s="175"/>
      <c r="J163" s="176">
        <f t="shared" si="20"/>
        <v>0</v>
      </c>
      <c r="K163" s="172" t="s">
        <v>149</v>
      </c>
      <c r="L163" s="52"/>
      <c r="M163" s="177" t="s">
        <v>20</v>
      </c>
      <c r="N163" s="178" t="s">
        <v>45</v>
      </c>
      <c r="O163" s="33"/>
      <c r="P163" s="179">
        <f t="shared" si="21"/>
        <v>0</v>
      </c>
      <c r="Q163" s="179">
        <v>0</v>
      </c>
      <c r="R163" s="179">
        <f t="shared" si="22"/>
        <v>0</v>
      </c>
      <c r="S163" s="179">
        <v>0</v>
      </c>
      <c r="T163" s="180">
        <f t="shared" si="23"/>
        <v>0</v>
      </c>
      <c r="AR163" s="15" t="s">
        <v>143</v>
      </c>
      <c r="AT163" s="15" t="s">
        <v>145</v>
      </c>
      <c r="AU163" s="15" t="s">
        <v>22</v>
      </c>
      <c r="AY163" s="15" t="s">
        <v>144</v>
      </c>
      <c r="BE163" s="181">
        <f t="shared" si="24"/>
        <v>0</v>
      </c>
      <c r="BF163" s="181">
        <f t="shared" si="25"/>
        <v>0</v>
      </c>
      <c r="BG163" s="181">
        <f t="shared" si="26"/>
        <v>0</v>
      </c>
      <c r="BH163" s="181">
        <f t="shared" si="27"/>
        <v>0</v>
      </c>
      <c r="BI163" s="181">
        <f t="shared" si="28"/>
        <v>0</v>
      </c>
      <c r="BJ163" s="15" t="s">
        <v>22</v>
      </c>
      <c r="BK163" s="181">
        <f t="shared" si="29"/>
        <v>0</v>
      </c>
      <c r="BL163" s="15" t="s">
        <v>143</v>
      </c>
      <c r="BM163" s="15" t="s">
        <v>432</v>
      </c>
    </row>
    <row r="164" spans="2:65" s="1" customFormat="1" ht="22.5" customHeight="1">
      <c r="B164" s="32"/>
      <c r="C164" s="170" t="s">
        <v>433</v>
      </c>
      <c r="D164" s="170" t="s">
        <v>145</v>
      </c>
      <c r="E164" s="171" t="s">
        <v>434</v>
      </c>
      <c r="F164" s="172" t="s">
        <v>435</v>
      </c>
      <c r="G164" s="173" t="s">
        <v>153</v>
      </c>
      <c r="H164" s="174">
        <v>3</v>
      </c>
      <c r="I164" s="175"/>
      <c r="J164" s="176">
        <f t="shared" si="20"/>
        <v>0</v>
      </c>
      <c r="K164" s="172" t="s">
        <v>149</v>
      </c>
      <c r="L164" s="52"/>
      <c r="M164" s="177" t="s">
        <v>20</v>
      </c>
      <c r="N164" s="178" t="s">
        <v>45</v>
      </c>
      <c r="O164" s="33"/>
      <c r="P164" s="179">
        <f t="shared" si="21"/>
        <v>0</v>
      </c>
      <c r="Q164" s="179">
        <v>0</v>
      </c>
      <c r="R164" s="179">
        <f t="shared" si="22"/>
        <v>0</v>
      </c>
      <c r="S164" s="179">
        <v>0</v>
      </c>
      <c r="T164" s="180">
        <f t="shared" si="23"/>
        <v>0</v>
      </c>
      <c r="AR164" s="15" t="s">
        <v>143</v>
      </c>
      <c r="AT164" s="15" t="s">
        <v>145</v>
      </c>
      <c r="AU164" s="15" t="s">
        <v>22</v>
      </c>
      <c r="AY164" s="15" t="s">
        <v>144</v>
      </c>
      <c r="BE164" s="181">
        <f t="shared" si="24"/>
        <v>0</v>
      </c>
      <c r="BF164" s="181">
        <f t="shared" si="25"/>
        <v>0</v>
      </c>
      <c r="BG164" s="181">
        <f t="shared" si="26"/>
        <v>0</v>
      </c>
      <c r="BH164" s="181">
        <f t="shared" si="27"/>
        <v>0</v>
      </c>
      <c r="BI164" s="181">
        <f t="shared" si="28"/>
        <v>0</v>
      </c>
      <c r="BJ164" s="15" t="s">
        <v>22</v>
      </c>
      <c r="BK164" s="181">
        <f t="shared" si="29"/>
        <v>0</v>
      </c>
      <c r="BL164" s="15" t="s">
        <v>143</v>
      </c>
      <c r="BM164" s="15" t="s">
        <v>436</v>
      </c>
    </row>
    <row r="165" spans="2:65" s="1" customFormat="1" ht="22.5" customHeight="1">
      <c r="B165" s="32"/>
      <c r="C165" s="170" t="s">
        <v>437</v>
      </c>
      <c r="D165" s="170" t="s">
        <v>145</v>
      </c>
      <c r="E165" s="171" t="s">
        <v>438</v>
      </c>
      <c r="F165" s="172" t="s">
        <v>439</v>
      </c>
      <c r="G165" s="173" t="s">
        <v>153</v>
      </c>
      <c r="H165" s="174">
        <v>41</v>
      </c>
      <c r="I165" s="175"/>
      <c r="J165" s="176">
        <f t="shared" si="20"/>
        <v>0</v>
      </c>
      <c r="K165" s="172" t="s">
        <v>149</v>
      </c>
      <c r="L165" s="52"/>
      <c r="M165" s="177" t="s">
        <v>20</v>
      </c>
      <c r="N165" s="178" t="s">
        <v>45</v>
      </c>
      <c r="O165" s="33"/>
      <c r="P165" s="179">
        <f t="shared" si="21"/>
        <v>0</v>
      </c>
      <c r="Q165" s="179">
        <v>0</v>
      </c>
      <c r="R165" s="179">
        <f t="shared" si="22"/>
        <v>0</v>
      </c>
      <c r="S165" s="179">
        <v>0</v>
      </c>
      <c r="T165" s="180">
        <f t="shared" si="23"/>
        <v>0</v>
      </c>
      <c r="AR165" s="15" t="s">
        <v>143</v>
      </c>
      <c r="AT165" s="15" t="s">
        <v>145</v>
      </c>
      <c r="AU165" s="15" t="s">
        <v>22</v>
      </c>
      <c r="AY165" s="15" t="s">
        <v>144</v>
      </c>
      <c r="BE165" s="181">
        <f t="shared" si="24"/>
        <v>0</v>
      </c>
      <c r="BF165" s="181">
        <f t="shared" si="25"/>
        <v>0</v>
      </c>
      <c r="BG165" s="181">
        <f t="shared" si="26"/>
        <v>0</v>
      </c>
      <c r="BH165" s="181">
        <f t="shared" si="27"/>
        <v>0</v>
      </c>
      <c r="BI165" s="181">
        <f t="shared" si="28"/>
        <v>0</v>
      </c>
      <c r="BJ165" s="15" t="s">
        <v>22</v>
      </c>
      <c r="BK165" s="181">
        <f t="shared" si="29"/>
        <v>0</v>
      </c>
      <c r="BL165" s="15" t="s">
        <v>143</v>
      </c>
      <c r="BM165" s="15" t="s">
        <v>440</v>
      </c>
    </row>
    <row r="166" spans="2:65" s="1" customFormat="1" ht="22.5" customHeight="1">
      <c r="B166" s="32"/>
      <c r="C166" s="170" t="s">
        <v>441</v>
      </c>
      <c r="D166" s="170" t="s">
        <v>145</v>
      </c>
      <c r="E166" s="171" t="s">
        <v>442</v>
      </c>
      <c r="F166" s="172" t="s">
        <v>443</v>
      </c>
      <c r="G166" s="173" t="s">
        <v>153</v>
      </c>
      <c r="H166" s="174">
        <v>52</v>
      </c>
      <c r="I166" s="175"/>
      <c r="J166" s="176">
        <f t="shared" si="20"/>
        <v>0</v>
      </c>
      <c r="K166" s="172" t="s">
        <v>149</v>
      </c>
      <c r="L166" s="52"/>
      <c r="M166" s="177" t="s">
        <v>20</v>
      </c>
      <c r="N166" s="178" t="s">
        <v>45</v>
      </c>
      <c r="O166" s="33"/>
      <c r="P166" s="179">
        <f t="shared" si="21"/>
        <v>0</v>
      </c>
      <c r="Q166" s="179">
        <v>0</v>
      </c>
      <c r="R166" s="179">
        <f t="shared" si="22"/>
        <v>0</v>
      </c>
      <c r="S166" s="179">
        <v>0</v>
      </c>
      <c r="T166" s="180">
        <f t="shared" si="23"/>
        <v>0</v>
      </c>
      <c r="AR166" s="15" t="s">
        <v>143</v>
      </c>
      <c r="AT166" s="15" t="s">
        <v>145</v>
      </c>
      <c r="AU166" s="15" t="s">
        <v>22</v>
      </c>
      <c r="AY166" s="15" t="s">
        <v>144</v>
      </c>
      <c r="BE166" s="181">
        <f t="shared" si="24"/>
        <v>0</v>
      </c>
      <c r="BF166" s="181">
        <f t="shared" si="25"/>
        <v>0</v>
      </c>
      <c r="BG166" s="181">
        <f t="shared" si="26"/>
        <v>0</v>
      </c>
      <c r="BH166" s="181">
        <f t="shared" si="27"/>
        <v>0</v>
      </c>
      <c r="BI166" s="181">
        <f t="shared" si="28"/>
        <v>0</v>
      </c>
      <c r="BJ166" s="15" t="s">
        <v>22</v>
      </c>
      <c r="BK166" s="181">
        <f t="shared" si="29"/>
        <v>0</v>
      </c>
      <c r="BL166" s="15" t="s">
        <v>143</v>
      </c>
      <c r="BM166" s="15" t="s">
        <v>444</v>
      </c>
    </row>
    <row r="167" spans="2:65" s="1" customFormat="1" ht="22.5" customHeight="1">
      <c r="B167" s="32"/>
      <c r="C167" s="170" t="s">
        <v>445</v>
      </c>
      <c r="D167" s="170" t="s">
        <v>145</v>
      </c>
      <c r="E167" s="171" t="s">
        <v>446</v>
      </c>
      <c r="F167" s="172" t="s">
        <v>447</v>
      </c>
      <c r="G167" s="173" t="s">
        <v>153</v>
      </c>
      <c r="H167" s="174">
        <v>34</v>
      </c>
      <c r="I167" s="175"/>
      <c r="J167" s="176">
        <f t="shared" si="20"/>
        <v>0</v>
      </c>
      <c r="K167" s="172" t="s">
        <v>149</v>
      </c>
      <c r="L167" s="52"/>
      <c r="M167" s="177" t="s">
        <v>20</v>
      </c>
      <c r="N167" s="178" t="s">
        <v>45</v>
      </c>
      <c r="O167" s="33"/>
      <c r="P167" s="179">
        <f t="shared" si="21"/>
        <v>0</v>
      </c>
      <c r="Q167" s="179">
        <v>0</v>
      </c>
      <c r="R167" s="179">
        <f t="shared" si="22"/>
        <v>0</v>
      </c>
      <c r="S167" s="179">
        <v>0</v>
      </c>
      <c r="T167" s="180">
        <f t="shared" si="23"/>
        <v>0</v>
      </c>
      <c r="AR167" s="15" t="s">
        <v>143</v>
      </c>
      <c r="AT167" s="15" t="s">
        <v>145</v>
      </c>
      <c r="AU167" s="15" t="s">
        <v>22</v>
      </c>
      <c r="AY167" s="15" t="s">
        <v>144</v>
      </c>
      <c r="BE167" s="181">
        <f t="shared" si="24"/>
        <v>0</v>
      </c>
      <c r="BF167" s="181">
        <f t="shared" si="25"/>
        <v>0</v>
      </c>
      <c r="BG167" s="181">
        <f t="shared" si="26"/>
        <v>0</v>
      </c>
      <c r="BH167" s="181">
        <f t="shared" si="27"/>
        <v>0</v>
      </c>
      <c r="BI167" s="181">
        <f t="shared" si="28"/>
        <v>0</v>
      </c>
      <c r="BJ167" s="15" t="s">
        <v>22</v>
      </c>
      <c r="BK167" s="181">
        <f t="shared" si="29"/>
        <v>0</v>
      </c>
      <c r="BL167" s="15" t="s">
        <v>143</v>
      </c>
      <c r="BM167" s="15" t="s">
        <v>448</v>
      </c>
    </row>
    <row r="168" spans="2:65" s="1" customFormat="1" ht="22.5" customHeight="1">
      <c r="B168" s="32"/>
      <c r="C168" s="170" t="s">
        <v>449</v>
      </c>
      <c r="D168" s="170" t="s">
        <v>145</v>
      </c>
      <c r="E168" s="171" t="s">
        <v>450</v>
      </c>
      <c r="F168" s="172" t="s">
        <v>451</v>
      </c>
      <c r="G168" s="173" t="s">
        <v>153</v>
      </c>
      <c r="H168" s="174">
        <v>4</v>
      </c>
      <c r="I168" s="175"/>
      <c r="J168" s="176">
        <f t="shared" si="20"/>
        <v>0</v>
      </c>
      <c r="K168" s="172" t="s">
        <v>149</v>
      </c>
      <c r="L168" s="52"/>
      <c r="M168" s="177" t="s">
        <v>20</v>
      </c>
      <c r="N168" s="178" t="s">
        <v>45</v>
      </c>
      <c r="O168" s="33"/>
      <c r="P168" s="179">
        <f t="shared" si="21"/>
        <v>0</v>
      </c>
      <c r="Q168" s="179">
        <v>0</v>
      </c>
      <c r="R168" s="179">
        <f t="shared" si="22"/>
        <v>0</v>
      </c>
      <c r="S168" s="179">
        <v>0</v>
      </c>
      <c r="T168" s="180">
        <f t="shared" si="23"/>
        <v>0</v>
      </c>
      <c r="AR168" s="15" t="s">
        <v>143</v>
      </c>
      <c r="AT168" s="15" t="s">
        <v>145</v>
      </c>
      <c r="AU168" s="15" t="s">
        <v>22</v>
      </c>
      <c r="AY168" s="15" t="s">
        <v>144</v>
      </c>
      <c r="BE168" s="181">
        <f t="shared" si="24"/>
        <v>0</v>
      </c>
      <c r="BF168" s="181">
        <f t="shared" si="25"/>
        <v>0</v>
      </c>
      <c r="BG168" s="181">
        <f t="shared" si="26"/>
        <v>0</v>
      </c>
      <c r="BH168" s="181">
        <f t="shared" si="27"/>
        <v>0</v>
      </c>
      <c r="BI168" s="181">
        <f t="shared" si="28"/>
        <v>0</v>
      </c>
      <c r="BJ168" s="15" t="s">
        <v>22</v>
      </c>
      <c r="BK168" s="181">
        <f t="shared" si="29"/>
        <v>0</v>
      </c>
      <c r="BL168" s="15" t="s">
        <v>143</v>
      </c>
      <c r="BM168" s="15" t="s">
        <v>452</v>
      </c>
    </row>
    <row r="169" spans="2:65" s="1" customFormat="1" ht="22.5" customHeight="1">
      <c r="B169" s="32"/>
      <c r="C169" s="170" t="s">
        <v>453</v>
      </c>
      <c r="D169" s="170" t="s">
        <v>145</v>
      </c>
      <c r="E169" s="171" t="s">
        <v>454</v>
      </c>
      <c r="F169" s="172" t="s">
        <v>455</v>
      </c>
      <c r="G169" s="173" t="s">
        <v>192</v>
      </c>
      <c r="H169" s="174">
        <v>600</v>
      </c>
      <c r="I169" s="175"/>
      <c r="J169" s="176">
        <f t="shared" si="20"/>
        <v>0</v>
      </c>
      <c r="K169" s="172" t="s">
        <v>149</v>
      </c>
      <c r="L169" s="52"/>
      <c r="M169" s="177" t="s">
        <v>20</v>
      </c>
      <c r="N169" s="178" t="s">
        <v>45</v>
      </c>
      <c r="O169" s="33"/>
      <c r="P169" s="179">
        <f t="shared" si="21"/>
        <v>0</v>
      </c>
      <c r="Q169" s="179">
        <v>0</v>
      </c>
      <c r="R169" s="179">
        <f t="shared" si="22"/>
        <v>0</v>
      </c>
      <c r="S169" s="179">
        <v>0</v>
      </c>
      <c r="T169" s="180">
        <f t="shared" si="23"/>
        <v>0</v>
      </c>
      <c r="AR169" s="15" t="s">
        <v>143</v>
      </c>
      <c r="AT169" s="15" t="s">
        <v>145</v>
      </c>
      <c r="AU169" s="15" t="s">
        <v>22</v>
      </c>
      <c r="AY169" s="15" t="s">
        <v>144</v>
      </c>
      <c r="BE169" s="181">
        <f t="shared" si="24"/>
        <v>0</v>
      </c>
      <c r="BF169" s="181">
        <f t="shared" si="25"/>
        <v>0</v>
      </c>
      <c r="BG169" s="181">
        <f t="shared" si="26"/>
        <v>0</v>
      </c>
      <c r="BH169" s="181">
        <f t="shared" si="27"/>
        <v>0</v>
      </c>
      <c r="BI169" s="181">
        <f t="shared" si="28"/>
        <v>0</v>
      </c>
      <c r="BJ169" s="15" t="s">
        <v>22</v>
      </c>
      <c r="BK169" s="181">
        <f t="shared" si="29"/>
        <v>0</v>
      </c>
      <c r="BL169" s="15" t="s">
        <v>143</v>
      </c>
      <c r="BM169" s="15" t="s">
        <v>456</v>
      </c>
    </row>
    <row r="170" spans="2:65" s="1" customFormat="1" ht="22.5" customHeight="1">
      <c r="B170" s="32"/>
      <c r="C170" s="170" t="s">
        <v>457</v>
      </c>
      <c r="D170" s="170" t="s">
        <v>145</v>
      </c>
      <c r="E170" s="171" t="s">
        <v>458</v>
      </c>
      <c r="F170" s="172" t="s">
        <v>459</v>
      </c>
      <c r="G170" s="173" t="s">
        <v>192</v>
      </c>
      <c r="H170" s="174">
        <v>1300</v>
      </c>
      <c r="I170" s="175"/>
      <c r="J170" s="176">
        <f t="shared" si="20"/>
        <v>0</v>
      </c>
      <c r="K170" s="172" t="s">
        <v>149</v>
      </c>
      <c r="L170" s="52"/>
      <c r="M170" s="177" t="s">
        <v>20</v>
      </c>
      <c r="N170" s="178" t="s">
        <v>45</v>
      </c>
      <c r="O170" s="33"/>
      <c r="P170" s="179">
        <f t="shared" si="21"/>
        <v>0</v>
      </c>
      <c r="Q170" s="179">
        <v>0</v>
      </c>
      <c r="R170" s="179">
        <f t="shared" si="22"/>
        <v>0</v>
      </c>
      <c r="S170" s="179">
        <v>0</v>
      </c>
      <c r="T170" s="180">
        <f t="shared" si="23"/>
        <v>0</v>
      </c>
      <c r="AR170" s="15" t="s">
        <v>143</v>
      </c>
      <c r="AT170" s="15" t="s">
        <v>145</v>
      </c>
      <c r="AU170" s="15" t="s">
        <v>22</v>
      </c>
      <c r="AY170" s="15" t="s">
        <v>144</v>
      </c>
      <c r="BE170" s="181">
        <f t="shared" si="24"/>
        <v>0</v>
      </c>
      <c r="BF170" s="181">
        <f t="shared" si="25"/>
        <v>0</v>
      </c>
      <c r="BG170" s="181">
        <f t="shared" si="26"/>
        <v>0</v>
      </c>
      <c r="BH170" s="181">
        <f t="shared" si="27"/>
        <v>0</v>
      </c>
      <c r="BI170" s="181">
        <f t="shared" si="28"/>
        <v>0</v>
      </c>
      <c r="BJ170" s="15" t="s">
        <v>22</v>
      </c>
      <c r="BK170" s="181">
        <f t="shared" si="29"/>
        <v>0</v>
      </c>
      <c r="BL170" s="15" t="s">
        <v>143</v>
      </c>
      <c r="BM170" s="15" t="s">
        <v>460</v>
      </c>
    </row>
    <row r="171" spans="2:65" s="1" customFormat="1" ht="22.5" customHeight="1">
      <c r="B171" s="32"/>
      <c r="C171" s="170" t="s">
        <v>461</v>
      </c>
      <c r="D171" s="170" t="s">
        <v>145</v>
      </c>
      <c r="E171" s="171" t="s">
        <v>462</v>
      </c>
      <c r="F171" s="172" t="s">
        <v>358</v>
      </c>
      <c r="G171" s="173" t="s">
        <v>359</v>
      </c>
      <c r="H171" s="174">
        <v>1</v>
      </c>
      <c r="I171" s="175"/>
      <c r="J171" s="176">
        <f t="shared" si="20"/>
        <v>0</v>
      </c>
      <c r="K171" s="172" t="s">
        <v>149</v>
      </c>
      <c r="L171" s="52"/>
      <c r="M171" s="177" t="s">
        <v>20</v>
      </c>
      <c r="N171" s="178" t="s">
        <v>45</v>
      </c>
      <c r="O171" s="33"/>
      <c r="P171" s="179">
        <f t="shared" si="21"/>
        <v>0</v>
      </c>
      <c r="Q171" s="179">
        <v>0</v>
      </c>
      <c r="R171" s="179">
        <f t="shared" si="22"/>
        <v>0</v>
      </c>
      <c r="S171" s="179">
        <v>0</v>
      </c>
      <c r="T171" s="180">
        <f t="shared" si="23"/>
        <v>0</v>
      </c>
      <c r="AR171" s="15" t="s">
        <v>143</v>
      </c>
      <c r="AT171" s="15" t="s">
        <v>145</v>
      </c>
      <c r="AU171" s="15" t="s">
        <v>22</v>
      </c>
      <c r="AY171" s="15" t="s">
        <v>144</v>
      </c>
      <c r="BE171" s="181">
        <f t="shared" si="24"/>
        <v>0</v>
      </c>
      <c r="BF171" s="181">
        <f t="shared" si="25"/>
        <v>0</v>
      </c>
      <c r="BG171" s="181">
        <f t="shared" si="26"/>
        <v>0</v>
      </c>
      <c r="BH171" s="181">
        <f t="shared" si="27"/>
        <v>0</v>
      </c>
      <c r="BI171" s="181">
        <f t="shared" si="28"/>
        <v>0</v>
      </c>
      <c r="BJ171" s="15" t="s">
        <v>22</v>
      </c>
      <c r="BK171" s="181">
        <f t="shared" si="29"/>
        <v>0</v>
      </c>
      <c r="BL171" s="15" t="s">
        <v>143</v>
      </c>
      <c r="BM171" s="15" t="s">
        <v>463</v>
      </c>
    </row>
    <row r="172" spans="2:65" s="1" customFormat="1" ht="22.5" customHeight="1">
      <c r="B172" s="32"/>
      <c r="C172" s="170" t="s">
        <v>464</v>
      </c>
      <c r="D172" s="170" t="s">
        <v>145</v>
      </c>
      <c r="E172" s="171" t="s">
        <v>465</v>
      </c>
      <c r="F172" s="172" t="s">
        <v>466</v>
      </c>
      <c r="G172" s="173" t="s">
        <v>192</v>
      </c>
      <c r="H172" s="174">
        <v>500</v>
      </c>
      <c r="I172" s="175"/>
      <c r="J172" s="176">
        <f t="shared" si="20"/>
        <v>0</v>
      </c>
      <c r="K172" s="172" t="s">
        <v>149</v>
      </c>
      <c r="L172" s="52"/>
      <c r="M172" s="177" t="s">
        <v>20</v>
      </c>
      <c r="N172" s="178" t="s">
        <v>45</v>
      </c>
      <c r="O172" s="33"/>
      <c r="P172" s="179">
        <f t="shared" si="21"/>
        <v>0</v>
      </c>
      <c r="Q172" s="179">
        <v>0</v>
      </c>
      <c r="R172" s="179">
        <f t="shared" si="22"/>
        <v>0</v>
      </c>
      <c r="S172" s="179">
        <v>0</v>
      </c>
      <c r="T172" s="180">
        <f t="shared" si="23"/>
        <v>0</v>
      </c>
      <c r="AR172" s="15" t="s">
        <v>143</v>
      </c>
      <c r="AT172" s="15" t="s">
        <v>145</v>
      </c>
      <c r="AU172" s="15" t="s">
        <v>22</v>
      </c>
      <c r="AY172" s="15" t="s">
        <v>144</v>
      </c>
      <c r="BE172" s="181">
        <f t="shared" si="24"/>
        <v>0</v>
      </c>
      <c r="BF172" s="181">
        <f t="shared" si="25"/>
        <v>0</v>
      </c>
      <c r="BG172" s="181">
        <f t="shared" si="26"/>
        <v>0</v>
      </c>
      <c r="BH172" s="181">
        <f t="shared" si="27"/>
        <v>0</v>
      </c>
      <c r="BI172" s="181">
        <f t="shared" si="28"/>
        <v>0</v>
      </c>
      <c r="BJ172" s="15" t="s">
        <v>22</v>
      </c>
      <c r="BK172" s="181">
        <f t="shared" si="29"/>
        <v>0</v>
      </c>
      <c r="BL172" s="15" t="s">
        <v>143</v>
      </c>
      <c r="BM172" s="15" t="s">
        <v>467</v>
      </c>
    </row>
    <row r="173" spans="2:65" s="1" customFormat="1" ht="22.5" customHeight="1">
      <c r="B173" s="32"/>
      <c r="C173" s="170" t="s">
        <v>468</v>
      </c>
      <c r="D173" s="170" t="s">
        <v>145</v>
      </c>
      <c r="E173" s="171" t="s">
        <v>469</v>
      </c>
      <c r="F173" s="172" t="s">
        <v>385</v>
      </c>
      <c r="G173" s="173" t="s">
        <v>148</v>
      </c>
      <c r="H173" s="174">
        <v>0.03</v>
      </c>
      <c r="I173" s="175"/>
      <c r="J173" s="176">
        <f t="shared" si="20"/>
        <v>0</v>
      </c>
      <c r="K173" s="172" t="s">
        <v>149</v>
      </c>
      <c r="L173" s="52"/>
      <c r="M173" s="177" t="s">
        <v>20</v>
      </c>
      <c r="N173" s="178" t="s">
        <v>45</v>
      </c>
      <c r="O173" s="33"/>
      <c r="P173" s="179">
        <f t="shared" si="21"/>
        <v>0</v>
      </c>
      <c r="Q173" s="179">
        <v>0</v>
      </c>
      <c r="R173" s="179">
        <f t="shared" si="22"/>
        <v>0</v>
      </c>
      <c r="S173" s="179">
        <v>0</v>
      </c>
      <c r="T173" s="180">
        <f t="shared" si="23"/>
        <v>0</v>
      </c>
      <c r="AR173" s="15" t="s">
        <v>143</v>
      </c>
      <c r="AT173" s="15" t="s">
        <v>145</v>
      </c>
      <c r="AU173" s="15" t="s">
        <v>22</v>
      </c>
      <c r="AY173" s="15" t="s">
        <v>144</v>
      </c>
      <c r="BE173" s="181">
        <f t="shared" si="24"/>
        <v>0</v>
      </c>
      <c r="BF173" s="181">
        <f t="shared" si="25"/>
        <v>0</v>
      </c>
      <c r="BG173" s="181">
        <f t="shared" si="26"/>
        <v>0</v>
      </c>
      <c r="BH173" s="181">
        <f t="shared" si="27"/>
        <v>0</v>
      </c>
      <c r="BI173" s="181">
        <f t="shared" si="28"/>
        <v>0</v>
      </c>
      <c r="BJ173" s="15" t="s">
        <v>22</v>
      </c>
      <c r="BK173" s="181">
        <f t="shared" si="29"/>
        <v>0</v>
      </c>
      <c r="BL173" s="15" t="s">
        <v>143</v>
      </c>
      <c r="BM173" s="15" t="s">
        <v>470</v>
      </c>
    </row>
    <row r="174" spans="2:65" s="1" customFormat="1" ht="22.5" customHeight="1">
      <c r="B174" s="32"/>
      <c r="C174" s="170" t="s">
        <v>471</v>
      </c>
      <c r="D174" s="170" t="s">
        <v>145</v>
      </c>
      <c r="E174" s="171" t="s">
        <v>472</v>
      </c>
      <c r="F174" s="172" t="s">
        <v>389</v>
      </c>
      <c r="G174" s="173" t="s">
        <v>148</v>
      </c>
      <c r="H174" s="174">
        <v>0.2</v>
      </c>
      <c r="I174" s="175"/>
      <c r="J174" s="176">
        <f t="shared" si="20"/>
        <v>0</v>
      </c>
      <c r="K174" s="172" t="s">
        <v>149</v>
      </c>
      <c r="L174" s="52"/>
      <c r="M174" s="177" t="s">
        <v>20</v>
      </c>
      <c r="N174" s="178" t="s">
        <v>45</v>
      </c>
      <c r="O174" s="33"/>
      <c r="P174" s="179">
        <f t="shared" si="21"/>
        <v>0</v>
      </c>
      <c r="Q174" s="179">
        <v>0</v>
      </c>
      <c r="R174" s="179">
        <f t="shared" si="22"/>
        <v>0</v>
      </c>
      <c r="S174" s="179">
        <v>0</v>
      </c>
      <c r="T174" s="180">
        <f t="shared" si="23"/>
        <v>0</v>
      </c>
      <c r="AR174" s="15" t="s">
        <v>143</v>
      </c>
      <c r="AT174" s="15" t="s">
        <v>145</v>
      </c>
      <c r="AU174" s="15" t="s">
        <v>22</v>
      </c>
      <c r="AY174" s="15" t="s">
        <v>144</v>
      </c>
      <c r="BE174" s="181">
        <f t="shared" si="24"/>
        <v>0</v>
      </c>
      <c r="BF174" s="181">
        <f t="shared" si="25"/>
        <v>0</v>
      </c>
      <c r="BG174" s="181">
        <f t="shared" si="26"/>
        <v>0</v>
      </c>
      <c r="BH174" s="181">
        <f t="shared" si="27"/>
        <v>0</v>
      </c>
      <c r="BI174" s="181">
        <f t="shared" si="28"/>
        <v>0</v>
      </c>
      <c r="BJ174" s="15" t="s">
        <v>22</v>
      </c>
      <c r="BK174" s="181">
        <f t="shared" si="29"/>
        <v>0</v>
      </c>
      <c r="BL174" s="15" t="s">
        <v>143</v>
      </c>
      <c r="BM174" s="15" t="s">
        <v>473</v>
      </c>
    </row>
    <row r="175" spans="2:63" s="9" customFormat="1" ht="37.35" customHeight="1">
      <c r="B175" s="156"/>
      <c r="C175" s="157"/>
      <c r="D175" s="158" t="s">
        <v>73</v>
      </c>
      <c r="E175" s="159" t="s">
        <v>474</v>
      </c>
      <c r="F175" s="159" t="s">
        <v>475</v>
      </c>
      <c r="G175" s="157"/>
      <c r="H175" s="157"/>
      <c r="I175" s="160"/>
      <c r="J175" s="161">
        <f>BK175</f>
        <v>0</v>
      </c>
      <c r="K175" s="157"/>
      <c r="L175" s="162"/>
      <c r="M175" s="163"/>
      <c r="N175" s="164"/>
      <c r="O175" s="164"/>
      <c r="P175" s="165">
        <f>SUM(P176:P221)</f>
        <v>0</v>
      </c>
      <c r="Q175" s="164"/>
      <c r="R175" s="165">
        <f>SUM(R176:R221)</f>
        <v>0</v>
      </c>
      <c r="S175" s="164"/>
      <c r="T175" s="166">
        <f>SUM(T176:T221)</f>
        <v>0</v>
      </c>
      <c r="AR175" s="167" t="s">
        <v>143</v>
      </c>
      <c r="AT175" s="168" t="s">
        <v>73</v>
      </c>
      <c r="AU175" s="168" t="s">
        <v>74</v>
      </c>
      <c r="AY175" s="167" t="s">
        <v>144</v>
      </c>
      <c r="BK175" s="169">
        <f>SUM(BK176:BK221)</f>
        <v>0</v>
      </c>
    </row>
    <row r="176" spans="2:65" s="1" customFormat="1" ht="22.5" customHeight="1">
      <c r="B176" s="32"/>
      <c r="C176" s="170" t="s">
        <v>476</v>
      </c>
      <c r="D176" s="170" t="s">
        <v>145</v>
      </c>
      <c r="E176" s="171" t="s">
        <v>477</v>
      </c>
      <c r="F176" s="172" t="s">
        <v>478</v>
      </c>
      <c r="G176" s="173" t="s">
        <v>148</v>
      </c>
      <c r="H176" s="174">
        <v>1</v>
      </c>
      <c r="I176" s="175"/>
      <c r="J176" s="176">
        <f aca="true" t="shared" si="30" ref="J176:J221">ROUND(I176*H176,2)</f>
        <v>0</v>
      </c>
      <c r="K176" s="172" t="s">
        <v>149</v>
      </c>
      <c r="L176" s="52"/>
      <c r="M176" s="177" t="s">
        <v>20</v>
      </c>
      <c r="N176" s="178" t="s">
        <v>45</v>
      </c>
      <c r="O176" s="33"/>
      <c r="P176" s="179">
        <f aca="true" t="shared" si="31" ref="P176:P221">O176*H176</f>
        <v>0</v>
      </c>
      <c r="Q176" s="179">
        <v>0</v>
      </c>
      <c r="R176" s="179">
        <f aca="true" t="shared" si="32" ref="R176:R221">Q176*H176</f>
        <v>0</v>
      </c>
      <c r="S176" s="179">
        <v>0</v>
      </c>
      <c r="T176" s="180">
        <f aca="true" t="shared" si="33" ref="T176:T221">S176*H176</f>
        <v>0</v>
      </c>
      <c r="AR176" s="15" t="s">
        <v>143</v>
      </c>
      <c r="AT176" s="15" t="s">
        <v>145</v>
      </c>
      <c r="AU176" s="15" t="s">
        <v>22</v>
      </c>
      <c r="AY176" s="15" t="s">
        <v>144</v>
      </c>
      <c r="BE176" s="181">
        <f aca="true" t="shared" si="34" ref="BE176:BE221">IF(N176="základní",J176,0)</f>
        <v>0</v>
      </c>
      <c r="BF176" s="181">
        <f aca="true" t="shared" si="35" ref="BF176:BF221">IF(N176="snížená",J176,0)</f>
        <v>0</v>
      </c>
      <c r="BG176" s="181">
        <f aca="true" t="shared" si="36" ref="BG176:BG221">IF(N176="zákl. přenesená",J176,0)</f>
        <v>0</v>
      </c>
      <c r="BH176" s="181">
        <f aca="true" t="shared" si="37" ref="BH176:BH221">IF(N176="sníž. přenesená",J176,0)</f>
        <v>0</v>
      </c>
      <c r="BI176" s="181">
        <f aca="true" t="shared" si="38" ref="BI176:BI221">IF(N176="nulová",J176,0)</f>
        <v>0</v>
      </c>
      <c r="BJ176" s="15" t="s">
        <v>22</v>
      </c>
      <c r="BK176" s="181">
        <f aca="true" t="shared" si="39" ref="BK176:BK221">ROUND(I176*H176,2)</f>
        <v>0</v>
      </c>
      <c r="BL176" s="15" t="s">
        <v>143</v>
      </c>
      <c r="BM176" s="15" t="s">
        <v>479</v>
      </c>
    </row>
    <row r="177" spans="2:65" s="1" customFormat="1" ht="22.5" customHeight="1">
      <c r="B177" s="32"/>
      <c r="C177" s="170" t="s">
        <v>480</v>
      </c>
      <c r="D177" s="170" t="s">
        <v>145</v>
      </c>
      <c r="E177" s="171" t="s">
        <v>481</v>
      </c>
      <c r="F177" s="172" t="s">
        <v>482</v>
      </c>
      <c r="G177" s="173" t="s">
        <v>153</v>
      </c>
      <c r="H177" s="174">
        <v>1</v>
      </c>
      <c r="I177" s="175"/>
      <c r="J177" s="176">
        <f t="shared" si="30"/>
        <v>0</v>
      </c>
      <c r="K177" s="172" t="s">
        <v>149</v>
      </c>
      <c r="L177" s="52"/>
      <c r="M177" s="177" t="s">
        <v>20</v>
      </c>
      <c r="N177" s="178" t="s">
        <v>45</v>
      </c>
      <c r="O177" s="33"/>
      <c r="P177" s="179">
        <f t="shared" si="31"/>
        <v>0</v>
      </c>
      <c r="Q177" s="179">
        <v>0</v>
      </c>
      <c r="R177" s="179">
        <f t="shared" si="32"/>
        <v>0</v>
      </c>
      <c r="S177" s="179">
        <v>0</v>
      </c>
      <c r="T177" s="180">
        <f t="shared" si="33"/>
        <v>0</v>
      </c>
      <c r="AR177" s="15" t="s">
        <v>143</v>
      </c>
      <c r="AT177" s="15" t="s">
        <v>145</v>
      </c>
      <c r="AU177" s="15" t="s">
        <v>22</v>
      </c>
      <c r="AY177" s="15" t="s">
        <v>144</v>
      </c>
      <c r="BE177" s="181">
        <f t="shared" si="34"/>
        <v>0</v>
      </c>
      <c r="BF177" s="181">
        <f t="shared" si="35"/>
        <v>0</v>
      </c>
      <c r="BG177" s="181">
        <f t="shared" si="36"/>
        <v>0</v>
      </c>
      <c r="BH177" s="181">
        <f t="shared" si="37"/>
        <v>0</v>
      </c>
      <c r="BI177" s="181">
        <f t="shared" si="38"/>
        <v>0</v>
      </c>
      <c r="BJ177" s="15" t="s">
        <v>22</v>
      </c>
      <c r="BK177" s="181">
        <f t="shared" si="39"/>
        <v>0</v>
      </c>
      <c r="BL177" s="15" t="s">
        <v>143</v>
      </c>
      <c r="BM177" s="15" t="s">
        <v>483</v>
      </c>
    </row>
    <row r="178" spans="2:65" s="1" customFormat="1" ht="22.5" customHeight="1">
      <c r="B178" s="32"/>
      <c r="C178" s="170" t="s">
        <v>484</v>
      </c>
      <c r="D178" s="170" t="s">
        <v>145</v>
      </c>
      <c r="E178" s="171" t="s">
        <v>485</v>
      </c>
      <c r="F178" s="172" t="s">
        <v>486</v>
      </c>
      <c r="G178" s="173" t="s">
        <v>153</v>
      </c>
      <c r="H178" s="174">
        <v>1</v>
      </c>
      <c r="I178" s="175"/>
      <c r="J178" s="176">
        <f t="shared" si="30"/>
        <v>0</v>
      </c>
      <c r="K178" s="172" t="s">
        <v>149</v>
      </c>
      <c r="L178" s="52"/>
      <c r="M178" s="177" t="s">
        <v>20</v>
      </c>
      <c r="N178" s="178" t="s">
        <v>45</v>
      </c>
      <c r="O178" s="33"/>
      <c r="P178" s="179">
        <f t="shared" si="31"/>
        <v>0</v>
      </c>
      <c r="Q178" s="179">
        <v>0</v>
      </c>
      <c r="R178" s="179">
        <f t="shared" si="32"/>
        <v>0</v>
      </c>
      <c r="S178" s="179">
        <v>0</v>
      </c>
      <c r="T178" s="180">
        <f t="shared" si="33"/>
        <v>0</v>
      </c>
      <c r="AR178" s="15" t="s">
        <v>143</v>
      </c>
      <c r="AT178" s="15" t="s">
        <v>145</v>
      </c>
      <c r="AU178" s="15" t="s">
        <v>22</v>
      </c>
      <c r="AY178" s="15" t="s">
        <v>144</v>
      </c>
      <c r="BE178" s="181">
        <f t="shared" si="34"/>
        <v>0</v>
      </c>
      <c r="BF178" s="181">
        <f t="shared" si="35"/>
        <v>0</v>
      </c>
      <c r="BG178" s="181">
        <f t="shared" si="36"/>
        <v>0</v>
      </c>
      <c r="BH178" s="181">
        <f t="shared" si="37"/>
        <v>0</v>
      </c>
      <c r="BI178" s="181">
        <f t="shared" si="38"/>
        <v>0</v>
      </c>
      <c r="BJ178" s="15" t="s">
        <v>22</v>
      </c>
      <c r="BK178" s="181">
        <f t="shared" si="39"/>
        <v>0</v>
      </c>
      <c r="BL178" s="15" t="s">
        <v>143</v>
      </c>
      <c r="BM178" s="15" t="s">
        <v>487</v>
      </c>
    </row>
    <row r="179" spans="2:65" s="1" customFormat="1" ht="22.5" customHeight="1">
      <c r="B179" s="32"/>
      <c r="C179" s="170" t="s">
        <v>488</v>
      </c>
      <c r="D179" s="170" t="s">
        <v>145</v>
      </c>
      <c r="E179" s="171" t="s">
        <v>489</v>
      </c>
      <c r="F179" s="172" t="s">
        <v>490</v>
      </c>
      <c r="G179" s="173" t="s">
        <v>153</v>
      </c>
      <c r="H179" s="174">
        <v>7</v>
      </c>
      <c r="I179" s="175"/>
      <c r="J179" s="176">
        <f t="shared" si="30"/>
        <v>0</v>
      </c>
      <c r="K179" s="172" t="s">
        <v>149</v>
      </c>
      <c r="L179" s="52"/>
      <c r="M179" s="177" t="s">
        <v>20</v>
      </c>
      <c r="N179" s="178" t="s">
        <v>45</v>
      </c>
      <c r="O179" s="33"/>
      <c r="P179" s="179">
        <f t="shared" si="31"/>
        <v>0</v>
      </c>
      <c r="Q179" s="179">
        <v>0</v>
      </c>
      <c r="R179" s="179">
        <f t="shared" si="32"/>
        <v>0</v>
      </c>
      <c r="S179" s="179">
        <v>0</v>
      </c>
      <c r="T179" s="180">
        <f t="shared" si="33"/>
        <v>0</v>
      </c>
      <c r="AR179" s="15" t="s">
        <v>143</v>
      </c>
      <c r="AT179" s="15" t="s">
        <v>145</v>
      </c>
      <c r="AU179" s="15" t="s">
        <v>22</v>
      </c>
      <c r="AY179" s="15" t="s">
        <v>144</v>
      </c>
      <c r="BE179" s="181">
        <f t="shared" si="34"/>
        <v>0</v>
      </c>
      <c r="BF179" s="181">
        <f t="shared" si="35"/>
        <v>0</v>
      </c>
      <c r="BG179" s="181">
        <f t="shared" si="36"/>
        <v>0</v>
      </c>
      <c r="BH179" s="181">
        <f t="shared" si="37"/>
        <v>0</v>
      </c>
      <c r="BI179" s="181">
        <f t="shared" si="38"/>
        <v>0</v>
      </c>
      <c r="BJ179" s="15" t="s">
        <v>22</v>
      </c>
      <c r="BK179" s="181">
        <f t="shared" si="39"/>
        <v>0</v>
      </c>
      <c r="BL179" s="15" t="s">
        <v>143</v>
      </c>
      <c r="BM179" s="15" t="s">
        <v>491</v>
      </c>
    </row>
    <row r="180" spans="2:65" s="1" customFormat="1" ht="22.5" customHeight="1">
      <c r="B180" s="32"/>
      <c r="C180" s="170" t="s">
        <v>492</v>
      </c>
      <c r="D180" s="170" t="s">
        <v>145</v>
      </c>
      <c r="E180" s="171" t="s">
        <v>493</v>
      </c>
      <c r="F180" s="172" t="s">
        <v>494</v>
      </c>
      <c r="G180" s="173" t="s">
        <v>153</v>
      </c>
      <c r="H180" s="174">
        <v>3</v>
      </c>
      <c r="I180" s="175"/>
      <c r="J180" s="176">
        <f t="shared" si="30"/>
        <v>0</v>
      </c>
      <c r="K180" s="172" t="s">
        <v>149</v>
      </c>
      <c r="L180" s="52"/>
      <c r="M180" s="177" t="s">
        <v>20</v>
      </c>
      <c r="N180" s="178" t="s">
        <v>45</v>
      </c>
      <c r="O180" s="33"/>
      <c r="P180" s="179">
        <f t="shared" si="31"/>
        <v>0</v>
      </c>
      <c r="Q180" s="179">
        <v>0</v>
      </c>
      <c r="R180" s="179">
        <f t="shared" si="32"/>
        <v>0</v>
      </c>
      <c r="S180" s="179">
        <v>0</v>
      </c>
      <c r="T180" s="180">
        <f t="shared" si="33"/>
        <v>0</v>
      </c>
      <c r="AR180" s="15" t="s">
        <v>143</v>
      </c>
      <c r="AT180" s="15" t="s">
        <v>145</v>
      </c>
      <c r="AU180" s="15" t="s">
        <v>22</v>
      </c>
      <c r="AY180" s="15" t="s">
        <v>144</v>
      </c>
      <c r="BE180" s="181">
        <f t="shared" si="34"/>
        <v>0</v>
      </c>
      <c r="BF180" s="181">
        <f t="shared" si="35"/>
        <v>0</v>
      </c>
      <c r="BG180" s="181">
        <f t="shared" si="36"/>
        <v>0</v>
      </c>
      <c r="BH180" s="181">
        <f t="shared" si="37"/>
        <v>0</v>
      </c>
      <c r="BI180" s="181">
        <f t="shared" si="38"/>
        <v>0</v>
      </c>
      <c r="BJ180" s="15" t="s">
        <v>22</v>
      </c>
      <c r="BK180" s="181">
        <f t="shared" si="39"/>
        <v>0</v>
      </c>
      <c r="BL180" s="15" t="s">
        <v>143</v>
      </c>
      <c r="BM180" s="15" t="s">
        <v>495</v>
      </c>
    </row>
    <row r="181" spans="2:65" s="1" customFormat="1" ht="22.5" customHeight="1">
      <c r="B181" s="32"/>
      <c r="C181" s="170" t="s">
        <v>496</v>
      </c>
      <c r="D181" s="170" t="s">
        <v>145</v>
      </c>
      <c r="E181" s="171" t="s">
        <v>497</v>
      </c>
      <c r="F181" s="172" t="s">
        <v>498</v>
      </c>
      <c r="G181" s="173" t="s">
        <v>153</v>
      </c>
      <c r="H181" s="174">
        <v>10</v>
      </c>
      <c r="I181" s="175"/>
      <c r="J181" s="176">
        <f t="shared" si="30"/>
        <v>0</v>
      </c>
      <c r="K181" s="172" t="s">
        <v>149</v>
      </c>
      <c r="L181" s="52"/>
      <c r="M181" s="177" t="s">
        <v>20</v>
      </c>
      <c r="N181" s="178" t="s">
        <v>45</v>
      </c>
      <c r="O181" s="33"/>
      <c r="P181" s="179">
        <f t="shared" si="31"/>
        <v>0</v>
      </c>
      <c r="Q181" s="179">
        <v>0</v>
      </c>
      <c r="R181" s="179">
        <f t="shared" si="32"/>
        <v>0</v>
      </c>
      <c r="S181" s="179">
        <v>0</v>
      </c>
      <c r="T181" s="180">
        <f t="shared" si="33"/>
        <v>0</v>
      </c>
      <c r="AR181" s="15" t="s">
        <v>143</v>
      </c>
      <c r="AT181" s="15" t="s">
        <v>145</v>
      </c>
      <c r="AU181" s="15" t="s">
        <v>22</v>
      </c>
      <c r="AY181" s="15" t="s">
        <v>144</v>
      </c>
      <c r="BE181" s="181">
        <f t="shared" si="34"/>
        <v>0</v>
      </c>
      <c r="BF181" s="181">
        <f t="shared" si="35"/>
        <v>0</v>
      </c>
      <c r="BG181" s="181">
        <f t="shared" si="36"/>
        <v>0</v>
      </c>
      <c r="BH181" s="181">
        <f t="shared" si="37"/>
        <v>0</v>
      </c>
      <c r="BI181" s="181">
        <f t="shared" si="38"/>
        <v>0</v>
      </c>
      <c r="BJ181" s="15" t="s">
        <v>22</v>
      </c>
      <c r="BK181" s="181">
        <f t="shared" si="39"/>
        <v>0</v>
      </c>
      <c r="BL181" s="15" t="s">
        <v>143</v>
      </c>
      <c r="BM181" s="15" t="s">
        <v>499</v>
      </c>
    </row>
    <row r="182" spans="2:65" s="1" customFormat="1" ht="22.5" customHeight="1">
      <c r="B182" s="32"/>
      <c r="C182" s="170" t="s">
        <v>500</v>
      </c>
      <c r="D182" s="170" t="s">
        <v>145</v>
      </c>
      <c r="E182" s="171" t="s">
        <v>501</v>
      </c>
      <c r="F182" s="172" t="s">
        <v>502</v>
      </c>
      <c r="G182" s="173" t="s">
        <v>153</v>
      </c>
      <c r="H182" s="174">
        <v>2</v>
      </c>
      <c r="I182" s="175"/>
      <c r="J182" s="176">
        <f t="shared" si="30"/>
        <v>0</v>
      </c>
      <c r="K182" s="172" t="s">
        <v>149</v>
      </c>
      <c r="L182" s="52"/>
      <c r="M182" s="177" t="s">
        <v>20</v>
      </c>
      <c r="N182" s="178" t="s">
        <v>45</v>
      </c>
      <c r="O182" s="33"/>
      <c r="P182" s="179">
        <f t="shared" si="31"/>
        <v>0</v>
      </c>
      <c r="Q182" s="179">
        <v>0</v>
      </c>
      <c r="R182" s="179">
        <f t="shared" si="32"/>
        <v>0</v>
      </c>
      <c r="S182" s="179">
        <v>0</v>
      </c>
      <c r="T182" s="180">
        <f t="shared" si="33"/>
        <v>0</v>
      </c>
      <c r="AR182" s="15" t="s">
        <v>143</v>
      </c>
      <c r="AT182" s="15" t="s">
        <v>145</v>
      </c>
      <c r="AU182" s="15" t="s">
        <v>22</v>
      </c>
      <c r="AY182" s="15" t="s">
        <v>144</v>
      </c>
      <c r="BE182" s="181">
        <f t="shared" si="34"/>
        <v>0</v>
      </c>
      <c r="BF182" s="181">
        <f t="shared" si="35"/>
        <v>0</v>
      </c>
      <c r="BG182" s="181">
        <f t="shared" si="36"/>
        <v>0</v>
      </c>
      <c r="BH182" s="181">
        <f t="shared" si="37"/>
        <v>0</v>
      </c>
      <c r="BI182" s="181">
        <f t="shared" si="38"/>
        <v>0</v>
      </c>
      <c r="BJ182" s="15" t="s">
        <v>22</v>
      </c>
      <c r="BK182" s="181">
        <f t="shared" si="39"/>
        <v>0</v>
      </c>
      <c r="BL182" s="15" t="s">
        <v>143</v>
      </c>
      <c r="BM182" s="15" t="s">
        <v>503</v>
      </c>
    </row>
    <row r="183" spans="2:65" s="1" customFormat="1" ht="22.5" customHeight="1">
      <c r="B183" s="32"/>
      <c r="C183" s="170" t="s">
        <v>504</v>
      </c>
      <c r="D183" s="170" t="s">
        <v>145</v>
      </c>
      <c r="E183" s="171" t="s">
        <v>505</v>
      </c>
      <c r="F183" s="172" t="s">
        <v>506</v>
      </c>
      <c r="G183" s="173" t="s">
        <v>153</v>
      </c>
      <c r="H183" s="174">
        <v>2</v>
      </c>
      <c r="I183" s="175"/>
      <c r="J183" s="176">
        <f t="shared" si="30"/>
        <v>0</v>
      </c>
      <c r="K183" s="172" t="s">
        <v>149</v>
      </c>
      <c r="L183" s="52"/>
      <c r="M183" s="177" t="s">
        <v>20</v>
      </c>
      <c r="N183" s="178" t="s">
        <v>45</v>
      </c>
      <c r="O183" s="33"/>
      <c r="P183" s="179">
        <f t="shared" si="31"/>
        <v>0</v>
      </c>
      <c r="Q183" s="179">
        <v>0</v>
      </c>
      <c r="R183" s="179">
        <f t="shared" si="32"/>
        <v>0</v>
      </c>
      <c r="S183" s="179">
        <v>0</v>
      </c>
      <c r="T183" s="180">
        <f t="shared" si="33"/>
        <v>0</v>
      </c>
      <c r="AR183" s="15" t="s">
        <v>143</v>
      </c>
      <c r="AT183" s="15" t="s">
        <v>145</v>
      </c>
      <c r="AU183" s="15" t="s">
        <v>22</v>
      </c>
      <c r="AY183" s="15" t="s">
        <v>144</v>
      </c>
      <c r="BE183" s="181">
        <f t="shared" si="34"/>
        <v>0</v>
      </c>
      <c r="BF183" s="181">
        <f t="shared" si="35"/>
        <v>0</v>
      </c>
      <c r="BG183" s="181">
        <f t="shared" si="36"/>
        <v>0</v>
      </c>
      <c r="BH183" s="181">
        <f t="shared" si="37"/>
        <v>0</v>
      </c>
      <c r="BI183" s="181">
        <f t="shared" si="38"/>
        <v>0</v>
      </c>
      <c r="BJ183" s="15" t="s">
        <v>22</v>
      </c>
      <c r="BK183" s="181">
        <f t="shared" si="39"/>
        <v>0</v>
      </c>
      <c r="BL183" s="15" t="s">
        <v>143</v>
      </c>
      <c r="BM183" s="15" t="s">
        <v>507</v>
      </c>
    </row>
    <row r="184" spans="2:65" s="1" customFormat="1" ht="31.5" customHeight="1">
      <c r="B184" s="32"/>
      <c r="C184" s="170" t="s">
        <v>508</v>
      </c>
      <c r="D184" s="170" t="s">
        <v>145</v>
      </c>
      <c r="E184" s="171" t="s">
        <v>509</v>
      </c>
      <c r="F184" s="172" t="s">
        <v>510</v>
      </c>
      <c r="G184" s="173" t="s">
        <v>153</v>
      </c>
      <c r="H184" s="174">
        <v>1</v>
      </c>
      <c r="I184" s="175"/>
      <c r="J184" s="176">
        <f t="shared" si="30"/>
        <v>0</v>
      </c>
      <c r="K184" s="172" t="s">
        <v>149</v>
      </c>
      <c r="L184" s="52"/>
      <c r="M184" s="177" t="s">
        <v>20</v>
      </c>
      <c r="N184" s="178" t="s">
        <v>45</v>
      </c>
      <c r="O184" s="33"/>
      <c r="P184" s="179">
        <f t="shared" si="31"/>
        <v>0</v>
      </c>
      <c r="Q184" s="179">
        <v>0</v>
      </c>
      <c r="R184" s="179">
        <f t="shared" si="32"/>
        <v>0</v>
      </c>
      <c r="S184" s="179">
        <v>0</v>
      </c>
      <c r="T184" s="180">
        <f t="shared" si="33"/>
        <v>0</v>
      </c>
      <c r="AR184" s="15" t="s">
        <v>143</v>
      </c>
      <c r="AT184" s="15" t="s">
        <v>145</v>
      </c>
      <c r="AU184" s="15" t="s">
        <v>22</v>
      </c>
      <c r="AY184" s="15" t="s">
        <v>144</v>
      </c>
      <c r="BE184" s="181">
        <f t="shared" si="34"/>
        <v>0</v>
      </c>
      <c r="BF184" s="181">
        <f t="shared" si="35"/>
        <v>0</v>
      </c>
      <c r="BG184" s="181">
        <f t="shared" si="36"/>
        <v>0</v>
      </c>
      <c r="BH184" s="181">
        <f t="shared" si="37"/>
        <v>0</v>
      </c>
      <c r="BI184" s="181">
        <f t="shared" si="38"/>
        <v>0</v>
      </c>
      <c r="BJ184" s="15" t="s">
        <v>22</v>
      </c>
      <c r="BK184" s="181">
        <f t="shared" si="39"/>
        <v>0</v>
      </c>
      <c r="BL184" s="15" t="s">
        <v>143</v>
      </c>
      <c r="BM184" s="15" t="s">
        <v>511</v>
      </c>
    </row>
    <row r="185" spans="2:65" s="1" customFormat="1" ht="22.5" customHeight="1">
      <c r="B185" s="32"/>
      <c r="C185" s="170" t="s">
        <v>512</v>
      </c>
      <c r="D185" s="170" t="s">
        <v>145</v>
      </c>
      <c r="E185" s="171" t="s">
        <v>513</v>
      </c>
      <c r="F185" s="172" t="s">
        <v>514</v>
      </c>
      <c r="G185" s="173" t="s">
        <v>153</v>
      </c>
      <c r="H185" s="174">
        <v>4</v>
      </c>
      <c r="I185" s="175"/>
      <c r="J185" s="176">
        <f t="shared" si="30"/>
        <v>0</v>
      </c>
      <c r="K185" s="172" t="s">
        <v>149</v>
      </c>
      <c r="L185" s="52"/>
      <c r="M185" s="177" t="s">
        <v>20</v>
      </c>
      <c r="N185" s="178" t="s">
        <v>45</v>
      </c>
      <c r="O185" s="33"/>
      <c r="P185" s="179">
        <f t="shared" si="31"/>
        <v>0</v>
      </c>
      <c r="Q185" s="179">
        <v>0</v>
      </c>
      <c r="R185" s="179">
        <f t="shared" si="32"/>
        <v>0</v>
      </c>
      <c r="S185" s="179">
        <v>0</v>
      </c>
      <c r="T185" s="180">
        <f t="shared" si="33"/>
        <v>0</v>
      </c>
      <c r="AR185" s="15" t="s">
        <v>143</v>
      </c>
      <c r="AT185" s="15" t="s">
        <v>145</v>
      </c>
      <c r="AU185" s="15" t="s">
        <v>22</v>
      </c>
      <c r="AY185" s="15" t="s">
        <v>144</v>
      </c>
      <c r="BE185" s="181">
        <f t="shared" si="34"/>
        <v>0</v>
      </c>
      <c r="BF185" s="181">
        <f t="shared" si="35"/>
        <v>0</v>
      </c>
      <c r="BG185" s="181">
        <f t="shared" si="36"/>
        <v>0</v>
      </c>
      <c r="BH185" s="181">
        <f t="shared" si="37"/>
        <v>0</v>
      </c>
      <c r="BI185" s="181">
        <f t="shared" si="38"/>
        <v>0</v>
      </c>
      <c r="BJ185" s="15" t="s">
        <v>22</v>
      </c>
      <c r="BK185" s="181">
        <f t="shared" si="39"/>
        <v>0</v>
      </c>
      <c r="BL185" s="15" t="s">
        <v>143</v>
      </c>
      <c r="BM185" s="15" t="s">
        <v>515</v>
      </c>
    </row>
    <row r="186" spans="2:65" s="1" customFormat="1" ht="22.5" customHeight="1">
      <c r="B186" s="32"/>
      <c r="C186" s="170" t="s">
        <v>516</v>
      </c>
      <c r="D186" s="170" t="s">
        <v>145</v>
      </c>
      <c r="E186" s="171" t="s">
        <v>517</v>
      </c>
      <c r="F186" s="172" t="s">
        <v>518</v>
      </c>
      <c r="G186" s="173" t="s">
        <v>153</v>
      </c>
      <c r="H186" s="174">
        <v>2</v>
      </c>
      <c r="I186" s="175"/>
      <c r="J186" s="176">
        <f t="shared" si="30"/>
        <v>0</v>
      </c>
      <c r="K186" s="172" t="s">
        <v>149</v>
      </c>
      <c r="L186" s="52"/>
      <c r="M186" s="177" t="s">
        <v>20</v>
      </c>
      <c r="N186" s="178" t="s">
        <v>45</v>
      </c>
      <c r="O186" s="33"/>
      <c r="P186" s="179">
        <f t="shared" si="31"/>
        <v>0</v>
      </c>
      <c r="Q186" s="179">
        <v>0</v>
      </c>
      <c r="R186" s="179">
        <f t="shared" si="32"/>
        <v>0</v>
      </c>
      <c r="S186" s="179">
        <v>0</v>
      </c>
      <c r="T186" s="180">
        <f t="shared" si="33"/>
        <v>0</v>
      </c>
      <c r="AR186" s="15" t="s">
        <v>143</v>
      </c>
      <c r="AT186" s="15" t="s">
        <v>145</v>
      </c>
      <c r="AU186" s="15" t="s">
        <v>22</v>
      </c>
      <c r="AY186" s="15" t="s">
        <v>144</v>
      </c>
      <c r="BE186" s="181">
        <f t="shared" si="34"/>
        <v>0</v>
      </c>
      <c r="BF186" s="181">
        <f t="shared" si="35"/>
        <v>0</v>
      </c>
      <c r="BG186" s="181">
        <f t="shared" si="36"/>
        <v>0</v>
      </c>
      <c r="BH186" s="181">
        <f t="shared" si="37"/>
        <v>0</v>
      </c>
      <c r="BI186" s="181">
        <f t="shared" si="38"/>
        <v>0</v>
      </c>
      <c r="BJ186" s="15" t="s">
        <v>22</v>
      </c>
      <c r="BK186" s="181">
        <f t="shared" si="39"/>
        <v>0</v>
      </c>
      <c r="BL186" s="15" t="s">
        <v>143</v>
      </c>
      <c r="BM186" s="15" t="s">
        <v>519</v>
      </c>
    </row>
    <row r="187" spans="2:65" s="1" customFormat="1" ht="22.5" customHeight="1">
      <c r="B187" s="32"/>
      <c r="C187" s="170" t="s">
        <v>520</v>
      </c>
      <c r="D187" s="170" t="s">
        <v>145</v>
      </c>
      <c r="E187" s="171" t="s">
        <v>521</v>
      </c>
      <c r="F187" s="172" t="s">
        <v>522</v>
      </c>
      <c r="G187" s="173" t="s">
        <v>153</v>
      </c>
      <c r="H187" s="174">
        <v>1</v>
      </c>
      <c r="I187" s="175"/>
      <c r="J187" s="176">
        <f t="shared" si="30"/>
        <v>0</v>
      </c>
      <c r="K187" s="172" t="s">
        <v>149</v>
      </c>
      <c r="L187" s="52"/>
      <c r="M187" s="177" t="s">
        <v>20</v>
      </c>
      <c r="N187" s="178" t="s">
        <v>45</v>
      </c>
      <c r="O187" s="33"/>
      <c r="P187" s="179">
        <f t="shared" si="31"/>
        <v>0</v>
      </c>
      <c r="Q187" s="179">
        <v>0</v>
      </c>
      <c r="R187" s="179">
        <f t="shared" si="32"/>
        <v>0</v>
      </c>
      <c r="S187" s="179">
        <v>0</v>
      </c>
      <c r="T187" s="180">
        <f t="shared" si="33"/>
        <v>0</v>
      </c>
      <c r="AR187" s="15" t="s">
        <v>143</v>
      </c>
      <c r="AT187" s="15" t="s">
        <v>145</v>
      </c>
      <c r="AU187" s="15" t="s">
        <v>22</v>
      </c>
      <c r="AY187" s="15" t="s">
        <v>144</v>
      </c>
      <c r="BE187" s="181">
        <f t="shared" si="34"/>
        <v>0</v>
      </c>
      <c r="BF187" s="181">
        <f t="shared" si="35"/>
        <v>0</v>
      </c>
      <c r="BG187" s="181">
        <f t="shared" si="36"/>
        <v>0</v>
      </c>
      <c r="BH187" s="181">
        <f t="shared" si="37"/>
        <v>0</v>
      </c>
      <c r="BI187" s="181">
        <f t="shared" si="38"/>
        <v>0</v>
      </c>
      <c r="BJ187" s="15" t="s">
        <v>22</v>
      </c>
      <c r="BK187" s="181">
        <f t="shared" si="39"/>
        <v>0</v>
      </c>
      <c r="BL187" s="15" t="s">
        <v>143</v>
      </c>
      <c r="BM187" s="15" t="s">
        <v>523</v>
      </c>
    </row>
    <row r="188" spans="2:65" s="1" customFormat="1" ht="22.5" customHeight="1">
      <c r="B188" s="32"/>
      <c r="C188" s="170" t="s">
        <v>524</v>
      </c>
      <c r="D188" s="170" t="s">
        <v>145</v>
      </c>
      <c r="E188" s="171" t="s">
        <v>525</v>
      </c>
      <c r="F188" s="172" t="s">
        <v>526</v>
      </c>
      <c r="G188" s="173" t="s">
        <v>153</v>
      </c>
      <c r="H188" s="174">
        <v>1</v>
      </c>
      <c r="I188" s="175"/>
      <c r="J188" s="176">
        <f t="shared" si="30"/>
        <v>0</v>
      </c>
      <c r="K188" s="172" t="s">
        <v>149</v>
      </c>
      <c r="L188" s="52"/>
      <c r="M188" s="177" t="s">
        <v>20</v>
      </c>
      <c r="N188" s="178" t="s">
        <v>45</v>
      </c>
      <c r="O188" s="33"/>
      <c r="P188" s="179">
        <f t="shared" si="31"/>
        <v>0</v>
      </c>
      <c r="Q188" s="179">
        <v>0</v>
      </c>
      <c r="R188" s="179">
        <f t="shared" si="32"/>
        <v>0</v>
      </c>
      <c r="S188" s="179">
        <v>0</v>
      </c>
      <c r="T188" s="180">
        <f t="shared" si="33"/>
        <v>0</v>
      </c>
      <c r="AR188" s="15" t="s">
        <v>143</v>
      </c>
      <c r="AT188" s="15" t="s">
        <v>145</v>
      </c>
      <c r="AU188" s="15" t="s">
        <v>22</v>
      </c>
      <c r="AY188" s="15" t="s">
        <v>144</v>
      </c>
      <c r="BE188" s="181">
        <f t="shared" si="34"/>
        <v>0</v>
      </c>
      <c r="BF188" s="181">
        <f t="shared" si="35"/>
        <v>0</v>
      </c>
      <c r="BG188" s="181">
        <f t="shared" si="36"/>
        <v>0</v>
      </c>
      <c r="BH188" s="181">
        <f t="shared" si="37"/>
        <v>0</v>
      </c>
      <c r="BI188" s="181">
        <f t="shared" si="38"/>
        <v>0</v>
      </c>
      <c r="BJ188" s="15" t="s">
        <v>22</v>
      </c>
      <c r="BK188" s="181">
        <f t="shared" si="39"/>
        <v>0</v>
      </c>
      <c r="BL188" s="15" t="s">
        <v>143</v>
      </c>
      <c r="BM188" s="15" t="s">
        <v>527</v>
      </c>
    </row>
    <row r="189" spans="2:65" s="1" customFormat="1" ht="22.5" customHeight="1">
      <c r="B189" s="32"/>
      <c r="C189" s="170" t="s">
        <v>528</v>
      </c>
      <c r="D189" s="170" t="s">
        <v>145</v>
      </c>
      <c r="E189" s="171" t="s">
        <v>529</v>
      </c>
      <c r="F189" s="172" t="s">
        <v>530</v>
      </c>
      <c r="G189" s="173" t="s">
        <v>153</v>
      </c>
      <c r="H189" s="174">
        <v>80</v>
      </c>
      <c r="I189" s="175"/>
      <c r="J189" s="176">
        <f t="shared" si="30"/>
        <v>0</v>
      </c>
      <c r="K189" s="172" t="s">
        <v>149</v>
      </c>
      <c r="L189" s="52"/>
      <c r="M189" s="177" t="s">
        <v>20</v>
      </c>
      <c r="N189" s="178" t="s">
        <v>45</v>
      </c>
      <c r="O189" s="33"/>
      <c r="P189" s="179">
        <f t="shared" si="31"/>
        <v>0</v>
      </c>
      <c r="Q189" s="179">
        <v>0</v>
      </c>
      <c r="R189" s="179">
        <f t="shared" si="32"/>
        <v>0</v>
      </c>
      <c r="S189" s="179">
        <v>0</v>
      </c>
      <c r="T189" s="180">
        <f t="shared" si="33"/>
        <v>0</v>
      </c>
      <c r="AR189" s="15" t="s">
        <v>143</v>
      </c>
      <c r="AT189" s="15" t="s">
        <v>145</v>
      </c>
      <c r="AU189" s="15" t="s">
        <v>22</v>
      </c>
      <c r="AY189" s="15" t="s">
        <v>144</v>
      </c>
      <c r="BE189" s="181">
        <f t="shared" si="34"/>
        <v>0</v>
      </c>
      <c r="BF189" s="181">
        <f t="shared" si="35"/>
        <v>0</v>
      </c>
      <c r="BG189" s="181">
        <f t="shared" si="36"/>
        <v>0</v>
      </c>
      <c r="BH189" s="181">
        <f t="shared" si="37"/>
        <v>0</v>
      </c>
      <c r="BI189" s="181">
        <f t="shared" si="38"/>
        <v>0</v>
      </c>
      <c r="BJ189" s="15" t="s">
        <v>22</v>
      </c>
      <c r="BK189" s="181">
        <f t="shared" si="39"/>
        <v>0</v>
      </c>
      <c r="BL189" s="15" t="s">
        <v>143</v>
      </c>
      <c r="BM189" s="15" t="s">
        <v>531</v>
      </c>
    </row>
    <row r="190" spans="2:65" s="1" customFormat="1" ht="22.5" customHeight="1">
      <c r="B190" s="32"/>
      <c r="C190" s="170" t="s">
        <v>532</v>
      </c>
      <c r="D190" s="170" t="s">
        <v>145</v>
      </c>
      <c r="E190" s="171" t="s">
        <v>533</v>
      </c>
      <c r="F190" s="172" t="s">
        <v>534</v>
      </c>
      <c r="G190" s="173" t="s">
        <v>153</v>
      </c>
      <c r="H190" s="174">
        <v>60</v>
      </c>
      <c r="I190" s="175"/>
      <c r="J190" s="176">
        <f t="shared" si="30"/>
        <v>0</v>
      </c>
      <c r="K190" s="172" t="s">
        <v>149</v>
      </c>
      <c r="L190" s="52"/>
      <c r="M190" s="177" t="s">
        <v>20</v>
      </c>
      <c r="N190" s="178" t="s">
        <v>45</v>
      </c>
      <c r="O190" s="33"/>
      <c r="P190" s="179">
        <f t="shared" si="31"/>
        <v>0</v>
      </c>
      <c r="Q190" s="179">
        <v>0</v>
      </c>
      <c r="R190" s="179">
        <f t="shared" si="32"/>
        <v>0</v>
      </c>
      <c r="S190" s="179">
        <v>0</v>
      </c>
      <c r="T190" s="180">
        <f t="shared" si="33"/>
        <v>0</v>
      </c>
      <c r="AR190" s="15" t="s">
        <v>143</v>
      </c>
      <c r="AT190" s="15" t="s">
        <v>145</v>
      </c>
      <c r="AU190" s="15" t="s">
        <v>22</v>
      </c>
      <c r="AY190" s="15" t="s">
        <v>144</v>
      </c>
      <c r="BE190" s="181">
        <f t="shared" si="34"/>
        <v>0</v>
      </c>
      <c r="BF190" s="181">
        <f t="shared" si="35"/>
        <v>0</v>
      </c>
      <c r="BG190" s="181">
        <f t="shared" si="36"/>
        <v>0</v>
      </c>
      <c r="BH190" s="181">
        <f t="shared" si="37"/>
        <v>0</v>
      </c>
      <c r="BI190" s="181">
        <f t="shared" si="38"/>
        <v>0</v>
      </c>
      <c r="BJ190" s="15" t="s">
        <v>22</v>
      </c>
      <c r="BK190" s="181">
        <f t="shared" si="39"/>
        <v>0</v>
      </c>
      <c r="BL190" s="15" t="s">
        <v>143</v>
      </c>
      <c r="BM190" s="15" t="s">
        <v>535</v>
      </c>
    </row>
    <row r="191" spans="2:65" s="1" customFormat="1" ht="22.5" customHeight="1">
      <c r="B191" s="32"/>
      <c r="C191" s="170" t="s">
        <v>536</v>
      </c>
      <c r="D191" s="170" t="s">
        <v>145</v>
      </c>
      <c r="E191" s="171" t="s">
        <v>537</v>
      </c>
      <c r="F191" s="172" t="s">
        <v>538</v>
      </c>
      <c r="G191" s="173" t="s">
        <v>153</v>
      </c>
      <c r="H191" s="174">
        <v>1</v>
      </c>
      <c r="I191" s="175"/>
      <c r="J191" s="176">
        <f t="shared" si="30"/>
        <v>0</v>
      </c>
      <c r="K191" s="172" t="s">
        <v>149</v>
      </c>
      <c r="L191" s="52"/>
      <c r="M191" s="177" t="s">
        <v>20</v>
      </c>
      <c r="N191" s="178" t="s">
        <v>45</v>
      </c>
      <c r="O191" s="33"/>
      <c r="P191" s="179">
        <f t="shared" si="31"/>
        <v>0</v>
      </c>
      <c r="Q191" s="179">
        <v>0</v>
      </c>
      <c r="R191" s="179">
        <f t="shared" si="32"/>
        <v>0</v>
      </c>
      <c r="S191" s="179">
        <v>0</v>
      </c>
      <c r="T191" s="180">
        <f t="shared" si="33"/>
        <v>0</v>
      </c>
      <c r="AR191" s="15" t="s">
        <v>143</v>
      </c>
      <c r="AT191" s="15" t="s">
        <v>145</v>
      </c>
      <c r="AU191" s="15" t="s">
        <v>22</v>
      </c>
      <c r="AY191" s="15" t="s">
        <v>144</v>
      </c>
      <c r="BE191" s="181">
        <f t="shared" si="34"/>
        <v>0</v>
      </c>
      <c r="BF191" s="181">
        <f t="shared" si="35"/>
        <v>0</v>
      </c>
      <c r="BG191" s="181">
        <f t="shared" si="36"/>
        <v>0</v>
      </c>
      <c r="BH191" s="181">
        <f t="shared" si="37"/>
        <v>0</v>
      </c>
      <c r="BI191" s="181">
        <f t="shared" si="38"/>
        <v>0</v>
      </c>
      <c r="BJ191" s="15" t="s">
        <v>22</v>
      </c>
      <c r="BK191" s="181">
        <f t="shared" si="39"/>
        <v>0</v>
      </c>
      <c r="BL191" s="15" t="s">
        <v>143</v>
      </c>
      <c r="BM191" s="15" t="s">
        <v>539</v>
      </c>
    </row>
    <row r="192" spans="2:65" s="1" customFormat="1" ht="22.5" customHeight="1">
      <c r="B192" s="32"/>
      <c r="C192" s="170" t="s">
        <v>540</v>
      </c>
      <c r="D192" s="170" t="s">
        <v>145</v>
      </c>
      <c r="E192" s="171" t="s">
        <v>541</v>
      </c>
      <c r="F192" s="172" t="s">
        <v>542</v>
      </c>
      <c r="G192" s="173" t="s">
        <v>192</v>
      </c>
      <c r="H192" s="174">
        <v>9000</v>
      </c>
      <c r="I192" s="175"/>
      <c r="J192" s="176">
        <f t="shared" si="30"/>
        <v>0</v>
      </c>
      <c r="K192" s="172" t="s">
        <v>149</v>
      </c>
      <c r="L192" s="52"/>
      <c r="M192" s="177" t="s">
        <v>20</v>
      </c>
      <c r="N192" s="178" t="s">
        <v>45</v>
      </c>
      <c r="O192" s="33"/>
      <c r="P192" s="179">
        <f t="shared" si="31"/>
        <v>0</v>
      </c>
      <c r="Q192" s="179">
        <v>0</v>
      </c>
      <c r="R192" s="179">
        <f t="shared" si="32"/>
        <v>0</v>
      </c>
      <c r="S192" s="179">
        <v>0</v>
      </c>
      <c r="T192" s="180">
        <f t="shared" si="33"/>
        <v>0</v>
      </c>
      <c r="AR192" s="15" t="s">
        <v>143</v>
      </c>
      <c r="AT192" s="15" t="s">
        <v>145</v>
      </c>
      <c r="AU192" s="15" t="s">
        <v>22</v>
      </c>
      <c r="AY192" s="15" t="s">
        <v>144</v>
      </c>
      <c r="BE192" s="181">
        <f t="shared" si="34"/>
        <v>0</v>
      </c>
      <c r="BF192" s="181">
        <f t="shared" si="35"/>
        <v>0</v>
      </c>
      <c r="BG192" s="181">
        <f t="shared" si="36"/>
        <v>0</v>
      </c>
      <c r="BH192" s="181">
        <f t="shared" si="37"/>
        <v>0</v>
      </c>
      <c r="BI192" s="181">
        <f t="shared" si="38"/>
        <v>0</v>
      </c>
      <c r="BJ192" s="15" t="s">
        <v>22</v>
      </c>
      <c r="BK192" s="181">
        <f t="shared" si="39"/>
        <v>0</v>
      </c>
      <c r="BL192" s="15" t="s">
        <v>143</v>
      </c>
      <c r="BM192" s="15" t="s">
        <v>543</v>
      </c>
    </row>
    <row r="193" spans="2:65" s="1" customFormat="1" ht="22.5" customHeight="1">
      <c r="B193" s="32"/>
      <c r="C193" s="170" t="s">
        <v>544</v>
      </c>
      <c r="D193" s="170" t="s">
        <v>145</v>
      </c>
      <c r="E193" s="171" t="s">
        <v>545</v>
      </c>
      <c r="F193" s="172" t="s">
        <v>546</v>
      </c>
      <c r="G193" s="173" t="s">
        <v>192</v>
      </c>
      <c r="H193" s="174">
        <v>200</v>
      </c>
      <c r="I193" s="175"/>
      <c r="J193" s="176">
        <f t="shared" si="30"/>
        <v>0</v>
      </c>
      <c r="K193" s="172" t="s">
        <v>149</v>
      </c>
      <c r="L193" s="52"/>
      <c r="M193" s="177" t="s">
        <v>20</v>
      </c>
      <c r="N193" s="178" t="s">
        <v>45</v>
      </c>
      <c r="O193" s="33"/>
      <c r="P193" s="179">
        <f t="shared" si="31"/>
        <v>0</v>
      </c>
      <c r="Q193" s="179">
        <v>0</v>
      </c>
      <c r="R193" s="179">
        <f t="shared" si="32"/>
        <v>0</v>
      </c>
      <c r="S193" s="179">
        <v>0</v>
      </c>
      <c r="T193" s="180">
        <f t="shared" si="33"/>
        <v>0</v>
      </c>
      <c r="AR193" s="15" t="s">
        <v>143</v>
      </c>
      <c r="AT193" s="15" t="s">
        <v>145</v>
      </c>
      <c r="AU193" s="15" t="s">
        <v>22</v>
      </c>
      <c r="AY193" s="15" t="s">
        <v>144</v>
      </c>
      <c r="BE193" s="181">
        <f t="shared" si="34"/>
        <v>0</v>
      </c>
      <c r="BF193" s="181">
        <f t="shared" si="35"/>
        <v>0</v>
      </c>
      <c r="BG193" s="181">
        <f t="shared" si="36"/>
        <v>0</v>
      </c>
      <c r="BH193" s="181">
        <f t="shared" si="37"/>
        <v>0</v>
      </c>
      <c r="BI193" s="181">
        <f t="shared" si="38"/>
        <v>0</v>
      </c>
      <c r="BJ193" s="15" t="s">
        <v>22</v>
      </c>
      <c r="BK193" s="181">
        <f t="shared" si="39"/>
        <v>0</v>
      </c>
      <c r="BL193" s="15" t="s">
        <v>143</v>
      </c>
      <c r="BM193" s="15" t="s">
        <v>547</v>
      </c>
    </row>
    <row r="194" spans="2:65" s="1" customFormat="1" ht="22.5" customHeight="1">
      <c r="B194" s="32"/>
      <c r="C194" s="170" t="s">
        <v>548</v>
      </c>
      <c r="D194" s="170" t="s">
        <v>145</v>
      </c>
      <c r="E194" s="171" t="s">
        <v>549</v>
      </c>
      <c r="F194" s="172" t="s">
        <v>550</v>
      </c>
      <c r="G194" s="173" t="s">
        <v>192</v>
      </c>
      <c r="H194" s="174">
        <v>50</v>
      </c>
      <c r="I194" s="175"/>
      <c r="J194" s="176">
        <f t="shared" si="30"/>
        <v>0</v>
      </c>
      <c r="K194" s="172" t="s">
        <v>149</v>
      </c>
      <c r="L194" s="52"/>
      <c r="M194" s="177" t="s">
        <v>20</v>
      </c>
      <c r="N194" s="178" t="s">
        <v>45</v>
      </c>
      <c r="O194" s="33"/>
      <c r="P194" s="179">
        <f t="shared" si="31"/>
        <v>0</v>
      </c>
      <c r="Q194" s="179">
        <v>0</v>
      </c>
      <c r="R194" s="179">
        <f t="shared" si="32"/>
        <v>0</v>
      </c>
      <c r="S194" s="179">
        <v>0</v>
      </c>
      <c r="T194" s="180">
        <f t="shared" si="33"/>
        <v>0</v>
      </c>
      <c r="AR194" s="15" t="s">
        <v>143</v>
      </c>
      <c r="AT194" s="15" t="s">
        <v>145</v>
      </c>
      <c r="AU194" s="15" t="s">
        <v>22</v>
      </c>
      <c r="AY194" s="15" t="s">
        <v>144</v>
      </c>
      <c r="BE194" s="181">
        <f t="shared" si="34"/>
        <v>0</v>
      </c>
      <c r="BF194" s="181">
        <f t="shared" si="35"/>
        <v>0</v>
      </c>
      <c r="BG194" s="181">
        <f t="shared" si="36"/>
        <v>0</v>
      </c>
      <c r="BH194" s="181">
        <f t="shared" si="37"/>
        <v>0</v>
      </c>
      <c r="BI194" s="181">
        <f t="shared" si="38"/>
        <v>0</v>
      </c>
      <c r="BJ194" s="15" t="s">
        <v>22</v>
      </c>
      <c r="BK194" s="181">
        <f t="shared" si="39"/>
        <v>0</v>
      </c>
      <c r="BL194" s="15" t="s">
        <v>143</v>
      </c>
      <c r="BM194" s="15" t="s">
        <v>551</v>
      </c>
    </row>
    <row r="195" spans="2:65" s="1" customFormat="1" ht="22.5" customHeight="1">
      <c r="B195" s="32"/>
      <c r="C195" s="170" t="s">
        <v>552</v>
      </c>
      <c r="D195" s="170" t="s">
        <v>145</v>
      </c>
      <c r="E195" s="171" t="s">
        <v>553</v>
      </c>
      <c r="F195" s="172" t="s">
        <v>554</v>
      </c>
      <c r="G195" s="173" t="s">
        <v>153</v>
      </c>
      <c r="H195" s="174">
        <v>1</v>
      </c>
      <c r="I195" s="175"/>
      <c r="J195" s="176">
        <f t="shared" si="30"/>
        <v>0</v>
      </c>
      <c r="K195" s="172" t="s">
        <v>149</v>
      </c>
      <c r="L195" s="52"/>
      <c r="M195" s="177" t="s">
        <v>20</v>
      </c>
      <c r="N195" s="178" t="s">
        <v>45</v>
      </c>
      <c r="O195" s="33"/>
      <c r="P195" s="179">
        <f t="shared" si="31"/>
        <v>0</v>
      </c>
      <c r="Q195" s="179">
        <v>0</v>
      </c>
      <c r="R195" s="179">
        <f t="shared" si="32"/>
        <v>0</v>
      </c>
      <c r="S195" s="179">
        <v>0</v>
      </c>
      <c r="T195" s="180">
        <f t="shared" si="33"/>
        <v>0</v>
      </c>
      <c r="AR195" s="15" t="s">
        <v>143</v>
      </c>
      <c r="AT195" s="15" t="s">
        <v>145</v>
      </c>
      <c r="AU195" s="15" t="s">
        <v>22</v>
      </c>
      <c r="AY195" s="15" t="s">
        <v>144</v>
      </c>
      <c r="BE195" s="181">
        <f t="shared" si="34"/>
        <v>0</v>
      </c>
      <c r="BF195" s="181">
        <f t="shared" si="35"/>
        <v>0</v>
      </c>
      <c r="BG195" s="181">
        <f t="shared" si="36"/>
        <v>0</v>
      </c>
      <c r="BH195" s="181">
        <f t="shared" si="37"/>
        <v>0</v>
      </c>
      <c r="BI195" s="181">
        <f t="shared" si="38"/>
        <v>0</v>
      </c>
      <c r="BJ195" s="15" t="s">
        <v>22</v>
      </c>
      <c r="BK195" s="181">
        <f t="shared" si="39"/>
        <v>0</v>
      </c>
      <c r="BL195" s="15" t="s">
        <v>143</v>
      </c>
      <c r="BM195" s="15" t="s">
        <v>555</v>
      </c>
    </row>
    <row r="196" spans="2:65" s="1" customFormat="1" ht="22.5" customHeight="1">
      <c r="B196" s="32"/>
      <c r="C196" s="170" t="s">
        <v>556</v>
      </c>
      <c r="D196" s="170" t="s">
        <v>145</v>
      </c>
      <c r="E196" s="171" t="s">
        <v>557</v>
      </c>
      <c r="F196" s="172" t="s">
        <v>558</v>
      </c>
      <c r="G196" s="173" t="s">
        <v>153</v>
      </c>
      <c r="H196" s="174">
        <v>2</v>
      </c>
      <c r="I196" s="175"/>
      <c r="J196" s="176">
        <f t="shared" si="30"/>
        <v>0</v>
      </c>
      <c r="K196" s="172" t="s">
        <v>149</v>
      </c>
      <c r="L196" s="52"/>
      <c r="M196" s="177" t="s">
        <v>20</v>
      </c>
      <c r="N196" s="178" t="s">
        <v>45</v>
      </c>
      <c r="O196" s="33"/>
      <c r="P196" s="179">
        <f t="shared" si="31"/>
        <v>0</v>
      </c>
      <c r="Q196" s="179">
        <v>0</v>
      </c>
      <c r="R196" s="179">
        <f t="shared" si="32"/>
        <v>0</v>
      </c>
      <c r="S196" s="179">
        <v>0</v>
      </c>
      <c r="T196" s="180">
        <f t="shared" si="33"/>
        <v>0</v>
      </c>
      <c r="AR196" s="15" t="s">
        <v>143</v>
      </c>
      <c r="AT196" s="15" t="s">
        <v>145</v>
      </c>
      <c r="AU196" s="15" t="s">
        <v>22</v>
      </c>
      <c r="AY196" s="15" t="s">
        <v>144</v>
      </c>
      <c r="BE196" s="181">
        <f t="shared" si="34"/>
        <v>0</v>
      </c>
      <c r="BF196" s="181">
        <f t="shared" si="35"/>
        <v>0</v>
      </c>
      <c r="BG196" s="181">
        <f t="shared" si="36"/>
        <v>0</v>
      </c>
      <c r="BH196" s="181">
        <f t="shared" si="37"/>
        <v>0</v>
      </c>
      <c r="BI196" s="181">
        <f t="shared" si="38"/>
        <v>0</v>
      </c>
      <c r="BJ196" s="15" t="s">
        <v>22</v>
      </c>
      <c r="BK196" s="181">
        <f t="shared" si="39"/>
        <v>0</v>
      </c>
      <c r="BL196" s="15" t="s">
        <v>143</v>
      </c>
      <c r="BM196" s="15" t="s">
        <v>559</v>
      </c>
    </row>
    <row r="197" spans="2:65" s="1" customFormat="1" ht="22.5" customHeight="1">
      <c r="B197" s="32"/>
      <c r="C197" s="170" t="s">
        <v>560</v>
      </c>
      <c r="D197" s="170" t="s">
        <v>145</v>
      </c>
      <c r="E197" s="171" t="s">
        <v>561</v>
      </c>
      <c r="F197" s="172" t="s">
        <v>562</v>
      </c>
      <c r="G197" s="173" t="s">
        <v>153</v>
      </c>
      <c r="H197" s="174">
        <v>75</v>
      </c>
      <c r="I197" s="175"/>
      <c r="J197" s="176">
        <f t="shared" si="30"/>
        <v>0</v>
      </c>
      <c r="K197" s="172" t="s">
        <v>149</v>
      </c>
      <c r="L197" s="52"/>
      <c r="M197" s="177" t="s">
        <v>20</v>
      </c>
      <c r="N197" s="178" t="s">
        <v>45</v>
      </c>
      <c r="O197" s="33"/>
      <c r="P197" s="179">
        <f t="shared" si="31"/>
        <v>0</v>
      </c>
      <c r="Q197" s="179">
        <v>0</v>
      </c>
      <c r="R197" s="179">
        <f t="shared" si="32"/>
        <v>0</v>
      </c>
      <c r="S197" s="179">
        <v>0</v>
      </c>
      <c r="T197" s="180">
        <f t="shared" si="33"/>
        <v>0</v>
      </c>
      <c r="AR197" s="15" t="s">
        <v>143</v>
      </c>
      <c r="AT197" s="15" t="s">
        <v>145</v>
      </c>
      <c r="AU197" s="15" t="s">
        <v>22</v>
      </c>
      <c r="AY197" s="15" t="s">
        <v>144</v>
      </c>
      <c r="BE197" s="181">
        <f t="shared" si="34"/>
        <v>0</v>
      </c>
      <c r="BF197" s="181">
        <f t="shared" si="35"/>
        <v>0</v>
      </c>
      <c r="BG197" s="181">
        <f t="shared" si="36"/>
        <v>0</v>
      </c>
      <c r="BH197" s="181">
        <f t="shared" si="37"/>
        <v>0</v>
      </c>
      <c r="BI197" s="181">
        <f t="shared" si="38"/>
        <v>0</v>
      </c>
      <c r="BJ197" s="15" t="s">
        <v>22</v>
      </c>
      <c r="BK197" s="181">
        <f t="shared" si="39"/>
        <v>0</v>
      </c>
      <c r="BL197" s="15" t="s">
        <v>143</v>
      </c>
      <c r="BM197" s="15" t="s">
        <v>563</v>
      </c>
    </row>
    <row r="198" spans="2:65" s="1" customFormat="1" ht="22.5" customHeight="1">
      <c r="B198" s="32"/>
      <c r="C198" s="170" t="s">
        <v>564</v>
      </c>
      <c r="D198" s="170" t="s">
        <v>145</v>
      </c>
      <c r="E198" s="171" t="s">
        <v>565</v>
      </c>
      <c r="F198" s="172" t="s">
        <v>566</v>
      </c>
      <c r="G198" s="173" t="s">
        <v>153</v>
      </c>
      <c r="H198" s="174">
        <v>4</v>
      </c>
      <c r="I198" s="175"/>
      <c r="J198" s="176">
        <f t="shared" si="30"/>
        <v>0</v>
      </c>
      <c r="K198" s="172" t="s">
        <v>149</v>
      </c>
      <c r="L198" s="52"/>
      <c r="M198" s="177" t="s">
        <v>20</v>
      </c>
      <c r="N198" s="178" t="s">
        <v>45</v>
      </c>
      <c r="O198" s="33"/>
      <c r="P198" s="179">
        <f t="shared" si="31"/>
        <v>0</v>
      </c>
      <c r="Q198" s="179">
        <v>0</v>
      </c>
      <c r="R198" s="179">
        <f t="shared" si="32"/>
        <v>0</v>
      </c>
      <c r="S198" s="179">
        <v>0</v>
      </c>
      <c r="T198" s="180">
        <f t="shared" si="33"/>
        <v>0</v>
      </c>
      <c r="AR198" s="15" t="s">
        <v>143</v>
      </c>
      <c r="AT198" s="15" t="s">
        <v>145</v>
      </c>
      <c r="AU198" s="15" t="s">
        <v>22</v>
      </c>
      <c r="AY198" s="15" t="s">
        <v>144</v>
      </c>
      <c r="BE198" s="181">
        <f t="shared" si="34"/>
        <v>0</v>
      </c>
      <c r="BF198" s="181">
        <f t="shared" si="35"/>
        <v>0</v>
      </c>
      <c r="BG198" s="181">
        <f t="shared" si="36"/>
        <v>0</v>
      </c>
      <c r="BH198" s="181">
        <f t="shared" si="37"/>
        <v>0</v>
      </c>
      <c r="BI198" s="181">
        <f t="shared" si="38"/>
        <v>0</v>
      </c>
      <c r="BJ198" s="15" t="s">
        <v>22</v>
      </c>
      <c r="BK198" s="181">
        <f t="shared" si="39"/>
        <v>0</v>
      </c>
      <c r="BL198" s="15" t="s">
        <v>143</v>
      </c>
      <c r="BM198" s="15" t="s">
        <v>567</v>
      </c>
    </row>
    <row r="199" spans="2:65" s="1" customFormat="1" ht="22.5" customHeight="1">
      <c r="B199" s="32"/>
      <c r="C199" s="170" t="s">
        <v>568</v>
      </c>
      <c r="D199" s="170" t="s">
        <v>145</v>
      </c>
      <c r="E199" s="171" t="s">
        <v>569</v>
      </c>
      <c r="F199" s="172" t="s">
        <v>570</v>
      </c>
      <c r="G199" s="173" t="s">
        <v>192</v>
      </c>
      <c r="H199" s="174">
        <v>23</v>
      </c>
      <c r="I199" s="175"/>
      <c r="J199" s="176">
        <f t="shared" si="30"/>
        <v>0</v>
      </c>
      <c r="K199" s="172" t="s">
        <v>149</v>
      </c>
      <c r="L199" s="52"/>
      <c r="M199" s="177" t="s">
        <v>20</v>
      </c>
      <c r="N199" s="178" t="s">
        <v>45</v>
      </c>
      <c r="O199" s="33"/>
      <c r="P199" s="179">
        <f t="shared" si="31"/>
        <v>0</v>
      </c>
      <c r="Q199" s="179">
        <v>0</v>
      </c>
      <c r="R199" s="179">
        <f t="shared" si="32"/>
        <v>0</v>
      </c>
      <c r="S199" s="179">
        <v>0</v>
      </c>
      <c r="T199" s="180">
        <f t="shared" si="33"/>
        <v>0</v>
      </c>
      <c r="AR199" s="15" t="s">
        <v>143</v>
      </c>
      <c r="AT199" s="15" t="s">
        <v>145</v>
      </c>
      <c r="AU199" s="15" t="s">
        <v>22</v>
      </c>
      <c r="AY199" s="15" t="s">
        <v>144</v>
      </c>
      <c r="BE199" s="181">
        <f t="shared" si="34"/>
        <v>0</v>
      </c>
      <c r="BF199" s="181">
        <f t="shared" si="35"/>
        <v>0</v>
      </c>
      <c r="BG199" s="181">
        <f t="shared" si="36"/>
        <v>0</v>
      </c>
      <c r="BH199" s="181">
        <f t="shared" si="37"/>
        <v>0</v>
      </c>
      <c r="BI199" s="181">
        <f t="shared" si="38"/>
        <v>0</v>
      </c>
      <c r="BJ199" s="15" t="s">
        <v>22</v>
      </c>
      <c r="BK199" s="181">
        <f t="shared" si="39"/>
        <v>0</v>
      </c>
      <c r="BL199" s="15" t="s">
        <v>143</v>
      </c>
      <c r="BM199" s="15" t="s">
        <v>571</v>
      </c>
    </row>
    <row r="200" spans="2:65" s="1" customFormat="1" ht="22.5" customHeight="1">
      <c r="B200" s="32"/>
      <c r="C200" s="170" t="s">
        <v>572</v>
      </c>
      <c r="D200" s="170" t="s">
        <v>145</v>
      </c>
      <c r="E200" s="171" t="s">
        <v>573</v>
      </c>
      <c r="F200" s="172" t="s">
        <v>574</v>
      </c>
      <c r="G200" s="173" t="s">
        <v>153</v>
      </c>
      <c r="H200" s="174">
        <v>1</v>
      </c>
      <c r="I200" s="175"/>
      <c r="J200" s="176">
        <f t="shared" si="30"/>
        <v>0</v>
      </c>
      <c r="K200" s="172" t="s">
        <v>149</v>
      </c>
      <c r="L200" s="52"/>
      <c r="M200" s="177" t="s">
        <v>20</v>
      </c>
      <c r="N200" s="178" t="s">
        <v>45</v>
      </c>
      <c r="O200" s="33"/>
      <c r="P200" s="179">
        <f t="shared" si="31"/>
        <v>0</v>
      </c>
      <c r="Q200" s="179">
        <v>0</v>
      </c>
      <c r="R200" s="179">
        <f t="shared" si="32"/>
        <v>0</v>
      </c>
      <c r="S200" s="179">
        <v>0</v>
      </c>
      <c r="T200" s="180">
        <f t="shared" si="33"/>
        <v>0</v>
      </c>
      <c r="AR200" s="15" t="s">
        <v>143</v>
      </c>
      <c r="AT200" s="15" t="s">
        <v>145</v>
      </c>
      <c r="AU200" s="15" t="s">
        <v>22</v>
      </c>
      <c r="AY200" s="15" t="s">
        <v>144</v>
      </c>
      <c r="BE200" s="181">
        <f t="shared" si="34"/>
        <v>0</v>
      </c>
      <c r="BF200" s="181">
        <f t="shared" si="35"/>
        <v>0</v>
      </c>
      <c r="BG200" s="181">
        <f t="shared" si="36"/>
        <v>0</v>
      </c>
      <c r="BH200" s="181">
        <f t="shared" si="37"/>
        <v>0</v>
      </c>
      <c r="BI200" s="181">
        <f t="shared" si="38"/>
        <v>0</v>
      </c>
      <c r="BJ200" s="15" t="s">
        <v>22</v>
      </c>
      <c r="BK200" s="181">
        <f t="shared" si="39"/>
        <v>0</v>
      </c>
      <c r="BL200" s="15" t="s">
        <v>143</v>
      </c>
      <c r="BM200" s="15" t="s">
        <v>575</v>
      </c>
    </row>
    <row r="201" spans="2:65" s="1" customFormat="1" ht="22.5" customHeight="1">
      <c r="B201" s="32"/>
      <c r="C201" s="170" t="s">
        <v>576</v>
      </c>
      <c r="D201" s="170" t="s">
        <v>145</v>
      </c>
      <c r="E201" s="171" t="s">
        <v>577</v>
      </c>
      <c r="F201" s="172" t="s">
        <v>578</v>
      </c>
      <c r="G201" s="173" t="s">
        <v>153</v>
      </c>
      <c r="H201" s="174">
        <v>1</v>
      </c>
      <c r="I201" s="175"/>
      <c r="J201" s="176">
        <f t="shared" si="30"/>
        <v>0</v>
      </c>
      <c r="K201" s="172" t="s">
        <v>149</v>
      </c>
      <c r="L201" s="52"/>
      <c r="M201" s="177" t="s">
        <v>20</v>
      </c>
      <c r="N201" s="178" t="s">
        <v>45</v>
      </c>
      <c r="O201" s="33"/>
      <c r="P201" s="179">
        <f t="shared" si="31"/>
        <v>0</v>
      </c>
      <c r="Q201" s="179">
        <v>0</v>
      </c>
      <c r="R201" s="179">
        <f t="shared" si="32"/>
        <v>0</v>
      </c>
      <c r="S201" s="179">
        <v>0</v>
      </c>
      <c r="T201" s="180">
        <f t="shared" si="33"/>
        <v>0</v>
      </c>
      <c r="AR201" s="15" t="s">
        <v>143</v>
      </c>
      <c r="AT201" s="15" t="s">
        <v>145</v>
      </c>
      <c r="AU201" s="15" t="s">
        <v>22</v>
      </c>
      <c r="AY201" s="15" t="s">
        <v>144</v>
      </c>
      <c r="BE201" s="181">
        <f t="shared" si="34"/>
        <v>0</v>
      </c>
      <c r="BF201" s="181">
        <f t="shared" si="35"/>
        <v>0</v>
      </c>
      <c r="BG201" s="181">
        <f t="shared" si="36"/>
        <v>0</v>
      </c>
      <c r="BH201" s="181">
        <f t="shared" si="37"/>
        <v>0</v>
      </c>
      <c r="BI201" s="181">
        <f t="shared" si="38"/>
        <v>0</v>
      </c>
      <c r="BJ201" s="15" t="s">
        <v>22</v>
      </c>
      <c r="BK201" s="181">
        <f t="shared" si="39"/>
        <v>0</v>
      </c>
      <c r="BL201" s="15" t="s">
        <v>143</v>
      </c>
      <c r="BM201" s="15" t="s">
        <v>579</v>
      </c>
    </row>
    <row r="202" spans="2:65" s="1" customFormat="1" ht="95.25" customHeight="1">
      <c r="B202" s="32"/>
      <c r="C202" s="170" t="s">
        <v>580</v>
      </c>
      <c r="D202" s="170" t="s">
        <v>145</v>
      </c>
      <c r="E202" s="171" t="s">
        <v>581</v>
      </c>
      <c r="F202" s="172" t="s">
        <v>582</v>
      </c>
      <c r="G202" s="173" t="s">
        <v>153</v>
      </c>
      <c r="H202" s="174">
        <v>2</v>
      </c>
      <c r="I202" s="175"/>
      <c r="J202" s="176">
        <f t="shared" si="30"/>
        <v>0</v>
      </c>
      <c r="K202" s="172" t="s">
        <v>149</v>
      </c>
      <c r="L202" s="52"/>
      <c r="M202" s="177" t="s">
        <v>20</v>
      </c>
      <c r="N202" s="178" t="s">
        <v>45</v>
      </c>
      <c r="O202" s="33"/>
      <c r="P202" s="179">
        <f t="shared" si="31"/>
        <v>0</v>
      </c>
      <c r="Q202" s="179">
        <v>0</v>
      </c>
      <c r="R202" s="179">
        <f t="shared" si="32"/>
        <v>0</v>
      </c>
      <c r="S202" s="179">
        <v>0</v>
      </c>
      <c r="T202" s="180">
        <f t="shared" si="33"/>
        <v>0</v>
      </c>
      <c r="AR202" s="15" t="s">
        <v>143</v>
      </c>
      <c r="AT202" s="15" t="s">
        <v>145</v>
      </c>
      <c r="AU202" s="15" t="s">
        <v>22</v>
      </c>
      <c r="AY202" s="15" t="s">
        <v>144</v>
      </c>
      <c r="BE202" s="181">
        <f t="shared" si="34"/>
        <v>0</v>
      </c>
      <c r="BF202" s="181">
        <f t="shared" si="35"/>
        <v>0</v>
      </c>
      <c r="BG202" s="181">
        <f t="shared" si="36"/>
        <v>0</v>
      </c>
      <c r="BH202" s="181">
        <f t="shared" si="37"/>
        <v>0</v>
      </c>
      <c r="BI202" s="181">
        <f t="shared" si="38"/>
        <v>0</v>
      </c>
      <c r="BJ202" s="15" t="s">
        <v>22</v>
      </c>
      <c r="BK202" s="181">
        <f t="shared" si="39"/>
        <v>0</v>
      </c>
      <c r="BL202" s="15" t="s">
        <v>143</v>
      </c>
      <c r="BM202" s="15" t="s">
        <v>583</v>
      </c>
    </row>
    <row r="203" spans="2:65" s="1" customFormat="1" ht="108" customHeight="1">
      <c r="B203" s="32"/>
      <c r="C203" s="170" t="s">
        <v>584</v>
      </c>
      <c r="D203" s="170" t="s">
        <v>145</v>
      </c>
      <c r="E203" s="171" t="s">
        <v>585</v>
      </c>
      <c r="F203" s="172" t="s">
        <v>586</v>
      </c>
      <c r="G203" s="173" t="s">
        <v>153</v>
      </c>
      <c r="H203" s="174">
        <v>35</v>
      </c>
      <c r="I203" s="175"/>
      <c r="J203" s="176">
        <f t="shared" si="30"/>
        <v>0</v>
      </c>
      <c r="K203" s="172" t="s">
        <v>149</v>
      </c>
      <c r="L203" s="52"/>
      <c r="M203" s="177" t="s">
        <v>20</v>
      </c>
      <c r="N203" s="178" t="s">
        <v>45</v>
      </c>
      <c r="O203" s="33"/>
      <c r="P203" s="179">
        <f t="shared" si="31"/>
        <v>0</v>
      </c>
      <c r="Q203" s="179">
        <v>0</v>
      </c>
      <c r="R203" s="179">
        <f t="shared" si="32"/>
        <v>0</v>
      </c>
      <c r="S203" s="179">
        <v>0</v>
      </c>
      <c r="T203" s="180">
        <f t="shared" si="33"/>
        <v>0</v>
      </c>
      <c r="AR203" s="15" t="s">
        <v>143</v>
      </c>
      <c r="AT203" s="15" t="s">
        <v>145</v>
      </c>
      <c r="AU203" s="15" t="s">
        <v>22</v>
      </c>
      <c r="AY203" s="15" t="s">
        <v>144</v>
      </c>
      <c r="BE203" s="181">
        <f t="shared" si="34"/>
        <v>0</v>
      </c>
      <c r="BF203" s="181">
        <f t="shared" si="35"/>
        <v>0</v>
      </c>
      <c r="BG203" s="181">
        <f t="shared" si="36"/>
        <v>0</v>
      </c>
      <c r="BH203" s="181">
        <f t="shared" si="37"/>
        <v>0</v>
      </c>
      <c r="BI203" s="181">
        <f t="shared" si="38"/>
        <v>0</v>
      </c>
      <c r="BJ203" s="15" t="s">
        <v>22</v>
      </c>
      <c r="BK203" s="181">
        <f t="shared" si="39"/>
        <v>0</v>
      </c>
      <c r="BL203" s="15" t="s">
        <v>143</v>
      </c>
      <c r="BM203" s="15" t="s">
        <v>587</v>
      </c>
    </row>
    <row r="204" spans="2:65" s="1" customFormat="1" ht="31.5" customHeight="1">
      <c r="B204" s="32"/>
      <c r="C204" s="170" t="s">
        <v>588</v>
      </c>
      <c r="D204" s="170" t="s">
        <v>145</v>
      </c>
      <c r="E204" s="171" t="s">
        <v>589</v>
      </c>
      <c r="F204" s="172" t="s">
        <v>590</v>
      </c>
      <c r="G204" s="173" t="s">
        <v>153</v>
      </c>
      <c r="H204" s="174">
        <v>10</v>
      </c>
      <c r="I204" s="175"/>
      <c r="J204" s="176">
        <f t="shared" si="30"/>
        <v>0</v>
      </c>
      <c r="K204" s="172" t="s">
        <v>149</v>
      </c>
      <c r="L204" s="52"/>
      <c r="M204" s="177" t="s">
        <v>20</v>
      </c>
      <c r="N204" s="178" t="s">
        <v>45</v>
      </c>
      <c r="O204" s="33"/>
      <c r="P204" s="179">
        <f t="shared" si="31"/>
        <v>0</v>
      </c>
      <c r="Q204" s="179">
        <v>0</v>
      </c>
      <c r="R204" s="179">
        <f t="shared" si="32"/>
        <v>0</v>
      </c>
      <c r="S204" s="179">
        <v>0</v>
      </c>
      <c r="T204" s="180">
        <f t="shared" si="33"/>
        <v>0</v>
      </c>
      <c r="AR204" s="15" t="s">
        <v>143</v>
      </c>
      <c r="AT204" s="15" t="s">
        <v>145</v>
      </c>
      <c r="AU204" s="15" t="s">
        <v>22</v>
      </c>
      <c r="AY204" s="15" t="s">
        <v>144</v>
      </c>
      <c r="BE204" s="181">
        <f t="shared" si="34"/>
        <v>0</v>
      </c>
      <c r="BF204" s="181">
        <f t="shared" si="35"/>
        <v>0</v>
      </c>
      <c r="BG204" s="181">
        <f t="shared" si="36"/>
        <v>0</v>
      </c>
      <c r="BH204" s="181">
        <f t="shared" si="37"/>
        <v>0</v>
      </c>
      <c r="BI204" s="181">
        <f t="shared" si="38"/>
        <v>0</v>
      </c>
      <c r="BJ204" s="15" t="s">
        <v>22</v>
      </c>
      <c r="BK204" s="181">
        <f t="shared" si="39"/>
        <v>0</v>
      </c>
      <c r="BL204" s="15" t="s">
        <v>143</v>
      </c>
      <c r="BM204" s="15" t="s">
        <v>591</v>
      </c>
    </row>
    <row r="205" spans="2:65" s="1" customFormat="1" ht="22.5" customHeight="1">
      <c r="B205" s="32"/>
      <c r="C205" s="170" t="s">
        <v>592</v>
      </c>
      <c r="D205" s="170" t="s">
        <v>145</v>
      </c>
      <c r="E205" s="171" t="s">
        <v>593</v>
      </c>
      <c r="F205" s="172" t="s">
        <v>594</v>
      </c>
      <c r="G205" s="173" t="s">
        <v>153</v>
      </c>
      <c r="H205" s="174">
        <v>2</v>
      </c>
      <c r="I205" s="175"/>
      <c r="J205" s="176">
        <f t="shared" si="30"/>
        <v>0</v>
      </c>
      <c r="K205" s="172" t="s">
        <v>149</v>
      </c>
      <c r="L205" s="52"/>
      <c r="M205" s="177" t="s">
        <v>20</v>
      </c>
      <c r="N205" s="178" t="s">
        <v>45</v>
      </c>
      <c r="O205" s="33"/>
      <c r="P205" s="179">
        <f t="shared" si="31"/>
        <v>0</v>
      </c>
      <c r="Q205" s="179">
        <v>0</v>
      </c>
      <c r="R205" s="179">
        <f t="shared" si="32"/>
        <v>0</v>
      </c>
      <c r="S205" s="179">
        <v>0</v>
      </c>
      <c r="T205" s="180">
        <f t="shared" si="33"/>
        <v>0</v>
      </c>
      <c r="AR205" s="15" t="s">
        <v>143</v>
      </c>
      <c r="AT205" s="15" t="s">
        <v>145</v>
      </c>
      <c r="AU205" s="15" t="s">
        <v>22</v>
      </c>
      <c r="AY205" s="15" t="s">
        <v>144</v>
      </c>
      <c r="BE205" s="181">
        <f t="shared" si="34"/>
        <v>0</v>
      </c>
      <c r="BF205" s="181">
        <f t="shared" si="35"/>
        <v>0</v>
      </c>
      <c r="BG205" s="181">
        <f t="shared" si="36"/>
        <v>0</v>
      </c>
      <c r="BH205" s="181">
        <f t="shared" si="37"/>
        <v>0</v>
      </c>
      <c r="BI205" s="181">
        <f t="shared" si="38"/>
        <v>0</v>
      </c>
      <c r="BJ205" s="15" t="s">
        <v>22</v>
      </c>
      <c r="BK205" s="181">
        <f t="shared" si="39"/>
        <v>0</v>
      </c>
      <c r="BL205" s="15" t="s">
        <v>143</v>
      </c>
      <c r="BM205" s="15" t="s">
        <v>595</v>
      </c>
    </row>
    <row r="206" spans="2:65" s="1" customFormat="1" ht="22.5" customHeight="1">
      <c r="B206" s="32"/>
      <c r="C206" s="170" t="s">
        <v>596</v>
      </c>
      <c r="D206" s="170" t="s">
        <v>145</v>
      </c>
      <c r="E206" s="171" t="s">
        <v>597</v>
      </c>
      <c r="F206" s="172" t="s">
        <v>598</v>
      </c>
      <c r="G206" s="173" t="s">
        <v>153</v>
      </c>
      <c r="H206" s="174">
        <v>2</v>
      </c>
      <c r="I206" s="175"/>
      <c r="J206" s="176">
        <f t="shared" si="30"/>
        <v>0</v>
      </c>
      <c r="K206" s="172" t="s">
        <v>149</v>
      </c>
      <c r="L206" s="52"/>
      <c r="M206" s="177" t="s">
        <v>20</v>
      </c>
      <c r="N206" s="178" t="s">
        <v>45</v>
      </c>
      <c r="O206" s="33"/>
      <c r="P206" s="179">
        <f t="shared" si="31"/>
        <v>0</v>
      </c>
      <c r="Q206" s="179">
        <v>0</v>
      </c>
      <c r="R206" s="179">
        <f t="shared" si="32"/>
        <v>0</v>
      </c>
      <c r="S206" s="179">
        <v>0</v>
      </c>
      <c r="T206" s="180">
        <f t="shared" si="33"/>
        <v>0</v>
      </c>
      <c r="AR206" s="15" t="s">
        <v>143</v>
      </c>
      <c r="AT206" s="15" t="s">
        <v>145</v>
      </c>
      <c r="AU206" s="15" t="s">
        <v>22</v>
      </c>
      <c r="AY206" s="15" t="s">
        <v>144</v>
      </c>
      <c r="BE206" s="181">
        <f t="shared" si="34"/>
        <v>0</v>
      </c>
      <c r="BF206" s="181">
        <f t="shared" si="35"/>
        <v>0</v>
      </c>
      <c r="BG206" s="181">
        <f t="shared" si="36"/>
        <v>0</v>
      </c>
      <c r="BH206" s="181">
        <f t="shared" si="37"/>
        <v>0</v>
      </c>
      <c r="BI206" s="181">
        <f t="shared" si="38"/>
        <v>0</v>
      </c>
      <c r="BJ206" s="15" t="s">
        <v>22</v>
      </c>
      <c r="BK206" s="181">
        <f t="shared" si="39"/>
        <v>0</v>
      </c>
      <c r="BL206" s="15" t="s">
        <v>143</v>
      </c>
      <c r="BM206" s="15" t="s">
        <v>599</v>
      </c>
    </row>
    <row r="207" spans="2:65" s="1" customFormat="1" ht="22.5" customHeight="1">
      <c r="B207" s="32"/>
      <c r="C207" s="170" t="s">
        <v>600</v>
      </c>
      <c r="D207" s="170" t="s">
        <v>145</v>
      </c>
      <c r="E207" s="171" t="s">
        <v>601</v>
      </c>
      <c r="F207" s="172" t="s">
        <v>602</v>
      </c>
      <c r="G207" s="173" t="s">
        <v>153</v>
      </c>
      <c r="H207" s="174">
        <v>2</v>
      </c>
      <c r="I207" s="175"/>
      <c r="J207" s="176">
        <f t="shared" si="30"/>
        <v>0</v>
      </c>
      <c r="K207" s="172" t="s">
        <v>149</v>
      </c>
      <c r="L207" s="52"/>
      <c r="M207" s="177" t="s">
        <v>20</v>
      </c>
      <c r="N207" s="178" t="s">
        <v>45</v>
      </c>
      <c r="O207" s="33"/>
      <c r="P207" s="179">
        <f t="shared" si="31"/>
        <v>0</v>
      </c>
      <c r="Q207" s="179">
        <v>0</v>
      </c>
      <c r="R207" s="179">
        <f t="shared" si="32"/>
        <v>0</v>
      </c>
      <c r="S207" s="179">
        <v>0</v>
      </c>
      <c r="T207" s="180">
        <f t="shared" si="33"/>
        <v>0</v>
      </c>
      <c r="AR207" s="15" t="s">
        <v>143</v>
      </c>
      <c r="AT207" s="15" t="s">
        <v>145</v>
      </c>
      <c r="AU207" s="15" t="s">
        <v>22</v>
      </c>
      <c r="AY207" s="15" t="s">
        <v>144</v>
      </c>
      <c r="BE207" s="181">
        <f t="shared" si="34"/>
        <v>0</v>
      </c>
      <c r="BF207" s="181">
        <f t="shared" si="35"/>
        <v>0</v>
      </c>
      <c r="BG207" s="181">
        <f t="shared" si="36"/>
        <v>0</v>
      </c>
      <c r="BH207" s="181">
        <f t="shared" si="37"/>
        <v>0</v>
      </c>
      <c r="BI207" s="181">
        <f t="shared" si="38"/>
        <v>0</v>
      </c>
      <c r="BJ207" s="15" t="s">
        <v>22</v>
      </c>
      <c r="BK207" s="181">
        <f t="shared" si="39"/>
        <v>0</v>
      </c>
      <c r="BL207" s="15" t="s">
        <v>143</v>
      </c>
      <c r="BM207" s="15" t="s">
        <v>603</v>
      </c>
    </row>
    <row r="208" spans="2:65" s="1" customFormat="1" ht="22.5" customHeight="1">
      <c r="B208" s="32"/>
      <c r="C208" s="170" t="s">
        <v>604</v>
      </c>
      <c r="D208" s="170" t="s">
        <v>145</v>
      </c>
      <c r="E208" s="171" t="s">
        <v>605</v>
      </c>
      <c r="F208" s="172" t="s">
        <v>606</v>
      </c>
      <c r="G208" s="173" t="s">
        <v>153</v>
      </c>
      <c r="H208" s="174">
        <v>1</v>
      </c>
      <c r="I208" s="175"/>
      <c r="J208" s="176">
        <f t="shared" si="30"/>
        <v>0</v>
      </c>
      <c r="K208" s="172" t="s">
        <v>149</v>
      </c>
      <c r="L208" s="52"/>
      <c r="M208" s="177" t="s">
        <v>20</v>
      </c>
      <c r="N208" s="178" t="s">
        <v>45</v>
      </c>
      <c r="O208" s="33"/>
      <c r="P208" s="179">
        <f t="shared" si="31"/>
        <v>0</v>
      </c>
      <c r="Q208" s="179">
        <v>0</v>
      </c>
      <c r="R208" s="179">
        <f t="shared" si="32"/>
        <v>0</v>
      </c>
      <c r="S208" s="179">
        <v>0</v>
      </c>
      <c r="T208" s="180">
        <f t="shared" si="33"/>
        <v>0</v>
      </c>
      <c r="AR208" s="15" t="s">
        <v>143</v>
      </c>
      <c r="AT208" s="15" t="s">
        <v>145</v>
      </c>
      <c r="AU208" s="15" t="s">
        <v>22</v>
      </c>
      <c r="AY208" s="15" t="s">
        <v>144</v>
      </c>
      <c r="BE208" s="181">
        <f t="shared" si="34"/>
        <v>0</v>
      </c>
      <c r="BF208" s="181">
        <f t="shared" si="35"/>
        <v>0</v>
      </c>
      <c r="BG208" s="181">
        <f t="shared" si="36"/>
        <v>0</v>
      </c>
      <c r="BH208" s="181">
        <f t="shared" si="37"/>
        <v>0</v>
      </c>
      <c r="BI208" s="181">
        <f t="shared" si="38"/>
        <v>0</v>
      </c>
      <c r="BJ208" s="15" t="s">
        <v>22</v>
      </c>
      <c r="BK208" s="181">
        <f t="shared" si="39"/>
        <v>0</v>
      </c>
      <c r="BL208" s="15" t="s">
        <v>143</v>
      </c>
      <c r="BM208" s="15" t="s">
        <v>607</v>
      </c>
    </row>
    <row r="209" spans="2:65" s="1" customFormat="1" ht="22.5" customHeight="1">
      <c r="B209" s="32"/>
      <c r="C209" s="170" t="s">
        <v>608</v>
      </c>
      <c r="D209" s="170" t="s">
        <v>145</v>
      </c>
      <c r="E209" s="171" t="s">
        <v>609</v>
      </c>
      <c r="F209" s="172" t="s">
        <v>610</v>
      </c>
      <c r="G209" s="173" t="s">
        <v>153</v>
      </c>
      <c r="H209" s="174">
        <v>1</v>
      </c>
      <c r="I209" s="175"/>
      <c r="J209" s="176">
        <f t="shared" si="30"/>
        <v>0</v>
      </c>
      <c r="K209" s="172" t="s">
        <v>149</v>
      </c>
      <c r="L209" s="52"/>
      <c r="M209" s="177" t="s">
        <v>20</v>
      </c>
      <c r="N209" s="178" t="s">
        <v>45</v>
      </c>
      <c r="O209" s="33"/>
      <c r="P209" s="179">
        <f t="shared" si="31"/>
        <v>0</v>
      </c>
      <c r="Q209" s="179">
        <v>0</v>
      </c>
      <c r="R209" s="179">
        <f t="shared" si="32"/>
        <v>0</v>
      </c>
      <c r="S209" s="179">
        <v>0</v>
      </c>
      <c r="T209" s="180">
        <f t="shared" si="33"/>
        <v>0</v>
      </c>
      <c r="AR209" s="15" t="s">
        <v>143</v>
      </c>
      <c r="AT209" s="15" t="s">
        <v>145</v>
      </c>
      <c r="AU209" s="15" t="s">
        <v>22</v>
      </c>
      <c r="AY209" s="15" t="s">
        <v>144</v>
      </c>
      <c r="BE209" s="181">
        <f t="shared" si="34"/>
        <v>0</v>
      </c>
      <c r="BF209" s="181">
        <f t="shared" si="35"/>
        <v>0</v>
      </c>
      <c r="BG209" s="181">
        <f t="shared" si="36"/>
        <v>0</v>
      </c>
      <c r="BH209" s="181">
        <f t="shared" si="37"/>
        <v>0</v>
      </c>
      <c r="BI209" s="181">
        <f t="shared" si="38"/>
        <v>0</v>
      </c>
      <c r="BJ209" s="15" t="s">
        <v>22</v>
      </c>
      <c r="BK209" s="181">
        <f t="shared" si="39"/>
        <v>0</v>
      </c>
      <c r="BL209" s="15" t="s">
        <v>143</v>
      </c>
      <c r="BM209" s="15" t="s">
        <v>611</v>
      </c>
    </row>
    <row r="210" spans="2:65" s="1" customFormat="1" ht="22.5" customHeight="1">
      <c r="B210" s="32"/>
      <c r="C210" s="170" t="s">
        <v>612</v>
      </c>
      <c r="D210" s="170" t="s">
        <v>145</v>
      </c>
      <c r="E210" s="171" t="s">
        <v>613</v>
      </c>
      <c r="F210" s="172" t="s">
        <v>614</v>
      </c>
      <c r="G210" s="173" t="s">
        <v>192</v>
      </c>
      <c r="H210" s="174">
        <v>300</v>
      </c>
      <c r="I210" s="175"/>
      <c r="J210" s="176">
        <f t="shared" si="30"/>
        <v>0</v>
      </c>
      <c r="K210" s="172" t="s">
        <v>149</v>
      </c>
      <c r="L210" s="52"/>
      <c r="M210" s="177" t="s">
        <v>20</v>
      </c>
      <c r="N210" s="178" t="s">
        <v>45</v>
      </c>
      <c r="O210" s="33"/>
      <c r="P210" s="179">
        <f t="shared" si="31"/>
        <v>0</v>
      </c>
      <c r="Q210" s="179">
        <v>0</v>
      </c>
      <c r="R210" s="179">
        <f t="shared" si="32"/>
        <v>0</v>
      </c>
      <c r="S210" s="179">
        <v>0</v>
      </c>
      <c r="T210" s="180">
        <f t="shared" si="33"/>
        <v>0</v>
      </c>
      <c r="AR210" s="15" t="s">
        <v>143</v>
      </c>
      <c r="AT210" s="15" t="s">
        <v>145</v>
      </c>
      <c r="AU210" s="15" t="s">
        <v>22</v>
      </c>
      <c r="AY210" s="15" t="s">
        <v>144</v>
      </c>
      <c r="BE210" s="181">
        <f t="shared" si="34"/>
        <v>0</v>
      </c>
      <c r="BF210" s="181">
        <f t="shared" si="35"/>
        <v>0</v>
      </c>
      <c r="BG210" s="181">
        <f t="shared" si="36"/>
        <v>0</v>
      </c>
      <c r="BH210" s="181">
        <f t="shared" si="37"/>
        <v>0</v>
      </c>
      <c r="BI210" s="181">
        <f t="shared" si="38"/>
        <v>0</v>
      </c>
      <c r="BJ210" s="15" t="s">
        <v>22</v>
      </c>
      <c r="BK210" s="181">
        <f t="shared" si="39"/>
        <v>0</v>
      </c>
      <c r="BL210" s="15" t="s">
        <v>143</v>
      </c>
      <c r="BM210" s="15" t="s">
        <v>615</v>
      </c>
    </row>
    <row r="211" spans="2:65" s="1" customFormat="1" ht="22.5" customHeight="1">
      <c r="B211" s="32"/>
      <c r="C211" s="170" t="s">
        <v>616</v>
      </c>
      <c r="D211" s="170" t="s">
        <v>145</v>
      </c>
      <c r="E211" s="171" t="s">
        <v>617</v>
      </c>
      <c r="F211" s="172" t="s">
        <v>618</v>
      </c>
      <c r="G211" s="173" t="s">
        <v>192</v>
      </c>
      <c r="H211" s="174">
        <v>300</v>
      </c>
      <c r="I211" s="175"/>
      <c r="J211" s="176">
        <f t="shared" si="30"/>
        <v>0</v>
      </c>
      <c r="K211" s="172" t="s">
        <v>149</v>
      </c>
      <c r="L211" s="52"/>
      <c r="M211" s="177" t="s">
        <v>20</v>
      </c>
      <c r="N211" s="178" t="s">
        <v>45</v>
      </c>
      <c r="O211" s="33"/>
      <c r="P211" s="179">
        <f t="shared" si="31"/>
        <v>0</v>
      </c>
      <c r="Q211" s="179">
        <v>0</v>
      </c>
      <c r="R211" s="179">
        <f t="shared" si="32"/>
        <v>0</v>
      </c>
      <c r="S211" s="179">
        <v>0</v>
      </c>
      <c r="T211" s="180">
        <f t="shared" si="33"/>
        <v>0</v>
      </c>
      <c r="AR211" s="15" t="s">
        <v>143</v>
      </c>
      <c r="AT211" s="15" t="s">
        <v>145</v>
      </c>
      <c r="AU211" s="15" t="s">
        <v>22</v>
      </c>
      <c r="AY211" s="15" t="s">
        <v>144</v>
      </c>
      <c r="BE211" s="181">
        <f t="shared" si="34"/>
        <v>0</v>
      </c>
      <c r="BF211" s="181">
        <f t="shared" si="35"/>
        <v>0</v>
      </c>
      <c r="BG211" s="181">
        <f t="shared" si="36"/>
        <v>0</v>
      </c>
      <c r="BH211" s="181">
        <f t="shared" si="37"/>
        <v>0</v>
      </c>
      <c r="BI211" s="181">
        <f t="shared" si="38"/>
        <v>0</v>
      </c>
      <c r="BJ211" s="15" t="s">
        <v>22</v>
      </c>
      <c r="BK211" s="181">
        <f t="shared" si="39"/>
        <v>0</v>
      </c>
      <c r="BL211" s="15" t="s">
        <v>143</v>
      </c>
      <c r="BM211" s="15" t="s">
        <v>619</v>
      </c>
    </row>
    <row r="212" spans="2:65" s="1" customFormat="1" ht="22.5" customHeight="1">
      <c r="B212" s="32"/>
      <c r="C212" s="170" t="s">
        <v>620</v>
      </c>
      <c r="D212" s="170" t="s">
        <v>145</v>
      </c>
      <c r="E212" s="171" t="s">
        <v>621</v>
      </c>
      <c r="F212" s="172" t="s">
        <v>622</v>
      </c>
      <c r="G212" s="173" t="s">
        <v>192</v>
      </c>
      <c r="H212" s="174">
        <v>1500</v>
      </c>
      <c r="I212" s="175"/>
      <c r="J212" s="176">
        <f t="shared" si="30"/>
        <v>0</v>
      </c>
      <c r="K212" s="172" t="s">
        <v>149</v>
      </c>
      <c r="L212" s="52"/>
      <c r="M212" s="177" t="s">
        <v>20</v>
      </c>
      <c r="N212" s="178" t="s">
        <v>45</v>
      </c>
      <c r="O212" s="33"/>
      <c r="P212" s="179">
        <f t="shared" si="31"/>
        <v>0</v>
      </c>
      <c r="Q212" s="179">
        <v>0</v>
      </c>
      <c r="R212" s="179">
        <f t="shared" si="32"/>
        <v>0</v>
      </c>
      <c r="S212" s="179">
        <v>0</v>
      </c>
      <c r="T212" s="180">
        <f t="shared" si="33"/>
        <v>0</v>
      </c>
      <c r="AR212" s="15" t="s">
        <v>143</v>
      </c>
      <c r="AT212" s="15" t="s">
        <v>145</v>
      </c>
      <c r="AU212" s="15" t="s">
        <v>22</v>
      </c>
      <c r="AY212" s="15" t="s">
        <v>144</v>
      </c>
      <c r="BE212" s="181">
        <f t="shared" si="34"/>
        <v>0</v>
      </c>
      <c r="BF212" s="181">
        <f t="shared" si="35"/>
        <v>0</v>
      </c>
      <c r="BG212" s="181">
        <f t="shared" si="36"/>
        <v>0</v>
      </c>
      <c r="BH212" s="181">
        <f t="shared" si="37"/>
        <v>0</v>
      </c>
      <c r="BI212" s="181">
        <f t="shared" si="38"/>
        <v>0</v>
      </c>
      <c r="BJ212" s="15" t="s">
        <v>22</v>
      </c>
      <c r="BK212" s="181">
        <f t="shared" si="39"/>
        <v>0</v>
      </c>
      <c r="BL212" s="15" t="s">
        <v>143</v>
      </c>
      <c r="BM212" s="15" t="s">
        <v>623</v>
      </c>
    </row>
    <row r="213" spans="2:65" s="1" customFormat="1" ht="22.5" customHeight="1">
      <c r="B213" s="32"/>
      <c r="C213" s="170" t="s">
        <v>624</v>
      </c>
      <c r="D213" s="170" t="s">
        <v>145</v>
      </c>
      <c r="E213" s="171" t="s">
        <v>625</v>
      </c>
      <c r="F213" s="172" t="s">
        <v>626</v>
      </c>
      <c r="G213" s="173" t="s">
        <v>192</v>
      </c>
      <c r="H213" s="174">
        <v>1000</v>
      </c>
      <c r="I213" s="175"/>
      <c r="J213" s="176">
        <f t="shared" si="30"/>
        <v>0</v>
      </c>
      <c r="K213" s="172" t="s">
        <v>149</v>
      </c>
      <c r="L213" s="52"/>
      <c r="M213" s="177" t="s">
        <v>20</v>
      </c>
      <c r="N213" s="178" t="s">
        <v>45</v>
      </c>
      <c r="O213" s="33"/>
      <c r="P213" s="179">
        <f t="shared" si="31"/>
        <v>0</v>
      </c>
      <c r="Q213" s="179">
        <v>0</v>
      </c>
      <c r="R213" s="179">
        <f t="shared" si="32"/>
        <v>0</v>
      </c>
      <c r="S213" s="179">
        <v>0</v>
      </c>
      <c r="T213" s="180">
        <f t="shared" si="33"/>
        <v>0</v>
      </c>
      <c r="AR213" s="15" t="s">
        <v>143</v>
      </c>
      <c r="AT213" s="15" t="s">
        <v>145</v>
      </c>
      <c r="AU213" s="15" t="s">
        <v>22</v>
      </c>
      <c r="AY213" s="15" t="s">
        <v>144</v>
      </c>
      <c r="BE213" s="181">
        <f t="shared" si="34"/>
        <v>0</v>
      </c>
      <c r="BF213" s="181">
        <f t="shared" si="35"/>
        <v>0</v>
      </c>
      <c r="BG213" s="181">
        <f t="shared" si="36"/>
        <v>0</v>
      </c>
      <c r="BH213" s="181">
        <f t="shared" si="37"/>
        <v>0</v>
      </c>
      <c r="BI213" s="181">
        <f t="shared" si="38"/>
        <v>0</v>
      </c>
      <c r="BJ213" s="15" t="s">
        <v>22</v>
      </c>
      <c r="BK213" s="181">
        <f t="shared" si="39"/>
        <v>0</v>
      </c>
      <c r="BL213" s="15" t="s">
        <v>143</v>
      </c>
      <c r="BM213" s="15" t="s">
        <v>627</v>
      </c>
    </row>
    <row r="214" spans="2:65" s="1" customFormat="1" ht="22.5" customHeight="1">
      <c r="B214" s="32"/>
      <c r="C214" s="170" t="s">
        <v>628</v>
      </c>
      <c r="D214" s="170" t="s">
        <v>145</v>
      </c>
      <c r="E214" s="171" t="s">
        <v>151</v>
      </c>
      <c r="F214" s="172" t="s">
        <v>152</v>
      </c>
      <c r="G214" s="173" t="s">
        <v>153</v>
      </c>
      <c r="H214" s="174">
        <v>70</v>
      </c>
      <c r="I214" s="175"/>
      <c r="J214" s="176">
        <f t="shared" si="30"/>
        <v>0</v>
      </c>
      <c r="K214" s="172" t="s">
        <v>149</v>
      </c>
      <c r="L214" s="52"/>
      <c r="M214" s="177" t="s">
        <v>20</v>
      </c>
      <c r="N214" s="178" t="s">
        <v>45</v>
      </c>
      <c r="O214" s="33"/>
      <c r="P214" s="179">
        <f t="shared" si="31"/>
        <v>0</v>
      </c>
      <c r="Q214" s="179">
        <v>0</v>
      </c>
      <c r="R214" s="179">
        <f t="shared" si="32"/>
        <v>0</v>
      </c>
      <c r="S214" s="179">
        <v>0</v>
      </c>
      <c r="T214" s="180">
        <f t="shared" si="33"/>
        <v>0</v>
      </c>
      <c r="AR214" s="15" t="s">
        <v>143</v>
      </c>
      <c r="AT214" s="15" t="s">
        <v>145</v>
      </c>
      <c r="AU214" s="15" t="s">
        <v>22</v>
      </c>
      <c r="AY214" s="15" t="s">
        <v>144</v>
      </c>
      <c r="BE214" s="181">
        <f t="shared" si="34"/>
        <v>0</v>
      </c>
      <c r="BF214" s="181">
        <f t="shared" si="35"/>
        <v>0</v>
      </c>
      <c r="BG214" s="181">
        <f t="shared" si="36"/>
        <v>0</v>
      </c>
      <c r="BH214" s="181">
        <f t="shared" si="37"/>
        <v>0</v>
      </c>
      <c r="BI214" s="181">
        <f t="shared" si="38"/>
        <v>0</v>
      </c>
      <c r="BJ214" s="15" t="s">
        <v>22</v>
      </c>
      <c r="BK214" s="181">
        <f t="shared" si="39"/>
        <v>0</v>
      </c>
      <c r="BL214" s="15" t="s">
        <v>143</v>
      </c>
      <c r="BM214" s="15" t="s">
        <v>629</v>
      </c>
    </row>
    <row r="215" spans="2:65" s="1" customFormat="1" ht="22.5" customHeight="1">
      <c r="B215" s="32"/>
      <c r="C215" s="170" t="s">
        <v>630</v>
      </c>
      <c r="D215" s="170" t="s">
        <v>145</v>
      </c>
      <c r="E215" s="171" t="s">
        <v>156</v>
      </c>
      <c r="F215" s="172" t="s">
        <v>157</v>
      </c>
      <c r="G215" s="173" t="s">
        <v>153</v>
      </c>
      <c r="H215" s="174">
        <v>30</v>
      </c>
      <c r="I215" s="175"/>
      <c r="J215" s="176">
        <f t="shared" si="30"/>
        <v>0</v>
      </c>
      <c r="K215" s="172" t="s">
        <v>149</v>
      </c>
      <c r="L215" s="52"/>
      <c r="M215" s="177" t="s">
        <v>20</v>
      </c>
      <c r="N215" s="178" t="s">
        <v>45</v>
      </c>
      <c r="O215" s="33"/>
      <c r="P215" s="179">
        <f t="shared" si="31"/>
        <v>0</v>
      </c>
      <c r="Q215" s="179">
        <v>0</v>
      </c>
      <c r="R215" s="179">
        <f t="shared" si="32"/>
        <v>0</v>
      </c>
      <c r="S215" s="179">
        <v>0</v>
      </c>
      <c r="T215" s="180">
        <f t="shared" si="33"/>
        <v>0</v>
      </c>
      <c r="AR215" s="15" t="s">
        <v>143</v>
      </c>
      <c r="AT215" s="15" t="s">
        <v>145</v>
      </c>
      <c r="AU215" s="15" t="s">
        <v>22</v>
      </c>
      <c r="AY215" s="15" t="s">
        <v>144</v>
      </c>
      <c r="BE215" s="181">
        <f t="shared" si="34"/>
        <v>0</v>
      </c>
      <c r="BF215" s="181">
        <f t="shared" si="35"/>
        <v>0</v>
      </c>
      <c r="BG215" s="181">
        <f t="shared" si="36"/>
        <v>0</v>
      </c>
      <c r="BH215" s="181">
        <f t="shared" si="37"/>
        <v>0</v>
      </c>
      <c r="BI215" s="181">
        <f t="shared" si="38"/>
        <v>0</v>
      </c>
      <c r="BJ215" s="15" t="s">
        <v>22</v>
      </c>
      <c r="BK215" s="181">
        <f t="shared" si="39"/>
        <v>0</v>
      </c>
      <c r="BL215" s="15" t="s">
        <v>143</v>
      </c>
      <c r="BM215" s="15" t="s">
        <v>631</v>
      </c>
    </row>
    <row r="216" spans="2:65" s="1" customFormat="1" ht="22.5" customHeight="1">
      <c r="B216" s="32"/>
      <c r="C216" s="170" t="s">
        <v>632</v>
      </c>
      <c r="D216" s="170" t="s">
        <v>145</v>
      </c>
      <c r="E216" s="171" t="s">
        <v>633</v>
      </c>
      <c r="F216" s="172" t="s">
        <v>634</v>
      </c>
      <c r="G216" s="173" t="s">
        <v>153</v>
      </c>
      <c r="H216" s="174">
        <v>150</v>
      </c>
      <c r="I216" s="175"/>
      <c r="J216" s="176">
        <f t="shared" si="30"/>
        <v>0</v>
      </c>
      <c r="K216" s="172" t="s">
        <v>149</v>
      </c>
      <c r="L216" s="52"/>
      <c r="M216" s="177" t="s">
        <v>20</v>
      </c>
      <c r="N216" s="178" t="s">
        <v>45</v>
      </c>
      <c r="O216" s="33"/>
      <c r="P216" s="179">
        <f t="shared" si="31"/>
        <v>0</v>
      </c>
      <c r="Q216" s="179">
        <v>0</v>
      </c>
      <c r="R216" s="179">
        <f t="shared" si="32"/>
        <v>0</v>
      </c>
      <c r="S216" s="179">
        <v>0</v>
      </c>
      <c r="T216" s="180">
        <f t="shared" si="33"/>
        <v>0</v>
      </c>
      <c r="AR216" s="15" t="s">
        <v>143</v>
      </c>
      <c r="AT216" s="15" t="s">
        <v>145</v>
      </c>
      <c r="AU216" s="15" t="s">
        <v>22</v>
      </c>
      <c r="AY216" s="15" t="s">
        <v>144</v>
      </c>
      <c r="BE216" s="181">
        <f t="shared" si="34"/>
        <v>0</v>
      </c>
      <c r="BF216" s="181">
        <f t="shared" si="35"/>
        <v>0</v>
      </c>
      <c r="BG216" s="181">
        <f t="shared" si="36"/>
        <v>0</v>
      </c>
      <c r="BH216" s="181">
        <f t="shared" si="37"/>
        <v>0</v>
      </c>
      <c r="BI216" s="181">
        <f t="shared" si="38"/>
        <v>0</v>
      </c>
      <c r="BJ216" s="15" t="s">
        <v>22</v>
      </c>
      <c r="BK216" s="181">
        <f t="shared" si="39"/>
        <v>0</v>
      </c>
      <c r="BL216" s="15" t="s">
        <v>143</v>
      </c>
      <c r="BM216" s="15" t="s">
        <v>635</v>
      </c>
    </row>
    <row r="217" spans="2:65" s="1" customFormat="1" ht="22.5" customHeight="1">
      <c r="B217" s="32"/>
      <c r="C217" s="170" t="s">
        <v>636</v>
      </c>
      <c r="D217" s="170" t="s">
        <v>145</v>
      </c>
      <c r="E217" s="171" t="s">
        <v>175</v>
      </c>
      <c r="F217" s="172" t="s">
        <v>176</v>
      </c>
      <c r="G217" s="173" t="s">
        <v>153</v>
      </c>
      <c r="H217" s="174">
        <v>20</v>
      </c>
      <c r="I217" s="175"/>
      <c r="J217" s="176">
        <f t="shared" si="30"/>
        <v>0</v>
      </c>
      <c r="K217" s="172" t="s">
        <v>149</v>
      </c>
      <c r="L217" s="52"/>
      <c r="M217" s="177" t="s">
        <v>20</v>
      </c>
      <c r="N217" s="178" t="s">
        <v>45</v>
      </c>
      <c r="O217" s="33"/>
      <c r="P217" s="179">
        <f t="shared" si="31"/>
        <v>0</v>
      </c>
      <c r="Q217" s="179">
        <v>0</v>
      </c>
      <c r="R217" s="179">
        <f t="shared" si="32"/>
        <v>0</v>
      </c>
      <c r="S217" s="179">
        <v>0</v>
      </c>
      <c r="T217" s="180">
        <f t="shared" si="33"/>
        <v>0</v>
      </c>
      <c r="AR217" s="15" t="s">
        <v>143</v>
      </c>
      <c r="AT217" s="15" t="s">
        <v>145</v>
      </c>
      <c r="AU217" s="15" t="s">
        <v>22</v>
      </c>
      <c r="AY217" s="15" t="s">
        <v>144</v>
      </c>
      <c r="BE217" s="181">
        <f t="shared" si="34"/>
        <v>0</v>
      </c>
      <c r="BF217" s="181">
        <f t="shared" si="35"/>
        <v>0</v>
      </c>
      <c r="BG217" s="181">
        <f t="shared" si="36"/>
        <v>0</v>
      </c>
      <c r="BH217" s="181">
        <f t="shared" si="37"/>
        <v>0</v>
      </c>
      <c r="BI217" s="181">
        <f t="shared" si="38"/>
        <v>0</v>
      </c>
      <c r="BJ217" s="15" t="s">
        <v>22</v>
      </c>
      <c r="BK217" s="181">
        <f t="shared" si="39"/>
        <v>0</v>
      </c>
      <c r="BL217" s="15" t="s">
        <v>143</v>
      </c>
      <c r="BM217" s="15" t="s">
        <v>637</v>
      </c>
    </row>
    <row r="218" spans="2:65" s="1" customFormat="1" ht="22.5" customHeight="1">
      <c r="B218" s="32"/>
      <c r="C218" s="170" t="s">
        <v>638</v>
      </c>
      <c r="D218" s="170" t="s">
        <v>145</v>
      </c>
      <c r="E218" s="171" t="s">
        <v>357</v>
      </c>
      <c r="F218" s="172" t="s">
        <v>358</v>
      </c>
      <c r="G218" s="173" t="s">
        <v>359</v>
      </c>
      <c r="H218" s="174">
        <v>1</v>
      </c>
      <c r="I218" s="175"/>
      <c r="J218" s="176">
        <f t="shared" si="30"/>
        <v>0</v>
      </c>
      <c r="K218" s="172" t="s">
        <v>149</v>
      </c>
      <c r="L218" s="52"/>
      <c r="M218" s="177" t="s">
        <v>20</v>
      </c>
      <c r="N218" s="178" t="s">
        <v>45</v>
      </c>
      <c r="O218" s="33"/>
      <c r="P218" s="179">
        <f t="shared" si="31"/>
        <v>0</v>
      </c>
      <c r="Q218" s="179">
        <v>0</v>
      </c>
      <c r="R218" s="179">
        <f t="shared" si="32"/>
        <v>0</v>
      </c>
      <c r="S218" s="179">
        <v>0</v>
      </c>
      <c r="T218" s="180">
        <f t="shared" si="33"/>
        <v>0</v>
      </c>
      <c r="AR218" s="15" t="s">
        <v>143</v>
      </c>
      <c r="AT218" s="15" t="s">
        <v>145</v>
      </c>
      <c r="AU218" s="15" t="s">
        <v>22</v>
      </c>
      <c r="AY218" s="15" t="s">
        <v>144</v>
      </c>
      <c r="BE218" s="181">
        <f t="shared" si="34"/>
        <v>0</v>
      </c>
      <c r="BF218" s="181">
        <f t="shared" si="35"/>
        <v>0</v>
      </c>
      <c r="BG218" s="181">
        <f t="shared" si="36"/>
        <v>0</v>
      </c>
      <c r="BH218" s="181">
        <f t="shared" si="37"/>
        <v>0</v>
      </c>
      <c r="BI218" s="181">
        <f t="shared" si="38"/>
        <v>0</v>
      </c>
      <c r="BJ218" s="15" t="s">
        <v>22</v>
      </c>
      <c r="BK218" s="181">
        <f t="shared" si="39"/>
        <v>0</v>
      </c>
      <c r="BL218" s="15" t="s">
        <v>143</v>
      </c>
      <c r="BM218" s="15" t="s">
        <v>639</v>
      </c>
    </row>
    <row r="219" spans="2:65" s="1" customFormat="1" ht="22.5" customHeight="1">
      <c r="B219" s="32"/>
      <c r="C219" s="170" t="s">
        <v>640</v>
      </c>
      <c r="D219" s="170" t="s">
        <v>145</v>
      </c>
      <c r="E219" s="171" t="s">
        <v>379</v>
      </c>
      <c r="F219" s="172" t="s">
        <v>380</v>
      </c>
      <c r="G219" s="173" t="s">
        <v>381</v>
      </c>
      <c r="H219" s="174">
        <v>180</v>
      </c>
      <c r="I219" s="175"/>
      <c r="J219" s="176">
        <f t="shared" si="30"/>
        <v>0</v>
      </c>
      <c r="K219" s="172" t="s">
        <v>149</v>
      </c>
      <c r="L219" s="52"/>
      <c r="M219" s="177" t="s">
        <v>20</v>
      </c>
      <c r="N219" s="178" t="s">
        <v>45</v>
      </c>
      <c r="O219" s="33"/>
      <c r="P219" s="179">
        <f t="shared" si="31"/>
        <v>0</v>
      </c>
      <c r="Q219" s="179">
        <v>0</v>
      </c>
      <c r="R219" s="179">
        <f t="shared" si="32"/>
        <v>0</v>
      </c>
      <c r="S219" s="179">
        <v>0</v>
      </c>
      <c r="T219" s="180">
        <f t="shared" si="33"/>
        <v>0</v>
      </c>
      <c r="AR219" s="15" t="s">
        <v>143</v>
      </c>
      <c r="AT219" s="15" t="s">
        <v>145</v>
      </c>
      <c r="AU219" s="15" t="s">
        <v>22</v>
      </c>
      <c r="AY219" s="15" t="s">
        <v>144</v>
      </c>
      <c r="BE219" s="181">
        <f t="shared" si="34"/>
        <v>0</v>
      </c>
      <c r="BF219" s="181">
        <f t="shared" si="35"/>
        <v>0</v>
      </c>
      <c r="BG219" s="181">
        <f t="shared" si="36"/>
        <v>0</v>
      </c>
      <c r="BH219" s="181">
        <f t="shared" si="37"/>
        <v>0</v>
      </c>
      <c r="BI219" s="181">
        <f t="shared" si="38"/>
        <v>0</v>
      </c>
      <c r="BJ219" s="15" t="s">
        <v>22</v>
      </c>
      <c r="BK219" s="181">
        <f t="shared" si="39"/>
        <v>0</v>
      </c>
      <c r="BL219" s="15" t="s">
        <v>143</v>
      </c>
      <c r="BM219" s="15" t="s">
        <v>641</v>
      </c>
    </row>
    <row r="220" spans="2:65" s="1" customFormat="1" ht="22.5" customHeight="1">
      <c r="B220" s="32"/>
      <c r="C220" s="170" t="s">
        <v>642</v>
      </c>
      <c r="D220" s="170" t="s">
        <v>145</v>
      </c>
      <c r="E220" s="171" t="s">
        <v>643</v>
      </c>
      <c r="F220" s="172" t="s">
        <v>644</v>
      </c>
      <c r="G220" s="173" t="s">
        <v>148</v>
      </c>
      <c r="H220" s="174">
        <v>0.02</v>
      </c>
      <c r="I220" s="175"/>
      <c r="J220" s="176">
        <f t="shared" si="30"/>
        <v>0</v>
      </c>
      <c r="K220" s="172" t="s">
        <v>149</v>
      </c>
      <c r="L220" s="52"/>
      <c r="M220" s="177" t="s">
        <v>20</v>
      </c>
      <c r="N220" s="178" t="s">
        <v>45</v>
      </c>
      <c r="O220" s="33"/>
      <c r="P220" s="179">
        <f t="shared" si="31"/>
        <v>0</v>
      </c>
      <c r="Q220" s="179">
        <v>0</v>
      </c>
      <c r="R220" s="179">
        <f t="shared" si="32"/>
        <v>0</v>
      </c>
      <c r="S220" s="179">
        <v>0</v>
      </c>
      <c r="T220" s="180">
        <f t="shared" si="33"/>
        <v>0</v>
      </c>
      <c r="AR220" s="15" t="s">
        <v>143</v>
      </c>
      <c r="AT220" s="15" t="s">
        <v>145</v>
      </c>
      <c r="AU220" s="15" t="s">
        <v>22</v>
      </c>
      <c r="AY220" s="15" t="s">
        <v>144</v>
      </c>
      <c r="BE220" s="181">
        <f t="shared" si="34"/>
        <v>0</v>
      </c>
      <c r="BF220" s="181">
        <f t="shared" si="35"/>
        <v>0</v>
      </c>
      <c r="BG220" s="181">
        <f t="shared" si="36"/>
        <v>0</v>
      </c>
      <c r="BH220" s="181">
        <f t="shared" si="37"/>
        <v>0</v>
      </c>
      <c r="BI220" s="181">
        <f t="shared" si="38"/>
        <v>0</v>
      </c>
      <c r="BJ220" s="15" t="s">
        <v>22</v>
      </c>
      <c r="BK220" s="181">
        <f t="shared" si="39"/>
        <v>0</v>
      </c>
      <c r="BL220" s="15" t="s">
        <v>143</v>
      </c>
      <c r="BM220" s="15" t="s">
        <v>645</v>
      </c>
    </row>
    <row r="221" spans="2:65" s="1" customFormat="1" ht="22.5" customHeight="1">
      <c r="B221" s="32"/>
      <c r="C221" s="170" t="s">
        <v>646</v>
      </c>
      <c r="D221" s="170" t="s">
        <v>145</v>
      </c>
      <c r="E221" s="171" t="s">
        <v>647</v>
      </c>
      <c r="F221" s="172" t="s">
        <v>648</v>
      </c>
      <c r="G221" s="173" t="s">
        <v>148</v>
      </c>
      <c r="H221" s="174">
        <v>0.1</v>
      </c>
      <c r="I221" s="175"/>
      <c r="J221" s="176">
        <f t="shared" si="30"/>
        <v>0</v>
      </c>
      <c r="K221" s="172" t="s">
        <v>149</v>
      </c>
      <c r="L221" s="52"/>
      <c r="M221" s="177" t="s">
        <v>20</v>
      </c>
      <c r="N221" s="178" t="s">
        <v>45</v>
      </c>
      <c r="O221" s="33"/>
      <c r="P221" s="179">
        <f t="shared" si="31"/>
        <v>0</v>
      </c>
      <c r="Q221" s="179">
        <v>0</v>
      </c>
      <c r="R221" s="179">
        <f t="shared" si="32"/>
        <v>0</v>
      </c>
      <c r="S221" s="179">
        <v>0</v>
      </c>
      <c r="T221" s="180">
        <f t="shared" si="33"/>
        <v>0</v>
      </c>
      <c r="AR221" s="15" t="s">
        <v>143</v>
      </c>
      <c r="AT221" s="15" t="s">
        <v>145</v>
      </c>
      <c r="AU221" s="15" t="s">
        <v>22</v>
      </c>
      <c r="AY221" s="15" t="s">
        <v>144</v>
      </c>
      <c r="BE221" s="181">
        <f t="shared" si="34"/>
        <v>0</v>
      </c>
      <c r="BF221" s="181">
        <f t="shared" si="35"/>
        <v>0</v>
      </c>
      <c r="BG221" s="181">
        <f t="shared" si="36"/>
        <v>0</v>
      </c>
      <c r="BH221" s="181">
        <f t="shared" si="37"/>
        <v>0</v>
      </c>
      <c r="BI221" s="181">
        <f t="shared" si="38"/>
        <v>0</v>
      </c>
      <c r="BJ221" s="15" t="s">
        <v>22</v>
      </c>
      <c r="BK221" s="181">
        <f t="shared" si="39"/>
        <v>0</v>
      </c>
      <c r="BL221" s="15" t="s">
        <v>143</v>
      </c>
      <c r="BM221" s="15" t="s">
        <v>649</v>
      </c>
    </row>
    <row r="222" spans="2:63" s="9" customFormat="1" ht="37.35" customHeight="1">
      <c r="B222" s="156"/>
      <c r="C222" s="157"/>
      <c r="D222" s="158" t="s">
        <v>73</v>
      </c>
      <c r="E222" s="159" t="s">
        <v>650</v>
      </c>
      <c r="F222" s="159" t="s">
        <v>651</v>
      </c>
      <c r="G222" s="157"/>
      <c r="H222" s="157"/>
      <c r="I222" s="160"/>
      <c r="J222" s="161">
        <f>BK222</f>
        <v>0</v>
      </c>
      <c r="K222" s="157"/>
      <c r="L222" s="162"/>
      <c r="M222" s="163"/>
      <c r="N222" s="164"/>
      <c r="O222" s="164"/>
      <c r="P222" s="165">
        <f>SUM(P223:P242)</f>
        <v>0</v>
      </c>
      <c r="Q222" s="164"/>
      <c r="R222" s="165">
        <f>SUM(R223:R242)</f>
        <v>0</v>
      </c>
      <c r="S222" s="164"/>
      <c r="T222" s="166">
        <f>SUM(T223:T242)</f>
        <v>0</v>
      </c>
      <c r="AR222" s="167" t="s">
        <v>143</v>
      </c>
      <c r="AT222" s="168" t="s">
        <v>73</v>
      </c>
      <c r="AU222" s="168" t="s">
        <v>74</v>
      </c>
      <c r="AY222" s="167" t="s">
        <v>144</v>
      </c>
      <c r="BK222" s="169">
        <f>SUM(BK223:BK242)</f>
        <v>0</v>
      </c>
    </row>
    <row r="223" spans="2:65" s="1" customFormat="1" ht="31.5" customHeight="1">
      <c r="B223" s="32"/>
      <c r="C223" s="170" t="s">
        <v>652</v>
      </c>
      <c r="D223" s="170" t="s">
        <v>145</v>
      </c>
      <c r="E223" s="171" t="s">
        <v>653</v>
      </c>
      <c r="F223" s="172" t="s">
        <v>654</v>
      </c>
      <c r="G223" s="173" t="s">
        <v>148</v>
      </c>
      <c r="H223" s="174">
        <v>1</v>
      </c>
      <c r="I223" s="175"/>
      <c r="J223" s="176">
        <f aca="true" t="shared" si="40" ref="J223:J242">ROUND(I223*H223,2)</f>
        <v>0</v>
      </c>
      <c r="K223" s="172" t="s">
        <v>149</v>
      </c>
      <c r="L223" s="52"/>
      <c r="M223" s="177" t="s">
        <v>20</v>
      </c>
      <c r="N223" s="178" t="s">
        <v>45</v>
      </c>
      <c r="O223" s="33"/>
      <c r="P223" s="179">
        <f aca="true" t="shared" si="41" ref="P223:P242">O223*H223</f>
        <v>0</v>
      </c>
      <c r="Q223" s="179">
        <v>0</v>
      </c>
      <c r="R223" s="179">
        <f aca="true" t="shared" si="42" ref="R223:R242">Q223*H223</f>
        <v>0</v>
      </c>
      <c r="S223" s="179">
        <v>0</v>
      </c>
      <c r="T223" s="180">
        <f aca="true" t="shared" si="43" ref="T223:T242">S223*H223</f>
        <v>0</v>
      </c>
      <c r="AR223" s="15" t="s">
        <v>143</v>
      </c>
      <c r="AT223" s="15" t="s">
        <v>145</v>
      </c>
      <c r="AU223" s="15" t="s">
        <v>22</v>
      </c>
      <c r="AY223" s="15" t="s">
        <v>144</v>
      </c>
      <c r="BE223" s="181">
        <f aca="true" t="shared" si="44" ref="BE223:BE242">IF(N223="základní",J223,0)</f>
        <v>0</v>
      </c>
      <c r="BF223" s="181">
        <f aca="true" t="shared" si="45" ref="BF223:BF242">IF(N223="snížená",J223,0)</f>
        <v>0</v>
      </c>
      <c r="BG223" s="181">
        <f aca="true" t="shared" si="46" ref="BG223:BG242">IF(N223="zákl. přenesená",J223,0)</f>
        <v>0</v>
      </c>
      <c r="BH223" s="181">
        <f aca="true" t="shared" si="47" ref="BH223:BH242">IF(N223="sníž. přenesená",J223,0)</f>
        <v>0</v>
      </c>
      <c r="BI223" s="181">
        <f aca="true" t="shared" si="48" ref="BI223:BI242">IF(N223="nulová",J223,0)</f>
        <v>0</v>
      </c>
      <c r="BJ223" s="15" t="s">
        <v>22</v>
      </c>
      <c r="BK223" s="181">
        <f aca="true" t="shared" si="49" ref="BK223:BK242">ROUND(I223*H223,2)</f>
        <v>0</v>
      </c>
      <c r="BL223" s="15" t="s">
        <v>143</v>
      </c>
      <c r="BM223" s="15" t="s">
        <v>655</v>
      </c>
    </row>
    <row r="224" spans="2:65" s="1" customFormat="1" ht="31.5" customHeight="1">
      <c r="B224" s="32"/>
      <c r="C224" s="170" t="s">
        <v>656</v>
      </c>
      <c r="D224" s="170" t="s">
        <v>145</v>
      </c>
      <c r="E224" s="171" t="s">
        <v>509</v>
      </c>
      <c r="F224" s="172" t="s">
        <v>510</v>
      </c>
      <c r="G224" s="173" t="s">
        <v>153</v>
      </c>
      <c r="H224" s="174">
        <v>1</v>
      </c>
      <c r="I224" s="175"/>
      <c r="J224" s="176">
        <f t="shared" si="40"/>
        <v>0</v>
      </c>
      <c r="K224" s="172" t="s">
        <v>149</v>
      </c>
      <c r="L224" s="52"/>
      <c r="M224" s="177" t="s">
        <v>20</v>
      </c>
      <c r="N224" s="178" t="s">
        <v>45</v>
      </c>
      <c r="O224" s="33"/>
      <c r="P224" s="179">
        <f t="shared" si="41"/>
        <v>0</v>
      </c>
      <c r="Q224" s="179">
        <v>0</v>
      </c>
      <c r="R224" s="179">
        <f t="shared" si="42"/>
        <v>0</v>
      </c>
      <c r="S224" s="179">
        <v>0</v>
      </c>
      <c r="T224" s="180">
        <f t="shared" si="43"/>
        <v>0</v>
      </c>
      <c r="AR224" s="15" t="s">
        <v>143</v>
      </c>
      <c r="AT224" s="15" t="s">
        <v>145</v>
      </c>
      <c r="AU224" s="15" t="s">
        <v>22</v>
      </c>
      <c r="AY224" s="15" t="s">
        <v>144</v>
      </c>
      <c r="BE224" s="181">
        <f t="shared" si="44"/>
        <v>0</v>
      </c>
      <c r="BF224" s="181">
        <f t="shared" si="45"/>
        <v>0</v>
      </c>
      <c r="BG224" s="181">
        <f t="shared" si="46"/>
        <v>0</v>
      </c>
      <c r="BH224" s="181">
        <f t="shared" si="47"/>
        <v>0</v>
      </c>
      <c r="BI224" s="181">
        <f t="shared" si="48"/>
        <v>0</v>
      </c>
      <c r="BJ224" s="15" t="s">
        <v>22</v>
      </c>
      <c r="BK224" s="181">
        <f t="shared" si="49"/>
        <v>0</v>
      </c>
      <c r="BL224" s="15" t="s">
        <v>143</v>
      </c>
      <c r="BM224" s="15" t="s">
        <v>657</v>
      </c>
    </row>
    <row r="225" spans="2:65" s="1" customFormat="1" ht="22.5" customHeight="1">
      <c r="B225" s="32"/>
      <c r="C225" s="170" t="s">
        <v>658</v>
      </c>
      <c r="D225" s="170" t="s">
        <v>145</v>
      </c>
      <c r="E225" s="171" t="s">
        <v>513</v>
      </c>
      <c r="F225" s="172" t="s">
        <v>514</v>
      </c>
      <c r="G225" s="173" t="s">
        <v>153</v>
      </c>
      <c r="H225" s="174">
        <v>1</v>
      </c>
      <c r="I225" s="175"/>
      <c r="J225" s="176">
        <f t="shared" si="40"/>
        <v>0</v>
      </c>
      <c r="K225" s="172" t="s">
        <v>149</v>
      </c>
      <c r="L225" s="52"/>
      <c r="M225" s="177" t="s">
        <v>20</v>
      </c>
      <c r="N225" s="178" t="s">
        <v>45</v>
      </c>
      <c r="O225" s="33"/>
      <c r="P225" s="179">
        <f t="shared" si="41"/>
        <v>0</v>
      </c>
      <c r="Q225" s="179">
        <v>0</v>
      </c>
      <c r="R225" s="179">
        <f t="shared" si="42"/>
        <v>0</v>
      </c>
      <c r="S225" s="179">
        <v>0</v>
      </c>
      <c r="T225" s="180">
        <f t="shared" si="43"/>
        <v>0</v>
      </c>
      <c r="AR225" s="15" t="s">
        <v>143</v>
      </c>
      <c r="AT225" s="15" t="s">
        <v>145</v>
      </c>
      <c r="AU225" s="15" t="s">
        <v>22</v>
      </c>
      <c r="AY225" s="15" t="s">
        <v>144</v>
      </c>
      <c r="BE225" s="181">
        <f t="shared" si="44"/>
        <v>0</v>
      </c>
      <c r="BF225" s="181">
        <f t="shared" si="45"/>
        <v>0</v>
      </c>
      <c r="BG225" s="181">
        <f t="shared" si="46"/>
        <v>0</v>
      </c>
      <c r="BH225" s="181">
        <f t="shared" si="47"/>
        <v>0</v>
      </c>
      <c r="BI225" s="181">
        <f t="shared" si="48"/>
        <v>0</v>
      </c>
      <c r="BJ225" s="15" t="s">
        <v>22</v>
      </c>
      <c r="BK225" s="181">
        <f t="shared" si="49"/>
        <v>0</v>
      </c>
      <c r="BL225" s="15" t="s">
        <v>143</v>
      </c>
      <c r="BM225" s="15" t="s">
        <v>659</v>
      </c>
    </row>
    <row r="226" spans="2:65" s="1" customFormat="1" ht="22.5" customHeight="1">
      <c r="B226" s="32"/>
      <c r="C226" s="170" t="s">
        <v>660</v>
      </c>
      <c r="D226" s="170" t="s">
        <v>145</v>
      </c>
      <c r="E226" s="171" t="s">
        <v>521</v>
      </c>
      <c r="F226" s="172" t="s">
        <v>522</v>
      </c>
      <c r="G226" s="173" t="s">
        <v>153</v>
      </c>
      <c r="H226" s="174">
        <v>1</v>
      </c>
      <c r="I226" s="175"/>
      <c r="J226" s="176">
        <f t="shared" si="40"/>
        <v>0</v>
      </c>
      <c r="K226" s="172" t="s">
        <v>149</v>
      </c>
      <c r="L226" s="52"/>
      <c r="M226" s="177" t="s">
        <v>20</v>
      </c>
      <c r="N226" s="178" t="s">
        <v>45</v>
      </c>
      <c r="O226" s="33"/>
      <c r="P226" s="179">
        <f t="shared" si="41"/>
        <v>0</v>
      </c>
      <c r="Q226" s="179">
        <v>0</v>
      </c>
      <c r="R226" s="179">
        <f t="shared" si="42"/>
        <v>0</v>
      </c>
      <c r="S226" s="179">
        <v>0</v>
      </c>
      <c r="T226" s="180">
        <f t="shared" si="43"/>
        <v>0</v>
      </c>
      <c r="AR226" s="15" t="s">
        <v>143</v>
      </c>
      <c r="AT226" s="15" t="s">
        <v>145</v>
      </c>
      <c r="AU226" s="15" t="s">
        <v>22</v>
      </c>
      <c r="AY226" s="15" t="s">
        <v>144</v>
      </c>
      <c r="BE226" s="181">
        <f t="shared" si="44"/>
        <v>0</v>
      </c>
      <c r="BF226" s="181">
        <f t="shared" si="45"/>
        <v>0</v>
      </c>
      <c r="BG226" s="181">
        <f t="shared" si="46"/>
        <v>0</v>
      </c>
      <c r="BH226" s="181">
        <f t="shared" si="47"/>
        <v>0</v>
      </c>
      <c r="BI226" s="181">
        <f t="shared" si="48"/>
        <v>0</v>
      </c>
      <c r="BJ226" s="15" t="s">
        <v>22</v>
      </c>
      <c r="BK226" s="181">
        <f t="shared" si="49"/>
        <v>0</v>
      </c>
      <c r="BL226" s="15" t="s">
        <v>143</v>
      </c>
      <c r="BM226" s="15" t="s">
        <v>661</v>
      </c>
    </row>
    <row r="227" spans="2:65" s="1" customFormat="1" ht="22.5" customHeight="1">
      <c r="B227" s="32"/>
      <c r="C227" s="170" t="s">
        <v>662</v>
      </c>
      <c r="D227" s="170" t="s">
        <v>145</v>
      </c>
      <c r="E227" s="171" t="s">
        <v>525</v>
      </c>
      <c r="F227" s="172" t="s">
        <v>526</v>
      </c>
      <c r="G227" s="173" t="s">
        <v>153</v>
      </c>
      <c r="H227" s="174">
        <v>1</v>
      </c>
      <c r="I227" s="175"/>
      <c r="J227" s="176">
        <f t="shared" si="40"/>
        <v>0</v>
      </c>
      <c r="K227" s="172" t="s">
        <v>149</v>
      </c>
      <c r="L227" s="52"/>
      <c r="M227" s="177" t="s">
        <v>20</v>
      </c>
      <c r="N227" s="178" t="s">
        <v>45</v>
      </c>
      <c r="O227" s="33"/>
      <c r="P227" s="179">
        <f t="shared" si="41"/>
        <v>0</v>
      </c>
      <c r="Q227" s="179">
        <v>0</v>
      </c>
      <c r="R227" s="179">
        <f t="shared" si="42"/>
        <v>0</v>
      </c>
      <c r="S227" s="179">
        <v>0</v>
      </c>
      <c r="T227" s="180">
        <f t="shared" si="43"/>
        <v>0</v>
      </c>
      <c r="AR227" s="15" t="s">
        <v>143</v>
      </c>
      <c r="AT227" s="15" t="s">
        <v>145</v>
      </c>
      <c r="AU227" s="15" t="s">
        <v>22</v>
      </c>
      <c r="AY227" s="15" t="s">
        <v>144</v>
      </c>
      <c r="BE227" s="181">
        <f t="shared" si="44"/>
        <v>0</v>
      </c>
      <c r="BF227" s="181">
        <f t="shared" si="45"/>
        <v>0</v>
      </c>
      <c r="BG227" s="181">
        <f t="shared" si="46"/>
        <v>0</v>
      </c>
      <c r="BH227" s="181">
        <f t="shared" si="47"/>
        <v>0</v>
      </c>
      <c r="BI227" s="181">
        <f t="shared" si="48"/>
        <v>0</v>
      </c>
      <c r="BJ227" s="15" t="s">
        <v>22</v>
      </c>
      <c r="BK227" s="181">
        <f t="shared" si="49"/>
        <v>0</v>
      </c>
      <c r="BL227" s="15" t="s">
        <v>143</v>
      </c>
      <c r="BM227" s="15" t="s">
        <v>663</v>
      </c>
    </row>
    <row r="228" spans="2:65" s="1" customFormat="1" ht="22.5" customHeight="1">
      <c r="B228" s="32"/>
      <c r="C228" s="170" t="s">
        <v>664</v>
      </c>
      <c r="D228" s="170" t="s">
        <v>145</v>
      </c>
      <c r="E228" s="171" t="s">
        <v>493</v>
      </c>
      <c r="F228" s="172" t="s">
        <v>494</v>
      </c>
      <c r="G228" s="173" t="s">
        <v>153</v>
      </c>
      <c r="H228" s="174">
        <v>2</v>
      </c>
      <c r="I228" s="175"/>
      <c r="J228" s="176">
        <f t="shared" si="40"/>
        <v>0</v>
      </c>
      <c r="K228" s="172" t="s">
        <v>149</v>
      </c>
      <c r="L228" s="52"/>
      <c r="M228" s="177" t="s">
        <v>20</v>
      </c>
      <c r="N228" s="178" t="s">
        <v>45</v>
      </c>
      <c r="O228" s="33"/>
      <c r="P228" s="179">
        <f t="shared" si="41"/>
        <v>0</v>
      </c>
      <c r="Q228" s="179">
        <v>0</v>
      </c>
      <c r="R228" s="179">
        <f t="shared" si="42"/>
        <v>0</v>
      </c>
      <c r="S228" s="179">
        <v>0</v>
      </c>
      <c r="T228" s="180">
        <f t="shared" si="43"/>
        <v>0</v>
      </c>
      <c r="AR228" s="15" t="s">
        <v>143</v>
      </c>
      <c r="AT228" s="15" t="s">
        <v>145</v>
      </c>
      <c r="AU228" s="15" t="s">
        <v>22</v>
      </c>
      <c r="AY228" s="15" t="s">
        <v>144</v>
      </c>
      <c r="BE228" s="181">
        <f t="shared" si="44"/>
        <v>0</v>
      </c>
      <c r="BF228" s="181">
        <f t="shared" si="45"/>
        <v>0</v>
      </c>
      <c r="BG228" s="181">
        <f t="shared" si="46"/>
        <v>0</v>
      </c>
      <c r="BH228" s="181">
        <f t="shared" si="47"/>
        <v>0</v>
      </c>
      <c r="BI228" s="181">
        <f t="shared" si="48"/>
        <v>0</v>
      </c>
      <c r="BJ228" s="15" t="s">
        <v>22</v>
      </c>
      <c r="BK228" s="181">
        <f t="shared" si="49"/>
        <v>0</v>
      </c>
      <c r="BL228" s="15" t="s">
        <v>143</v>
      </c>
      <c r="BM228" s="15" t="s">
        <v>665</v>
      </c>
    </row>
    <row r="229" spans="2:65" s="1" customFormat="1" ht="22.5" customHeight="1">
      <c r="B229" s="32"/>
      <c r="C229" s="170" t="s">
        <v>666</v>
      </c>
      <c r="D229" s="170" t="s">
        <v>145</v>
      </c>
      <c r="E229" s="171" t="s">
        <v>667</v>
      </c>
      <c r="F229" s="172" t="s">
        <v>668</v>
      </c>
      <c r="G229" s="173" t="s">
        <v>153</v>
      </c>
      <c r="H229" s="174">
        <v>1</v>
      </c>
      <c r="I229" s="175"/>
      <c r="J229" s="176">
        <f t="shared" si="40"/>
        <v>0</v>
      </c>
      <c r="K229" s="172" t="s">
        <v>149</v>
      </c>
      <c r="L229" s="52"/>
      <c r="M229" s="177" t="s">
        <v>20</v>
      </c>
      <c r="N229" s="178" t="s">
        <v>45</v>
      </c>
      <c r="O229" s="33"/>
      <c r="P229" s="179">
        <f t="shared" si="41"/>
        <v>0</v>
      </c>
      <c r="Q229" s="179">
        <v>0</v>
      </c>
      <c r="R229" s="179">
        <f t="shared" si="42"/>
        <v>0</v>
      </c>
      <c r="S229" s="179">
        <v>0</v>
      </c>
      <c r="T229" s="180">
        <f t="shared" si="43"/>
        <v>0</v>
      </c>
      <c r="AR229" s="15" t="s">
        <v>143</v>
      </c>
      <c r="AT229" s="15" t="s">
        <v>145</v>
      </c>
      <c r="AU229" s="15" t="s">
        <v>22</v>
      </c>
      <c r="AY229" s="15" t="s">
        <v>144</v>
      </c>
      <c r="BE229" s="181">
        <f t="shared" si="44"/>
        <v>0</v>
      </c>
      <c r="BF229" s="181">
        <f t="shared" si="45"/>
        <v>0</v>
      </c>
      <c r="BG229" s="181">
        <f t="shared" si="46"/>
        <v>0</v>
      </c>
      <c r="BH229" s="181">
        <f t="shared" si="47"/>
        <v>0</v>
      </c>
      <c r="BI229" s="181">
        <f t="shared" si="48"/>
        <v>0</v>
      </c>
      <c r="BJ229" s="15" t="s">
        <v>22</v>
      </c>
      <c r="BK229" s="181">
        <f t="shared" si="49"/>
        <v>0</v>
      </c>
      <c r="BL229" s="15" t="s">
        <v>143</v>
      </c>
      <c r="BM229" s="15" t="s">
        <v>669</v>
      </c>
    </row>
    <row r="230" spans="2:65" s="1" customFormat="1" ht="22.5" customHeight="1">
      <c r="B230" s="32"/>
      <c r="C230" s="170" t="s">
        <v>670</v>
      </c>
      <c r="D230" s="170" t="s">
        <v>145</v>
      </c>
      <c r="E230" s="171" t="s">
        <v>671</v>
      </c>
      <c r="F230" s="172" t="s">
        <v>672</v>
      </c>
      <c r="G230" s="173" t="s">
        <v>153</v>
      </c>
      <c r="H230" s="174">
        <v>5</v>
      </c>
      <c r="I230" s="175"/>
      <c r="J230" s="176">
        <f t="shared" si="40"/>
        <v>0</v>
      </c>
      <c r="K230" s="172" t="s">
        <v>149</v>
      </c>
      <c r="L230" s="52"/>
      <c r="M230" s="177" t="s">
        <v>20</v>
      </c>
      <c r="N230" s="178" t="s">
        <v>45</v>
      </c>
      <c r="O230" s="33"/>
      <c r="P230" s="179">
        <f t="shared" si="41"/>
        <v>0</v>
      </c>
      <c r="Q230" s="179">
        <v>0</v>
      </c>
      <c r="R230" s="179">
        <f t="shared" si="42"/>
        <v>0</v>
      </c>
      <c r="S230" s="179">
        <v>0</v>
      </c>
      <c r="T230" s="180">
        <f t="shared" si="43"/>
        <v>0</v>
      </c>
      <c r="AR230" s="15" t="s">
        <v>143</v>
      </c>
      <c r="AT230" s="15" t="s">
        <v>145</v>
      </c>
      <c r="AU230" s="15" t="s">
        <v>22</v>
      </c>
      <c r="AY230" s="15" t="s">
        <v>144</v>
      </c>
      <c r="BE230" s="181">
        <f t="shared" si="44"/>
        <v>0</v>
      </c>
      <c r="BF230" s="181">
        <f t="shared" si="45"/>
        <v>0</v>
      </c>
      <c r="BG230" s="181">
        <f t="shared" si="46"/>
        <v>0</v>
      </c>
      <c r="BH230" s="181">
        <f t="shared" si="47"/>
        <v>0</v>
      </c>
      <c r="BI230" s="181">
        <f t="shared" si="48"/>
        <v>0</v>
      </c>
      <c r="BJ230" s="15" t="s">
        <v>22</v>
      </c>
      <c r="BK230" s="181">
        <f t="shared" si="49"/>
        <v>0</v>
      </c>
      <c r="BL230" s="15" t="s">
        <v>143</v>
      </c>
      <c r="BM230" s="15" t="s">
        <v>673</v>
      </c>
    </row>
    <row r="231" spans="2:65" s="1" customFormat="1" ht="22.5" customHeight="1">
      <c r="B231" s="32"/>
      <c r="C231" s="170" t="s">
        <v>674</v>
      </c>
      <c r="D231" s="170" t="s">
        <v>145</v>
      </c>
      <c r="E231" s="171" t="s">
        <v>675</v>
      </c>
      <c r="F231" s="172" t="s">
        <v>676</v>
      </c>
      <c r="G231" s="173" t="s">
        <v>153</v>
      </c>
      <c r="H231" s="174">
        <v>1</v>
      </c>
      <c r="I231" s="175"/>
      <c r="J231" s="176">
        <f t="shared" si="40"/>
        <v>0</v>
      </c>
      <c r="K231" s="172" t="s">
        <v>149</v>
      </c>
      <c r="L231" s="52"/>
      <c r="M231" s="177" t="s">
        <v>20</v>
      </c>
      <c r="N231" s="178" t="s">
        <v>45</v>
      </c>
      <c r="O231" s="33"/>
      <c r="P231" s="179">
        <f t="shared" si="41"/>
        <v>0</v>
      </c>
      <c r="Q231" s="179">
        <v>0</v>
      </c>
      <c r="R231" s="179">
        <f t="shared" si="42"/>
        <v>0</v>
      </c>
      <c r="S231" s="179">
        <v>0</v>
      </c>
      <c r="T231" s="180">
        <f t="shared" si="43"/>
        <v>0</v>
      </c>
      <c r="AR231" s="15" t="s">
        <v>143</v>
      </c>
      <c r="AT231" s="15" t="s">
        <v>145</v>
      </c>
      <c r="AU231" s="15" t="s">
        <v>22</v>
      </c>
      <c r="AY231" s="15" t="s">
        <v>144</v>
      </c>
      <c r="BE231" s="181">
        <f t="shared" si="44"/>
        <v>0</v>
      </c>
      <c r="BF231" s="181">
        <f t="shared" si="45"/>
        <v>0</v>
      </c>
      <c r="BG231" s="181">
        <f t="shared" si="46"/>
        <v>0</v>
      </c>
      <c r="BH231" s="181">
        <f t="shared" si="47"/>
        <v>0</v>
      </c>
      <c r="BI231" s="181">
        <f t="shared" si="48"/>
        <v>0</v>
      </c>
      <c r="BJ231" s="15" t="s">
        <v>22</v>
      </c>
      <c r="BK231" s="181">
        <f t="shared" si="49"/>
        <v>0</v>
      </c>
      <c r="BL231" s="15" t="s">
        <v>143</v>
      </c>
      <c r="BM231" s="15" t="s">
        <v>677</v>
      </c>
    </row>
    <row r="232" spans="2:65" s="1" customFormat="1" ht="22.5" customHeight="1">
      <c r="B232" s="32"/>
      <c r="C232" s="170" t="s">
        <v>678</v>
      </c>
      <c r="D232" s="170" t="s">
        <v>145</v>
      </c>
      <c r="E232" s="171" t="s">
        <v>679</v>
      </c>
      <c r="F232" s="172" t="s">
        <v>680</v>
      </c>
      <c r="G232" s="173" t="s">
        <v>153</v>
      </c>
      <c r="H232" s="174">
        <v>1</v>
      </c>
      <c r="I232" s="175"/>
      <c r="J232" s="176">
        <f t="shared" si="40"/>
        <v>0</v>
      </c>
      <c r="K232" s="172" t="s">
        <v>149</v>
      </c>
      <c r="L232" s="52"/>
      <c r="M232" s="177" t="s">
        <v>20</v>
      </c>
      <c r="N232" s="178" t="s">
        <v>45</v>
      </c>
      <c r="O232" s="33"/>
      <c r="P232" s="179">
        <f t="shared" si="41"/>
        <v>0</v>
      </c>
      <c r="Q232" s="179">
        <v>0</v>
      </c>
      <c r="R232" s="179">
        <f t="shared" si="42"/>
        <v>0</v>
      </c>
      <c r="S232" s="179">
        <v>0</v>
      </c>
      <c r="T232" s="180">
        <f t="shared" si="43"/>
        <v>0</v>
      </c>
      <c r="AR232" s="15" t="s">
        <v>143</v>
      </c>
      <c r="AT232" s="15" t="s">
        <v>145</v>
      </c>
      <c r="AU232" s="15" t="s">
        <v>22</v>
      </c>
      <c r="AY232" s="15" t="s">
        <v>144</v>
      </c>
      <c r="BE232" s="181">
        <f t="shared" si="44"/>
        <v>0</v>
      </c>
      <c r="BF232" s="181">
        <f t="shared" si="45"/>
        <v>0</v>
      </c>
      <c r="BG232" s="181">
        <f t="shared" si="46"/>
        <v>0</v>
      </c>
      <c r="BH232" s="181">
        <f t="shared" si="47"/>
        <v>0</v>
      </c>
      <c r="BI232" s="181">
        <f t="shared" si="48"/>
        <v>0</v>
      </c>
      <c r="BJ232" s="15" t="s">
        <v>22</v>
      </c>
      <c r="BK232" s="181">
        <f t="shared" si="49"/>
        <v>0</v>
      </c>
      <c r="BL232" s="15" t="s">
        <v>143</v>
      </c>
      <c r="BM232" s="15" t="s">
        <v>681</v>
      </c>
    </row>
    <row r="233" spans="2:65" s="1" customFormat="1" ht="22.5" customHeight="1">
      <c r="B233" s="32"/>
      <c r="C233" s="170" t="s">
        <v>682</v>
      </c>
      <c r="D233" s="170" t="s">
        <v>145</v>
      </c>
      <c r="E233" s="171" t="s">
        <v>529</v>
      </c>
      <c r="F233" s="172" t="s">
        <v>530</v>
      </c>
      <c r="G233" s="173" t="s">
        <v>153</v>
      </c>
      <c r="H233" s="174">
        <v>10</v>
      </c>
      <c r="I233" s="175"/>
      <c r="J233" s="176">
        <f t="shared" si="40"/>
        <v>0</v>
      </c>
      <c r="K233" s="172" t="s">
        <v>149</v>
      </c>
      <c r="L233" s="52"/>
      <c r="M233" s="177" t="s">
        <v>20</v>
      </c>
      <c r="N233" s="178" t="s">
        <v>45</v>
      </c>
      <c r="O233" s="33"/>
      <c r="P233" s="179">
        <f t="shared" si="41"/>
        <v>0</v>
      </c>
      <c r="Q233" s="179">
        <v>0</v>
      </c>
      <c r="R233" s="179">
        <f t="shared" si="42"/>
        <v>0</v>
      </c>
      <c r="S233" s="179">
        <v>0</v>
      </c>
      <c r="T233" s="180">
        <f t="shared" si="43"/>
        <v>0</v>
      </c>
      <c r="AR233" s="15" t="s">
        <v>143</v>
      </c>
      <c r="AT233" s="15" t="s">
        <v>145</v>
      </c>
      <c r="AU233" s="15" t="s">
        <v>22</v>
      </c>
      <c r="AY233" s="15" t="s">
        <v>144</v>
      </c>
      <c r="BE233" s="181">
        <f t="shared" si="44"/>
        <v>0</v>
      </c>
      <c r="BF233" s="181">
        <f t="shared" si="45"/>
        <v>0</v>
      </c>
      <c r="BG233" s="181">
        <f t="shared" si="46"/>
        <v>0</v>
      </c>
      <c r="BH233" s="181">
        <f t="shared" si="47"/>
        <v>0</v>
      </c>
      <c r="BI233" s="181">
        <f t="shared" si="48"/>
        <v>0</v>
      </c>
      <c r="BJ233" s="15" t="s">
        <v>22</v>
      </c>
      <c r="BK233" s="181">
        <f t="shared" si="49"/>
        <v>0</v>
      </c>
      <c r="BL233" s="15" t="s">
        <v>143</v>
      </c>
      <c r="BM233" s="15" t="s">
        <v>683</v>
      </c>
    </row>
    <row r="234" spans="2:65" s="1" customFormat="1" ht="22.5" customHeight="1">
      <c r="B234" s="32"/>
      <c r="C234" s="170" t="s">
        <v>684</v>
      </c>
      <c r="D234" s="170" t="s">
        <v>145</v>
      </c>
      <c r="E234" s="171" t="s">
        <v>685</v>
      </c>
      <c r="F234" s="172" t="s">
        <v>686</v>
      </c>
      <c r="G234" s="173" t="s">
        <v>192</v>
      </c>
      <c r="H234" s="174">
        <v>80</v>
      </c>
      <c r="I234" s="175"/>
      <c r="J234" s="176">
        <f t="shared" si="40"/>
        <v>0</v>
      </c>
      <c r="K234" s="172" t="s">
        <v>149</v>
      </c>
      <c r="L234" s="52"/>
      <c r="M234" s="177" t="s">
        <v>20</v>
      </c>
      <c r="N234" s="178" t="s">
        <v>45</v>
      </c>
      <c r="O234" s="33"/>
      <c r="P234" s="179">
        <f t="shared" si="41"/>
        <v>0</v>
      </c>
      <c r="Q234" s="179">
        <v>0</v>
      </c>
      <c r="R234" s="179">
        <f t="shared" si="42"/>
        <v>0</v>
      </c>
      <c r="S234" s="179">
        <v>0</v>
      </c>
      <c r="T234" s="180">
        <f t="shared" si="43"/>
        <v>0</v>
      </c>
      <c r="AR234" s="15" t="s">
        <v>143</v>
      </c>
      <c r="AT234" s="15" t="s">
        <v>145</v>
      </c>
      <c r="AU234" s="15" t="s">
        <v>22</v>
      </c>
      <c r="AY234" s="15" t="s">
        <v>144</v>
      </c>
      <c r="BE234" s="181">
        <f t="shared" si="44"/>
        <v>0</v>
      </c>
      <c r="BF234" s="181">
        <f t="shared" si="45"/>
        <v>0</v>
      </c>
      <c r="BG234" s="181">
        <f t="shared" si="46"/>
        <v>0</v>
      </c>
      <c r="BH234" s="181">
        <f t="shared" si="47"/>
        <v>0</v>
      </c>
      <c r="BI234" s="181">
        <f t="shared" si="48"/>
        <v>0</v>
      </c>
      <c r="BJ234" s="15" t="s">
        <v>22</v>
      </c>
      <c r="BK234" s="181">
        <f t="shared" si="49"/>
        <v>0</v>
      </c>
      <c r="BL234" s="15" t="s">
        <v>143</v>
      </c>
      <c r="BM234" s="15" t="s">
        <v>687</v>
      </c>
    </row>
    <row r="235" spans="2:65" s="1" customFormat="1" ht="22.5" customHeight="1">
      <c r="B235" s="32"/>
      <c r="C235" s="170" t="s">
        <v>688</v>
      </c>
      <c r="D235" s="170" t="s">
        <v>145</v>
      </c>
      <c r="E235" s="171" t="s">
        <v>689</v>
      </c>
      <c r="F235" s="172" t="s">
        <v>690</v>
      </c>
      <c r="G235" s="173" t="s">
        <v>192</v>
      </c>
      <c r="H235" s="174">
        <v>80</v>
      </c>
      <c r="I235" s="175"/>
      <c r="J235" s="176">
        <f t="shared" si="40"/>
        <v>0</v>
      </c>
      <c r="K235" s="172" t="s">
        <v>149</v>
      </c>
      <c r="L235" s="52"/>
      <c r="M235" s="177" t="s">
        <v>20</v>
      </c>
      <c r="N235" s="178" t="s">
        <v>45</v>
      </c>
      <c r="O235" s="33"/>
      <c r="P235" s="179">
        <f t="shared" si="41"/>
        <v>0</v>
      </c>
      <c r="Q235" s="179">
        <v>0</v>
      </c>
      <c r="R235" s="179">
        <f t="shared" si="42"/>
        <v>0</v>
      </c>
      <c r="S235" s="179">
        <v>0</v>
      </c>
      <c r="T235" s="180">
        <f t="shared" si="43"/>
        <v>0</v>
      </c>
      <c r="AR235" s="15" t="s">
        <v>143</v>
      </c>
      <c r="AT235" s="15" t="s">
        <v>145</v>
      </c>
      <c r="AU235" s="15" t="s">
        <v>22</v>
      </c>
      <c r="AY235" s="15" t="s">
        <v>144</v>
      </c>
      <c r="BE235" s="181">
        <f t="shared" si="44"/>
        <v>0</v>
      </c>
      <c r="BF235" s="181">
        <f t="shared" si="45"/>
        <v>0</v>
      </c>
      <c r="BG235" s="181">
        <f t="shared" si="46"/>
        <v>0</v>
      </c>
      <c r="BH235" s="181">
        <f t="shared" si="47"/>
        <v>0</v>
      </c>
      <c r="BI235" s="181">
        <f t="shared" si="48"/>
        <v>0</v>
      </c>
      <c r="BJ235" s="15" t="s">
        <v>22</v>
      </c>
      <c r="BK235" s="181">
        <f t="shared" si="49"/>
        <v>0</v>
      </c>
      <c r="BL235" s="15" t="s">
        <v>143</v>
      </c>
      <c r="BM235" s="15" t="s">
        <v>691</v>
      </c>
    </row>
    <row r="236" spans="2:65" s="1" customFormat="1" ht="22.5" customHeight="1">
      <c r="B236" s="32"/>
      <c r="C236" s="170" t="s">
        <v>692</v>
      </c>
      <c r="D236" s="170" t="s">
        <v>145</v>
      </c>
      <c r="E236" s="171" t="s">
        <v>693</v>
      </c>
      <c r="F236" s="172" t="s">
        <v>694</v>
      </c>
      <c r="G236" s="173" t="s">
        <v>192</v>
      </c>
      <c r="H236" s="174">
        <v>80</v>
      </c>
      <c r="I236" s="175"/>
      <c r="J236" s="176">
        <f t="shared" si="40"/>
        <v>0</v>
      </c>
      <c r="K236" s="172" t="s">
        <v>149</v>
      </c>
      <c r="L236" s="52"/>
      <c r="M236" s="177" t="s">
        <v>20</v>
      </c>
      <c r="N236" s="178" t="s">
        <v>45</v>
      </c>
      <c r="O236" s="33"/>
      <c r="P236" s="179">
        <f t="shared" si="41"/>
        <v>0</v>
      </c>
      <c r="Q236" s="179">
        <v>0</v>
      </c>
      <c r="R236" s="179">
        <f t="shared" si="42"/>
        <v>0</v>
      </c>
      <c r="S236" s="179">
        <v>0</v>
      </c>
      <c r="T236" s="180">
        <f t="shared" si="43"/>
        <v>0</v>
      </c>
      <c r="AR236" s="15" t="s">
        <v>143</v>
      </c>
      <c r="AT236" s="15" t="s">
        <v>145</v>
      </c>
      <c r="AU236" s="15" t="s">
        <v>22</v>
      </c>
      <c r="AY236" s="15" t="s">
        <v>144</v>
      </c>
      <c r="BE236" s="181">
        <f t="shared" si="44"/>
        <v>0</v>
      </c>
      <c r="BF236" s="181">
        <f t="shared" si="45"/>
        <v>0</v>
      </c>
      <c r="BG236" s="181">
        <f t="shared" si="46"/>
        <v>0</v>
      </c>
      <c r="BH236" s="181">
        <f t="shared" si="47"/>
        <v>0</v>
      </c>
      <c r="BI236" s="181">
        <f t="shared" si="48"/>
        <v>0</v>
      </c>
      <c r="BJ236" s="15" t="s">
        <v>22</v>
      </c>
      <c r="BK236" s="181">
        <f t="shared" si="49"/>
        <v>0</v>
      </c>
      <c r="BL236" s="15" t="s">
        <v>143</v>
      </c>
      <c r="BM236" s="15" t="s">
        <v>695</v>
      </c>
    </row>
    <row r="237" spans="2:65" s="1" customFormat="1" ht="22.5" customHeight="1">
      <c r="B237" s="32"/>
      <c r="C237" s="170" t="s">
        <v>696</v>
      </c>
      <c r="D237" s="170" t="s">
        <v>145</v>
      </c>
      <c r="E237" s="171" t="s">
        <v>697</v>
      </c>
      <c r="F237" s="172" t="s">
        <v>698</v>
      </c>
      <c r="G237" s="173" t="s">
        <v>192</v>
      </c>
      <c r="H237" s="174">
        <v>320</v>
      </c>
      <c r="I237" s="175"/>
      <c r="J237" s="176">
        <f t="shared" si="40"/>
        <v>0</v>
      </c>
      <c r="K237" s="172" t="s">
        <v>149</v>
      </c>
      <c r="L237" s="52"/>
      <c r="M237" s="177" t="s">
        <v>20</v>
      </c>
      <c r="N237" s="178" t="s">
        <v>45</v>
      </c>
      <c r="O237" s="33"/>
      <c r="P237" s="179">
        <f t="shared" si="41"/>
        <v>0</v>
      </c>
      <c r="Q237" s="179">
        <v>0</v>
      </c>
      <c r="R237" s="179">
        <f t="shared" si="42"/>
        <v>0</v>
      </c>
      <c r="S237" s="179">
        <v>0</v>
      </c>
      <c r="T237" s="180">
        <f t="shared" si="43"/>
        <v>0</v>
      </c>
      <c r="AR237" s="15" t="s">
        <v>143</v>
      </c>
      <c r="AT237" s="15" t="s">
        <v>145</v>
      </c>
      <c r="AU237" s="15" t="s">
        <v>22</v>
      </c>
      <c r="AY237" s="15" t="s">
        <v>144</v>
      </c>
      <c r="BE237" s="181">
        <f t="shared" si="44"/>
        <v>0</v>
      </c>
      <c r="BF237" s="181">
        <f t="shared" si="45"/>
        <v>0</v>
      </c>
      <c r="BG237" s="181">
        <f t="shared" si="46"/>
        <v>0</v>
      </c>
      <c r="BH237" s="181">
        <f t="shared" si="47"/>
        <v>0</v>
      </c>
      <c r="BI237" s="181">
        <f t="shared" si="48"/>
        <v>0</v>
      </c>
      <c r="BJ237" s="15" t="s">
        <v>22</v>
      </c>
      <c r="BK237" s="181">
        <f t="shared" si="49"/>
        <v>0</v>
      </c>
      <c r="BL237" s="15" t="s">
        <v>143</v>
      </c>
      <c r="BM237" s="15" t="s">
        <v>699</v>
      </c>
    </row>
    <row r="238" spans="2:65" s="1" customFormat="1" ht="22.5" customHeight="1">
      <c r="B238" s="32"/>
      <c r="C238" s="170" t="s">
        <v>700</v>
      </c>
      <c r="D238" s="170" t="s">
        <v>145</v>
      </c>
      <c r="E238" s="171" t="s">
        <v>701</v>
      </c>
      <c r="F238" s="172" t="s">
        <v>702</v>
      </c>
      <c r="G238" s="173" t="s">
        <v>192</v>
      </c>
      <c r="H238" s="174">
        <v>300</v>
      </c>
      <c r="I238" s="175"/>
      <c r="J238" s="176">
        <f t="shared" si="40"/>
        <v>0</v>
      </c>
      <c r="K238" s="172" t="s">
        <v>149</v>
      </c>
      <c r="L238" s="52"/>
      <c r="M238" s="177" t="s">
        <v>20</v>
      </c>
      <c r="N238" s="178" t="s">
        <v>45</v>
      </c>
      <c r="O238" s="33"/>
      <c r="P238" s="179">
        <f t="shared" si="41"/>
        <v>0</v>
      </c>
      <c r="Q238" s="179">
        <v>0</v>
      </c>
      <c r="R238" s="179">
        <f t="shared" si="42"/>
        <v>0</v>
      </c>
      <c r="S238" s="179">
        <v>0</v>
      </c>
      <c r="T238" s="180">
        <f t="shared" si="43"/>
        <v>0</v>
      </c>
      <c r="AR238" s="15" t="s">
        <v>143</v>
      </c>
      <c r="AT238" s="15" t="s">
        <v>145</v>
      </c>
      <c r="AU238" s="15" t="s">
        <v>22</v>
      </c>
      <c r="AY238" s="15" t="s">
        <v>144</v>
      </c>
      <c r="BE238" s="181">
        <f t="shared" si="44"/>
        <v>0</v>
      </c>
      <c r="BF238" s="181">
        <f t="shared" si="45"/>
        <v>0</v>
      </c>
      <c r="BG238" s="181">
        <f t="shared" si="46"/>
        <v>0</v>
      </c>
      <c r="BH238" s="181">
        <f t="shared" si="47"/>
        <v>0</v>
      </c>
      <c r="BI238" s="181">
        <f t="shared" si="48"/>
        <v>0</v>
      </c>
      <c r="BJ238" s="15" t="s">
        <v>22</v>
      </c>
      <c r="BK238" s="181">
        <f t="shared" si="49"/>
        <v>0</v>
      </c>
      <c r="BL238" s="15" t="s">
        <v>143</v>
      </c>
      <c r="BM238" s="15" t="s">
        <v>703</v>
      </c>
    </row>
    <row r="239" spans="2:65" s="1" customFormat="1" ht="22.5" customHeight="1">
      <c r="B239" s="32"/>
      <c r="C239" s="170" t="s">
        <v>704</v>
      </c>
      <c r="D239" s="170" t="s">
        <v>145</v>
      </c>
      <c r="E239" s="171" t="s">
        <v>705</v>
      </c>
      <c r="F239" s="172" t="s">
        <v>706</v>
      </c>
      <c r="G239" s="173" t="s">
        <v>192</v>
      </c>
      <c r="H239" s="174">
        <v>100</v>
      </c>
      <c r="I239" s="175"/>
      <c r="J239" s="176">
        <f t="shared" si="40"/>
        <v>0</v>
      </c>
      <c r="K239" s="172" t="s">
        <v>149</v>
      </c>
      <c r="L239" s="52"/>
      <c r="M239" s="177" t="s">
        <v>20</v>
      </c>
      <c r="N239" s="178" t="s">
        <v>45</v>
      </c>
      <c r="O239" s="33"/>
      <c r="P239" s="179">
        <f t="shared" si="41"/>
        <v>0</v>
      </c>
      <c r="Q239" s="179">
        <v>0</v>
      </c>
      <c r="R239" s="179">
        <f t="shared" si="42"/>
        <v>0</v>
      </c>
      <c r="S239" s="179">
        <v>0</v>
      </c>
      <c r="T239" s="180">
        <f t="shared" si="43"/>
        <v>0</v>
      </c>
      <c r="AR239" s="15" t="s">
        <v>143</v>
      </c>
      <c r="AT239" s="15" t="s">
        <v>145</v>
      </c>
      <c r="AU239" s="15" t="s">
        <v>22</v>
      </c>
      <c r="AY239" s="15" t="s">
        <v>144</v>
      </c>
      <c r="BE239" s="181">
        <f t="shared" si="44"/>
        <v>0</v>
      </c>
      <c r="BF239" s="181">
        <f t="shared" si="45"/>
        <v>0</v>
      </c>
      <c r="BG239" s="181">
        <f t="shared" si="46"/>
        <v>0</v>
      </c>
      <c r="BH239" s="181">
        <f t="shared" si="47"/>
        <v>0</v>
      </c>
      <c r="BI239" s="181">
        <f t="shared" si="48"/>
        <v>0</v>
      </c>
      <c r="BJ239" s="15" t="s">
        <v>22</v>
      </c>
      <c r="BK239" s="181">
        <f t="shared" si="49"/>
        <v>0</v>
      </c>
      <c r="BL239" s="15" t="s">
        <v>143</v>
      </c>
      <c r="BM239" s="15" t="s">
        <v>707</v>
      </c>
    </row>
    <row r="240" spans="2:65" s="1" customFormat="1" ht="22.5" customHeight="1">
      <c r="B240" s="32"/>
      <c r="C240" s="170" t="s">
        <v>708</v>
      </c>
      <c r="D240" s="170" t="s">
        <v>145</v>
      </c>
      <c r="E240" s="171" t="s">
        <v>709</v>
      </c>
      <c r="F240" s="172" t="s">
        <v>710</v>
      </c>
      <c r="G240" s="173" t="s">
        <v>192</v>
      </c>
      <c r="H240" s="174">
        <v>50</v>
      </c>
      <c r="I240" s="175"/>
      <c r="J240" s="176">
        <f t="shared" si="40"/>
        <v>0</v>
      </c>
      <c r="K240" s="172" t="s">
        <v>149</v>
      </c>
      <c r="L240" s="52"/>
      <c r="M240" s="177" t="s">
        <v>20</v>
      </c>
      <c r="N240" s="178" t="s">
        <v>45</v>
      </c>
      <c r="O240" s="33"/>
      <c r="P240" s="179">
        <f t="shared" si="41"/>
        <v>0</v>
      </c>
      <c r="Q240" s="179">
        <v>0</v>
      </c>
      <c r="R240" s="179">
        <f t="shared" si="42"/>
        <v>0</v>
      </c>
      <c r="S240" s="179">
        <v>0</v>
      </c>
      <c r="T240" s="180">
        <f t="shared" si="43"/>
        <v>0</v>
      </c>
      <c r="AR240" s="15" t="s">
        <v>143</v>
      </c>
      <c r="AT240" s="15" t="s">
        <v>145</v>
      </c>
      <c r="AU240" s="15" t="s">
        <v>22</v>
      </c>
      <c r="AY240" s="15" t="s">
        <v>144</v>
      </c>
      <c r="BE240" s="181">
        <f t="shared" si="44"/>
        <v>0</v>
      </c>
      <c r="BF240" s="181">
        <f t="shared" si="45"/>
        <v>0</v>
      </c>
      <c r="BG240" s="181">
        <f t="shared" si="46"/>
        <v>0</v>
      </c>
      <c r="BH240" s="181">
        <f t="shared" si="47"/>
        <v>0</v>
      </c>
      <c r="BI240" s="181">
        <f t="shared" si="48"/>
        <v>0</v>
      </c>
      <c r="BJ240" s="15" t="s">
        <v>22</v>
      </c>
      <c r="BK240" s="181">
        <f t="shared" si="49"/>
        <v>0</v>
      </c>
      <c r="BL240" s="15" t="s">
        <v>143</v>
      </c>
      <c r="BM240" s="15" t="s">
        <v>711</v>
      </c>
    </row>
    <row r="241" spans="2:65" s="1" customFormat="1" ht="22.5" customHeight="1">
      <c r="B241" s="32"/>
      <c r="C241" s="170" t="s">
        <v>712</v>
      </c>
      <c r="D241" s="170" t="s">
        <v>145</v>
      </c>
      <c r="E241" s="171" t="s">
        <v>713</v>
      </c>
      <c r="F241" s="172" t="s">
        <v>385</v>
      </c>
      <c r="G241" s="173" t="s">
        <v>148</v>
      </c>
      <c r="H241" s="174">
        <v>0.03</v>
      </c>
      <c r="I241" s="175"/>
      <c r="J241" s="176">
        <f t="shared" si="40"/>
        <v>0</v>
      </c>
      <c r="K241" s="172" t="s">
        <v>149</v>
      </c>
      <c r="L241" s="52"/>
      <c r="M241" s="177" t="s">
        <v>20</v>
      </c>
      <c r="N241" s="178" t="s">
        <v>45</v>
      </c>
      <c r="O241" s="33"/>
      <c r="P241" s="179">
        <f t="shared" si="41"/>
        <v>0</v>
      </c>
      <c r="Q241" s="179">
        <v>0</v>
      </c>
      <c r="R241" s="179">
        <f t="shared" si="42"/>
        <v>0</v>
      </c>
      <c r="S241" s="179">
        <v>0</v>
      </c>
      <c r="T241" s="180">
        <f t="shared" si="43"/>
        <v>0</v>
      </c>
      <c r="AR241" s="15" t="s">
        <v>143</v>
      </c>
      <c r="AT241" s="15" t="s">
        <v>145</v>
      </c>
      <c r="AU241" s="15" t="s">
        <v>22</v>
      </c>
      <c r="AY241" s="15" t="s">
        <v>144</v>
      </c>
      <c r="BE241" s="181">
        <f t="shared" si="44"/>
        <v>0</v>
      </c>
      <c r="BF241" s="181">
        <f t="shared" si="45"/>
        <v>0</v>
      </c>
      <c r="BG241" s="181">
        <f t="shared" si="46"/>
        <v>0</v>
      </c>
      <c r="BH241" s="181">
        <f t="shared" si="47"/>
        <v>0</v>
      </c>
      <c r="BI241" s="181">
        <f t="shared" si="48"/>
        <v>0</v>
      </c>
      <c r="BJ241" s="15" t="s">
        <v>22</v>
      </c>
      <c r="BK241" s="181">
        <f t="shared" si="49"/>
        <v>0</v>
      </c>
      <c r="BL241" s="15" t="s">
        <v>143</v>
      </c>
      <c r="BM241" s="15" t="s">
        <v>714</v>
      </c>
    </row>
    <row r="242" spans="2:65" s="1" customFormat="1" ht="22.5" customHeight="1">
      <c r="B242" s="32"/>
      <c r="C242" s="170" t="s">
        <v>715</v>
      </c>
      <c r="D242" s="170" t="s">
        <v>145</v>
      </c>
      <c r="E242" s="171" t="s">
        <v>716</v>
      </c>
      <c r="F242" s="172" t="s">
        <v>717</v>
      </c>
      <c r="G242" s="173" t="s">
        <v>148</v>
      </c>
      <c r="H242" s="174">
        <v>0.2</v>
      </c>
      <c r="I242" s="175"/>
      <c r="J242" s="176">
        <f t="shared" si="40"/>
        <v>0</v>
      </c>
      <c r="K242" s="172" t="s">
        <v>149</v>
      </c>
      <c r="L242" s="52"/>
      <c r="M242" s="177" t="s">
        <v>20</v>
      </c>
      <c r="N242" s="178" t="s">
        <v>45</v>
      </c>
      <c r="O242" s="33"/>
      <c r="P242" s="179">
        <f t="shared" si="41"/>
        <v>0</v>
      </c>
      <c r="Q242" s="179">
        <v>0</v>
      </c>
      <c r="R242" s="179">
        <f t="shared" si="42"/>
        <v>0</v>
      </c>
      <c r="S242" s="179">
        <v>0</v>
      </c>
      <c r="T242" s="180">
        <f t="shared" si="43"/>
        <v>0</v>
      </c>
      <c r="AR242" s="15" t="s">
        <v>143</v>
      </c>
      <c r="AT242" s="15" t="s">
        <v>145</v>
      </c>
      <c r="AU242" s="15" t="s">
        <v>22</v>
      </c>
      <c r="AY242" s="15" t="s">
        <v>144</v>
      </c>
      <c r="BE242" s="181">
        <f t="shared" si="44"/>
        <v>0</v>
      </c>
      <c r="BF242" s="181">
        <f t="shared" si="45"/>
        <v>0</v>
      </c>
      <c r="BG242" s="181">
        <f t="shared" si="46"/>
        <v>0</v>
      </c>
      <c r="BH242" s="181">
        <f t="shared" si="47"/>
        <v>0</v>
      </c>
      <c r="BI242" s="181">
        <f t="shared" si="48"/>
        <v>0</v>
      </c>
      <c r="BJ242" s="15" t="s">
        <v>22</v>
      </c>
      <c r="BK242" s="181">
        <f t="shared" si="49"/>
        <v>0</v>
      </c>
      <c r="BL242" s="15" t="s">
        <v>143</v>
      </c>
      <c r="BM242" s="15" t="s">
        <v>718</v>
      </c>
    </row>
    <row r="243" spans="2:63" s="9" customFormat="1" ht="37.35" customHeight="1">
      <c r="B243" s="156"/>
      <c r="C243" s="157"/>
      <c r="D243" s="158" t="s">
        <v>73</v>
      </c>
      <c r="E243" s="159" t="s">
        <v>719</v>
      </c>
      <c r="F243" s="159" t="s">
        <v>720</v>
      </c>
      <c r="G243" s="157"/>
      <c r="H243" s="157"/>
      <c r="I243" s="160"/>
      <c r="J243" s="161">
        <f>BK243</f>
        <v>0</v>
      </c>
      <c r="K243" s="157"/>
      <c r="L243" s="162"/>
      <c r="M243" s="163"/>
      <c r="N243" s="164"/>
      <c r="O243" s="164"/>
      <c r="P243" s="165">
        <f>SUM(P244:P261)</f>
        <v>0</v>
      </c>
      <c r="Q243" s="164"/>
      <c r="R243" s="165">
        <f>SUM(R244:R261)</f>
        <v>0</v>
      </c>
      <c r="S243" s="164"/>
      <c r="T243" s="166">
        <f>SUM(T244:T261)</f>
        <v>0</v>
      </c>
      <c r="AR243" s="167" t="s">
        <v>143</v>
      </c>
      <c r="AT243" s="168" t="s">
        <v>73</v>
      </c>
      <c r="AU243" s="168" t="s">
        <v>74</v>
      </c>
      <c r="AY243" s="167" t="s">
        <v>144</v>
      </c>
      <c r="BK243" s="169">
        <f>SUM(BK244:BK261)</f>
        <v>0</v>
      </c>
    </row>
    <row r="244" spans="2:65" s="1" customFormat="1" ht="22.5" customHeight="1">
      <c r="B244" s="32"/>
      <c r="C244" s="170" t="s">
        <v>721</v>
      </c>
      <c r="D244" s="170" t="s">
        <v>145</v>
      </c>
      <c r="E244" s="171" t="s">
        <v>722</v>
      </c>
      <c r="F244" s="172" t="s">
        <v>723</v>
      </c>
      <c r="G244" s="173" t="s">
        <v>148</v>
      </c>
      <c r="H244" s="174">
        <v>1</v>
      </c>
      <c r="I244" s="175"/>
      <c r="J244" s="176">
        <f aca="true" t="shared" si="50" ref="J244:J261">ROUND(I244*H244,2)</f>
        <v>0</v>
      </c>
      <c r="K244" s="172" t="s">
        <v>149</v>
      </c>
      <c r="L244" s="52"/>
      <c r="M244" s="177" t="s">
        <v>20</v>
      </c>
      <c r="N244" s="178" t="s">
        <v>45</v>
      </c>
      <c r="O244" s="33"/>
      <c r="P244" s="179">
        <f aca="true" t="shared" si="51" ref="P244:P261">O244*H244</f>
        <v>0</v>
      </c>
      <c r="Q244" s="179">
        <v>0</v>
      </c>
      <c r="R244" s="179">
        <f aca="true" t="shared" si="52" ref="R244:R261">Q244*H244</f>
        <v>0</v>
      </c>
      <c r="S244" s="179">
        <v>0</v>
      </c>
      <c r="T244" s="180">
        <f aca="true" t="shared" si="53" ref="T244:T261">S244*H244</f>
        <v>0</v>
      </c>
      <c r="AR244" s="15" t="s">
        <v>143</v>
      </c>
      <c r="AT244" s="15" t="s">
        <v>145</v>
      </c>
      <c r="AU244" s="15" t="s">
        <v>22</v>
      </c>
      <c r="AY244" s="15" t="s">
        <v>144</v>
      </c>
      <c r="BE244" s="181">
        <f aca="true" t="shared" si="54" ref="BE244:BE261">IF(N244="základní",J244,0)</f>
        <v>0</v>
      </c>
      <c r="BF244" s="181">
        <f aca="true" t="shared" si="55" ref="BF244:BF261">IF(N244="snížená",J244,0)</f>
        <v>0</v>
      </c>
      <c r="BG244" s="181">
        <f aca="true" t="shared" si="56" ref="BG244:BG261">IF(N244="zákl. přenesená",J244,0)</f>
        <v>0</v>
      </c>
      <c r="BH244" s="181">
        <f aca="true" t="shared" si="57" ref="BH244:BH261">IF(N244="sníž. přenesená",J244,0)</f>
        <v>0</v>
      </c>
      <c r="BI244" s="181">
        <f aca="true" t="shared" si="58" ref="BI244:BI261">IF(N244="nulová",J244,0)</f>
        <v>0</v>
      </c>
      <c r="BJ244" s="15" t="s">
        <v>22</v>
      </c>
      <c r="BK244" s="181">
        <f aca="true" t="shared" si="59" ref="BK244:BK261">ROUND(I244*H244,2)</f>
        <v>0</v>
      </c>
      <c r="BL244" s="15" t="s">
        <v>143</v>
      </c>
      <c r="BM244" s="15" t="s">
        <v>724</v>
      </c>
    </row>
    <row r="245" spans="2:65" s="1" customFormat="1" ht="22.5" customHeight="1">
      <c r="B245" s="32"/>
      <c r="C245" s="170" t="s">
        <v>725</v>
      </c>
      <c r="D245" s="170" t="s">
        <v>145</v>
      </c>
      <c r="E245" s="171" t="s">
        <v>726</v>
      </c>
      <c r="F245" s="172" t="s">
        <v>727</v>
      </c>
      <c r="G245" s="173" t="s">
        <v>153</v>
      </c>
      <c r="H245" s="174">
        <v>1</v>
      </c>
      <c r="I245" s="175"/>
      <c r="J245" s="176">
        <f t="shared" si="50"/>
        <v>0</v>
      </c>
      <c r="K245" s="172" t="s">
        <v>149</v>
      </c>
      <c r="L245" s="52"/>
      <c r="M245" s="177" t="s">
        <v>20</v>
      </c>
      <c r="N245" s="178" t="s">
        <v>45</v>
      </c>
      <c r="O245" s="33"/>
      <c r="P245" s="179">
        <f t="shared" si="51"/>
        <v>0</v>
      </c>
      <c r="Q245" s="179">
        <v>0</v>
      </c>
      <c r="R245" s="179">
        <f t="shared" si="52"/>
        <v>0</v>
      </c>
      <c r="S245" s="179">
        <v>0</v>
      </c>
      <c r="T245" s="180">
        <f t="shared" si="53"/>
        <v>0</v>
      </c>
      <c r="AR245" s="15" t="s">
        <v>143</v>
      </c>
      <c r="AT245" s="15" t="s">
        <v>145</v>
      </c>
      <c r="AU245" s="15" t="s">
        <v>22</v>
      </c>
      <c r="AY245" s="15" t="s">
        <v>144</v>
      </c>
      <c r="BE245" s="181">
        <f t="shared" si="54"/>
        <v>0</v>
      </c>
      <c r="BF245" s="181">
        <f t="shared" si="55"/>
        <v>0</v>
      </c>
      <c r="BG245" s="181">
        <f t="shared" si="56"/>
        <v>0</v>
      </c>
      <c r="BH245" s="181">
        <f t="shared" si="57"/>
        <v>0</v>
      </c>
      <c r="BI245" s="181">
        <f t="shared" si="58"/>
        <v>0</v>
      </c>
      <c r="BJ245" s="15" t="s">
        <v>22</v>
      </c>
      <c r="BK245" s="181">
        <f t="shared" si="59"/>
        <v>0</v>
      </c>
      <c r="BL245" s="15" t="s">
        <v>143</v>
      </c>
      <c r="BM245" s="15" t="s">
        <v>728</v>
      </c>
    </row>
    <row r="246" spans="2:65" s="1" customFormat="1" ht="22.5" customHeight="1">
      <c r="B246" s="32"/>
      <c r="C246" s="170" t="s">
        <v>729</v>
      </c>
      <c r="D246" s="170" t="s">
        <v>145</v>
      </c>
      <c r="E246" s="171" t="s">
        <v>730</v>
      </c>
      <c r="F246" s="172" t="s">
        <v>731</v>
      </c>
      <c r="G246" s="173" t="s">
        <v>153</v>
      </c>
      <c r="H246" s="174">
        <v>1</v>
      </c>
      <c r="I246" s="175"/>
      <c r="J246" s="176">
        <f t="shared" si="50"/>
        <v>0</v>
      </c>
      <c r="K246" s="172" t="s">
        <v>149</v>
      </c>
      <c r="L246" s="52"/>
      <c r="M246" s="177" t="s">
        <v>20</v>
      </c>
      <c r="N246" s="178" t="s">
        <v>45</v>
      </c>
      <c r="O246" s="33"/>
      <c r="P246" s="179">
        <f t="shared" si="51"/>
        <v>0</v>
      </c>
      <c r="Q246" s="179">
        <v>0</v>
      </c>
      <c r="R246" s="179">
        <f t="shared" si="52"/>
        <v>0</v>
      </c>
      <c r="S246" s="179">
        <v>0</v>
      </c>
      <c r="T246" s="180">
        <f t="shared" si="53"/>
        <v>0</v>
      </c>
      <c r="AR246" s="15" t="s">
        <v>143</v>
      </c>
      <c r="AT246" s="15" t="s">
        <v>145</v>
      </c>
      <c r="AU246" s="15" t="s">
        <v>22</v>
      </c>
      <c r="AY246" s="15" t="s">
        <v>144</v>
      </c>
      <c r="BE246" s="181">
        <f t="shared" si="54"/>
        <v>0</v>
      </c>
      <c r="BF246" s="181">
        <f t="shared" si="55"/>
        <v>0</v>
      </c>
      <c r="BG246" s="181">
        <f t="shared" si="56"/>
        <v>0</v>
      </c>
      <c r="BH246" s="181">
        <f t="shared" si="57"/>
        <v>0</v>
      </c>
      <c r="BI246" s="181">
        <f t="shared" si="58"/>
        <v>0</v>
      </c>
      <c r="BJ246" s="15" t="s">
        <v>22</v>
      </c>
      <c r="BK246" s="181">
        <f t="shared" si="59"/>
        <v>0</v>
      </c>
      <c r="BL246" s="15" t="s">
        <v>143</v>
      </c>
      <c r="BM246" s="15" t="s">
        <v>732</v>
      </c>
    </row>
    <row r="247" spans="2:65" s="1" customFormat="1" ht="22.5" customHeight="1">
      <c r="B247" s="32"/>
      <c r="C247" s="170" t="s">
        <v>733</v>
      </c>
      <c r="D247" s="170" t="s">
        <v>145</v>
      </c>
      <c r="E247" s="171" t="s">
        <v>734</v>
      </c>
      <c r="F247" s="172" t="s">
        <v>735</v>
      </c>
      <c r="G247" s="173" t="s">
        <v>153</v>
      </c>
      <c r="H247" s="174">
        <v>1</v>
      </c>
      <c r="I247" s="175"/>
      <c r="J247" s="176">
        <f t="shared" si="50"/>
        <v>0</v>
      </c>
      <c r="K247" s="172" t="s">
        <v>149</v>
      </c>
      <c r="L247" s="52"/>
      <c r="M247" s="177" t="s">
        <v>20</v>
      </c>
      <c r="N247" s="178" t="s">
        <v>45</v>
      </c>
      <c r="O247" s="33"/>
      <c r="P247" s="179">
        <f t="shared" si="51"/>
        <v>0</v>
      </c>
      <c r="Q247" s="179">
        <v>0</v>
      </c>
      <c r="R247" s="179">
        <f t="shared" si="52"/>
        <v>0</v>
      </c>
      <c r="S247" s="179">
        <v>0</v>
      </c>
      <c r="T247" s="180">
        <f t="shared" si="53"/>
        <v>0</v>
      </c>
      <c r="AR247" s="15" t="s">
        <v>143</v>
      </c>
      <c r="AT247" s="15" t="s">
        <v>145</v>
      </c>
      <c r="AU247" s="15" t="s">
        <v>22</v>
      </c>
      <c r="AY247" s="15" t="s">
        <v>144</v>
      </c>
      <c r="BE247" s="181">
        <f t="shared" si="54"/>
        <v>0</v>
      </c>
      <c r="BF247" s="181">
        <f t="shared" si="55"/>
        <v>0</v>
      </c>
      <c r="BG247" s="181">
        <f t="shared" si="56"/>
        <v>0</v>
      </c>
      <c r="BH247" s="181">
        <f t="shared" si="57"/>
        <v>0</v>
      </c>
      <c r="BI247" s="181">
        <f t="shared" si="58"/>
        <v>0</v>
      </c>
      <c r="BJ247" s="15" t="s">
        <v>22</v>
      </c>
      <c r="BK247" s="181">
        <f t="shared" si="59"/>
        <v>0</v>
      </c>
      <c r="BL247" s="15" t="s">
        <v>143</v>
      </c>
      <c r="BM247" s="15" t="s">
        <v>736</v>
      </c>
    </row>
    <row r="248" spans="2:65" s="1" customFormat="1" ht="22.5" customHeight="1">
      <c r="B248" s="32"/>
      <c r="C248" s="170" t="s">
        <v>737</v>
      </c>
      <c r="D248" s="170" t="s">
        <v>145</v>
      </c>
      <c r="E248" s="171" t="s">
        <v>738</v>
      </c>
      <c r="F248" s="172" t="s">
        <v>739</v>
      </c>
      <c r="G248" s="173" t="s">
        <v>192</v>
      </c>
      <c r="H248" s="174">
        <v>600</v>
      </c>
      <c r="I248" s="175"/>
      <c r="J248" s="176">
        <f t="shared" si="50"/>
        <v>0</v>
      </c>
      <c r="K248" s="172" t="s">
        <v>149</v>
      </c>
      <c r="L248" s="52"/>
      <c r="M248" s="177" t="s">
        <v>20</v>
      </c>
      <c r="N248" s="178" t="s">
        <v>45</v>
      </c>
      <c r="O248" s="33"/>
      <c r="P248" s="179">
        <f t="shared" si="51"/>
        <v>0</v>
      </c>
      <c r="Q248" s="179">
        <v>0</v>
      </c>
      <c r="R248" s="179">
        <f t="shared" si="52"/>
        <v>0</v>
      </c>
      <c r="S248" s="179">
        <v>0</v>
      </c>
      <c r="T248" s="180">
        <f t="shared" si="53"/>
        <v>0</v>
      </c>
      <c r="AR248" s="15" t="s">
        <v>143</v>
      </c>
      <c r="AT248" s="15" t="s">
        <v>145</v>
      </c>
      <c r="AU248" s="15" t="s">
        <v>22</v>
      </c>
      <c r="AY248" s="15" t="s">
        <v>144</v>
      </c>
      <c r="BE248" s="181">
        <f t="shared" si="54"/>
        <v>0</v>
      </c>
      <c r="BF248" s="181">
        <f t="shared" si="55"/>
        <v>0</v>
      </c>
      <c r="BG248" s="181">
        <f t="shared" si="56"/>
        <v>0</v>
      </c>
      <c r="BH248" s="181">
        <f t="shared" si="57"/>
        <v>0</v>
      </c>
      <c r="BI248" s="181">
        <f t="shared" si="58"/>
        <v>0</v>
      </c>
      <c r="BJ248" s="15" t="s">
        <v>22</v>
      </c>
      <c r="BK248" s="181">
        <f t="shared" si="59"/>
        <v>0</v>
      </c>
      <c r="BL248" s="15" t="s">
        <v>143</v>
      </c>
      <c r="BM248" s="15" t="s">
        <v>740</v>
      </c>
    </row>
    <row r="249" spans="2:65" s="1" customFormat="1" ht="22.5" customHeight="1">
      <c r="B249" s="32"/>
      <c r="C249" s="170" t="s">
        <v>741</v>
      </c>
      <c r="D249" s="170" t="s">
        <v>145</v>
      </c>
      <c r="E249" s="171" t="s">
        <v>621</v>
      </c>
      <c r="F249" s="172" t="s">
        <v>622</v>
      </c>
      <c r="G249" s="173" t="s">
        <v>192</v>
      </c>
      <c r="H249" s="174">
        <v>300</v>
      </c>
      <c r="I249" s="175"/>
      <c r="J249" s="176">
        <f t="shared" si="50"/>
        <v>0</v>
      </c>
      <c r="K249" s="172" t="s">
        <v>149</v>
      </c>
      <c r="L249" s="52"/>
      <c r="M249" s="177" t="s">
        <v>20</v>
      </c>
      <c r="N249" s="178" t="s">
        <v>45</v>
      </c>
      <c r="O249" s="33"/>
      <c r="P249" s="179">
        <f t="shared" si="51"/>
        <v>0</v>
      </c>
      <c r="Q249" s="179">
        <v>0</v>
      </c>
      <c r="R249" s="179">
        <f t="shared" si="52"/>
        <v>0</v>
      </c>
      <c r="S249" s="179">
        <v>0</v>
      </c>
      <c r="T249" s="180">
        <f t="shared" si="53"/>
        <v>0</v>
      </c>
      <c r="AR249" s="15" t="s">
        <v>143</v>
      </c>
      <c r="AT249" s="15" t="s">
        <v>145</v>
      </c>
      <c r="AU249" s="15" t="s">
        <v>22</v>
      </c>
      <c r="AY249" s="15" t="s">
        <v>144</v>
      </c>
      <c r="BE249" s="181">
        <f t="shared" si="54"/>
        <v>0</v>
      </c>
      <c r="BF249" s="181">
        <f t="shared" si="55"/>
        <v>0</v>
      </c>
      <c r="BG249" s="181">
        <f t="shared" si="56"/>
        <v>0</v>
      </c>
      <c r="BH249" s="181">
        <f t="shared" si="57"/>
        <v>0</v>
      </c>
      <c r="BI249" s="181">
        <f t="shared" si="58"/>
        <v>0</v>
      </c>
      <c r="BJ249" s="15" t="s">
        <v>22</v>
      </c>
      <c r="BK249" s="181">
        <f t="shared" si="59"/>
        <v>0</v>
      </c>
      <c r="BL249" s="15" t="s">
        <v>143</v>
      </c>
      <c r="BM249" s="15" t="s">
        <v>742</v>
      </c>
    </row>
    <row r="250" spans="2:65" s="1" customFormat="1" ht="22.5" customHeight="1">
      <c r="B250" s="32"/>
      <c r="C250" s="170" t="s">
        <v>743</v>
      </c>
      <c r="D250" s="170" t="s">
        <v>145</v>
      </c>
      <c r="E250" s="171" t="s">
        <v>625</v>
      </c>
      <c r="F250" s="172" t="s">
        <v>626</v>
      </c>
      <c r="G250" s="173" t="s">
        <v>192</v>
      </c>
      <c r="H250" s="174">
        <v>200</v>
      </c>
      <c r="I250" s="175"/>
      <c r="J250" s="176">
        <f t="shared" si="50"/>
        <v>0</v>
      </c>
      <c r="K250" s="172" t="s">
        <v>149</v>
      </c>
      <c r="L250" s="52"/>
      <c r="M250" s="177" t="s">
        <v>20</v>
      </c>
      <c r="N250" s="178" t="s">
        <v>45</v>
      </c>
      <c r="O250" s="33"/>
      <c r="P250" s="179">
        <f t="shared" si="51"/>
        <v>0</v>
      </c>
      <c r="Q250" s="179">
        <v>0</v>
      </c>
      <c r="R250" s="179">
        <f t="shared" si="52"/>
        <v>0</v>
      </c>
      <c r="S250" s="179">
        <v>0</v>
      </c>
      <c r="T250" s="180">
        <f t="shared" si="53"/>
        <v>0</v>
      </c>
      <c r="AR250" s="15" t="s">
        <v>143</v>
      </c>
      <c r="AT250" s="15" t="s">
        <v>145</v>
      </c>
      <c r="AU250" s="15" t="s">
        <v>22</v>
      </c>
      <c r="AY250" s="15" t="s">
        <v>144</v>
      </c>
      <c r="BE250" s="181">
        <f t="shared" si="54"/>
        <v>0</v>
      </c>
      <c r="BF250" s="181">
        <f t="shared" si="55"/>
        <v>0</v>
      </c>
      <c r="BG250" s="181">
        <f t="shared" si="56"/>
        <v>0</v>
      </c>
      <c r="BH250" s="181">
        <f t="shared" si="57"/>
        <v>0</v>
      </c>
      <c r="BI250" s="181">
        <f t="shared" si="58"/>
        <v>0</v>
      </c>
      <c r="BJ250" s="15" t="s">
        <v>22</v>
      </c>
      <c r="BK250" s="181">
        <f t="shared" si="59"/>
        <v>0</v>
      </c>
      <c r="BL250" s="15" t="s">
        <v>143</v>
      </c>
      <c r="BM250" s="15" t="s">
        <v>744</v>
      </c>
    </row>
    <row r="251" spans="2:65" s="1" customFormat="1" ht="22.5" customHeight="1">
      <c r="B251" s="32"/>
      <c r="C251" s="170" t="s">
        <v>745</v>
      </c>
      <c r="D251" s="170" t="s">
        <v>145</v>
      </c>
      <c r="E251" s="171" t="s">
        <v>705</v>
      </c>
      <c r="F251" s="172" t="s">
        <v>706</v>
      </c>
      <c r="G251" s="173" t="s">
        <v>192</v>
      </c>
      <c r="H251" s="174">
        <v>50</v>
      </c>
      <c r="I251" s="175"/>
      <c r="J251" s="176">
        <f t="shared" si="50"/>
        <v>0</v>
      </c>
      <c r="K251" s="172" t="s">
        <v>149</v>
      </c>
      <c r="L251" s="52"/>
      <c r="M251" s="177" t="s">
        <v>20</v>
      </c>
      <c r="N251" s="178" t="s">
        <v>45</v>
      </c>
      <c r="O251" s="33"/>
      <c r="P251" s="179">
        <f t="shared" si="51"/>
        <v>0</v>
      </c>
      <c r="Q251" s="179">
        <v>0</v>
      </c>
      <c r="R251" s="179">
        <f t="shared" si="52"/>
        <v>0</v>
      </c>
      <c r="S251" s="179">
        <v>0</v>
      </c>
      <c r="T251" s="180">
        <f t="shared" si="53"/>
        <v>0</v>
      </c>
      <c r="AR251" s="15" t="s">
        <v>143</v>
      </c>
      <c r="AT251" s="15" t="s">
        <v>145</v>
      </c>
      <c r="AU251" s="15" t="s">
        <v>22</v>
      </c>
      <c r="AY251" s="15" t="s">
        <v>144</v>
      </c>
      <c r="BE251" s="181">
        <f t="shared" si="54"/>
        <v>0</v>
      </c>
      <c r="BF251" s="181">
        <f t="shared" si="55"/>
        <v>0</v>
      </c>
      <c r="BG251" s="181">
        <f t="shared" si="56"/>
        <v>0</v>
      </c>
      <c r="BH251" s="181">
        <f t="shared" si="57"/>
        <v>0</v>
      </c>
      <c r="BI251" s="181">
        <f t="shared" si="58"/>
        <v>0</v>
      </c>
      <c r="BJ251" s="15" t="s">
        <v>22</v>
      </c>
      <c r="BK251" s="181">
        <f t="shared" si="59"/>
        <v>0</v>
      </c>
      <c r="BL251" s="15" t="s">
        <v>143</v>
      </c>
      <c r="BM251" s="15" t="s">
        <v>746</v>
      </c>
    </row>
    <row r="252" spans="2:65" s="1" customFormat="1" ht="22.5" customHeight="1">
      <c r="B252" s="32"/>
      <c r="C252" s="170" t="s">
        <v>747</v>
      </c>
      <c r="D252" s="170" t="s">
        <v>145</v>
      </c>
      <c r="E252" s="171" t="s">
        <v>151</v>
      </c>
      <c r="F252" s="172" t="s">
        <v>152</v>
      </c>
      <c r="G252" s="173" t="s">
        <v>153</v>
      </c>
      <c r="H252" s="174">
        <v>9</v>
      </c>
      <c r="I252" s="175"/>
      <c r="J252" s="176">
        <f t="shared" si="50"/>
        <v>0</v>
      </c>
      <c r="K252" s="172" t="s">
        <v>149</v>
      </c>
      <c r="L252" s="52"/>
      <c r="M252" s="177" t="s">
        <v>20</v>
      </c>
      <c r="N252" s="178" t="s">
        <v>45</v>
      </c>
      <c r="O252" s="33"/>
      <c r="P252" s="179">
        <f t="shared" si="51"/>
        <v>0</v>
      </c>
      <c r="Q252" s="179">
        <v>0</v>
      </c>
      <c r="R252" s="179">
        <f t="shared" si="52"/>
        <v>0</v>
      </c>
      <c r="S252" s="179">
        <v>0</v>
      </c>
      <c r="T252" s="180">
        <f t="shared" si="53"/>
        <v>0</v>
      </c>
      <c r="AR252" s="15" t="s">
        <v>143</v>
      </c>
      <c r="AT252" s="15" t="s">
        <v>145</v>
      </c>
      <c r="AU252" s="15" t="s">
        <v>22</v>
      </c>
      <c r="AY252" s="15" t="s">
        <v>144</v>
      </c>
      <c r="BE252" s="181">
        <f t="shared" si="54"/>
        <v>0</v>
      </c>
      <c r="BF252" s="181">
        <f t="shared" si="55"/>
        <v>0</v>
      </c>
      <c r="BG252" s="181">
        <f t="shared" si="56"/>
        <v>0</v>
      </c>
      <c r="BH252" s="181">
        <f t="shared" si="57"/>
        <v>0</v>
      </c>
      <c r="BI252" s="181">
        <f t="shared" si="58"/>
        <v>0</v>
      </c>
      <c r="BJ252" s="15" t="s">
        <v>22</v>
      </c>
      <c r="BK252" s="181">
        <f t="shared" si="59"/>
        <v>0</v>
      </c>
      <c r="BL252" s="15" t="s">
        <v>143</v>
      </c>
      <c r="BM252" s="15" t="s">
        <v>748</v>
      </c>
    </row>
    <row r="253" spans="2:65" s="1" customFormat="1" ht="22.5" customHeight="1">
      <c r="B253" s="32"/>
      <c r="C253" s="170" t="s">
        <v>749</v>
      </c>
      <c r="D253" s="170" t="s">
        <v>145</v>
      </c>
      <c r="E253" s="171" t="s">
        <v>750</v>
      </c>
      <c r="F253" s="172" t="s">
        <v>751</v>
      </c>
      <c r="G253" s="173" t="s">
        <v>153</v>
      </c>
      <c r="H253" s="174">
        <v>30</v>
      </c>
      <c r="I253" s="175"/>
      <c r="J253" s="176">
        <f t="shared" si="50"/>
        <v>0</v>
      </c>
      <c r="K253" s="172" t="s">
        <v>149</v>
      </c>
      <c r="L253" s="52"/>
      <c r="M253" s="177" t="s">
        <v>20</v>
      </c>
      <c r="N253" s="178" t="s">
        <v>45</v>
      </c>
      <c r="O253" s="33"/>
      <c r="P253" s="179">
        <f t="shared" si="51"/>
        <v>0</v>
      </c>
      <c r="Q253" s="179">
        <v>0</v>
      </c>
      <c r="R253" s="179">
        <f t="shared" si="52"/>
        <v>0</v>
      </c>
      <c r="S253" s="179">
        <v>0</v>
      </c>
      <c r="T253" s="180">
        <f t="shared" si="53"/>
        <v>0</v>
      </c>
      <c r="AR253" s="15" t="s">
        <v>143</v>
      </c>
      <c r="AT253" s="15" t="s">
        <v>145</v>
      </c>
      <c r="AU253" s="15" t="s">
        <v>22</v>
      </c>
      <c r="AY253" s="15" t="s">
        <v>144</v>
      </c>
      <c r="BE253" s="181">
        <f t="shared" si="54"/>
        <v>0</v>
      </c>
      <c r="BF253" s="181">
        <f t="shared" si="55"/>
        <v>0</v>
      </c>
      <c r="BG253" s="181">
        <f t="shared" si="56"/>
        <v>0</v>
      </c>
      <c r="BH253" s="181">
        <f t="shared" si="57"/>
        <v>0</v>
      </c>
      <c r="BI253" s="181">
        <f t="shared" si="58"/>
        <v>0</v>
      </c>
      <c r="BJ253" s="15" t="s">
        <v>22</v>
      </c>
      <c r="BK253" s="181">
        <f t="shared" si="59"/>
        <v>0</v>
      </c>
      <c r="BL253" s="15" t="s">
        <v>143</v>
      </c>
      <c r="BM253" s="15" t="s">
        <v>752</v>
      </c>
    </row>
    <row r="254" spans="2:65" s="1" customFormat="1" ht="22.5" customHeight="1">
      <c r="B254" s="32"/>
      <c r="C254" s="170" t="s">
        <v>753</v>
      </c>
      <c r="D254" s="170" t="s">
        <v>145</v>
      </c>
      <c r="E254" s="171" t="s">
        <v>633</v>
      </c>
      <c r="F254" s="172" t="s">
        <v>634</v>
      </c>
      <c r="G254" s="173" t="s">
        <v>153</v>
      </c>
      <c r="H254" s="174">
        <v>10</v>
      </c>
      <c r="I254" s="175"/>
      <c r="J254" s="176">
        <f t="shared" si="50"/>
        <v>0</v>
      </c>
      <c r="K254" s="172" t="s">
        <v>149</v>
      </c>
      <c r="L254" s="52"/>
      <c r="M254" s="177" t="s">
        <v>20</v>
      </c>
      <c r="N254" s="178" t="s">
        <v>45</v>
      </c>
      <c r="O254" s="33"/>
      <c r="P254" s="179">
        <f t="shared" si="51"/>
        <v>0</v>
      </c>
      <c r="Q254" s="179">
        <v>0</v>
      </c>
      <c r="R254" s="179">
        <f t="shared" si="52"/>
        <v>0</v>
      </c>
      <c r="S254" s="179">
        <v>0</v>
      </c>
      <c r="T254" s="180">
        <f t="shared" si="53"/>
        <v>0</v>
      </c>
      <c r="AR254" s="15" t="s">
        <v>143</v>
      </c>
      <c r="AT254" s="15" t="s">
        <v>145</v>
      </c>
      <c r="AU254" s="15" t="s">
        <v>22</v>
      </c>
      <c r="AY254" s="15" t="s">
        <v>144</v>
      </c>
      <c r="BE254" s="181">
        <f t="shared" si="54"/>
        <v>0</v>
      </c>
      <c r="BF254" s="181">
        <f t="shared" si="55"/>
        <v>0</v>
      </c>
      <c r="BG254" s="181">
        <f t="shared" si="56"/>
        <v>0</v>
      </c>
      <c r="BH254" s="181">
        <f t="shared" si="57"/>
        <v>0</v>
      </c>
      <c r="BI254" s="181">
        <f t="shared" si="58"/>
        <v>0</v>
      </c>
      <c r="BJ254" s="15" t="s">
        <v>22</v>
      </c>
      <c r="BK254" s="181">
        <f t="shared" si="59"/>
        <v>0</v>
      </c>
      <c r="BL254" s="15" t="s">
        <v>143</v>
      </c>
      <c r="BM254" s="15" t="s">
        <v>754</v>
      </c>
    </row>
    <row r="255" spans="2:65" s="1" customFormat="1" ht="22.5" customHeight="1">
      <c r="B255" s="32"/>
      <c r="C255" s="170" t="s">
        <v>755</v>
      </c>
      <c r="D255" s="170" t="s">
        <v>145</v>
      </c>
      <c r="E255" s="171" t="s">
        <v>709</v>
      </c>
      <c r="F255" s="172" t="s">
        <v>710</v>
      </c>
      <c r="G255" s="173" t="s">
        <v>192</v>
      </c>
      <c r="H255" s="174">
        <v>30</v>
      </c>
      <c r="I255" s="175"/>
      <c r="J255" s="176">
        <f t="shared" si="50"/>
        <v>0</v>
      </c>
      <c r="K255" s="172" t="s">
        <v>149</v>
      </c>
      <c r="L255" s="52"/>
      <c r="M255" s="177" t="s">
        <v>20</v>
      </c>
      <c r="N255" s="178" t="s">
        <v>45</v>
      </c>
      <c r="O255" s="33"/>
      <c r="P255" s="179">
        <f t="shared" si="51"/>
        <v>0</v>
      </c>
      <c r="Q255" s="179">
        <v>0</v>
      </c>
      <c r="R255" s="179">
        <f t="shared" si="52"/>
        <v>0</v>
      </c>
      <c r="S255" s="179">
        <v>0</v>
      </c>
      <c r="T255" s="180">
        <f t="shared" si="53"/>
        <v>0</v>
      </c>
      <c r="AR255" s="15" t="s">
        <v>143</v>
      </c>
      <c r="AT255" s="15" t="s">
        <v>145</v>
      </c>
      <c r="AU255" s="15" t="s">
        <v>22</v>
      </c>
      <c r="AY255" s="15" t="s">
        <v>144</v>
      </c>
      <c r="BE255" s="181">
        <f t="shared" si="54"/>
        <v>0</v>
      </c>
      <c r="BF255" s="181">
        <f t="shared" si="55"/>
        <v>0</v>
      </c>
      <c r="BG255" s="181">
        <f t="shared" si="56"/>
        <v>0</v>
      </c>
      <c r="BH255" s="181">
        <f t="shared" si="57"/>
        <v>0</v>
      </c>
      <c r="BI255" s="181">
        <f t="shared" si="58"/>
        <v>0</v>
      </c>
      <c r="BJ255" s="15" t="s">
        <v>22</v>
      </c>
      <c r="BK255" s="181">
        <f t="shared" si="59"/>
        <v>0</v>
      </c>
      <c r="BL255" s="15" t="s">
        <v>143</v>
      </c>
      <c r="BM255" s="15" t="s">
        <v>756</v>
      </c>
    </row>
    <row r="256" spans="2:65" s="1" customFormat="1" ht="22.5" customHeight="1">
      <c r="B256" s="32"/>
      <c r="C256" s="170" t="s">
        <v>757</v>
      </c>
      <c r="D256" s="170" t="s">
        <v>145</v>
      </c>
      <c r="E256" s="171" t="s">
        <v>758</v>
      </c>
      <c r="F256" s="172" t="s">
        <v>759</v>
      </c>
      <c r="G256" s="173" t="s">
        <v>192</v>
      </c>
      <c r="H256" s="174">
        <v>30</v>
      </c>
      <c r="I256" s="175"/>
      <c r="J256" s="176">
        <f t="shared" si="50"/>
        <v>0</v>
      </c>
      <c r="K256" s="172" t="s">
        <v>149</v>
      </c>
      <c r="L256" s="52"/>
      <c r="M256" s="177" t="s">
        <v>20</v>
      </c>
      <c r="N256" s="178" t="s">
        <v>45</v>
      </c>
      <c r="O256" s="33"/>
      <c r="P256" s="179">
        <f t="shared" si="51"/>
        <v>0</v>
      </c>
      <c r="Q256" s="179">
        <v>0</v>
      </c>
      <c r="R256" s="179">
        <f t="shared" si="52"/>
        <v>0</v>
      </c>
      <c r="S256" s="179">
        <v>0</v>
      </c>
      <c r="T256" s="180">
        <f t="shared" si="53"/>
        <v>0</v>
      </c>
      <c r="AR256" s="15" t="s">
        <v>143</v>
      </c>
      <c r="AT256" s="15" t="s">
        <v>145</v>
      </c>
      <c r="AU256" s="15" t="s">
        <v>22</v>
      </c>
      <c r="AY256" s="15" t="s">
        <v>144</v>
      </c>
      <c r="BE256" s="181">
        <f t="shared" si="54"/>
        <v>0</v>
      </c>
      <c r="BF256" s="181">
        <f t="shared" si="55"/>
        <v>0</v>
      </c>
      <c r="BG256" s="181">
        <f t="shared" si="56"/>
        <v>0</v>
      </c>
      <c r="BH256" s="181">
        <f t="shared" si="57"/>
        <v>0</v>
      </c>
      <c r="BI256" s="181">
        <f t="shared" si="58"/>
        <v>0</v>
      </c>
      <c r="BJ256" s="15" t="s">
        <v>22</v>
      </c>
      <c r="BK256" s="181">
        <f t="shared" si="59"/>
        <v>0</v>
      </c>
      <c r="BL256" s="15" t="s">
        <v>143</v>
      </c>
      <c r="BM256" s="15" t="s">
        <v>760</v>
      </c>
    </row>
    <row r="257" spans="2:65" s="1" customFormat="1" ht="22.5" customHeight="1">
      <c r="B257" s="32"/>
      <c r="C257" s="170" t="s">
        <v>761</v>
      </c>
      <c r="D257" s="170" t="s">
        <v>145</v>
      </c>
      <c r="E257" s="171" t="s">
        <v>762</v>
      </c>
      <c r="F257" s="172" t="s">
        <v>763</v>
      </c>
      <c r="G257" s="173" t="s">
        <v>153</v>
      </c>
      <c r="H257" s="174">
        <v>9</v>
      </c>
      <c r="I257" s="175"/>
      <c r="J257" s="176">
        <f t="shared" si="50"/>
        <v>0</v>
      </c>
      <c r="K257" s="172" t="s">
        <v>149</v>
      </c>
      <c r="L257" s="52"/>
      <c r="M257" s="177" t="s">
        <v>20</v>
      </c>
      <c r="N257" s="178" t="s">
        <v>45</v>
      </c>
      <c r="O257" s="33"/>
      <c r="P257" s="179">
        <f t="shared" si="51"/>
        <v>0</v>
      </c>
      <c r="Q257" s="179">
        <v>0</v>
      </c>
      <c r="R257" s="179">
        <f t="shared" si="52"/>
        <v>0</v>
      </c>
      <c r="S257" s="179">
        <v>0</v>
      </c>
      <c r="T257" s="180">
        <f t="shared" si="53"/>
        <v>0</v>
      </c>
      <c r="AR257" s="15" t="s">
        <v>143</v>
      </c>
      <c r="AT257" s="15" t="s">
        <v>145</v>
      </c>
      <c r="AU257" s="15" t="s">
        <v>22</v>
      </c>
      <c r="AY257" s="15" t="s">
        <v>144</v>
      </c>
      <c r="BE257" s="181">
        <f t="shared" si="54"/>
        <v>0</v>
      </c>
      <c r="BF257" s="181">
        <f t="shared" si="55"/>
        <v>0</v>
      </c>
      <c r="BG257" s="181">
        <f t="shared" si="56"/>
        <v>0</v>
      </c>
      <c r="BH257" s="181">
        <f t="shared" si="57"/>
        <v>0</v>
      </c>
      <c r="BI257" s="181">
        <f t="shared" si="58"/>
        <v>0</v>
      </c>
      <c r="BJ257" s="15" t="s">
        <v>22</v>
      </c>
      <c r="BK257" s="181">
        <f t="shared" si="59"/>
        <v>0</v>
      </c>
      <c r="BL257" s="15" t="s">
        <v>143</v>
      </c>
      <c r="BM257" s="15" t="s">
        <v>764</v>
      </c>
    </row>
    <row r="258" spans="2:65" s="1" customFormat="1" ht="22.5" customHeight="1">
      <c r="B258" s="32"/>
      <c r="C258" s="170" t="s">
        <v>765</v>
      </c>
      <c r="D258" s="170" t="s">
        <v>145</v>
      </c>
      <c r="E258" s="171" t="s">
        <v>766</v>
      </c>
      <c r="F258" s="172" t="s">
        <v>767</v>
      </c>
      <c r="G258" s="173" t="s">
        <v>153</v>
      </c>
      <c r="H258" s="174">
        <v>13</v>
      </c>
      <c r="I258" s="175"/>
      <c r="J258" s="176">
        <f t="shared" si="50"/>
        <v>0</v>
      </c>
      <c r="K258" s="172" t="s">
        <v>149</v>
      </c>
      <c r="L258" s="52"/>
      <c r="M258" s="177" t="s">
        <v>20</v>
      </c>
      <c r="N258" s="178" t="s">
        <v>45</v>
      </c>
      <c r="O258" s="33"/>
      <c r="P258" s="179">
        <f t="shared" si="51"/>
        <v>0</v>
      </c>
      <c r="Q258" s="179">
        <v>0</v>
      </c>
      <c r="R258" s="179">
        <f t="shared" si="52"/>
        <v>0</v>
      </c>
      <c r="S258" s="179">
        <v>0</v>
      </c>
      <c r="T258" s="180">
        <f t="shared" si="53"/>
        <v>0</v>
      </c>
      <c r="AR258" s="15" t="s">
        <v>143</v>
      </c>
      <c r="AT258" s="15" t="s">
        <v>145</v>
      </c>
      <c r="AU258" s="15" t="s">
        <v>22</v>
      </c>
      <c r="AY258" s="15" t="s">
        <v>144</v>
      </c>
      <c r="BE258" s="181">
        <f t="shared" si="54"/>
        <v>0</v>
      </c>
      <c r="BF258" s="181">
        <f t="shared" si="55"/>
        <v>0</v>
      </c>
      <c r="BG258" s="181">
        <f t="shared" si="56"/>
        <v>0</v>
      </c>
      <c r="BH258" s="181">
        <f t="shared" si="57"/>
        <v>0</v>
      </c>
      <c r="BI258" s="181">
        <f t="shared" si="58"/>
        <v>0</v>
      </c>
      <c r="BJ258" s="15" t="s">
        <v>22</v>
      </c>
      <c r="BK258" s="181">
        <f t="shared" si="59"/>
        <v>0</v>
      </c>
      <c r="BL258" s="15" t="s">
        <v>143</v>
      </c>
      <c r="BM258" s="15" t="s">
        <v>768</v>
      </c>
    </row>
    <row r="259" spans="2:65" s="1" customFormat="1" ht="22.5" customHeight="1">
      <c r="B259" s="32"/>
      <c r="C259" s="170" t="s">
        <v>769</v>
      </c>
      <c r="D259" s="170" t="s">
        <v>145</v>
      </c>
      <c r="E259" s="171" t="s">
        <v>379</v>
      </c>
      <c r="F259" s="172" t="s">
        <v>380</v>
      </c>
      <c r="G259" s="173" t="s">
        <v>381</v>
      </c>
      <c r="H259" s="174">
        <v>60</v>
      </c>
      <c r="I259" s="175"/>
      <c r="J259" s="176">
        <f t="shared" si="50"/>
        <v>0</v>
      </c>
      <c r="K259" s="172" t="s">
        <v>149</v>
      </c>
      <c r="L259" s="52"/>
      <c r="M259" s="177" t="s">
        <v>20</v>
      </c>
      <c r="N259" s="178" t="s">
        <v>45</v>
      </c>
      <c r="O259" s="33"/>
      <c r="P259" s="179">
        <f t="shared" si="51"/>
        <v>0</v>
      </c>
      <c r="Q259" s="179">
        <v>0</v>
      </c>
      <c r="R259" s="179">
        <f t="shared" si="52"/>
        <v>0</v>
      </c>
      <c r="S259" s="179">
        <v>0</v>
      </c>
      <c r="T259" s="180">
        <f t="shared" si="53"/>
        <v>0</v>
      </c>
      <c r="AR259" s="15" t="s">
        <v>143</v>
      </c>
      <c r="AT259" s="15" t="s">
        <v>145</v>
      </c>
      <c r="AU259" s="15" t="s">
        <v>22</v>
      </c>
      <c r="AY259" s="15" t="s">
        <v>144</v>
      </c>
      <c r="BE259" s="181">
        <f t="shared" si="54"/>
        <v>0</v>
      </c>
      <c r="BF259" s="181">
        <f t="shared" si="55"/>
        <v>0</v>
      </c>
      <c r="BG259" s="181">
        <f t="shared" si="56"/>
        <v>0</v>
      </c>
      <c r="BH259" s="181">
        <f t="shared" si="57"/>
        <v>0</v>
      </c>
      <c r="BI259" s="181">
        <f t="shared" si="58"/>
        <v>0</v>
      </c>
      <c r="BJ259" s="15" t="s">
        <v>22</v>
      </c>
      <c r="BK259" s="181">
        <f t="shared" si="59"/>
        <v>0</v>
      </c>
      <c r="BL259" s="15" t="s">
        <v>143</v>
      </c>
      <c r="BM259" s="15" t="s">
        <v>770</v>
      </c>
    </row>
    <row r="260" spans="2:65" s="1" customFormat="1" ht="22.5" customHeight="1">
      <c r="B260" s="32"/>
      <c r="C260" s="170" t="s">
        <v>771</v>
      </c>
      <c r="D260" s="170" t="s">
        <v>145</v>
      </c>
      <c r="E260" s="171" t="s">
        <v>772</v>
      </c>
      <c r="F260" s="172" t="s">
        <v>385</v>
      </c>
      <c r="G260" s="173" t="s">
        <v>148</v>
      </c>
      <c r="H260" s="174">
        <v>0.03</v>
      </c>
      <c r="I260" s="175"/>
      <c r="J260" s="176">
        <f t="shared" si="50"/>
        <v>0</v>
      </c>
      <c r="K260" s="172" t="s">
        <v>149</v>
      </c>
      <c r="L260" s="52"/>
      <c r="M260" s="177" t="s">
        <v>20</v>
      </c>
      <c r="N260" s="178" t="s">
        <v>45</v>
      </c>
      <c r="O260" s="33"/>
      <c r="P260" s="179">
        <f t="shared" si="51"/>
        <v>0</v>
      </c>
      <c r="Q260" s="179">
        <v>0</v>
      </c>
      <c r="R260" s="179">
        <f t="shared" si="52"/>
        <v>0</v>
      </c>
      <c r="S260" s="179">
        <v>0</v>
      </c>
      <c r="T260" s="180">
        <f t="shared" si="53"/>
        <v>0</v>
      </c>
      <c r="AR260" s="15" t="s">
        <v>143</v>
      </c>
      <c r="AT260" s="15" t="s">
        <v>145</v>
      </c>
      <c r="AU260" s="15" t="s">
        <v>22</v>
      </c>
      <c r="AY260" s="15" t="s">
        <v>144</v>
      </c>
      <c r="BE260" s="181">
        <f t="shared" si="54"/>
        <v>0</v>
      </c>
      <c r="BF260" s="181">
        <f t="shared" si="55"/>
        <v>0</v>
      </c>
      <c r="BG260" s="181">
        <f t="shared" si="56"/>
        <v>0</v>
      </c>
      <c r="BH260" s="181">
        <f t="shared" si="57"/>
        <v>0</v>
      </c>
      <c r="BI260" s="181">
        <f t="shared" si="58"/>
        <v>0</v>
      </c>
      <c r="BJ260" s="15" t="s">
        <v>22</v>
      </c>
      <c r="BK260" s="181">
        <f t="shared" si="59"/>
        <v>0</v>
      </c>
      <c r="BL260" s="15" t="s">
        <v>143</v>
      </c>
      <c r="BM260" s="15" t="s">
        <v>773</v>
      </c>
    </row>
    <row r="261" spans="2:65" s="1" customFormat="1" ht="22.5" customHeight="1">
      <c r="B261" s="32"/>
      <c r="C261" s="170" t="s">
        <v>774</v>
      </c>
      <c r="D261" s="170" t="s">
        <v>145</v>
      </c>
      <c r="E261" s="171" t="s">
        <v>775</v>
      </c>
      <c r="F261" s="172" t="s">
        <v>389</v>
      </c>
      <c r="G261" s="173" t="s">
        <v>148</v>
      </c>
      <c r="H261" s="174">
        <v>0.2</v>
      </c>
      <c r="I261" s="175"/>
      <c r="J261" s="176">
        <f t="shared" si="50"/>
        <v>0</v>
      </c>
      <c r="K261" s="172" t="s">
        <v>149</v>
      </c>
      <c r="L261" s="52"/>
      <c r="M261" s="177" t="s">
        <v>20</v>
      </c>
      <c r="N261" s="178" t="s">
        <v>45</v>
      </c>
      <c r="O261" s="33"/>
      <c r="P261" s="179">
        <f t="shared" si="51"/>
        <v>0</v>
      </c>
      <c r="Q261" s="179">
        <v>0</v>
      </c>
      <c r="R261" s="179">
        <f t="shared" si="52"/>
        <v>0</v>
      </c>
      <c r="S261" s="179">
        <v>0</v>
      </c>
      <c r="T261" s="180">
        <f t="shared" si="53"/>
        <v>0</v>
      </c>
      <c r="AR261" s="15" t="s">
        <v>143</v>
      </c>
      <c r="AT261" s="15" t="s">
        <v>145</v>
      </c>
      <c r="AU261" s="15" t="s">
        <v>22</v>
      </c>
      <c r="AY261" s="15" t="s">
        <v>144</v>
      </c>
      <c r="BE261" s="181">
        <f t="shared" si="54"/>
        <v>0</v>
      </c>
      <c r="BF261" s="181">
        <f t="shared" si="55"/>
        <v>0</v>
      </c>
      <c r="BG261" s="181">
        <f t="shared" si="56"/>
        <v>0</v>
      </c>
      <c r="BH261" s="181">
        <f t="shared" si="57"/>
        <v>0</v>
      </c>
      <c r="BI261" s="181">
        <f t="shared" si="58"/>
        <v>0</v>
      </c>
      <c r="BJ261" s="15" t="s">
        <v>22</v>
      </c>
      <c r="BK261" s="181">
        <f t="shared" si="59"/>
        <v>0</v>
      </c>
      <c r="BL261" s="15" t="s">
        <v>143</v>
      </c>
      <c r="BM261" s="15" t="s">
        <v>776</v>
      </c>
    </row>
    <row r="262" spans="2:63" s="9" customFormat="1" ht="37.35" customHeight="1">
      <c r="B262" s="156"/>
      <c r="C262" s="157"/>
      <c r="D262" s="158" t="s">
        <v>73</v>
      </c>
      <c r="E262" s="159" t="s">
        <v>777</v>
      </c>
      <c r="F262" s="159" t="s">
        <v>778</v>
      </c>
      <c r="G262" s="157"/>
      <c r="H262" s="157"/>
      <c r="I262" s="160"/>
      <c r="J262" s="161">
        <f>BK262</f>
        <v>0</v>
      </c>
      <c r="K262" s="157"/>
      <c r="L262" s="162"/>
      <c r="M262" s="163"/>
      <c r="N262" s="164"/>
      <c r="O262" s="164"/>
      <c r="P262" s="165">
        <f>SUM(P263:P269)</f>
        <v>0</v>
      </c>
      <c r="Q262" s="164"/>
      <c r="R262" s="165">
        <f>SUM(R263:R269)</f>
        <v>0</v>
      </c>
      <c r="S262" s="164"/>
      <c r="T262" s="166">
        <f>SUM(T263:T269)</f>
        <v>0</v>
      </c>
      <c r="AR262" s="167" t="s">
        <v>143</v>
      </c>
      <c r="AT262" s="168" t="s">
        <v>73</v>
      </c>
      <c r="AU262" s="168" t="s">
        <v>74</v>
      </c>
      <c r="AY262" s="167" t="s">
        <v>144</v>
      </c>
      <c r="BK262" s="169">
        <f>SUM(BK263:BK269)</f>
        <v>0</v>
      </c>
    </row>
    <row r="263" spans="2:65" s="1" customFormat="1" ht="22.5" customHeight="1">
      <c r="B263" s="32"/>
      <c r="C263" s="170" t="s">
        <v>779</v>
      </c>
      <c r="D263" s="170" t="s">
        <v>145</v>
      </c>
      <c r="E263" s="171" t="s">
        <v>780</v>
      </c>
      <c r="F263" s="172" t="s">
        <v>781</v>
      </c>
      <c r="G263" s="173" t="s">
        <v>359</v>
      </c>
      <c r="H263" s="174">
        <v>1</v>
      </c>
      <c r="I263" s="175"/>
      <c r="J263" s="176">
        <f aca="true" t="shared" si="60" ref="J263:J269">ROUND(I263*H263,2)</f>
        <v>0</v>
      </c>
      <c r="K263" s="172" t="s">
        <v>149</v>
      </c>
      <c r="L263" s="52"/>
      <c r="M263" s="177" t="s">
        <v>20</v>
      </c>
      <c r="N263" s="178" t="s">
        <v>45</v>
      </c>
      <c r="O263" s="33"/>
      <c r="P263" s="179">
        <f aca="true" t="shared" si="61" ref="P263:P269">O263*H263</f>
        <v>0</v>
      </c>
      <c r="Q263" s="179">
        <v>0</v>
      </c>
      <c r="R263" s="179">
        <f aca="true" t="shared" si="62" ref="R263:R269">Q263*H263</f>
        <v>0</v>
      </c>
      <c r="S263" s="179">
        <v>0</v>
      </c>
      <c r="T263" s="180">
        <f aca="true" t="shared" si="63" ref="T263:T269">S263*H263</f>
        <v>0</v>
      </c>
      <c r="AR263" s="15" t="s">
        <v>143</v>
      </c>
      <c r="AT263" s="15" t="s">
        <v>145</v>
      </c>
      <c r="AU263" s="15" t="s">
        <v>22</v>
      </c>
      <c r="AY263" s="15" t="s">
        <v>144</v>
      </c>
      <c r="BE263" s="181">
        <f aca="true" t="shared" si="64" ref="BE263:BE269">IF(N263="základní",J263,0)</f>
        <v>0</v>
      </c>
      <c r="BF263" s="181">
        <f aca="true" t="shared" si="65" ref="BF263:BF269">IF(N263="snížená",J263,0)</f>
        <v>0</v>
      </c>
      <c r="BG263" s="181">
        <f aca="true" t="shared" si="66" ref="BG263:BG269">IF(N263="zákl. přenesená",J263,0)</f>
        <v>0</v>
      </c>
      <c r="BH263" s="181">
        <f aca="true" t="shared" si="67" ref="BH263:BH269">IF(N263="sníž. přenesená",J263,0)</f>
        <v>0</v>
      </c>
      <c r="BI263" s="181">
        <f aca="true" t="shared" si="68" ref="BI263:BI269">IF(N263="nulová",J263,0)</f>
        <v>0</v>
      </c>
      <c r="BJ263" s="15" t="s">
        <v>22</v>
      </c>
      <c r="BK263" s="181">
        <f aca="true" t="shared" si="69" ref="BK263:BK269">ROUND(I263*H263,2)</f>
        <v>0</v>
      </c>
      <c r="BL263" s="15" t="s">
        <v>143</v>
      </c>
      <c r="BM263" s="15" t="s">
        <v>782</v>
      </c>
    </row>
    <row r="264" spans="2:65" s="1" customFormat="1" ht="22.5" customHeight="1">
      <c r="B264" s="32"/>
      <c r="C264" s="170" t="s">
        <v>783</v>
      </c>
      <c r="D264" s="170" t="s">
        <v>145</v>
      </c>
      <c r="E264" s="171" t="s">
        <v>784</v>
      </c>
      <c r="F264" s="172" t="s">
        <v>785</v>
      </c>
      <c r="G264" s="173" t="s">
        <v>786</v>
      </c>
      <c r="H264" s="174">
        <v>80</v>
      </c>
      <c r="I264" s="175"/>
      <c r="J264" s="176">
        <f t="shared" si="60"/>
        <v>0</v>
      </c>
      <c r="K264" s="172" t="s">
        <v>149</v>
      </c>
      <c r="L264" s="52"/>
      <c r="M264" s="177" t="s">
        <v>20</v>
      </c>
      <c r="N264" s="178" t="s">
        <v>45</v>
      </c>
      <c r="O264" s="33"/>
      <c r="P264" s="179">
        <f t="shared" si="61"/>
        <v>0</v>
      </c>
      <c r="Q264" s="179">
        <v>0</v>
      </c>
      <c r="R264" s="179">
        <f t="shared" si="62"/>
        <v>0</v>
      </c>
      <c r="S264" s="179">
        <v>0</v>
      </c>
      <c r="T264" s="180">
        <f t="shared" si="63"/>
        <v>0</v>
      </c>
      <c r="AR264" s="15" t="s">
        <v>143</v>
      </c>
      <c r="AT264" s="15" t="s">
        <v>145</v>
      </c>
      <c r="AU264" s="15" t="s">
        <v>22</v>
      </c>
      <c r="AY264" s="15" t="s">
        <v>144</v>
      </c>
      <c r="BE264" s="181">
        <f t="shared" si="64"/>
        <v>0</v>
      </c>
      <c r="BF264" s="181">
        <f t="shared" si="65"/>
        <v>0</v>
      </c>
      <c r="BG264" s="181">
        <f t="shared" si="66"/>
        <v>0</v>
      </c>
      <c r="BH264" s="181">
        <f t="shared" si="67"/>
        <v>0</v>
      </c>
      <c r="BI264" s="181">
        <f t="shared" si="68"/>
        <v>0</v>
      </c>
      <c r="BJ264" s="15" t="s">
        <v>22</v>
      </c>
      <c r="BK264" s="181">
        <f t="shared" si="69"/>
        <v>0</v>
      </c>
      <c r="BL264" s="15" t="s">
        <v>143</v>
      </c>
      <c r="BM264" s="15" t="s">
        <v>787</v>
      </c>
    </row>
    <row r="265" spans="2:65" s="1" customFormat="1" ht="22.5" customHeight="1">
      <c r="B265" s="32"/>
      <c r="C265" s="170" t="s">
        <v>788</v>
      </c>
      <c r="D265" s="170" t="s">
        <v>145</v>
      </c>
      <c r="E265" s="171" t="s">
        <v>789</v>
      </c>
      <c r="F265" s="172" t="s">
        <v>790</v>
      </c>
      <c r="G265" s="173" t="s">
        <v>359</v>
      </c>
      <c r="H265" s="174">
        <v>1</v>
      </c>
      <c r="I265" s="175"/>
      <c r="J265" s="176">
        <f t="shared" si="60"/>
        <v>0</v>
      </c>
      <c r="K265" s="172" t="s">
        <v>149</v>
      </c>
      <c r="L265" s="52"/>
      <c r="M265" s="177" t="s">
        <v>20</v>
      </c>
      <c r="N265" s="178" t="s">
        <v>45</v>
      </c>
      <c r="O265" s="33"/>
      <c r="P265" s="179">
        <f t="shared" si="61"/>
        <v>0</v>
      </c>
      <c r="Q265" s="179">
        <v>0</v>
      </c>
      <c r="R265" s="179">
        <f t="shared" si="62"/>
        <v>0</v>
      </c>
      <c r="S265" s="179">
        <v>0</v>
      </c>
      <c r="T265" s="180">
        <f t="shared" si="63"/>
        <v>0</v>
      </c>
      <c r="AR265" s="15" t="s">
        <v>143</v>
      </c>
      <c r="AT265" s="15" t="s">
        <v>145</v>
      </c>
      <c r="AU265" s="15" t="s">
        <v>22</v>
      </c>
      <c r="AY265" s="15" t="s">
        <v>144</v>
      </c>
      <c r="BE265" s="181">
        <f t="shared" si="64"/>
        <v>0</v>
      </c>
      <c r="BF265" s="181">
        <f t="shared" si="65"/>
        <v>0</v>
      </c>
      <c r="BG265" s="181">
        <f t="shared" si="66"/>
        <v>0</v>
      </c>
      <c r="BH265" s="181">
        <f t="shared" si="67"/>
        <v>0</v>
      </c>
      <c r="BI265" s="181">
        <f t="shared" si="68"/>
        <v>0</v>
      </c>
      <c r="BJ265" s="15" t="s">
        <v>22</v>
      </c>
      <c r="BK265" s="181">
        <f t="shared" si="69"/>
        <v>0</v>
      </c>
      <c r="BL265" s="15" t="s">
        <v>143</v>
      </c>
      <c r="BM265" s="15" t="s">
        <v>791</v>
      </c>
    </row>
    <row r="266" spans="2:65" s="1" customFormat="1" ht="22.5" customHeight="1">
      <c r="B266" s="32"/>
      <c r="C266" s="170" t="s">
        <v>792</v>
      </c>
      <c r="D266" s="170" t="s">
        <v>145</v>
      </c>
      <c r="E266" s="171" t="s">
        <v>793</v>
      </c>
      <c r="F266" s="172" t="s">
        <v>794</v>
      </c>
      <c r="G266" s="173" t="s">
        <v>359</v>
      </c>
      <c r="H266" s="174">
        <v>1</v>
      </c>
      <c r="I266" s="175"/>
      <c r="J266" s="176">
        <f t="shared" si="60"/>
        <v>0</v>
      </c>
      <c r="K266" s="172" t="s">
        <v>149</v>
      </c>
      <c r="L266" s="52"/>
      <c r="M266" s="177" t="s">
        <v>20</v>
      </c>
      <c r="N266" s="178" t="s">
        <v>45</v>
      </c>
      <c r="O266" s="33"/>
      <c r="P266" s="179">
        <f t="shared" si="61"/>
        <v>0</v>
      </c>
      <c r="Q266" s="179">
        <v>0</v>
      </c>
      <c r="R266" s="179">
        <f t="shared" si="62"/>
        <v>0</v>
      </c>
      <c r="S266" s="179">
        <v>0</v>
      </c>
      <c r="T266" s="180">
        <f t="shared" si="63"/>
        <v>0</v>
      </c>
      <c r="AR266" s="15" t="s">
        <v>143</v>
      </c>
      <c r="AT266" s="15" t="s">
        <v>145</v>
      </c>
      <c r="AU266" s="15" t="s">
        <v>22</v>
      </c>
      <c r="AY266" s="15" t="s">
        <v>144</v>
      </c>
      <c r="BE266" s="181">
        <f t="shared" si="64"/>
        <v>0</v>
      </c>
      <c r="BF266" s="181">
        <f t="shared" si="65"/>
        <v>0</v>
      </c>
      <c r="BG266" s="181">
        <f t="shared" si="66"/>
        <v>0</v>
      </c>
      <c r="BH266" s="181">
        <f t="shared" si="67"/>
        <v>0</v>
      </c>
      <c r="BI266" s="181">
        <f t="shared" si="68"/>
        <v>0</v>
      </c>
      <c r="BJ266" s="15" t="s">
        <v>22</v>
      </c>
      <c r="BK266" s="181">
        <f t="shared" si="69"/>
        <v>0</v>
      </c>
      <c r="BL266" s="15" t="s">
        <v>143</v>
      </c>
      <c r="BM266" s="15" t="s">
        <v>795</v>
      </c>
    </row>
    <row r="267" spans="2:65" s="1" customFormat="1" ht="22.5" customHeight="1">
      <c r="B267" s="32"/>
      <c r="C267" s="170" t="s">
        <v>796</v>
      </c>
      <c r="D267" s="170" t="s">
        <v>145</v>
      </c>
      <c r="E267" s="171" t="s">
        <v>797</v>
      </c>
      <c r="F267" s="172" t="s">
        <v>798</v>
      </c>
      <c r="G267" s="173" t="s">
        <v>359</v>
      </c>
      <c r="H267" s="174">
        <v>1</v>
      </c>
      <c r="I267" s="175"/>
      <c r="J267" s="176">
        <f t="shared" si="60"/>
        <v>0</v>
      </c>
      <c r="K267" s="172" t="s">
        <v>149</v>
      </c>
      <c r="L267" s="52"/>
      <c r="M267" s="177" t="s">
        <v>20</v>
      </c>
      <c r="N267" s="178" t="s">
        <v>45</v>
      </c>
      <c r="O267" s="33"/>
      <c r="P267" s="179">
        <f t="shared" si="61"/>
        <v>0</v>
      </c>
      <c r="Q267" s="179">
        <v>0</v>
      </c>
      <c r="R267" s="179">
        <f t="shared" si="62"/>
        <v>0</v>
      </c>
      <c r="S267" s="179">
        <v>0</v>
      </c>
      <c r="T267" s="180">
        <f t="shared" si="63"/>
        <v>0</v>
      </c>
      <c r="AR267" s="15" t="s">
        <v>143</v>
      </c>
      <c r="AT267" s="15" t="s">
        <v>145</v>
      </c>
      <c r="AU267" s="15" t="s">
        <v>22</v>
      </c>
      <c r="AY267" s="15" t="s">
        <v>144</v>
      </c>
      <c r="BE267" s="181">
        <f t="shared" si="64"/>
        <v>0</v>
      </c>
      <c r="BF267" s="181">
        <f t="shared" si="65"/>
        <v>0</v>
      </c>
      <c r="BG267" s="181">
        <f t="shared" si="66"/>
        <v>0</v>
      </c>
      <c r="BH267" s="181">
        <f t="shared" si="67"/>
        <v>0</v>
      </c>
      <c r="BI267" s="181">
        <f t="shared" si="68"/>
        <v>0</v>
      </c>
      <c r="BJ267" s="15" t="s">
        <v>22</v>
      </c>
      <c r="BK267" s="181">
        <f t="shared" si="69"/>
        <v>0</v>
      </c>
      <c r="BL267" s="15" t="s">
        <v>143</v>
      </c>
      <c r="BM267" s="15" t="s">
        <v>799</v>
      </c>
    </row>
    <row r="268" spans="2:65" s="1" customFormat="1" ht="22.5" customHeight="1">
      <c r="B268" s="32"/>
      <c r="C268" s="170" t="s">
        <v>800</v>
      </c>
      <c r="D268" s="170" t="s">
        <v>145</v>
      </c>
      <c r="E268" s="171" t="s">
        <v>801</v>
      </c>
      <c r="F268" s="172" t="s">
        <v>802</v>
      </c>
      <c r="G268" s="173" t="s">
        <v>786</v>
      </c>
      <c r="H268" s="174">
        <v>60</v>
      </c>
      <c r="I268" s="175"/>
      <c r="J268" s="176">
        <f t="shared" si="60"/>
        <v>0</v>
      </c>
      <c r="K268" s="172" t="s">
        <v>149</v>
      </c>
      <c r="L268" s="52"/>
      <c r="M268" s="177" t="s">
        <v>20</v>
      </c>
      <c r="N268" s="178" t="s">
        <v>45</v>
      </c>
      <c r="O268" s="33"/>
      <c r="P268" s="179">
        <f t="shared" si="61"/>
        <v>0</v>
      </c>
      <c r="Q268" s="179">
        <v>0</v>
      </c>
      <c r="R268" s="179">
        <f t="shared" si="62"/>
        <v>0</v>
      </c>
      <c r="S268" s="179">
        <v>0</v>
      </c>
      <c r="T268" s="180">
        <f t="shared" si="63"/>
        <v>0</v>
      </c>
      <c r="AR268" s="15" t="s">
        <v>143</v>
      </c>
      <c r="AT268" s="15" t="s">
        <v>145</v>
      </c>
      <c r="AU268" s="15" t="s">
        <v>22</v>
      </c>
      <c r="AY268" s="15" t="s">
        <v>144</v>
      </c>
      <c r="BE268" s="181">
        <f t="shared" si="64"/>
        <v>0</v>
      </c>
      <c r="BF268" s="181">
        <f t="shared" si="65"/>
        <v>0</v>
      </c>
      <c r="BG268" s="181">
        <f t="shared" si="66"/>
        <v>0</v>
      </c>
      <c r="BH268" s="181">
        <f t="shared" si="67"/>
        <v>0</v>
      </c>
      <c r="BI268" s="181">
        <f t="shared" si="68"/>
        <v>0</v>
      </c>
      <c r="BJ268" s="15" t="s">
        <v>22</v>
      </c>
      <c r="BK268" s="181">
        <f t="shared" si="69"/>
        <v>0</v>
      </c>
      <c r="BL268" s="15" t="s">
        <v>143</v>
      </c>
      <c r="BM268" s="15" t="s">
        <v>803</v>
      </c>
    </row>
    <row r="269" spans="2:65" s="1" customFormat="1" ht="22.5" customHeight="1">
      <c r="B269" s="32"/>
      <c r="C269" s="170" t="s">
        <v>804</v>
      </c>
      <c r="D269" s="170" t="s">
        <v>145</v>
      </c>
      <c r="E269" s="171" t="s">
        <v>805</v>
      </c>
      <c r="F269" s="172" t="s">
        <v>806</v>
      </c>
      <c r="G269" s="173" t="s">
        <v>359</v>
      </c>
      <c r="H269" s="174">
        <v>1</v>
      </c>
      <c r="I269" s="175"/>
      <c r="J269" s="176">
        <f t="shared" si="60"/>
        <v>0</v>
      </c>
      <c r="K269" s="172" t="s">
        <v>149</v>
      </c>
      <c r="L269" s="52"/>
      <c r="M269" s="177" t="s">
        <v>20</v>
      </c>
      <c r="N269" s="178" t="s">
        <v>45</v>
      </c>
      <c r="O269" s="33"/>
      <c r="P269" s="179">
        <f t="shared" si="61"/>
        <v>0</v>
      </c>
      <c r="Q269" s="179">
        <v>0</v>
      </c>
      <c r="R269" s="179">
        <f t="shared" si="62"/>
        <v>0</v>
      </c>
      <c r="S269" s="179">
        <v>0</v>
      </c>
      <c r="T269" s="180">
        <f t="shared" si="63"/>
        <v>0</v>
      </c>
      <c r="AR269" s="15" t="s">
        <v>143</v>
      </c>
      <c r="AT269" s="15" t="s">
        <v>145</v>
      </c>
      <c r="AU269" s="15" t="s">
        <v>22</v>
      </c>
      <c r="AY269" s="15" t="s">
        <v>144</v>
      </c>
      <c r="BE269" s="181">
        <f t="shared" si="64"/>
        <v>0</v>
      </c>
      <c r="BF269" s="181">
        <f t="shared" si="65"/>
        <v>0</v>
      </c>
      <c r="BG269" s="181">
        <f t="shared" si="66"/>
        <v>0</v>
      </c>
      <c r="BH269" s="181">
        <f t="shared" si="67"/>
        <v>0</v>
      </c>
      <c r="BI269" s="181">
        <f t="shared" si="68"/>
        <v>0</v>
      </c>
      <c r="BJ269" s="15" t="s">
        <v>22</v>
      </c>
      <c r="BK269" s="181">
        <f t="shared" si="69"/>
        <v>0</v>
      </c>
      <c r="BL269" s="15" t="s">
        <v>143</v>
      </c>
      <c r="BM269" s="15" t="s">
        <v>807</v>
      </c>
    </row>
    <row r="270" spans="2:63" s="9" customFormat="1" ht="37.35" customHeight="1">
      <c r="B270" s="156"/>
      <c r="C270" s="157"/>
      <c r="D270" s="158" t="s">
        <v>73</v>
      </c>
      <c r="E270" s="159" t="s">
        <v>808</v>
      </c>
      <c r="F270" s="159" t="s">
        <v>809</v>
      </c>
      <c r="G270" s="157"/>
      <c r="H270" s="157"/>
      <c r="I270" s="160"/>
      <c r="J270" s="161">
        <f>BK270</f>
        <v>0</v>
      </c>
      <c r="K270" s="157"/>
      <c r="L270" s="162"/>
      <c r="M270" s="163"/>
      <c r="N270" s="164"/>
      <c r="O270" s="164"/>
      <c r="P270" s="165">
        <f>SUM(P271:P279)</f>
        <v>0</v>
      </c>
      <c r="Q270" s="164"/>
      <c r="R270" s="165">
        <f>SUM(R271:R279)</f>
        <v>0</v>
      </c>
      <c r="S270" s="164"/>
      <c r="T270" s="166">
        <f>SUM(T271:T279)</f>
        <v>0</v>
      </c>
      <c r="AR270" s="167" t="s">
        <v>143</v>
      </c>
      <c r="AT270" s="168" t="s">
        <v>73</v>
      </c>
      <c r="AU270" s="168" t="s">
        <v>74</v>
      </c>
      <c r="AY270" s="167" t="s">
        <v>144</v>
      </c>
      <c r="BK270" s="169">
        <f>SUM(BK271:BK279)</f>
        <v>0</v>
      </c>
    </row>
    <row r="271" spans="2:65" s="1" customFormat="1" ht="31.5" customHeight="1">
      <c r="B271" s="32"/>
      <c r="C271" s="170" t="s">
        <v>810</v>
      </c>
      <c r="D271" s="170" t="s">
        <v>145</v>
      </c>
      <c r="E271" s="171" t="s">
        <v>811</v>
      </c>
      <c r="F271" s="172" t="s">
        <v>812</v>
      </c>
      <c r="G271" s="173" t="s">
        <v>148</v>
      </c>
      <c r="H271" s="174">
        <v>1</v>
      </c>
      <c r="I271" s="175"/>
      <c r="J271" s="176">
        <f aca="true" t="shared" si="70" ref="J271:J279">ROUND(I271*H271,2)</f>
        <v>0</v>
      </c>
      <c r="K271" s="172" t="s">
        <v>149</v>
      </c>
      <c r="L271" s="52"/>
      <c r="M271" s="177" t="s">
        <v>20</v>
      </c>
      <c r="N271" s="178" t="s">
        <v>45</v>
      </c>
      <c r="O271" s="33"/>
      <c r="P271" s="179">
        <f aca="true" t="shared" si="71" ref="P271:P279">O271*H271</f>
        <v>0</v>
      </c>
      <c r="Q271" s="179">
        <v>0</v>
      </c>
      <c r="R271" s="179">
        <f aca="true" t="shared" si="72" ref="R271:R279">Q271*H271</f>
        <v>0</v>
      </c>
      <c r="S271" s="179">
        <v>0</v>
      </c>
      <c r="T271" s="180">
        <f aca="true" t="shared" si="73" ref="T271:T279">S271*H271</f>
        <v>0</v>
      </c>
      <c r="AR271" s="15" t="s">
        <v>143</v>
      </c>
      <c r="AT271" s="15" t="s">
        <v>145</v>
      </c>
      <c r="AU271" s="15" t="s">
        <v>22</v>
      </c>
      <c r="AY271" s="15" t="s">
        <v>144</v>
      </c>
      <c r="BE271" s="181">
        <f aca="true" t="shared" si="74" ref="BE271:BE279">IF(N271="základní",J271,0)</f>
        <v>0</v>
      </c>
      <c r="BF271" s="181">
        <f aca="true" t="shared" si="75" ref="BF271:BF279">IF(N271="snížená",J271,0)</f>
        <v>0</v>
      </c>
      <c r="BG271" s="181">
        <f aca="true" t="shared" si="76" ref="BG271:BG279">IF(N271="zákl. přenesená",J271,0)</f>
        <v>0</v>
      </c>
      <c r="BH271" s="181">
        <f aca="true" t="shared" si="77" ref="BH271:BH279">IF(N271="sníž. přenesená",J271,0)</f>
        <v>0</v>
      </c>
      <c r="BI271" s="181">
        <f aca="true" t="shared" si="78" ref="BI271:BI279">IF(N271="nulová",J271,0)</f>
        <v>0</v>
      </c>
      <c r="BJ271" s="15" t="s">
        <v>22</v>
      </c>
      <c r="BK271" s="181">
        <f aca="true" t="shared" si="79" ref="BK271:BK279">ROUND(I271*H271,2)</f>
        <v>0</v>
      </c>
      <c r="BL271" s="15" t="s">
        <v>143</v>
      </c>
      <c r="BM271" s="15" t="s">
        <v>813</v>
      </c>
    </row>
    <row r="272" spans="2:65" s="1" customFormat="1" ht="22.5" customHeight="1">
      <c r="B272" s="32"/>
      <c r="C272" s="170" t="s">
        <v>814</v>
      </c>
      <c r="D272" s="170" t="s">
        <v>145</v>
      </c>
      <c r="E272" s="171" t="s">
        <v>815</v>
      </c>
      <c r="F272" s="172" t="s">
        <v>816</v>
      </c>
      <c r="G272" s="173" t="s">
        <v>192</v>
      </c>
      <c r="H272" s="174">
        <v>200</v>
      </c>
      <c r="I272" s="175"/>
      <c r="J272" s="176">
        <f t="shared" si="70"/>
        <v>0</v>
      </c>
      <c r="K272" s="172" t="s">
        <v>149</v>
      </c>
      <c r="L272" s="52"/>
      <c r="M272" s="177" t="s">
        <v>20</v>
      </c>
      <c r="N272" s="178" t="s">
        <v>45</v>
      </c>
      <c r="O272" s="33"/>
      <c r="P272" s="179">
        <f t="shared" si="71"/>
        <v>0</v>
      </c>
      <c r="Q272" s="179">
        <v>0</v>
      </c>
      <c r="R272" s="179">
        <f t="shared" si="72"/>
        <v>0</v>
      </c>
      <c r="S272" s="179">
        <v>0</v>
      </c>
      <c r="T272" s="180">
        <f t="shared" si="73"/>
        <v>0</v>
      </c>
      <c r="AR272" s="15" t="s">
        <v>143</v>
      </c>
      <c r="AT272" s="15" t="s">
        <v>145</v>
      </c>
      <c r="AU272" s="15" t="s">
        <v>22</v>
      </c>
      <c r="AY272" s="15" t="s">
        <v>144</v>
      </c>
      <c r="BE272" s="181">
        <f t="shared" si="74"/>
        <v>0</v>
      </c>
      <c r="BF272" s="181">
        <f t="shared" si="75"/>
        <v>0</v>
      </c>
      <c r="BG272" s="181">
        <f t="shared" si="76"/>
        <v>0</v>
      </c>
      <c r="BH272" s="181">
        <f t="shared" si="77"/>
        <v>0</v>
      </c>
      <c r="BI272" s="181">
        <f t="shared" si="78"/>
        <v>0</v>
      </c>
      <c r="BJ272" s="15" t="s">
        <v>22</v>
      </c>
      <c r="BK272" s="181">
        <f t="shared" si="79"/>
        <v>0</v>
      </c>
      <c r="BL272" s="15" t="s">
        <v>143</v>
      </c>
      <c r="BM272" s="15" t="s">
        <v>817</v>
      </c>
    </row>
    <row r="273" spans="2:65" s="1" customFormat="1" ht="22.5" customHeight="1">
      <c r="B273" s="32"/>
      <c r="C273" s="170" t="s">
        <v>818</v>
      </c>
      <c r="D273" s="170" t="s">
        <v>145</v>
      </c>
      <c r="E273" s="171" t="s">
        <v>819</v>
      </c>
      <c r="F273" s="172" t="s">
        <v>820</v>
      </c>
      <c r="G273" s="173" t="s">
        <v>192</v>
      </c>
      <c r="H273" s="174">
        <v>20</v>
      </c>
      <c r="I273" s="175"/>
      <c r="J273" s="176">
        <f t="shared" si="70"/>
        <v>0</v>
      </c>
      <c r="K273" s="172" t="s">
        <v>149</v>
      </c>
      <c r="L273" s="52"/>
      <c r="M273" s="177" t="s">
        <v>20</v>
      </c>
      <c r="N273" s="178" t="s">
        <v>45</v>
      </c>
      <c r="O273" s="33"/>
      <c r="P273" s="179">
        <f t="shared" si="71"/>
        <v>0</v>
      </c>
      <c r="Q273" s="179">
        <v>0</v>
      </c>
      <c r="R273" s="179">
        <f t="shared" si="72"/>
        <v>0</v>
      </c>
      <c r="S273" s="179">
        <v>0</v>
      </c>
      <c r="T273" s="180">
        <f t="shared" si="73"/>
        <v>0</v>
      </c>
      <c r="AR273" s="15" t="s">
        <v>143</v>
      </c>
      <c r="AT273" s="15" t="s">
        <v>145</v>
      </c>
      <c r="AU273" s="15" t="s">
        <v>22</v>
      </c>
      <c r="AY273" s="15" t="s">
        <v>144</v>
      </c>
      <c r="BE273" s="181">
        <f t="shared" si="74"/>
        <v>0</v>
      </c>
      <c r="BF273" s="181">
        <f t="shared" si="75"/>
        <v>0</v>
      </c>
      <c r="BG273" s="181">
        <f t="shared" si="76"/>
        <v>0</v>
      </c>
      <c r="BH273" s="181">
        <f t="shared" si="77"/>
        <v>0</v>
      </c>
      <c r="BI273" s="181">
        <f t="shared" si="78"/>
        <v>0</v>
      </c>
      <c r="BJ273" s="15" t="s">
        <v>22</v>
      </c>
      <c r="BK273" s="181">
        <f t="shared" si="79"/>
        <v>0</v>
      </c>
      <c r="BL273" s="15" t="s">
        <v>143</v>
      </c>
      <c r="BM273" s="15" t="s">
        <v>821</v>
      </c>
    </row>
    <row r="274" spans="2:65" s="1" customFormat="1" ht="22.5" customHeight="1">
      <c r="B274" s="32"/>
      <c r="C274" s="170" t="s">
        <v>822</v>
      </c>
      <c r="D274" s="170" t="s">
        <v>145</v>
      </c>
      <c r="E274" s="171" t="s">
        <v>241</v>
      </c>
      <c r="F274" s="172" t="s">
        <v>242</v>
      </c>
      <c r="G274" s="173" t="s">
        <v>192</v>
      </c>
      <c r="H274" s="174">
        <v>20</v>
      </c>
      <c r="I274" s="175"/>
      <c r="J274" s="176">
        <f t="shared" si="70"/>
        <v>0</v>
      </c>
      <c r="K274" s="172" t="s">
        <v>149</v>
      </c>
      <c r="L274" s="52"/>
      <c r="M274" s="177" t="s">
        <v>20</v>
      </c>
      <c r="N274" s="178" t="s">
        <v>45</v>
      </c>
      <c r="O274" s="33"/>
      <c r="P274" s="179">
        <f t="shared" si="71"/>
        <v>0</v>
      </c>
      <c r="Q274" s="179">
        <v>0</v>
      </c>
      <c r="R274" s="179">
        <f t="shared" si="72"/>
        <v>0</v>
      </c>
      <c r="S274" s="179">
        <v>0</v>
      </c>
      <c r="T274" s="180">
        <f t="shared" si="73"/>
        <v>0</v>
      </c>
      <c r="AR274" s="15" t="s">
        <v>143</v>
      </c>
      <c r="AT274" s="15" t="s">
        <v>145</v>
      </c>
      <c r="AU274" s="15" t="s">
        <v>22</v>
      </c>
      <c r="AY274" s="15" t="s">
        <v>144</v>
      </c>
      <c r="BE274" s="181">
        <f t="shared" si="74"/>
        <v>0</v>
      </c>
      <c r="BF274" s="181">
        <f t="shared" si="75"/>
        <v>0</v>
      </c>
      <c r="BG274" s="181">
        <f t="shared" si="76"/>
        <v>0</v>
      </c>
      <c r="BH274" s="181">
        <f t="shared" si="77"/>
        <v>0</v>
      </c>
      <c r="BI274" s="181">
        <f t="shared" si="78"/>
        <v>0</v>
      </c>
      <c r="BJ274" s="15" t="s">
        <v>22</v>
      </c>
      <c r="BK274" s="181">
        <f t="shared" si="79"/>
        <v>0</v>
      </c>
      <c r="BL274" s="15" t="s">
        <v>143</v>
      </c>
      <c r="BM274" s="15" t="s">
        <v>823</v>
      </c>
    </row>
    <row r="275" spans="2:65" s="1" customFormat="1" ht="22.5" customHeight="1">
      <c r="B275" s="32"/>
      <c r="C275" s="170" t="s">
        <v>824</v>
      </c>
      <c r="D275" s="170" t="s">
        <v>145</v>
      </c>
      <c r="E275" s="171" t="s">
        <v>273</v>
      </c>
      <c r="F275" s="172" t="s">
        <v>274</v>
      </c>
      <c r="G275" s="173" t="s">
        <v>192</v>
      </c>
      <c r="H275" s="174">
        <v>200</v>
      </c>
      <c r="I275" s="175"/>
      <c r="J275" s="176">
        <f t="shared" si="70"/>
        <v>0</v>
      </c>
      <c r="K275" s="172" t="s">
        <v>149</v>
      </c>
      <c r="L275" s="52"/>
      <c r="M275" s="177" t="s">
        <v>20</v>
      </c>
      <c r="N275" s="178" t="s">
        <v>45</v>
      </c>
      <c r="O275" s="33"/>
      <c r="P275" s="179">
        <f t="shared" si="71"/>
        <v>0</v>
      </c>
      <c r="Q275" s="179">
        <v>0</v>
      </c>
      <c r="R275" s="179">
        <f t="shared" si="72"/>
        <v>0</v>
      </c>
      <c r="S275" s="179">
        <v>0</v>
      </c>
      <c r="T275" s="180">
        <f t="shared" si="73"/>
        <v>0</v>
      </c>
      <c r="AR275" s="15" t="s">
        <v>143</v>
      </c>
      <c r="AT275" s="15" t="s">
        <v>145</v>
      </c>
      <c r="AU275" s="15" t="s">
        <v>22</v>
      </c>
      <c r="AY275" s="15" t="s">
        <v>144</v>
      </c>
      <c r="BE275" s="181">
        <f t="shared" si="74"/>
        <v>0</v>
      </c>
      <c r="BF275" s="181">
        <f t="shared" si="75"/>
        <v>0</v>
      </c>
      <c r="BG275" s="181">
        <f t="shared" si="76"/>
        <v>0</v>
      </c>
      <c r="BH275" s="181">
        <f t="shared" si="77"/>
        <v>0</v>
      </c>
      <c r="BI275" s="181">
        <f t="shared" si="78"/>
        <v>0</v>
      </c>
      <c r="BJ275" s="15" t="s">
        <v>22</v>
      </c>
      <c r="BK275" s="181">
        <f t="shared" si="79"/>
        <v>0</v>
      </c>
      <c r="BL275" s="15" t="s">
        <v>143</v>
      </c>
      <c r="BM275" s="15" t="s">
        <v>825</v>
      </c>
    </row>
    <row r="276" spans="2:65" s="1" customFormat="1" ht="22.5" customHeight="1">
      <c r="B276" s="32"/>
      <c r="C276" s="170" t="s">
        <v>826</v>
      </c>
      <c r="D276" s="170" t="s">
        <v>145</v>
      </c>
      <c r="E276" s="171" t="s">
        <v>370</v>
      </c>
      <c r="F276" s="172" t="s">
        <v>371</v>
      </c>
      <c r="G276" s="173" t="s">
        <v>153</v>
      </c>
      <c r="H276" s="174">
        <v>8</v>
      </c>
      <c r="I276" s="175"/>
      <c r="J276" s="176">
        <f t="shared" si="70"/>
        <v>0</v>
      </c>
      <c r="K276" s="172" t="s">
        <v>149</v>
      </c>
      <c r="L276" s="52"/>
      <c r="M276" s="177" t="s">
        <v>20</v>
      </c>
      <c r="N276" s="178" t="s">
        <v>45</v>
      </c>
      <c r="O276" s="33"/>
      <c r="P276" s="179">
        <f t="shared" si="71"/>
        <v>0</v>
      </c>
      <c r="Q276" s="179">
        <v>0</v>
      </c>
      <c r="R276" s="179">
        <f t="shared" si="72"/>
        <v>0</v>
      </c>
      <c r="S276" s="179">
        <v>0</v>
      </c>
      <c r="T276" s="180">
        <f t="shared" si="73"/>
        <v>0</v>
      </c>
      <c r="AR276" s="15" t="s">
        <v>143</v>
      </c>
      <c r="AT276" s="15" t="s">
        <v>145</v>
      </c>
      <c r="AU276" s="15" t="s">
        <v>22</v>
      </c>
      <c r="AY276" s="15" t="s">
        <v>144</v>
      </c>
      <c r="BE276" s="181">
        <f t="shared" si="74"/>
        <v>0</v>
      </c>
      <c r="BF276" s="181">
        <f t="shared" si="75"/>
        <v>0</v>
      </c>
      <c r="BG276" s="181">
        <f t="shared" si="76"/>
        <v>0</v>
      </c>
      <c r="BH276" s="181">
        <f t="shared" si="77"/>
        <v>0</v>
      </c>
      <c r="BI276" s="181">
        <f t="shared" si="78"/>
        <v>0</v>
      </c>
      <c r="BJ276" s="15" t="s">
        <v>22</v>
      </c>
      <c r="BK276" s="181">
        <f t="shared" si="79"/>
        <v>0</v>
      </c>
      <c r="BL276" s="15" t="s">
        <v>143</v>
      </c>
      <c r="BM276" s="15" t="s">
        <v>827</v>
      </c>
    </row>
    <row r="277" spans="2:65" s="1" customFormat="1" ht="22.5" customHeight="1">
      <c r="B277" s="32"/>
      <c r="C277" s="170" t="s">
        <v>828</v>
      </c>
      <c r="D277" s="170" t="s">
        <v>145</v>
      </c>
      <c r="E277" s="171" t="s">
        <v>829</v>
      </c>
      <c r="F277" s="172" t="s">
        <v>830</v>
      </c>
      <c r="G277" s="173" t="s">
        <v>153</v>
      </c>
      <c r="H277" s="174">
        <v>10</v>
      </c>
      <c r="I277" s="175"/>
      <c r="J277" s="176">
        <f t="shared" si="70"/>
        <v>0</v>
      </c>
      <c r="K277" s="172" t="s">
        <v>149</v>
      </c>
      <c r="L277" s="52"/>
      <c r="M277" s="177" t="s">
        <v>20</v>
      </c>
      <c r="N277" s="178" t="s">
        <v>45</v>
      </c>
      <c r="O277" s="33"/>
      <c r="P277" s="179">
        <f t="shared" si="71"/>
        <v>0</v>
      </c>
      <c r="Q277" s="179">
        <v>0</v>
      </c>
      <c r="R277" s="179">
        <f t="shared" si="72"/>
        <v>0</v>
      </c>
      <c r="S277" s="179">
        <v>0</v>
      </c>
      <c r="T277" s="180">
        <f t="shared" si="73"/>
        <v>0</v>
      </c>
      <c r="AR277" s="15" t="s">
        <v>143</v>
      </c>
      <c r="AT277" s="15" t="s">
        <v>145</v>
      </c>
      <c r="AU277" s="15" t="s">
        <v>22</v>
      </c>
      <c r="AY277" s="15" t="s">
        <v>144</v>
      </c>
      <c r="BE277" s="181">
        <f t="shared" si="74"/>
        <v>0</v>
      </c>
      <c r="BF277" s="181">
        <f t="shared" si="75"/>
        <v>0</v>
      </c>
      <c r="BG277" s="181">
        <f t="shared" si="76"/>
        <v>0</v>
      </c>
      <c r="BH277" s="181">
        <f t="shared" si="77"/>
        <v>0</v>
      </c>
      <c r="BI277" s="181">
        <f t="shared" si="78"/>
        <v>0</v>
      </c>
      <c r="BJ277" s="15" t="s">
        <v>22</v>
      </c>
      <c r="BK277" s="181">
        <f t="shared" si="79"/>
        <v>0</v>
      </c>
      <c r="BL277" s="15" t="s">
        <v>143</v>
      </c>
      <c r="BM277" s="15" t="s">
        <v>831</v>
      </c>
    </row>
    <row r="278" spans="2:65" s="1" customFormat="1" ht="22.5" customHeight="1">
      <c r="B278" s="32"/>
      <c r="C278" s="170" t="s">
        <v>832</v>
      </c>
      <c r="D278" s="170" t="s">
        <v>145</v>
      </c>
      <c r="E278" s="171" t="s">
        <v>833</v>
      </c>
      <c r="F278" s="172" t="s">
        <v>385</v>
      </c>
      <c r="G278" s="173" t="s">
        <v>148</v>
      </c>
      <c r="H278" s="174">
        <v>0.03</v>
      </c>
      <c r="I278" s="175"/>
      <c r="J278" s="176">
        <f t="shared" si="70"/>
        <v>0</v>
      </c>
      <c r="K278" s="172" t="s">
        <v>149</v>
      </c>
      <c r="L278" s="52"/>
      <c r="M278" s="177" t="s">
        <v>20</v>
      </c>
      <c r="N278" s="178" t="s">
        <v>45</v>
      </c>
      <c r="O278" s="33"/>
      <c r="P278" s="179">
        <f t="shared" si="71"/>
        <v>0</v>
      </c>
      <c r="Q278" s="179">
        <v>0</v>
      </c>
      <c r="R278" s="179">
        <f t="shared" si="72"/>
        <v>0</v>
      </c>
      <c r="S278" s="179">
        <v>0</v>
      </c>
      <c r="T278" s="180">
        <f t="shared" si="73"/>
        <v>0</v>
      </c>
      <c r="AR278" s="15" t="s">
        <v>143</v>
      </c>
      <c r="AT278" s="15" t="s">
        <v>145</v>
      </c>
      <c r="AU278" s="15" t="s">
        <v>22</v>
      </c>
      <c r="AY278" s="15" t="s">
        <v>144</v>
      </c>
      <c r="BE278" s="181">
        <f t="shared" si="74"/>
        <v>0</v>
      </c>
      <c r="BF278" s="181">
        <f t="shared" si="75"/>
        <v>0</v>
      </c>
      <c r="BG278" s="181">
        <f t="shared" si="76"/>
        <v>0</v>
      </c>
      <c r="BH278" s="181">
        <f t="shared" si="77"/>
        <v>0</v>
      </c>
      <c r="BI278" s="181">
        <f t="shared" si="78"/>
        <v>0</v>
      </c>
      <c r="BJ278" s="15" t="s">
        <v>22</v>
      </c>
      <c r="BK278" s="181">
        <f t="shared" si="79"/>
        <v>0</v>
      </c>
      <c r="BL278" s="15" t="s">
        <v>143</v>
      </c>
      <c r="BM278" s="15" t="s">
        <v>834</v>
      </c>
    </row>
    <row r="279" spans="2:65" s="1" customFormat="1" ht="22.5" customHeight="1">
      <c r="B279" s="32"/>
      <c r="C279" s="170" t="s">
        <v>835</v>
      </c>
      <c r="D279" s="170" t="s">
        <v>145</v>
      </c>
      <c r="E279" s="171" t="s">
        <v>836</v>
      </c>
      <c r="F279" s="172" t="s">
        <v>389</v>
      </c>
      <c r="G279" s="173" t="s">
        <v>148</v>
      </c>
      <c r="H279" s="174">
        <v>0.2</v>
      </c>
      <c r="I279" s="175"/>
      <c r="J279" s="176">
        <f t="shared" si="70"/>
        <v>0</v>
      </c>
      <c r="K279" s="172" t="s">
        <v>149</v>
      </c>
      <c r="L279" s="52"/>
      <c r="M279" s="177" t="s">
        <v>20</v>
      </c>
      <c r="N279" s="178" t="s">
        <v>45</v>
      </c>
      <c r="O279" s="33"/>
      <c r="P279" s="179">
        <f t="shared" si="71"/>
        <v>0</v>
      </c>
      <c r="Q279" s="179">
        <v>0</v>
      </c>
      <c r="R279" s="179">
        <f t="shared" si="72"/>
        <v>0</v>
      </c>
      <c r="S279" s="179">
        <v>0</v>
      </c>
      <c r="T279" s="180">
        <f t="shared" si="73"/>
        <v>0</v>
      </c>
      <c r="AR279" s="15" t="s">
        <v>143</v>
      </c>
      <c r="AT279" s="15" t="s">
        <v>145</v>
      </c>
      <c r="AU279" s="15" t="s">
        <v>22</v>
      </c>
      <c r="AY279" s="15" t="s">
        <v>144</v>
      </c>
      <c r="BE279" s="181">
        <f t="shared" si="74"/>
        <v>0</v>
      </c>
      <c r="BF279" s="181">
        <f t="shared" si="75"/>
        <v>0</v>
      </c>
      <c r="BG279" s="181">
        <f t="shared" si="76"/>
        <v>0</v>
      </c>
      <c r="BH279" s="181">
        <f t="shared" si="77"/>
        <v>0</v>
      </c>
      <c r="BI279" s="181">
        <f t="shared" si="78"/>
        <v>0</v>
      </c>
      <c r="BJ279" s="15" t="s">
        <v>22</v>
      </c>
      <c r="BK279" s="181">
        <f t="shared" si="79"/>
        <v>0</v>
      </c>
      <c r="BL279" s="15" t="s">
        <v>143</v>
      </c>
      <c r="BM279" s="15" t="s">
        <v>837</v>
      </c>
    </row>
    <row r="280" spans="2:63" s="9" customFormat="1" ht="37.35" customHeight="1">
      <c r="B280" s="156"/>
      <c r="C280" s="157"/>
      <c r="D280" s="158" t="s">
        <v>73</v>
      </c>
      <c r="E280" s="159" t="s">
        <v>838</v>
      </c>
      <c r="F280" s="159" t="s">
        <v>839</v>
      </c>
      <c r="G280" s="157"/>
      <c r="H280" s="157"/>
      <c r="I280" s="160"/>
      <c r="J280" s="161">
        <f>BK280</f>
        <v>0</v>
      </c>
      <c r="K280" s="157"/>
      <c r="L280" s="162"/>
      <c r="M280" s="163"/>
      <c r="N280" s="164"/>
      <c r="O280" s="164"/>
      <c r="P280" s="165">
        <f>SUM(P281:P302)</f>
        <v>0</v>
      </c>
      <c r="Q280" s="164"/>
      <c r="R280" s="165">
        <f>SUM(R281:R302)</f>
        <v>0</v>
      </c>
      <c r="S280" s="164"/>
      <c r="T280" s="166">
        <f>SUM(T281:T302)</f>
        <v>0</v>
      </c>
      <c r="AR280" s="167" t="s">
        <v>143</v>
      </c>
      <c r="AT280" s="168" t="s">
        <v>73</v>
      </c>
      <c r="AU280" s="168" t="s">
        <v>74</v>
      </c>
      <c r="AY280" s="167" t="s">
        <v>144</v>
      </c>
      <c r="BK280" s="169">
        <f>SUM(BK281:BK302)</f>
        <v>0</v>
      </c>
    </row>
    <row r="281" spans="2:65" s="1" customFormat="1" ht="22.5" customHeight="1">
      <c r="B281" s="32"/>
      <c r="C281" s="170" t="s">
        <v>840</v>
      </c>
      <c r="D281" s="170" t="s">
        <v>145</v>
      </c>
      <c r="E281" s="171" t="s">
        <v>841</v>
      </c>
      <c r="F281" s="172" t="s">
        <v>842</v>
      </c>
      <c r="G281" s="173" t="s">
        <v>148</v>
      </c>
      <c r="H281" s="174">
        <v>1</v>
      </c>
      <c r="I281" s="175"/>
      <c r="J281" s="176">
        <f aca="true" t="shared" si="80" ref="J281:J302">ROUND(I281*H281,2)</f>
        <v>0</v>
      </c>
      <c r="K281" s="172" t="s">
        <v>149</v>
      </c>
      <c r="L281" s="52"/>
      <c r="M281" s="177" t="s">
        <v>20</v>
      </c>
      <c r="N281" s="178" t="s">
        <v>45</v>
      </c>
      <c r="O281" s="33"/>
      <c r="P281" s="179">
        <f aca="true" t="shared" si="81" ref="P281:P302">O281*H281</f>
        <v>0</v>
      </c>
      <c r="Q281" s="179">
        <v>0</v>
      </c>
      <c r="R281" s="179">
        <f aca="true" t="shared" si="82" ref="R281:R302">Q281*H281</f>
        <v>0</v>
      </c>
      <c r="S281" s="179">
        <v>0</v>
      </c>
      <c r="T281" s="180">
        <f aca="true" t="shared" si="83" ref="T281:T302">S281*H281</f>
        <v>0</v>
      </c>
      <c r="AR281" s="15" t="s">
        <v>143</v>
      </c>
      <c r="AT281" s="15" t="s">
        <v>145</v>
      </c>
      <c r="AU281" s="15" t="s">
        <v>22</v>
      </c>
      <c r="AY281" s="15" t="s">
        <v>144</v>
      </c>
      <c r="BE281" s="181">
        <f aca="true" t="shared" si="84" ref="BE281:BE302">IF(N281="základní",J281,0)</f>
        <v>0</v>
      </c>
      <c r="BF281" s="181">
        <f aca="true" t="shared" si="85" ref="BF281:BF302">IF(N281="snížená",J281,0)</f>
        <v>0</v>
      </c>
      <c r="BG281" s="181">
        <f aca="true" t="shared" si="86" ref="BG281:BG302">IF(N281="zákl. přenesená",J281,0)</f>
        <v>0</v>
      </c>
      <c r="BH281" s="181">
        <f aca="true" t="shared" si="87" ref="BH281:BH302">IF(N281="sníž. přenesená",J281,0)</f>
        <v>0</v>
      </c>
      <c r="BI281" s="181">
        <f aca="true" t="shared" si="88" ref="BI281:BI302">IF(N281="nulová",J281,0)</f>
        <v>0</v>
      </c>
      <c r="BJ281" s="15" t="s">
        <v>22</v>
      </c>
      <c r="BK281" s="181">
        <f aca="true" t="shared" si="89" ref="BK281:BK302">ROUND(I281*H281,2)</f>
        <v>0</v>
      </c>
      <c r="BL281" s="15" t="s">
        <v>143</v>
      </c>
      <c r="BM281" s="15" t="s">
        <v>843</v>
      </c>
    </row>
    <row r="282" spans="2:65" s="1" customFormat="1" ht="31.5" customHeight="1">
      <c r="B282" s="32"/>
      <c r="C282" s="170" t="s">
        <v>844</v>
      </c>
      <c r="D282" s="170" t="s">
        <v>145</v>
      </c>
      <c r="E282" s="171" t="s">
        <v>845</v>
      </c>
      <c r="F282" s="172" t="s">
        <v>846</v>
      </c>
      <c r="G282" s="173" t="s">
        <v>153</v>
      </c>
      <c r="H282" s="174">
        <v>73</v>
      </c>
      <c r="I282" s="175"/>
      <c r="J282" s="176">
        <f t="shared" si="80"/>
        <v>0</v>
      </c>
      <c r="K282" s="172" t="s">
        <v>149</v>
      </c>
      <c r="L282" s="52"/>
      <c r="M282" s="177" t="s">
        <v>20</v>
      </c>
      <c r="N282" s="178" t="s">
        <v>45</v>
      </c>
      <c r="O282" s="33"/>
      <c r="P282" s="179">
        <f t="shared" si="81"/>
        <v>0</v>
      </c>
      <c r="Q282" s="179">
        <v>0</v>
      </c>
      <c r="R282" s="179">
        <f t="shared" si="82"/>
        <v>0</v>
      </c>
      <c r="S282" s="179">
        <v>0</v>
      </c>
      <c r="T282" s="180">
        <f t="shared" si="83"/>
        <v>0</v>
      </c>
      <c r="AR282" s="15" t="s">
        <v>143</v>
      </c>
      <c r="AT282" s="15" t="s">
        <v>145</v>
      </c>
      <c r="AU282" s="15" t="s">
        <v>22</v>
      </c>
      <c r="AY282" s="15" t="s">
        <v>144</v>
      </c>
      <c r="BE282" s="181">
        <f t="shared" si="84"/>
        <v>0</v>
      </c>
      <c r="BF282" s="181">
        <f t="shared" si="85"/>
        <v>0</v>
      </c>
      <c r="BG282" s="181">
        <f t="shared" si="86"/>
        <v>0</v>
      </c>
      <c r="BH282" s="181">
        <f t="shared" si="87"/>
        <v>0</v>
      </c>
      <c r="BI282" s="181">
        <f t="shared" si="88"/>
        <v>0</v>
      </c>
      <c r="BJ282" s="15" t="s">
        <v>22</v>
      </c>
      <c r="BK282" s="181">
        <f t="shared" si="89"/>
        <v>0</v>
      </c>
      <c r="BL282" s="15" t="s">
        <v>143</v>
      </c>
      <c r="BM282" s="15" t="s">
        <v>847</v>
      </c>
    </row>
    <row r="283" spans="2:65" s="1" customFormat="1" ht="31.5" customHeight="1">
      <c r="B283" s="32"/>
      <c r="C283" s="170" t="s">
        <v>848</v>
      </c>
      <c r="D283" s="170" t="s">
        <v>145</v>
      </c>
      <c r="E283" s="171" t="s">
        <v>849</v>
      </c>
      <c r="F283" s="172" t="s">
        <v>850</v>
      </c>
      <c r="G283" s="173" t="s">
        <v>153</v>
      </c>
      <c r="H283" s="174">
        <v>40</v>
      </c>
      <c r="I283" s="175"/>
      <c r="J283" s="176">
        <f t="shared" si="80"/>
        <v>0</v>
      </c>
      <c r="K283" s="172" t="s">
        <v>149</v>
      </c>
      <c r="L283" s="52"/>
      <c r="M283" s="177" t="s">
        <v>20</v>
      </c>
      <c r="N283" s="178" t="s">
        <v>45</v>
      </c>
      <c r="O283" s="33"/>
      <c r="P283" s="179">
        <f t="shared" si="81"/>
        <v>0</v>
      </c>
      <c r="Q283" s="179">
        <v>0</v>
      </c>
      <c r="R283" s="179">
        <f t="shared" si="82"/>
        <v>0</v>
      </c>
      <c r="S283" s="179">
        <v>0</v>
      </c>
      <c r="T283" s="180">
        <f t="shared" si="83"/>
        <v>0</v>
      </c>
      <c r="AR283" s="15" t="s">
        <v>143</v>
      </c>
      <c r="AT283" s="15" t="s">
        <v>145</v>
      </c>
      <c r="AU283" s="15" t="s">
        <v>22</v>
      </c>
      <c r="AY283" s="15" t="s">
        <v>144</v>
      </c>
      <c r="BE283" s="181">
        <f t="shared" si="84"/>
        <v>0</v>
      </c>
      <c r="BF283" s="181">
        <f t="shared" si="85"/>
        <v>0</v>
      </c>
      <c r="BG283" s="181">
        <f t="shared" si="86"/>
        <v>0</v>
      </c>
      <c r="BH283" s="181">
        <f t="shared" si="87"/>
        <v>0</v>
      </c>
      <c r="BI283" s="181">
        <f t="shared" si="88"/>
        <v>0</v>
      </c>
      <c r="BJ283" s="15" t="s">
        <v>22</v>
      </c>
      <c r="BK283" s="181">
        <f t="shared" si="89"/>
        <v>0</v>
      </c>
      <c r="BL283" s="15" t="s">
        <v>143</v>
      </c>
      <c r="BM283" s="15" t="s">
        <v>851</v>
      </c>
    </row>
    <row r="284" spans="2:65" s="1" customFormat="1" ht="31.5" customHeight="1">
      <c r="B284" s="32"/>
      <c r="C284" s="170" t="s">
        <v>852</v>
      </c>
      <c r="D284" s="170" t="s">
        <v>145</v>
      </c>
      <c r="E284" s="171" t="s">
        <v>853</v>
      </c>
      <c r="F284" s="172" t="s">
        <v>854</v>
      </c>
      <c r="G284" s="173" t="s">
        <v>153</v>
      </c>
      <c r="H284" s="174">
        <v>27</v>
      </c>
      <c r="I284" s="175"/>
      <c r="J284" s="176">
        <f t="shared" si="80"/>
        <v>0</v>
      </c>
      <c r="K284" s="172" t="s">
        <v>149</v>
      </c>
      <c r="L284" s="52"/>
      <c r="M284" s="177" t="s">
        <v>20</v>
      </c>
      <c r="N284" s="178" t="s">
        <v>45</v>
      </c>
      <c r="O284" s="33"/>
      <c r="P284" s="179">
        <f t="shared" si="81"/>
        <v>0</v>
      </c>
      <c r="Q284" s="179">
        <v>0</v>
      </c>
      <c r="R284" s="179">
        <f t="shared" si="82"/>
        <v>0</v>
      </c>
      <c r="S284" s="179">
        <v>0</v>
      </c>
      <c r="T284" s="180">
        <f t="shared" si="83"/>
        <v>0</v>
      </c>
      <c r="AR284" s="15" t="s">
        <v>143</v>
      </c>
      <c r="AT284" s="15" t="s">
        <v>145</v>
      </c>
      <c r="AU284" s="15" t="s">
        <v>22</v>
      </c>
      <c r="AY284" s="15" t="s">
        <v>144</v>
      </c>
      <c r="BE284" s="181">
        <f t="shared" si="84"/>
        <v>0</v>
      </c>
      <c r="BF284" s="181">
        <f t="shared" si="85"/>
        <v>0</v>
      </c>
      <c r="BG284" s="181">
        <f t="shared" si="86"/>
        <v>0</v>
      </c>
      <c r="BH284" s="181">
        <f t="shared" si="87"/>
        <v>0</v>
      </c>
      <c r="BI284" s="181">
        <f t="shared" si="88"/>
        <v>0</v>
      </c>
      <c r="BJ284" s="15" t="s">
        <v>22</v>
      </c>
      <c r="BK284" s="181">
        <f t="shared" si="89"/>
        <v>0</v>
      </c>
      <c r="BL284" s="15" t="s">
        <v>143</v>
      </c>
      <c r="BM284" s="15" t="s">
        <v>855</v>
      </c>
    </row>
    <row r="285" spans="2:65" s="1" customFormat="1" ht="31.5" customHeight="1">
      <c r="B285" s="32"/>
      <c r="C285" s="170" t="s">
        <v>856</v>
      </c>
      <c r="D285" s="170" t="s">
        <v>145</v>
      </c>
      <c r="E285" s="171" t="s">
        <v>857</v>
      </c>
      <c r="F285" s="172" t="s">
        <v>858</v>
      </c>
      <c r="G285" s="173" t="s">
        <v>153</v>
      </c>
      <c r="H285" s="174">
        <v>4</v>
      </c>
      <c r="I285" s="175"/>
      <c r="J285" s="176">
        <f t="shared" si="80"/>
        <v>0</v>
      </c>
      <c r="K285" s="172" t="s">
        <v>149</v>
      </c>
      <c r="L285" s="52"/>
      <c r="M285" s="177" t="s">
        <v>20</v>
      </c>
      <c r="N285" s="178" t="s">
        <v>45</v>
      </c>
      <c r="O285" s="33"/>
      <c r="P285" s="179">
        <f t="shared" si="81"/>
        <v>0</v>
      </c>
      <c r="Q285" s="179">
        <v>0</v>
      </c>
      <c r="R285" s="179">
        <f t="shared" si="82"/>
        <v>0</v>
      </c>
      <c r="S285" s="179">
        <v>0</v>
      </c>
      <c r="T285" s="180">
        <f t="shared" si="83"/>
        <v>0</v>
      </c>
      <c r="AR285" s="15" t="s">
        <v>143</v>
      </c>
      <c r="AT285" s="15" t="s">
        <v>145</v>
      </c>
      <c r="AU285" s="15" t="s">
        <v>22</v>
      </c>
      <c r="AY285" s="15" t="s">
        <v>144</v>
      </c>
      <c r="BE285" s="181">
        <f t="shared" si="84"/>
        <v>0</v>
      </c>
      <c r="BF285" s="181">
        <f t="shared" si="85"/>
        <v>0</v>
      </c>
      <c r="BG285" s="181">
        <f t="shared" si="86"/>
        <v>0</v>
      </c>
      <c r="BH285" s="181">
        <f t="shared" si="87"/>
        <v>0</v>
      </c>
      <c r="BI285" s="181">
        <f t="shared" si="88"/>
        <v>0</v>
      </c>
      <c r="BJ285" s="15" t="s">
        <v>22</v>
      </c>
      <c r="BK285" s="181">
        <f t="shared" si="89"/>
        <v>0</v>
      </c>
      <c r="BL285" s="15" t="s">
        <v>143</v>
      </c>
      <c r="BM285" s="15" t="s">
        <v>859</v>
      </c>
    </row>
    <row r="286" spans="2:65" s="1" customFormat="1" ht="31.5" customHeight="1">
      <c r="B286" s="32"/>
      <c r="C286" s="170" t="s">
        <v>860</v>
      </c>
      <c r="D286" s="170" t="s">
        <v>145</v>
      </c>
      <c r="E286" s="171" t="s">
        <v>861</v>
      </c>
      <c r="F286" s="172" t="s">
        <v>862</v>
      </c>
      <c r="G286" s="173" t="s">
        <v>153</v>
      </c>
      <c r="H286" s="174">
        <v>8</v>
      </c>
      <c r="I286" s="175"/>
      <c r="J286" s="176">
        <f t="shared" si="80"/>
        <v>0</v>
      </c>
      <c r="K286" s="172" t="s">
        <v>149</v>
      </c>
      <c r="L286" s="52"/>
      <c r="M286" s="177" t="s">
        <v>20</v>
      </c>
      <c r="N286" s="178" t="s">
        <v>45</v>
      </c>
      <c r="O286" s="33"/>
      <c r="P286" s="179">
        <f t="shared" si="81"/>
        <v>0</v>
      </c>
      <c r="Q286" s="179">
        <v>0</v>
      </c>
      <c r="R286" s="179">
        <f t="shared" si="82"/>
        <v>0</v>
      </c>
      <c r="S286" s="179">
        <v>0</v>
      </c>
      <c r="T286" s="180">
        <f t="shared" si="83"/>
        <v>0</v>
      </c>
      <c r="AR286" s="15" t="s">
        <v>143</v>
      </c>
      <c r="AT286" s="15" t="s">
        <v>145</v>
      </c>
      <c r="AU286" s="15" t="s">
        <v>22</v>
      </c>
      <c r="AY286" s="15" t="s">
        <v>144</v>
      </c>
      <c r="BE286" s="181">
        <f t="shared" si="84"/>
        <v>0</v>
      </c>
      <c r="BF286" s="181">
        <f t="shared" si="85"/>
        <v>0</v>
      </c>
      <c r="BG286" s="181">
        <f t="shared" si="86"/>
        <v>0</v>
      </c>
      <c r="BH286" s="181">
        <f t="shared" si="87"/>
        <v>0</v>
      </c>
      <c r="BI286" s="181">
        <f t="shared" si="88"/>
        <v>0</v>
      </c>
      <c r="BJ286" s="15" t="s">
        <v>22</v>
      </c>
      <c r="BK286" s="181">
        <f t="shared" si="89"/>
        <v>0</v>
      </c>
      <c r="BL286" s="15" t="s">
        <v>143</v>
      </c>
      <c r="BM286" s="15" t="s">
        <v>863</v>
      </c>
    </row>
    <row r="287" spans="2:65" s="1" customFormat="1" ht="22.5" customHeight="1">
      <c r="B287" s="32"/>
      <c r="C287" s="170" t="s">
        <v>864</v>
      </c>
      <c r="D287" s="170" t="s">
        <v>145</v>
      </c>
      <c r="E287" s="171" t="s">
        <v>865</v>
      </c>
      <c r="F287" s="172" t="s">
        <v>866</v>
      </c>
      <c r="G287" s="173" t="s">
        <v>153</v>
      </c>
      <c r="H287" s="174">
        <v>2</v>
      </c>
      <c r="I287" s="175"/>
      <c r="J287" s="176">
        <f t="shared" si="80"/>
        <v>0</v>
      </c>
      <c r="K287" s="172" t="s">
        <v>149</v>
      </c>
      <c r="L287" s="52"/>
      <c r="M287" s="177" t="s">
        <v>20</v>
      </c>
      <c r="N287" s="178" t="s">
        <v>45</v>
      </c>
      <c r="O287" s="33"/>
      <c r="P287" s="179">
        <f t="shared" si="81"/>
        <v>0</v>
      </c>
      <c r="Q287" s="179">
        <v>0</v>
      </c>
      <c r="R287" s="179">
        <f t="shared" si="82"/>
        <v>0</v>
      </c>
      <c r="S287" s="179">
        <v>0</v>
      </c>
      <c r="T287" s="180">
        <f t="shared" si="83"/>
        <v>0</v>
      </c>
      <c r="AR287" s="15" t="s">
        <v>143</v>
      </c>
      <c r="AT287" s="15" t="s">
        <v>145</v>
      </c>
      <c r="AU287" s="15" t="s">
        <v>22</v>
      </c>
      <c r="AY287" s="15" t="s">
        <v>144</v>
      </c>
      <c r="BE287" s="181">
        <f t="shared" si="84"/>
        <v>0</v>
      </c>
      <c r="BF287" s="181">
        <f t="shared" si="85"/>
        <v>0</v>
      </c>
      <c r="BG287" s="181">
        <f t="shared" si="86"/>
        <v>0</v>
      </c>
      <c r="BH287" s="181">
        <f t="shared" si="87"/>
        <v>0</v>
      </c>
      <c r="BI287" s="181">
        <f t="shared" si="88"/>
        <v>0</v>
      </c>
      <c r="BJ287" s="15" t="s">
        <v>22</v>
      </c>
      <c r="BK287" s="181">
        <f t="shared" si="89"/>
        <v>0</v>
      </c>
      <c r="BL287" s="15" t="s">
        <v>143</v>
      </c>
      <c r="BM287" s="15" t="s">
        <v>867</v>
      </c>
    </row>
    <row r="288" spans="2:65" s="1" customFormat="1" ht="31.5" customHeight="1">
      <c r="B288" s="32"/>
      <c r="C288" s="170" t="s">
        <v>868</v>
      </c>
      <c r="D288" s="170" t="s">
        <v>145</v>
      </c>
      <c r="E288" s="171" t="s">
        <v>869</v>
      </c>
      <c r="F288" s="172" t="s">
        <v>870</v>
      </c>
      <c r="G288" s="173" t="s">
        <v>153</v>
      </c>
      <c r="H288" s="174">
        <v>2</v>
      </c>
      <c r="I288" s="175"/>
      <c r="J288" s="176">
        <f t="shared" si="80"/>
        <v>0</v>
      </c>
      <c r="K288" s="172" t="s">
        <v>149</v>
      </c>
      <c r="L288" s="52"/>
      <c r="M288" s="177" t="s">
        <v>20</v>
      </c>
      <c r="N288" s="178" t="s">
        <v>45</v>
      </c>
      <c r="O288" s="33"/>
      <c r="P288" s="179">
        <f t="shared" si="81"/>
        <v>0</v>
      </c>
      <c r="Q288" s="179">
        <v>0</v>
      </c>
      <c r="R288" s="179">
        <f t="shared" si="82"/>
        <v>0</v>
      </c>
      <c r="S288" s="179">
        <v>0</v>
      </c>
      <c r="T288" s="180">
        <f t="shared" si="83"/>
        <v>0</v>
      </c>
      <c r="AR288" s="15" t="s">
        <v>143</v>
      </c>
      <c r="AT288" s="15" t="s">
        <v>145</v>
      </c>
      <c r="AU288" s="15" t="s">
        <v>22</v>
      </c>
      <c r="AY288" s="15" t="s">
        <v>144</v>
      </c>
      <c r="BE288" s="181">
        <f t="shared" si="84"/>
        <v>0</v>
      </c>
      <c r="BF288" s="181">
        <f t="shared" si="85"/>
        <v>0</v>
      </c>
      <c r="BG288" s="181">
        <f t="shared" si="86"/>
        <v>0</v>
      </c>
      <c r="BH288" s="181">
        <f t="shared" si="87"/>
        <v>0</v>
      </c>
      <c r="BI288" s="181">
        <f t="shared" si="88"/>
        <v>0</v>
      </c>
      <c r="BJ288" s="15" t="s">
        <v>22</v>
      </c>
      <c r="BK288" s="181">
        <f t="shared" si="89"/>
        <v>0</v>
      </c>
      <c r="BL288" s="15" t="s">
        <v>143</v>
      </c>
      <c r="BM288" s="15" t="s">
        <v>871</v>
      </c>
    </row>
    <row r="289" spans="2:65" s="1" customFormat="1" ht="31.5" customHeight="1">
      <c r="B289" s="32"/>
      <c r="C289" s="170" t="s">
        <v>872</v>
      </c>
      <c r="D289" s="170" t="s">
        <v>145</v>
      </c>
      <c r="E289" s="171" t="s">
        <v>873</v>
      </c>
      <c r="F289" s="172" t="s">
        <v>874</v>
      </c>
      <c r="G289" s="173" t="s">
        <v>153</v>
      </c>
      <c r="H289" s="174">
        <v>26</v>
      </c>
      <c r="I289" s="175"/>
      <c r="J289" s="176">
        <f t="shared" si="80"/>
        <v>0</v>
      </c>
      <c r="K289" s="172" t="s">
        <v>149</v>
      </c>
      <c r="L289" s="52"/>
      <c r="M289" s="177" t="s">
        <v>20</v>
      </c>
      <c r="N289" s="178" t="s">
        <v>45</v>
      </c>
      <c r="O289" s="33"/>
      <c r="P289" s="179">
        <f t="shared" si="81"/>
        <v>0</v>
      </c>
      <c r="Q289" s="179">
        <v>0</v>
      </c>
      <c r="R289" s="179">
        <f t="shared" si="82"/>
        <v>0</v>
      </c>
      <c r="S289" s="179">
        <v>0</v>
      </c>
      <c r="T289" s="180">
        <f t="shared" si="83"/>
        <v>0</v>
      </c>
      <c r="AR289" s="15" t="s">
        <v>143</v>
      </c>
      <c r="AT289" s="15" t="s">
        <v>145</v>
      </c>
      <c r="AU289" s="15" t="s">
        <v>22</v>
      </c>
      <c r="AY289" s="15" t="s">
        <v>144</v>
      </c>
      <c r="BE289" s="181">
        <f t="shared" si="84"/>
        <v>0</v>
      </c>
      <c r="BF289" s="181">
        <f t="shared" si="85"/>
        <v>0</v>
      </c>
      <c r="BG289" s="181">
        <f t="shared" si="86"/>
        <v>0</v>
      </c>
      <c r="BH289" s="181">
        <f t="shared" si="87"/>
        <v>0</v>
      </c>
      <c r="BI289" s="181">
        <f t="shared" si="88"/>
        <v>0</v>
      </c>
      <c r="BJ289" s="15" t="s">
        <v>22</v>
      </c>
      <c r="BK289" s="181">
        <f t="shared" si="89"/>
        <v>0</v>
      </c>
      <c r="BL289" s="15" t="s">
        <v>143</v>
      </c>
      <c r="BM289" s="15" t="s">
        <v>875</v>
      </c>
    </row>
    <row r="290" spans="2:65" s="1" customFormat="1" ht="31.5" customHeight="1">
      <c r="B290" s="32"/>
      <c r="C290" s="170" t="s">
        <v>876</v>
      </c>
      <c r="D290" s="170" t="s">
        <v>145</v>
      </c>
      <c r="E290" s="171" t="s">
        <v>877</v>
      </c>
      <c r="F290" s="172" t="s">
        <v>878</v>
      </c>
      <c r="G290" s="173" t="s">
        <v>153</v>
      </c>
      <c r="H290" s="174">
        <v>18</v>
      </c>
      <c r="I290" s="175"/>
      <c r="J290" s="176">
        <f t="shared" si="80"/>
        <v>0</v>
      </c>
      <c r="K290" s="172" t="s">
        <v>149</v>
      </c>
      <c r="L290" s="52"/>
      <c r="M290" s="177" t="s">
        <v>20</v>
      </c>
      <c r="N290" s="178" t="s">
        <v>45</v>
      </c>
      <c r="O290" s="33"/>
      <c r="P290" s="179">
        <f t="shared" si="81"/>
        <v>0</v>
      </c>
      <c r="Q290" s="179">
        <v>0</v>
      </c>
      <c r="R290" s="179">
        <f t="shared" si="82"/>
        <v>0</v>
      </c>
      <c r="S290" s="179">
        <v>0</v>
      </c>
      <c r="T290" s="180">
        <f t="shared" si="83"/>
        <v>0</v>
      </c>
      <c r="AR290" s="15" t="s">
        <v>143</v>
      </c>
      <c r="AT290" s="15" t="s">
        <v>145</v>
      </c>
      <c r="AU290" s="15" t="s">
        <v>22</v>
      </c>
      <c r="AY290" s="15" t="s">
        <v>144</v>
      </c>
      <c r="BE290" s="181">
        <f t="shared" si="84"/>
        <v>0</v>
      </c>
      <c r="BF290" s="181">
        <f t="shared" si="85"/>
        <v>0</v>
      </c>
      <c r="BG290" s="181">
        <f t="shared" si="86"/>
        <v>0</v>
      </c>
      <c r="BH290" s="181">
        <f t="shared" si="87"/>
        <v>0</v>
      </c>
      <c r="BI290" s="181">
        <f t="shared" si="88"/>
        <v>0</v>
      </c>
      <c r="BJ290" s="15" t="s">
        <v>22</v>
      </c>
      <c r="BK290" s="181">
        <f t="shared" si="89"/>
        <v>0</v>
      </c>
      <c r="BL290" s="15" t="s">
        <v>143</v>
      </c>
      <c r="BM290" s="15" t="s">
        <v>879</v>
      </c>
    </row>
    <row r="291" spans="2:65" s="1" customFormat="1" ht="22.5" customHeight="1">
      <c r="B291" s="32"/>
      <c r="C291" s="170" t="s">
        <v>880</v>
      </c>
      <c r="D291" s="170" t="s">
        <v>145</v>
      </c>
      <c r="E291" s="171" t="s">
        <v>881</v>
      </c>
      <c r="F291" s="172" t="s">
        <v>882</v>
      </c>
      <c r="G291" s="173" t="s">
        <v>153</v>
      </c>
      <c r="H291" s="174">
        <v>28</v>
      </c>
      <c r="I291" s="175"/>
      <c r="J291" s="176">
        <f t="shared" si="80"/>
        <v>0</v>
      </c>
      <c r="K291" s="172" t="s">
        <v>149</v>
      </c>
      <c r="L291" s="52"/>
      <c r="M291" s="177" t="s">
        <v>20</v>
      </c>
      <c r="N291" s="178" t="s">
        <v>45</v>
      </c>
      <c r="O291" s="33"/>
      <c r="P291" s="179">
        <f t="shared" si="81"/>
        <v>0</v>
      </c>
      <c r="Q291" s="179">
        <v>0</v>
      </c>
      <c r="R291" s="179">
        <f t="shared" si="82"/>
        <v>0</v>
      </c>
      <c r="S291" s="179">
        <v>0</v>
      </c>
      <c r="T291" s="180">
        <f t="shared" si="83"/>
        <v>0</v>
      </c>
      <c r="AR291" s="15" t="s">
        <v>143</v>
      </c>
      <c r="AT291" s="15" t="s">
        <v>145</v>
      </c>
      <c r="AU291" s="15" t="s">
        <v>22</v>
      </c>
      <c r="AY291" s="15" t="s">
        <v>144</v>
      </c>
      <c r="BE291" s="181">
        <f t="shared" si="84"/>
        <v>0</v>
      </c>
      <c r="BF291" s="181">
        <f t="shared" si="85"/>
        <v>0</v>
      </c>
      <c r="BG291" s="181">
        <f t="shared" si="86"/>
        <v>0</v>
      </c>
      <c r="BH291" s="181">
        <f t="shared" si="87"/>
        <v>0</v>
      </c>
      <c r="BI291" s="181">
        <f t="shared" si="88"/>
        <v>0</v>
      </c>
      <c r="BJ291" s="15" t="s">
        <v>22</v>
      </c>
      <c r="BK291" s="181">
        <f t="shared" si="89"/>
        <v>0</v>
      </c>
      <c r="BL291" s="15" t="s">
        <v>143</v>
      </c>
      <c r="BM291" s="15" t="s">
        <v>883</v>
      </c>
    </row>
    <row r="292" spans="2:65" s="1" customFormat="1" ht="22.5" customHeight="1">
      <c r="B292" s="32"/>
      <c r="C292" s="170" t="s">
        <v>884</v>
      </c>
      <c r="D292" s="170" t="s">
        <v>145</v>
      </c>
      <c r="E292" s="171" t="s">
        <v>885</v>
      </c>
      <c r="F292" s="172" t="s">
        <v>886</v>
      </c>
      <c r="G292" s="173" t="s">
        <v>153</v>
      </c>
      <c r="H292" s="174">
        <v>11</v>
      </c>
      <c r="I292" s="175"/>
      <c r="J292" s="176">
        <f t="shared" si="80"/>
        <v>0</v>
      </c>
      <c r="K292" s="172" t="s">
        <v>149</v>
      </c>
      <c r="L292" s="52"/>
      <c r="M292" s="177" t="s">
        <v>20</v>
      </c>
      <c r="N292" s="178" t="s">
        <v>45</v>
      </c>
      <c r="O292" s="33"/>
      <c r="P292" s="179">
        <f t="shared" si="81"/>
        <v>0</v>
      </c>
      <c r="Q292" s="179">
        <v>0</v>
      </c>
      <c r="R292" s="179">
        <f t="shared" si="82"/>
        <v>0</v>
      </c>
      <c r="S292" s="179">
        <v>0</v>
      </c>
      <c r="T292" s="180">
        <f t="shared" si="83"/>
        <v>0</v>
      </c>
      <c r="AR292" s="15" t="s">
        <v>143</v>
      </c>
      <c r="AT292" s="15" t="s">
        <v>145</v>
      </c>
      <c r="AU292" s="15" t="s">
        <v>22</v>
      </c>
      <c r="AY292" s="15" t="s">
        <v>144</v>
      </c>
      <c r="BE292" s="181">
        <f t="shared" si="84"/>
        <v>0</v>
      </c>
      <c r="BF292" s="181">
        <f t="shared" si="85"/>
        <v>0</v>
      </c>
      <c r="BG292" s="181">
        <f t="shared" si="86"/>
        <v>0</v>
      </c>
      <c r="BH292" s="181">
        <f t="shared" si="87"/>
        <v>0</v>
      </c>
      <c r="BI292" s="181">
        <f t="shared" si="88"/>
        <v>0</v>
      </c>
      <c r="BJ292" s="15" t="s">
        <v>22</v>
      </c>
      <c r="BK292" s="181">
        <f t="shared" si="89"/>
        <v>0</v>
      </c>
      <c r="BL292" s="15" t="s">
        <v>143</v>
      </c>
      <c r="BM292" s="15" t="s">
        <v>887</v>
      </c>
    </row>
    <row r="293" spans="2:65" s="1" customFormat="1" ht="31.5" customHeight="1">
      <c r="B293" s="32"/>
      <c r="C293" s="170" t="s">
        <v>888</v>
      </c>
      <c r="D293" s="170" t="s">
        <v>145</v>
      </c>
      <c r="E293" s="171" t="s">
        <v>889</v>
      </c>
      <c r="F293" s="172" t="s">
        <v>890</v>
      </c>
      <c r="G293" s="173" t="s">
        <v>153</v>
      </c>
      <c r="H293" s="174">
        <v>4</v>
      </c>
      <c r="I293" s="175"/>
      <c r="J293" s="176">
        <f t="shared" si="80"/>
        <v>0</v>
      </c>
      <c r="K293" s="172" t="s">
        <v>149</v>
      </c>
      <c r="L293" s="52"/>
      <c r="M293" s="177" t="s">
        <v>20</v>
      </c>
      <c r="N293" s="178" t="s">
        <v>45</v>
      </c>
      <c r="O293" s="33"/>
      <c r="P293" s="179">
        <f t="shared" si="81"/>
        <v>0</v>
      </c>
      <c r="Q293" s="179">
        <v>0</v>
      </c>
      <c r="R293" s="179">
        <f t="shared" si="82"/>
        <v>0</v>
      </c>
      <c r="S293" s="179">
        <v>0</v>
      </c>
      <c r="T293" s="180">
        <f t="shared" si="83"/>
        <v>0</v>
      </c>
      <c r="AR293" s="15" t="s">
        <v>143</v>
      </c>
      <c r="AT293" s="15" t="s">
        <v>145</v>
      </c>
      <c r="AU293" s="15" t="s">
        <v>22</v>
      </c>
      <c r="AY293" s="15" t="s">
        <v>144</v>
      </c>
      <c r="BE293" s="181">
        <f t="shared" si="84"/>
        <v>0</v>
      </c>
      <c r="BF293" s="181">
        <f t="shared" si="85"/>
        <v>0</v>
      </c>
      <c r="BG293" s="181">
        <f t="shared" si="86"/>
        <v>0</v>
      </c>
      <c r="BH293" s="181">
        <f t="shared" si="87"/>
        <v>0</v>
      </c>
      <c r="BI293" s="181">
        <f t="shared" si="88"/>
        <v>0</v>
      </c>
      <c r="BJ293" s="15" t="s">
        <v>22</v>
      </c>
      <c r="BK293" s="181">
        <f t="shared" si="89"/>
        <v>0</v>
      </c>
      <c r="BL293" s="15" t="s">
        <v>143</v>
      </c>
      <c r="BM293" s="15" t="s">
        <v>891</v>
      </c>
    </row>
    <row r="294" spans="2:65" s="1" customFormat="1" ht="31.5" customHeight="1">
      <c r="B294" s="32"/>
      <c r="C294" s="170" t="s">
        <v>892</v>
      </c>
      <c r="D294" s="170" t="s">
        <v>145</v>
      </c>
      <c r="E294" s="171" t="s">
        <v>893</v>
      </c>
      <c r="F294" s="172" t="s">
        <v>894</v>
      </c>
      <c r="G294" s="173" t="s">
        <v>153</v>
      </c>
      <c r="H294" s="174">
        <v>3</v>
      </c>
      <c r="I294" s="175"/>
      <c r="J294" s="176">
        <f t="shared" si="80"/>
        <v>0</v>
      </c>
      <c r="K294" s="172" t="s">
        <v>149</v>
      </c>
      <c r="L294" s="52"/>
      <c r="M294" s="177" t="s">
        <v>20</v>
      </c>
      <c r="N294" s="178" t="s">
        <v>45</v>
      </c>
      <c r="O294" s="33"/>
      <c r="P294" s="179">
        <f t="shared" si="81"/>
        <v>0</v>
      </c>
      <c r="Q294" s="179">
        <v>0</v>
      </c>
      <c r="R294" s="179">
        <f t="shared" si="82"/>
        <v>0</v>
      </c>
      <c r="S294" s="179">
        <v>0</v>
      </c>
      <c r="T294" s="180">
        <f t="shared" si="83"/>
        <v>0</v>
      </c>
      <c r="AR294" s="15" t="s">
        <v>143</v>
      </c>
      <c r="AT294" s="15" t="s">
        <v>145</v>
      </c>
      <c r="AU294" s="15" t="s">
        <v>22</v>
      </c>
      <c r="AY294" s="15" t="s">
        <v>144</v>
      </c>
      <c r="BE294" s="181">
        <f t="shared" si="84"/>
        <v>0</v>
      </c>
      <c r="BF294" s="181">
        <f t="shared" si="85"/>
        <v>0</v>
      </c>
      <c r="BG294" s="181">
        <f t="shared" si="86"/>
        <v>0</v>
      </c>
      <c r="BH294" s="181">
        <f t="shared" si="87"/>
        <v>0</v>
      </c>
      <c r="BI294" s="181">
        <f t="shared" si="88"/>
        <v>0</v>
      </c>
      <c r="BJ294" s="15" t="s">
        <v>22</v>
      </c>
      <c r="BK294" s="181">
        <f t="shared" si="89"/>
        <v>0</v>
      </c>
      <c r="BL294" s="15" t="s">
        <v>143</v>
      </c>
      <c r="BM294" s="15" t="s">
        <v>895</v>
      </c>
    </row>
    <row r="295" spans="2:65" s="1" customFormat="1" ht="44.25" customHeight="1">
      <c r="B295" s="32"/>
      <c r="C295" s="170" t="s">
        <v>896</v>
      </c>
      <c r="D295" s="170" t="s">
        <v>145</v>
      </c>
      <c r="E295" s="171" t="s">
        <v>897</v>
      </c>
      <c r="F295" s="172" t="s">
        <v>898</v>
      </c>
      <c r="G295" s="173" t="s">
        <v>153</v>
      </c>
      <c r="H295" s="174">
        <v>2</v>
      </c>
      <c r="I295" s="175"/>
      <c r="J295" s="176">
        <f t="shared" si="80"/>
        <v>0</v>
      </c>
      <c r="K295" s="172" t="s">
        <v>149</v>
      </c>
      <c r="L295" s="52"/>
      <c r="M295" s="177" t="s">
        <v>20</v>
      </c>
      <c r="N295" s="178" t="s">
        <v>45</v>
      </c>
      <c r="O295" s="33"/>
      <c r="P295" s="179">
        <f t="shared" si="81"/>
        <v>0</v>
      </c>
      <c r="Q295" s="179">
        <v>0</v>
      </c>
      <c r="R295" s="179">
        <f t="shared" si="82"/>
        <v>0</v>
      </c>
      <c r="S295" s="179">
        <v>0</v>
      </c>
      <c r="T295" s="180">
        <f t="shared" si="83"/>
        <v>0</v>
      </c>
      <c r="AR295" s="15" t="s">
        <v>143</v>
      </c>
      <c r="AT295" s="15" t="s">
        <v>145</v>
      </c>
      <c r="AU295" s="15" t="s">
        <v>22</v>
      </c>
      <c r="AY295" s="15" t="s">
        <v>144</v>
      </c>
      <c r="BE295" s="181">
        <f t="shared" si="84"/>
        <v>0</v>
      </c>
      <c r="BF295" s="181">
        <f t="shared" si="85"/>
        <v>0</v>
      </c>
      <c r="BG295" s="181">
        <f t="shared" si="86"/>
        <v>0</v>
      </c>
      <c r="BH295" s="181">
        <f t="shared" si="87"/>
        <v>0</v>
      </c>
      <c r="BI295" s="181">
        <f t="shared" si="88"/>
        <v>0</v>
      </c>
      <c r="BJ295" s="15" t="s">
        <v>22</v>
      </c>
      <c r="BK295" s="181">
        <f t="shared" si="89"/>
        <v>0</v>
      </c>
      <c r="BL295" s="15" t="s">
        <v>143</v>
      </c>
      <c r="BM295" s="15" t="s">
        <v>899</v>
      </c>
    </row>
    <row r="296" spans="2:65" s="1" customFormat="1" ht="31.5" customHeight="1">
      <c r="B296" s="32"/>
      <c r="C296" s="170" t="s">
        <v>900</v>
      </c>
      <c r="D296" s="170" t="s">
        <v>145</v>
      </c>
      <c r="E296" s="171" t="s">
        <v>901</v>
      </c>
      <c r="F296" s="172" t="s">
        <v>902</v>
      </c>
      <c r="G296" s="173" t="s">
        <v>153</v>
      </c>
      <c r="H296" s="174">
        <v>4</v>
      </c>
      <c r="I296" s="175"/>
      <c r="J296" s="176">
        <f t="shared" si="80"/>
        <v>0</v>
      </c>
      <c r="K296" s="172" t="s">
        <v>149</v>
      </c>
      <c r="L296" s="52"/>
      <c r="M296" s="177" t="s">
        <v>20</v>
      </c>
      <c r="N296" s="178" t="s">
        <v>45</v>
      </c>
      <c r="O296" s="33"/>
      <c r="P296" s="179">
        <f t="shared" si="81"/>
        <v>0</v>
      </c>
      <c r="Q296" s="179">
        <v>0</v>
      </c>
      <c r="R296" s="179">
        <f t="shared" si="82"/>
        <v>0</v>
      </c>
      <c r="S296" s="179">
        <v>0</v>
      </c>
      <c r="T296" s="180">
        <f t="shared" si="83"/>
        <v>0</v>
      </c>
      <c r="AR296" s="15" t="s">
        <v>143</v>
      </c>
      <c r="AT296" s="15" t="s">
        <v>145</v>
      </c>
      <c r="AU296" s="15" t="s">
        <v>22</v>
      </c>
      <c r="AY296" s="15" t="s">
        <v>144</v>
      </c>
      <c r="BE296" s="181">
        <f t="shared" si="84"/>
        <v>0</v>
      </c>
      <c r="BF296" s="181">
        <f t="shared" si="85"/>
        <v>0</v>
      </c>
      <c r="BG296" s="181">
        <f t="shared" si="86"/>
        <v>0</v>
      </c>
      <c r="BH296" s="181">
        <f t="shared" si="87"/>
        <v>0</v>
      </c>
      <c r="BI296" s="181">
        <f t="shared" si="88"/>
        <v>0</v>
      </c>
      <c r="BJ296" s="15" t="s">
        <v>22</v>
      </c>
      <c r="BK296" s="181">
        <f t="shared" si="89"/>
        <v>0</v>
      </c>
      <c r="BL296" s="15" t="s">
        <v>143</v>
      </c>
      <c r="BM296" s="15" t="s">
        <v>903</v>
      </c>
    </row>
    <row r="297" spans="2:65" s="1" customFormat="1" ht="31.5" customHeight="1">
      <c r="B297" s="32"/>
      <c r="C297" s="170" t="s">
        <v>904</v>
      </c>
      <c r="D297" s="170" t="s">
        <v>145</v>
      </c>
      <c r="E297" s="171" t="s">
        <v>905</v>
      </c>
      <c r="F297" s="172" t="s">
        <v>906</v>
      </c>
      <c r="G297" s="173" t="s">
        <v>153</v>
      </c>
      <c r="H297" s="174">
        <v>8</v>
      </c>
      <c r="I297" s="175"/>
      <c r="J297" s="176">
        <f t="shared" si="80"/>
        <v>0</v>
      </c>
      <c r="K297" s="172" t="s">
        <v>149</v>
      </c>
      <c r="L297" s="52"/>
      <c r="M297" s="177" t="s">
        <v>20</v>
      </c>
      <c r="N297" s="178" t="s">
        <v>45</v>
      </c>
      <c r="O297" s="33"/>
      <c r="P297" s="179">
        <f t="shared" si="81"/>
        <v>0</v>
      </c>
      <c r="Q297" s="179">
        <v>0</v>
      </c>
      <c r="R297" s="179">
        <f t="shared" si="82"/>
        <v>0</v>
      </c>
      <c r="S297" s="179">
        <v>0</v>
      </c>
      <c r="T297" s="180">
        <f t="shared" si="83"/>
        <v>0</v>
      </c>
      <c r="AR297" s="15" t="s">
        <v>143</v>
      </c>
      <c r="AT297" s="15" t="s">
        <v>145</v>
      </c>
      <c r="AU297" s="15" t="s">
        <v>22</v>
      </c>
      <c r="AY297" s="15" t="s">
        <v>144</v>
      </c>
      <c r="BE297" s="181">
        <f t="shared" si="84"/>
        <v>0</v>
      </c>
      <c r="BF297" s="181">
        <f t="shared" si="85"/>
        <v>0</v>
      </c>
      <c r="BG297" s="181">
        <f t="shared" si="86"/>
        <v>0</v>
      </c>
      <c r="BH297" s="181">
        <f t="shared" si="87"/>
        <v>0</v>
      </c>
      <c r="BI297" s="181">
        <f t="shared" si="88"/>
        <v>0</v>
      </c>
      <c r="BJ297" s="15" t="s">
        <v>22</v>
      </c>
      <c r="BK297" s="181">
        <f t="shared" si="89"/>
        <v>0</v>
      </c>
      <c r="BL297" s="15" t="s">
        <v>143</v>
      </c>
      <c r="BM297" s="15" t="s">
        <v>907</v>
      </c>
    </row>
    <row r="298" spans="2:65" s="1" customFormat="1" ht="44.25" customHeight="1">
      <c r="B298" s="32"/>
      <c r="C298" s="170" t="s">
        <v>908</v>
      </c>
      <c r="D298" s="170" t="s">
        <v>145</v>
      </c>
      <c r="E298" s="171" t="s">
        <v>909</v>
      </c>
      <c r="F298" s="172" t="s">
        <v>910</v>
      </c>
      <c r="G298" s="173" t="s">
        <v>153</v>
      </c>
      <c r="H298" s="174">
        <v>10</v>
      </c>
      <c r="I298" s="175"/>
      <c r="J298" s="176">
        <f t="shared" si="80"/>
        <v>0</v>
      </c>
      <c r="K298" s="172" t="s">
        <v>149</v>
      </c>
      <c r="L298" s="52"/>
      <c r="M298" s="177" t="s">
        <v>20</v>
      </c>
      <c r="N298" s="178" t="s">
        <v>45</v>
      </c>
      <c r="O298" s="33"/>
      <c r="P298" s="179">
        <f t="shared" si="81"/>
        <v>0</v>
      </c>
      <c r="Q298" s="179">
        <v>0</v>
      </c>
      <c r="R298" s="179">
        <f t="shared" si="82"/>
        <v>0</v>
      </c>
      <c r="S298" s="179">
        <v>0</v>
      </c>
      <c r="T298" s="180">
        <f t="shared" si="83"/>
        <v>0</v>
      </c>
      <c r="AR298" s="15" t="s">
        <v>143</v>
      </c>
      <c r="AT298" s="15" t="s">
        <v>145</v>
      </c>
      <c r="AU298" s="15" t="s">
        <v>22</v>
      </c>
      <c r="AY298" s="15" t="s">
        <v>144</v>
      </c>
      <c r="BE298" s="181">
        <f t="shared" si="84"/>
        <v>0</v>
      </c>
      <c r="BF298" s="181">
        <f t="shared" si="85"/>
        <v>0</v>
      </c>
      <c r="BG298" s="181">
        <f t="shared" si="86"/>
        <v>0</v>
      </c>
      <c r="BH298" s="181">
        <f t="shared" si="87"/>
        <v>0</v>
      </c>
      <c r="BI298" s="181">
        <f t="shared" si="88"/>
        <v>0</v>
      </c>
      <c r="BJ298" s="15" t="s">
        <v>22</v>
      </c>
      <c r="BK298" s="181">
        <f t="shared" si="89"/>
        <v>0</v>
      </c>
      <c r="BL298" s="15" t="s">
        <v>143</v>
      </c>
      <c r="BM298" s="15" t="s">
        <v>911</v>
      </c>
    </row>
    <row r="299" spans="2:65" s="1" customFormat="1" ht="44.25" customHeight="1">
      <c r="B299" s="32"/>
      <c r="C299" s="170" t="s">
        <v>912</v>
      </c>
      <c r="D299" s="170" t="s">
        <v>145</v>
      </c>
      <c r="E299" s="171" t="s">
        <v>913</v>
      </c>
      <c r="F299" s="172" t="s">
        <v>914</v>
      </c>
      <c r="G299" s="173" t="s">
        <v>359</v>
      </c>
      <c r="H299" s="174">
        <v>1</v>
      </c>
      <c r="I299" s="175"/>
      <c r="J299" s="176">
        <f t="shared" si="80"/>
        <v>0</v>
      </c>
      <c r="K299" s="172" t="s">
        <v>149</v>
      </c>
      <c r="L299" s="52"/>
      <c r="M299" s="177" t="s">
        <v>20</v>
      </c>
      <c r="N299" s="178" t="s">
        <v>45</v>
      </c>
      <c r="O299" s="33"/>
      <c r="P299" s="179">
        <f t="shared" si="81"/>
        <v>0</v>
      </c>
      <c r="Q299" s="179">
        <v>0</v>
      </c>
      <c r="R299" s="179">
        <f t="shared" si="82"/>
        <v>0</v>
      </c>
      <c r="S299" s="179">
        <v>0</v>
      </c>
      <c r="T299" s="180">
        <f t="shared" si="83"/>
        <v>0</v>
      </c>
      <c r="AR299" s="15" t="s">
        <v>143</v>
      </c>
      <c r="AT299" s="15" t="s">
        <v>145</v>
      </c>
      <c r="AU299" s="15" t="s">
        <v>22</v>
      </c>
      <c r="AY299" s="15" t="s">
        <v>144</v>
      </c>
      <c r="BE299" s="181">
        <f t="shared" si="84"/>
        <v>0</v>
      </c>
      <c r="BF299" s="181">
        <f t="shared" si="85"/>
        <v>0</v>
      </c>
      <c r="BG299" s="181">
        <f t="shared" si="86"/>
        <v>0</v>
      </c>
      <c r="BH299" s="181">
        <f t="shared" si="87"/>
        <v>0</v>
      </c>
      <c r="BI299" s="181">
        <f t="shared" si="88"/>
        <v>0</v>
      </c>
      <c r="BJ299" s="15" t="s">
        <v>22</v>
      </c>
      <c r="BK299" s="181">
        <f t="shared" si="89"/>
        <v>0</v>
      </c>
      <c r="BL299" s="15" t="s">
        <v>143</v>
      </c>
      <c r="BM299" s="15" t="s">
        <v>915</v>
      </c>
    </row>
    <row r="300" spans="2:65" s="1" customFormat="1" ht="22.5" customHeight="1">
      <c r="B300" s="32"/>
      <c r="C300" s="170" t="s">
        <v>916</v>
      </c>
      <c r="D300" s="170" t="s">
        <v>145</v>
      </c>
      <c r="E300" s="171" t="s">
        <v>917</v>
      </c>
      <c r="F300" s="172" t="s">
        <v>918</v>
      </c>
      <c r="G300" s="173" t="s">
        <v>153</v>
      </c>
      <c r="H300" s="174">
        <v>43</v>
      </c>
      <c r="I300" s="175"/>
      <c r="J300" s="176">
        <f t="shared" si="80"/>
        <v>0</v>
      </c>
      <c r="K300" s="172" t="s">
        <v>149</v>
      </c>
      <c r="L300" s="52"/>
      <c r="M300" s="177" t="s">
        <v>20</v>
      </c>
      <c r="N300" s="178" t="s">
        <v>45</v>
      </c>
      <c r="O300" s="33"/>
      <c r="P300" s="179">
        <f t="shared" si="81"/>
        <v>0</v>
      </c>
      <c r="Q300" s="179">
        <v>0</v>
      </c>
      <c r="R300" s="179">
        <f t="shared" si="82"/>
        <v>0</v>
      </c>
      <c r="S300" s="179">
        <v>0</v>
      </c>
      <c r="T300" s="180">
        <f t="shared" si="83"/>
        <v>0</v>
      </c>
      <c r="AR300" s="15" t="s">
        <v>143</v>
      </c>
      <c r="AT300" s="15" t="s">
        <v>145</v>
      </c>
      <c r="AU300" s="15" t="s">
        <v>22</v>
      </c>
      <c r="AY300" s="15" t="s">
        <v>144</v>
      </c>
      <c r="BE300" s="181">
        <f t="shared" si="84"/>
        <v>0</v>
      </c>
      <c r="BF300" s="181">
        <f t="shared" si="85"/>
        <v>0</v>
      </c>
      <c r="BG300" s="181">
        <f t="shared" si="86"/>
        <v>0</v>
      </c>
      <c r="BH300" s="181">
        <f t="shared" si="87"/>
        <v>0</v>
      </c>
      <c r="BI300" s="181">
        <f t="shared" si="88"/>
        <v>0</v>
      </c>
      <c r="BJ300" s="15" t="s">
        <v>22</v>
      </c>
      <c r="BK300" s="181">
        <f t="shared" si="89"/>
        <v>0</v>
      </c>
      <c r="BL300" s="15" t="s">
        <v>143</v>
      </c>
      <c r="BM300" s="15" t="s">
        <v>919</v>
      </c>
    </row>
    <row r="301" spans="2:65" s="1" customFormat="1" ht="22.5" customHeight="1">
      <c r="B301" s="32"/>
      <c r="C301" s="170" t="s">
        <v>920</v>
      </c>
      <c r="D301" s="170" t="s">
        <v>145</v>
      </c>
      <c r="E301" s="171" t="s">
        <v>921</v>
      </c>
      <c r="F301" s="172" t="s">
        <v>385</v>
      </c>
      <c r="G301" s="173" t="s">
        <v>148</v>
      </c>
      <c r="H301" s="174">
        <v>0.03</v>
      </c>
      <c r="I301" s="175"/>
      <c r="J301" s="176">
        <f t="shared" si="80"/>
        <v>0</v>
      </c>
      <c r="K301" s="172" t="s">
        <v>149</v>
      </c>
      <c r="L301" s="52"/>
      <c r="M301" s="177" t="s">
        <v>20</v>
      </c>
      <c r="N301" s="178" t="s">
        <v>45</v>
      </c>
      <c r="O301" s="33"/>
      <c r="P301" s="179">
        <f t="shared" si="81"/>
        <v>0</v>
      </c>
      <c r="Q301" s="179">
        <v>0</v>
      </c>
      <c r="R301" s="179">
        <f t="shared" si="82"/>
        <v>0</v>
      </c>
      <c r="S301" s="179">
        <v>0</v>
      </c>
      <c r="T301" s="180">
        <f t="shared" si="83"/>
        <v>0</v>
      </c>
      <c r="AR301" s="15" t="s">
        <v>143</v>
      </c>
      <c r="AT301" s="15" t="s">
        <v>145</v>
      </c>
      <c r="AU301" s="15" t="s">
        <v>22</v>
      </c>
      <c r="AY301" s="15" t="s">
        <v>144</v>
      </c>
      <c r="BE301" s="181">
        <f t="shared" si="84"/>
        <v>0</v>
      </c>
      <c r="BF301" s="181">
        <f t="shared" si="85"/>
        <v>0</v>
      </c>
      <c r="BG301" s="181">
        <f t="shared" si="86"/>
        <v>0</v>
      </c>
      <c r="BH301" s="181">
        <f t="shared" si="87"/>
        <v>0</v>
      </c>
      <c r="BI301" s="181">
        <f t="shared" si="88"/>
        <v>0</v>
      </c>
      <c r="BJ301" s="15" t="s">
        <v>22</v>
      </c>
      <c r="BK301" s="181">
        <f t="shared" si="89"/>
        <v>0</v>
      </c>
      <c r="BL301" s="15" t="s">
        <v>143</v>
      </c>
      <c r="BM301" s="15" t="s">
        <v>922</v>
      </c>
    </row>
    <row r="302" spans="2:65" s="1" customFormat="1" ht="22.5" customHeight="1">
      <c r="B302" s="32"/>
      <c r="C302" s="170" t="s">
        <v>923</v>
      </c>
      <c r="D302" s="170" t="s">
        <v>145</v>
      </c>
      <c r="E302" s="171" t="s">
        <v>924</v>
      </c>
      <c r="F302" s="172" t="s">
        <v>925</v>
      </c>
      <c r="G302" s="173" t="s">
        <v>148</v>
      </c>
      <c r="H302" s="174">
        <v>0.1</v>
      </c>
      <c r="I302" s="175"/>
      <c r="J302" s="176">
        <f t="shared" si="80"/>
        <v>0</v>
      </c>
      <c r="K302" s="172" t="s">
        <v>149</v>
      </c>
      <c r="L302" s="52"/>
      <c r="M302" s="177" t="s">
        <v>20</v>
      </c>
      <c r="N302" s="178" t="s">
        <v>45</v>
      </c>
      <c r="O302" s="33"/>
      <c r="P302" s="179">
        <f t="shared" si="81"/>
        <v>0</v>
      </c>
      <c r="Q302" s="179">
        <v>0</v>
      </c>
      <c r="R302" s="179">
        <f t="shared" si="82"/>
        <v>0</v>
      </c>
      <c r="S302" s="179">
        <v>0</v>
      </c>
      <c r="T302" s="180">
        <f t="shared" si="83"/>
        <v>0</v>
      </c>
      <c r="AR302" s="15" t="s">
        <v>143</v>
      </c>
      <c r="AT302" s="15" t="s">
        <v>145</v>
      </c>
      <c r="AU302" s="15" t="s">
        <v>22</v>
      </c>
      <c r="AY302" s="15" t="s">
        <v>144</v>
      </c>
      <c r="BE302" s="181">
        <f t="shared" si="84"/>
        <v>0</v>
      </c>
      <c r="BF302" s="181">
        <f t="shared" si="85"/>
        <v>0</v>
      </c>
      <c r="BG302" s="181">
        <f t="shared" si="86"/>
        <v>0</v>
      </c>
      <c r="BH302" s="181">
        <f t="shared" si="87"/>
        <v>0</v>
      </c>
      <c r="BI302" s="181">
        <f t="shared" si="88"/>
        <v>0</v>
      </c>
      <c r="BJ302" s="15" t="s">
        <v>22</v>
      </c>
      <c r="BK302" s="181">
        <f t="shared" si="89"/>
        <v>0</v>
      </c>
      <c r="BL302" s="15" t="s">
        <v>143</v>
      </c>
      <c r="BM302" s="15" t="s">
        <v>926</v>
      </c>
    </row>
    <row r="303" spans="2:63" s="9" customFormat="1" ht="37.35" customHeight="1">
      <c r="B303" s="156"/>
      <c r="C303" s="157"/>
      <c r="D303" s="158" t="s">
        <v>73</v>
      </c>
      <c r="E303" s="159" t="s">
        <v>927</v>
      </c>
      <c r="F303" s="159" t="s">
        <v>928</v>
      </c>
      <c r="G303" s="157"/>
      <c r="H303" s="157"/>
      <c r="I303" s="160"/>
      <c r="J303" s="161">
        <f>BK303</f>
        <v>0</v>
      </c>
      <c r="K303" s="157"/>
      <c r="L303" s="162"/>
      <c r="M303" s="163"/>
      <c r="N303" s="164"/>
      <c r="O303" s="164"/>
      <c r="P303" s="165">
        <f>SUM(P304:P321)</f>
        <v>0</v>
      </c>
      <c r="Q303" s="164"/>
      <c r="R303" s="165">
        <f>SUM(R304:R321)</f>
        <v>0</v>
      </c>
      <c r="S303" s="164"/>
      <c r="T303" s="166">
        <f>SUM(T304:T321)</f>
        <v>0</v>
      </c>
      <c r="AR303" s="167" t="s">
        <v>143</v>
      </c>
      <c r="AT303" s="168" t="s">
        <v>73</v>
      </c>
      <c r="AU303" s="168" t="s">
        <v>74</v>
      </c>
      <c r="AY303" s="167" t="s">
        <v>144</v>
      </c>
      <c r="BK303" s="169">
        <f>SUM(BK304:BK321)</f>
        <v>0</v>
      </c>
    </row>
    <row r="304" spans="2:65" s="1" customFormat="1" ht="22.5" customHeight="1">
      <c r="B304" s="32"/>
      <c r="C304" s="170" t="s">
        <v>929</v>
      </c>
      <c r="D304" s="170" t="s">
        <v>145</v>
      </c>
      <c r="E304" s="171" t="s">
        <v>930</v>
      </c>
      <c r="F304" s="172" t="s">
        <v>931</v>
      </c>
      <c r="G304" s="173" t="s">
        <v>148</v>
      </c>
      <c r="H304" s="174">
        <v>1</v>
      </c>
      <c r="I304" s="175"/>
      <c r="J304" s="176">
        <f aca="true" t="shared" si="90" ref="J304:J321">ROUND(I304*H304,2)</f>
        <v>0</v>
      </c>
      <c r="K304" s="172" t="s">
        <v>149</v>
      </c>
      <c r="L304" s="52"/>
      <c r="M304" s="177" t="s">
        <v>20</v>
      </c>
      <c r="N304" s="178" t="s">
        <v>45</v>
      </c>
      <c r="O304" s="33"/>
      <c r="P304" s="179">
        <f aca="true" t="shared" si="91" ref="P304:P321">O304*H304</f>
        <v>0</v>
      </c>
      <c r="Q304" s="179">
        <v>0</v>
      </c>
      <c r="R304" s="179">
        <f aca="true" t="shared" si="92" ref="R304:R321">Q304*H304</f>
        <v>0</v>
      </c>
      <c r="S304" s="179">
        <v>0</v>
      </c>
      <c r="T304" s="180">
        <f aca="true" t="shared" si="93" ref="T304:T321">S304*H304</f>
        <v>0</v>
      </c>
      <c r="AR304" s="15" t="s">
        <v>143</v>
      </c>
      <c r="AT304" s="15" t="s">
        <v>145</v>
      </c>
      <c r="AU304" s="15" t="s">
        <v>22</v>
      </c>
      <c r="AY304" s="15" t="s">
        <v>144</v>
      </c>
      <c r="BE304" s="181">
        <f aca="true" t="shared" si="94" ref="BE304:BE321">IF(N304="základní",J304,0)</f>
        <v>0</v>
      </c>
      <c r="BF304" s="181">
        <f aca="true" t="shared" si="95" ref="BF304:BF321">IF(N304="snížená",J304,0)</f>
        <v>0</v>
      </c>
      <c r="BG304" s="181">
        <f aca="true" t="shared" si="96" ref="BG304:BG321">IF(N304="zákl. přenesená",J304,0)</f>
        <v>0</v>
      </c>
      <c r="BH304" s="181">
        <f aca="true" t="shared" si="97" ref="BH304:BH321">IF(N304="sníž. přenesená",J304,0)</f>
        <v>0</v>
      </c>
      <c r="BI304" s="181">
        <f aca="true" t="shared" si="98" ref="BI304:BI321">IF(N304="nulová",J304,0)</f>
        <v>0</v>
      </c>
      <c r="BJ304" s="15" t="s">
        <v>22</v>
      </c>
      <c r="BK304" s="181">
        <f aca="true" t="shared" si="99" ref="BK304:BK321">ROUND(I304*H304,2)</f>
        <v>0</v>
      </c>
      <c r="BL304" s="15" t="s">
        <v>143</v>
      </c>
      <c r="BM304" s="15" t="s">
        <v>932</v>
      </c>
    </row>
    <row r="305" spans="2:65" s="1" customFormat="1" ht="31.5" customHeight="1">
      <c r="B305" s="32"/>
      <c r="C305" s="170" t="s">
        <v>933</v>
      </c>
      <c r="D305" s="170" t="s">
        <v>145</v>
      </c>
      <c r="E305" s="171" t="s">
        <v>934</v>
      </c>
      <c r="F305" s="172" t="s">
        <v>935</v>
      </c>
      <c r="G305" s="173" t="s">
        <v>153</v>
      </c>
      <c r="H305" s="174">
        <v>1</v>
      </c>
      <c r="I305" s="175"/>
      <c r="J305" s="176">
        <f t="shared" si="90"/>
        <v>0</v>
      </c>
      <c r="K305" s="172" t="s">
        <v>149</v>
      </c>
      <c r="L305" s="52"/>
      <c r="M305" s="177" t="s">
        <v>20</v>
      </c>
      <c r="N305" s="178" t="s">
        <v>45</v>
      </c>
      <c r="O305" s="33"/>
      <c r="P305" s="179">
        <f t="shared" si="91"/>
        <v>0</v>
      </c>
      <c r="Q305" s="179">
        <v>0</v>
      </c>
      <c r="R305" s="179">
        <f t="shared" si="92"/>
        <v>0</v>
      </c>
      <c r="S305" s="179">
        <v>0</v>
      </c>
      <c r="T305" s="180">
        <f t="shared" si="93"/>
        <v>0</v>
      </c>
      <c r="AR305" s="15" t="s">
        <v>143</v>
      </c>
      <c r="AT305" s="15" t="s">
        <v>145</v>
      </c>
      <c r="AU305" s="15" t="s">
        <v>22</v>
      </c>
      <c r="AY305" s="15" t="s">
        <v>144</v>
      </c>
      <c r="BE305" s="181">
        <f t="shared" si="94"/>
        <v>0</v>
      </c>
      <c r="BF305" s="181">
        <f t="shared" si="95"/>
        <v>0</v>
      </c>
      <c r="BG305" s="181">
        <f t="shared" si="96"/>
        <v>0</v>
      </c>
      <c r="BH305" s="181">
        <f t="shared" si="97"/>
        <v>0</v>
      </c>
      <c r="BI305" s="181">
        <f t="shared" si="98"/>
        <v>0</v>
      </c>
      <c r="BJ305" s="15" t="s">
        <v>22</v>
      </c>
      <c r="BK305" s="181">
        <f t="shared" si="99"/>
        <v>0</v>
      </c>
      <c r="BL305" s="15" t="s">
        <v>143</v>
      </c>
      <c r="BM305" s="15" t="s">
        <v>936</v>
      </c>
    </row>
    <row r="306" spans="2:65" s="1" customFormat="1" ht="22.5" customHeight="1">
      <c r="B306" s="32"/>
      <c r="C306" s="170" t="s">
        <v>937</v>
      </c>
      <c r="D306" s="170" t="s">
        <v>145</v>
      </c>
      <c r="E306" s="171" t="s">
        <v>938</v>
      </c>
      <c r="F306" s="172" t="s">
        <v>939</v>
      </c>
      <c r="G306" s="173" t="s">
        <v>153</v>
      </c>
      <c r="H306" s="174">
        <v>1</v>
      </c>
      <c r="I306" s="175"/>
      <c r="J306" s="176">
        <f t="shared" si="90"/>
        <v>0</v>
      </c>
      <c r="K306" s="172" t="s">
        <v>149</v>
      </c>
      <c r="L306" s="52"/>
      <c r="M306" s="177" t="s">
        <v>20</v>
      </c>
      <c r="N306" s="178" t="s">
        <v>45</v>
      </c>
      <c r="O306" s="33"/>
      <c r="P306" s="179">
        <f t="shared" si="91"/>
        <v>0</v>
      </c>
      <c r="Q306" s="179">
        <v>0</v>
      </c>
      <c r="R306" s="179">
        <f t="shared" si="92"/>
        <v>0</v>
      </c>
      <c r="S306" s="179">
        <v>0</v>
      </c>
      <c r="T306" s="180">
        <f t="shared" si="93"/>
        <v>0</v>
      </c>
      <c r="AR306" s="15" t="s">
        <v>143</v>
      </c>
      <c r="AT306" s="15" t="s">
        <v>145</v>
      </c>
      <c r="AU306" s="15" t="s">
        <v>22</v>
      </c>
      <c r="AY306" s="15" t="s">
        <v>144</v>
      </c>
      <c r="BE306" s="181">
        <f t="shared" si="94"/>
        <v>0</v>
      </c>
      <c r="BF306" s="181">
        <f t="shared" si="95"/>
        <v>0</v>
      </c>
      <c r="BG306" s="181">
        <f t="shared" si="96"/>
        <v>0</v>
      </c>
      <c r="BH306" s="181">
        <f t="shared" si="97"/>
        <v>0</v>
      </c>
      <c r="BI306" s="181">
        <f t="shared" si="98"/>
        <v>0</v>
      </c>
      <c r="BJ306" s="15" t="s">
        <v>22</v>
      </c>
      <c r="BK306" s="181">
        <f t="shared" si="99"/>
        <v>0</v>
      </c>
      <c r="BL306" s="15" t="s">
        <v>143</v>
      </c>
      <c r="BM306" s="15" t="s">
        <v>940</v>
      </c>
    </row>
    <row r="307" spans="2:65" s="1" customFormat="1" ht="22.5" customHeight="1">
      <c r="B307" s="32"/>
      <c r="C307" s="170" t="s">
        <v>941</v>
      </c>
      <c r="D307" s="170" t="s">
        <v>145</v>
      </c>
      <c r="E307" s="171" t="s">
        <v>942</v>
      </c>
      <c r="F307" s="172" t="s">
        <v>943</v>
      </c>
      <c r="G307" s="173" t="s">
        <v>153</v>
      </c>
      <c r="H307" s="174">
        <v>1</v>
      </c>
      <c r="I307" s="175"/>
      <c r="J307" s="176">
        <f t="shared" si="90"/>
        <v>0</v>
      </c>
      <c r="K307" s="172" t="s">
        <v>149</v>
      </c>
      <c r="L307" s="52"/>
      <c r="M307" s="177" t="s">
        <v>20</v>
      </c>
      <c r="N307" s="178" t="s">
        <v>45</v>
      </c>
      <c r="O307" s="33"/>
      <c r="P307" s="179">
        <f t="shared" si="91"/>
        <v>0</v>
      </c>
      <c r="Q307" s="179">
        <v>0</v>
      </c>
      <c r="R307" s="179">
        <f t="shared" si="92"/>
        <v>0</v>
      </c>
      <c r="S307" s="179">
        <v>0</v>
      </c>
      <c r="T307" s="180">
        <f t="shared" si="93"/>
        <v>0</v>
      </c>
      <c r="AR307" s="15" t="s">
        <v>143</v>
      </c>
      <c r="AT307" s="15" t="s">
        <v>145</v>
      </c>
      <c r="AU307" s="15" t="s">
        <v>22</v>
      </c>
      <c r="AY307" s="15" t="s">
        <v>144</v>
      </c>
      <c r="BE307" s="181">
        <f t="shared" si="94"/>
        <v>0</v>
      </c>
      <c r="BF307" s="181">
        <f t="shared" si="95"/>
        <v>0</v>
      </c>
      <c r="BG307" s="181">
        <f t="shared" si="96"/>
        <v>0</v>
      </c>
      <c r="BH307" s="181">
        <f t="shared" si="97"/>
        <v>0</v>
      </c>
      <c r="BI307" s="181">
        <f t="shared" si="98"/>
        <v>0</v>
      </c>
      <c r="BJ307" s="15" t="s">
        <v>22</v>
      </c>
      <c r="BK307" s="181">
        <f t="shared" si="99"/>
        <v>0</v>
      </c>
      <c r="BL307" s="15" t="s">
        <v>143</v>
      </c>
      <c r="BM307" s="15" t="s">
        <v>944</v>
      </c>
    </row>
    <row r="308" spans="2:65" s="1" customFormat="1" ht="22.5" customHeight="1">
      <c r="B308" s="32"/>
      <c r="C308" s="170" t="s">
        <v>945</v>
      </c>
      <c r="D308" s="170" t="s">
        <v>145</v>
      </c>
      <c r="E308" s="171" t="s">
        <v>946</v>
      </c>
      <c r="F308" s="172" t="s">
        <v>947</v>
      </c>
      <c r="G308" s="173" t="s">
        <v>153</v>
      </c>
      <c r="H308" s="174">
        <v>1</v>
      </c>
      <c r="I308" s="175"/>
      <c r="J308" s="176">
        <f t="shared" si="90"/>
        <v>0</v>
      </c>
      <c r="K308" s="172" t="s">
        <v>149</v>
      </c>
      <c r="L308" s="52"/>
      <c r="M308" s="177" t="s">
        <v>20</v>
      </c>
      <c r="N308" s="178" t="s">
        <v>45</v>
      </c>
      <c r="O308" s="33"/>
      <c r="P308" s="179">
        <f t="shared" si="91"/>
        <v>0</v>
      </c>
      <c r="Q308" s="179">
        <v>0</v>
      </c>
      <c r="R308" s="179">
        <f t="shared" si="92"/>
        <v>0</v>
      </c>
      <c r="S308" s="179">
        <v>0</v>
      </c>
      <c r="T308" s="180">
        <f t="shared" si="93"/>
        <v>0</v>
      </c>
      <c r="AR308" s="15" t="s">
        <v>143</v>
      </c>
      <c r="AT308" s="15" t="s">
        <v>145</v>
      </c>
      <c r="AU308" s="15" t="s">
        <v>22</v>
      </c>
      <c r="AY308" s="15" t="s">
        <v>144</v>
      </c>
      <c r="BE308" s="181">
        <f t="shared" si="94"/>
        <v>0</v>
      </c>
      <c r="BF308" s="181">
        <f t="shared" si="95"/>
        <v>0</v>
      </c>
      <c r="BG308" s="181">
        <f t="shared" si="96"/>
        <v>0</v>
      </c>
      <c r="BH308" s="181">
        <f t="shared" si="97"/>
        <v>0</v>
      </c>
      <c r="BI308" s="181">
        <f t="shared" si="98"/>
        <v>0</v>
      </c>
      <c r="BJ308" s="15" t="s">
        <v>22</v>
      </c>
      <c r="BK308" s="181">
        <f t="shared" si="99"/>
        <v>0</v>
      </c>
      <c r="BL308" s="15" t="s">
        <v>143</v>
      </c>
      <c r="BM308" s="15" t="s">
        <v>948</v>
      </c>
    </row>
    <row r="309" spans="2:65" s="1" customFormat="1" ht="22.5" customHeight="1">
      <c r="B309" s="32"/>
      <c r="C309" s="170" t="s">
        <v>949</v>
      </c>
      <c r="D309" s="170" t="s">
        <v>145</v>
      </c>
      <c r="E309" s="171" t="s">
        <v>950</v>
      </c>
      <c r="F309" s="172" t="s">
        <v>951</v>
      </c>
      <c r="G309" s="173" t="s">
        <v>153</v>
      </c>
      <c r="H309" s="174">
        <v>1</v>
      </c>
      <c r="I309" s="175"/>
      <c r="J309" s="176">
        <f t="shared" si="90"/>
        <v>0</v>
      </c>
      <c r="K309" s="172" t="s">
        <v>149</v>
      </c>
      <c r="L309" s="52"/>
      <c r="M309" s="177" t="s">
        <v>20</v>
      </c>
      <c r="N309" s="178" t="s">
        <v>45</v>
      </c>
      <c r="O309" s="33"/>
      <c r="P309" s="179">
        <f t="shared" si="91"/>
        <v>0</v>
      </c>
      <c r="Q309" s="179">
        <v>0</v>
      </c>
      <c r="R309" s="179">
        <f t="shared" si="92"/>
        <v>0</v>
      </c>
      <c r="S309" s="179">
        <v>0</v>
      </c>
      <c r="T309" s="180">
        <f t="shared" si="93"/>
        <v>0</v>
      </c>
      <c r="AR309" s="15" t="s">
        <v>143</v>
      </c>
      <c r="AT309" s="15" t="s">
        <v>145</v>
      </c>
      <c r="AU309" s="15" t="s">
        <v>22</v>
      </c>
      <c r="AY309" s="15" t="s">
        <v>144</v>
      </c>
      <c r="BE309" s="181">
        <f t="shared" si="94"/>
        <v>0</v>
      </c>
      <c r="BF309" s="181">
        <f t="shared" si="95"/>
        <v>0</v>
      </c>
      <c r="BG309" s="181">
        <f t="shared" si="96"/>
        <v>0</v>
      </c>
      <c r="BH309" s="181">
        <f t="shared" si="97"/>
        <v>0</v>
      </c>
      <c r="BI309" s="181">
        <f t="shared" si="98"/>
        <v>0</v>
      </c>
      <c r="BJ309" s="15" t="s">
        <v>22</v>
      </c>
      <c r="BK309" s="181">
        <f t="shared" si="99"/>
        <v>0</v>
      </c>
      <c r="BL309" s="15" t="s">
        <v>143</v>
      </c>
      <c r="BM309" s="15" t="s">
        <v>952</v>
      </c>
    </row>
    <row r="310" spans="2:65" s="1" customFormat="1" ht="22.5" customHeight="1">
      <c r="B310" s="32"/>
      <c r="C310" s="170" t="s">
        <v>953</v>
      </c>
      <c r="D310" s="170" t="s">
        <v>145</v>
      </c>
      <c r="E310" s="171" t="s">
        <v>954</v>
      </c>
      <c r="F310" s="172" t="s">
        <v>955</v>
      </c>
      <c r="G310" s="173" t="s">
        <v>153</v>
      </c>
      <c r="H310" s="174">
        <v>17</v>
      </c>
      <c r="I310" s="175"/>
      <c r="J310" s="176">
        <f t="shared" si="90"/>
        <v>0</v>
      </c>
      <c r="K310" s="172" t="s">
        <v>149</v>
      </c>
      <c r="L310" s="52"/>
      <c r="M310" s="177" t="s">
        <v>20</v>
      </c>
      <c r="N310" s="178" t="s">
        <v>45</v>
      </c>
      <c r="O310" s="33"/>
      <c r="P310" s="179">
        <f t="shared" si="91"/>
        <v>0</v>
      </c>
      <c r="Q310" s="179">
        <v>0</v>
      </c>
      <c r="R310" s="179">
        <f t="shared" si="92"/>
        <v>0</v>
      </c>
      <c r="S310" s="179">
        <v>0</v>
      </c>
      <c r="T310" s="180">
        <f t="shared" si="93"/>
        <v>0</v>
      </c>
      <c r="AR310" s="15" t="s">
        <v>143</v>
      </c>
      <c r="AT310" s="15" t="s">
        <v>145</v>
      </c>
      <c r="AU310" s="15" t="s">
        <v>22</v>
      </c>
      <c r="AY310" s="15" t="s">
        <v>144</v>
      </c>
      <c r="BE310" s="181">
        <f t="shared" si="94"/>
        <v>0</v>
      </c>
      <c r="BF310" s="181">
        <f t="shared" si="95"/>
        <v>0</v>
      </c>
      <c r="BG310" s="181">
        <f t="shared" si="96"/>
        <v>0</v>
      </c>
      <c r="BH310" s="181">
        <f t="shared" si="97"/>
        <v>0</v>
      </c>
      <c r="BI310" s="181">
        <f t="shared" si="98"/>
        <v>0</v>
      </c>
      <c r="BJ310" s="15" t="s">
        <v>22</v>
      </c>
      <c r="BK310" s="181">
        <f t="shared" si="99"/>
        <v>0</v>
      </c>
      <c r="BL310" s="15" t="s">
        <v>143</v>
      </c>
      <c r="BM310" s="15" t="s">
        <v>956</v>
      </c>
    </row>
    <row r="311" spans="2:65" s="1" customFormat="1" ht="22.5" customHeight="1">
      <c r="B311" s="32"/>
      <c r="C311" s="170" t="s">
        <v>28</v>
      </c>
      <c r="D311" s="170" t="s">
        <v>145</v>
      </c>
      <c r="E311" s="171" t="s">
        <v>957</v>
      </c>
      <c r="F311" s="172" t="s">
        <v>958</v>
      </c>
      <c r="G311" s="173" t="s">
        <v>153</v>
      </c>
      <c r="H311" s="174">
        <v>11</v>
      </c>
      <c r="I311" s="175"/>
      <c r="J311" s="176">
        <f t="shared" si="90"/>
        <v>0</v>
      </c>
      <c r="K311" s="172" t="s">
        <v>149</v>
      </c>
      <c r="L311" s="52"/>
      <c r="M311" s="177" t="s">
        <v>20</v>
      </c>
      <c r="N311" s="178" t="s">
        <v>45</v>
      </c>
      <c r="O311" s="33"/>
      <c r="P311" s="179">
        <f t="shared" si="91"/>
        <v>0</v>
      </c>
      <c r="Q311" s="179">
        <v>0</v>
      </c>
      <c r="R311" s="179">
        <f t="shared" si="92"/>
        <v>0</v>
      </c>
      <c r="S311" s="179">
        <v>0</v>
      </c>
      <c r="T311" s="180">
        <f t="shared" si="93"/>
        <v>0</v>
      </c>
      <c r="AR311" s="15" t="s">
        <v>143</v>
      </c>
      <c r="AT311" s="15" t="s">
        <v>145</v>
      </c>
      <c r="AU311" s="15" t="s">
        <v>22</v>
      </c>
      <c r="AY311" s="15" t="s">
        <v>144</v>
      </c>
      <c r="BE311" s="181">
        <f t="shared" si="94"/>
        <v>0</v>
      </c>
      <c r="BF311" s="181">
        <f t="shared" si="95"/>
        <v>0</v>
      </c>
      <c r="BG311" s="181">
        <f t="shared" si="96"/>
        <v>0</v>
      </c>
      <c r="BH311" s="181">
        <f t="shared" si="97"/>
        <v>0</v>
      </c>
      <c r="BI311" s="181">
        <f t="shared" si="98"/>
        <v>0</v>
      </c>
      <c r="BJ311" s="15" t="s">
        <v>22</v>
      </c>
      <c r="BK311" s="181">
        <f t="shared" si="99"/>
        <v>0</v>
      </c>
      <c r="BL311" s="15" t="s">
        <v>143</v>
      </c>
      <c r="BM311" s="15" t="s">
        <v>959</v>
      </c>
    </row>
    <row r="312" spans="2:65" s="1" customFormat="1" ht="22.5" customHeight="1">
      <c r="B312" s="32"/>
      <c r="C312" s="170" t="s">
        <v>960</v>
      </c>
      <c r="D312" s="170" t="s">
        <v>145</v>
      </c>
      <c r="E312" s="171" t="s">
        <v>961</v>
      </c>
      <c r="F312" s="172" t="s">
        <v>962</v>
      </c>
      <c r="G312" s="173" t="s">
        <v>153</v>
      </c>
      <c r="H312" s="174">
        <v>5</v>
      </c>
      <c r="I312" s="175"/>
      <c r="J312" s="176">
        <f t="shared" si="90"/>
        <v>0</v>
      </c>
      <c r="K312" s="172" t="s">
        <v>149</v>
      </c>
      <c r="L312" s="52"/>
      <c r="M312" s="177" t="s">
        <v>20</v>
      </c>
      <c r="N312" s="178" t="s">
        <v>45</v>
      </c>
      <c r="O312" s="33"/>
      <c r="P312" s="179">
        <f t="shared" si="91"/>
        <v>0</v>
      </c>
      <c r="Q312" s="179">
        <v>0</v>
      </c>
      <c r="R312" s="179">
        <f t="shared" si="92"/>
        <v>0</v>
      </c>
      <c r="S312" s="179">
        <v>0</v>
      </c>
      <c r="T312" s="180">
        <f t="shared" si="93"/>
        <v>0</v>
      </c>
      <c r="AR312" s="15" t="s">
        <v>143</v>
      </c>
      <c r="AT312" s="15" t="s">
        <v>145</v>
      </c>
      <c r="AU312" s="15" t="s">
        <v>22</v>
      </c>
      <c r="AY312" s="15" t="s">
        <v>144</v>
      </c>
      <c r="BE312" s="181">
        <f t="shared" si="94"/>
        <v>0</v>
      </c>
      <c r="BF312" s="181">
        <f t="shared" si="95"/>
        <v>0</v>
      </c>
      <c r="BG312" s="181">
        <f t="shared" si="96"/>
        <v>0</v>
      </c>
      <c r="BH312" s="181">
        <f t="shared" si="97"/>
        <v>0</v>
      </c>
      <c r="BI312" s="181">
        <f t="shared" si="98"/>
        <v>0</v>
      </c>
      <c r="BJ312" s="15" t="s">
        <v>22</v>
      </c>
      <c r="BK312" s="181">
        <f t="shared" si="99"/>
        <v>0</v>
      </c>
      <c r="BL312" s="15" t="s">
        <v>143</v>
      </c>
      <c r="BM312" s="15" t="s">
        <v>963</v>
      </c>
    </row>
    <row r="313" spans="2:65" s="1" customFormat="1" ht="22.5" customHeight="1">
      <c r="B313" s="32"/>
      <c r="C313" s="170" t="s">
        <v>964</v>
      </c>
      <c r="D313" s="170" t="s">
        <v>145</v>
      </c>
      <c r="E313" s="171" t="s">
        <v>965</v>
      </c>
      <c r="F313" s="172" t="s">
        <v>966</v>
      </c>
      <c r="G313" s="173" t="s">
        <v>153</v>
      </c>
      <c r="H313" s="174">
        <v>3</v>
      </c>
      <c r="I313" s="175"/>
      <c r="J313" s="176">
        <f t="shared" si="90"/>
        <v>0</v>
      </c>
      <c r="K313" s="172" t="s">
        <v>149</v>
      </c>
      <c r="L313" s="52"/>
      <c r="M313" s="177" t="s">
        <v>20</v>
      </c>
      <c r="N313" s="178" t="s">
        <v>45</v>
      </c>
      <c r="O313" s="33"/>
      <c r="P313" s="179">
        <f t="shared" si="91"/>
        <v>0</v>
      </c>
      <c r="Q313" s="179">
        <v>0</v>
      </c>
      <c r="R313" s="179">
        <f t="shared" si="92"/>
        <v>0</v>
      </c>
      <c r="S313" s="179">
        <v>0</v>
      </c>
      <c r="T313" s="180">
        <f t="shared" si="93"/>
        <v>0</v>
      </c>
      <c r="AR313" s="15" t="s">
        <v>143</v>
      </c>
      <c r="AT313" s="15" t="s">
        <v>145</v>
      </c>
      <c r="AU313" s="15" t="s">
        <v>22</v>
      </c>
      <c r="AY313" s="15" t="s">
        <v>144</v>
      </c>
      <c r="BE313" s="181">
        <f t="shared" si="94"/>
        <v>0</v>
      </c>
      <c r="BF313" s="181">
        <f t="shared" si="95"/>
        <v>0</v>
      </c>
      <c r="BG313" s="181">
        <f t="shared" si="96"/>
        <v>0</v>
      </c>
      <c r="BH313" s="181">
        <f t="shared" si="97"/>
        <v>0</v>
      </c>
      <c r="BI313" s="181">
        <f t="shared" si="98"/>
        <v>0</v>
      </c>
      <c r="BJ313" s="15" t="s">
        <v>22</v>
      </c>
      <c r="BK313" s="181">
        <f t="shared" si="99"/>
        <v>0</v>
      </c>
      <c r="BL313" s="15" t="s">
        <v>143</v>
      </c>
      <c r="BM313" s="15" t="s">
        <v>967</v>
      </c>
    </row>
    <row r="314" spans="2:65" s="1" customFormat="1" ht="22.5" customHeight="1">
      <c r="B314" s="32"/>
      <c r="C314" s="170" t="s">
        <v>968</v>
      </c>
      <c r="D314" s="170" t="s">
        <v>145</v>
      </c>
      <c r="E314" s="171" t="s">
        <v>969</v>
      </c>
      <c r="F314" s="172" t="s">
        <v>970</v>
      </c>
      <c r="G314" s="173" t="s">
        <v>153</v>
      </c>
      <c r="H314" s="174">
        <v>1</v>
      </c>
      <c r="I314" s="175"/>
      <c r="J314" s="176">
        <f t="shared" si="90"/>
        <v>0</v>
      </c>
      <c r="K314" s="172" t="s">
        <v>149</v>
      </c>
      <c r="L314" s="52"/>
      <c r="M314" s="177" t="s">
        <v>20</v>
      </c>
      <c r="N314" s="178" t="s">
        <v>45</v>
      </c>
      <c r="O314" s="33"/>
      <c r="P314" s="179">
        <f t="shared" si="91"/>
        <v>0</v>
      </c>
      <c r="Q314" s="179">
        <v>0</v>
      </c>
      <c r="R314" s="179">
        <f t="shared" si="92"/>
        <v>0</v>
      </c>
      <c r="S314" s="179">
        <v>0</v>
      </c>
      <c r="T314" s="180">
        <f t="shared" si="93"/>
        <v>0</v>
      </c>
      <c r="AR314" s="15" t="s">
        <v>143</v>
      </c>
      <c r="AT314" s="15" t="s">
        <v>145</v>
      </c>
      <c r="AU314" s="15" t="s">
        <v>22</v>
      </c>
      <c r="AY314" s="15" t="s">
        <v>144</v>
      </c>
      <c r="BE314" s="181">
        <f t="shared" si="94"/>
        <v>0</v>
      </c>
      <c r="BF314" s="181">
        <f t="shared" si="95"/>
        <v>0</v>
      </c>
      <c r="BG314" s="181">
        <f t="shared" si="96"/>
        <v>0</v>
      </c>
      <c r="BH314" s="181">
        <f t="shared" si="97"/>
        <v>0</v>
      </c>
      <c r="BI314" s="181">
        <f t="shared" si="98"/>
        <v>0</v>
      </c>
      <c r="BJ314" s="15" t="s">
        <v>22</v>
      </c>
      <c r="BK314" s="181">
        <f t="shared" si="99"/>
        <v>0</v>
      </c>
      <c r="BL314" s="15" t="s">
        <v>143</v>
      </c>
      <c r="BM314" s="15" t="s">
        <v>971</v>
      </c>
    </row>
    <row r="315" spans="2:65" s="1" customFormat="1" ht="22.5" customHeight="1">
      <c r="B315" s="32"/>
      <c r="C315" s="170" t="s">
        <v>972</v>
      </c>
      <c r="D315" s="170" t="s">
        <v>145</v>
      </c>
      <c r="E315" s="171" t="s">
        <v>973</v>
      </c>
      <c r="F315" s="172" t="s">
        <v>974</v>
      </c>
      <c r="G315" s="173" t="s">
        <v>153</v>
      </c>
      <c r="H315" s="174">
        <v>1</v>
      </c>
      <c r="I315" s="175"/>
      <c r="J315" s="176">
        <f t="shared" si="90"/>
        <v>0</v>
      </c>
      <c r="K315" s="172" t="s">
        <v>149</v>
      </c>
      <c r="L315" s="52"/>
      <c r="M315" s="177" t="s">
        <v>20</v>
      </c>
      <c r="N315" s="178" t="s">
        <v>45</v>
      </c>
      <c r="O315" s="33"/>
      <c r="P315" s="179">
        <f t="shared" si="91"/>
        <v>0</v>
      </c>
      <c r="Q315" s="179">
        <v>0</v>
      </c>
      <c r="R315" s="179">
        <f t="shared" si="92"/>
        <v>0</v>
      </c>
      <c r="S315" s="179">
        <v>0</v>
      </c>
      <c r="T315" s="180">
        <f t="shared" si="93"/>
        <v>0</v>
      </c>
      <c r="AR315" s="15" t="s">
        <v>143</v>
      </c>
      <c r="AT315" s="15" t="s">
        <v>145</v>
      </c>
      <c r="AU315" s="15" t="s">
        <v>22</v>
      </c>
      <c r="AY315" s="15" t="s">
        <v>144</v>
      </c>
      <c r="BE315" s="181">
        <f t="shared" si="94"/>
        <v>0</v>
      </c>
      <c r="BF315" s="181">
        <f t="shared" si="95"/>
        <v>0</v>
      </c>
      <c r="BG315" s="181">
        <f t="shared" si="96"/>
        <v>0</v>
      </c>
      <c r="BH315" s="181">
        <f t="shared" si="97"/>
        <v>0</v>
      </c>
      <c r="BI315" s="181">
        <f t="shared" si="98"/>
        <v>0</v>
      </c>
      <c r="BJ315" s="15" t="s">
        <v>22</v>
      </c>
      <c r="BK315" s="181">
        <f t="shared" si="99"/>
        <v>0</v>
      </c>
      <c r="BL315" s="15" t="s">
        <v>143</v>
      </c>
      <c r="BM315" s="15" t="s">
        <v>975</v>
      </c>
    </row>
    <row r="316" spans="2:65" s="1" customFormat="1" ht="22.5" customHeight="1">
      <c r="B316" s="32"/>
      <c r="C316" s="170" t="s">
        <v>976</v>
      </c>
      <c r="D316" s="170" t="s">
        <v>145</v>
      </c>
      <c r="E316" s="171" t="s">
        <v>977</v>
      </c>
      <c r="F316" s="172" t="s">
        <v>978</v>
      </c>
      <c r="G316" s="173" t="s">
        <v>153</v>
      </c>
      <c r="H316" s="174">
        <v>1</v>
      </c>
      <c r="I316" s="175"/>
      <c r="J316" s="176">
        <f t="shared" si="90"/>
        <v>0</v>
      </c>
      <c r="K316" s="172" t="s">
        <v>149</v>
      </c>
      <c r="L316" s="52"/>
      <c r="M316" s="177" t="s">
        <v>20</v>
      </c>
      <c r="N316" s="178" t="s">
        <v>45</v>
      </c>
      <c r="O316" s="33"/>
      <c r="P316" s="179">
        <f t="shared" si="91"/>
        <v>0</v>
      </c>
      <c r="Q316" s="179">
        <v>0</v>
      </c>
      <c r="R316" s="179">
        <f t="shared" si="92"/>
        <v>0</v>
      </c>
      <c r="S316" s="179">
        <v>0</v>
      </c>
      <c r="T316" s="180">
        <f t="shared" si="93"/>
        <v>0</v>
      </c>
      <c r="AR316" s="15" t="s">
        <v>143</v>
      </c>
      <c r="AT316" s="15" t="s">
        <v>145</v>
      </c>
      <c r="AU316" s="15" t="s">
        <v>22</v>
      </c>
      <c r="AY316" s="15" t="s">
        <v>144</v>
      </c>
      <c r="BE316" s="181">
        <f t="shared" si="94"/>
        <v>0</v>
      </c>
      <c r="BF316" s="181">
        <f t="shared" si="95"/>
        <v>0</v>
      </c>
      <c r="BG316" s="181">
        <f t="shared" si="96"/>
        <v>0</v>
      </c>
      <c r="BH316" s="181">
        <f t="shared" si="97"/>
        <v>0</v>
      </c>
      <c r="BI316" s="181">
        <f t="shared" si="98"/>
        <v>0</v>
      </c>
      <c r="BJ316" s="15" t="s">
        <v>22</v>
      </c>
      <c r="BK316" s="181">
        <f t="shared" si="99"/>
        <v>0</v>
      </c>
      <c r="BL316" s="15" t="s">
        <v>143</v>
      </c>
      <c r="BM316" s="15" t="s">
        <v>979</v>
      </c>
    </row>
    <row r="317" spans="2:65" s="1" customFormat="1" ht="22.5" customHeight="1">
      <c r="B317" s="32"/>
      <c r="C317" s="170" t="s">
        <v>980</v>
      </c>
      <c r="D317" s="170" t="s">
        <v>145</v>
      </c>
      <c r="E317" s="171" t="s">
        <v>981</v>
      </c>
      <c r="F317" s="172" t="s">
        <v>982</v>
      </c>
      <c r="G317" s="173" t="s">
        <v>153</v>
      </c>
      <c r="H317" s="174">
        <v>23</v>
      </c>
      <c r="I317" s="175"/>
      <c r="J317" s="176">
        <f t="shared" si="90"/>
        <v>0</v>
      </c>
      <c r="K317" s="172" t="s">
        <v>149</v>
      </c>
      <c r="L317" s="52"/>
      <c r="M317" s="177" t="s">
        <v>20</v>
      </c>
      <c r="N317" s="178" t="s">
        <v>45</v>
      </c>
      <c r="O317" s="33"/>
      <c r="P317" s="179">
        <f t="shared" si="91"/>
        <v>0</v>
      </c>
      <c r="Q317" s="179">
        <v>0</v>
      </c>
      <c r="R317" s="179">
        <f t="shared" si="92"/>
        <v>0</v>
      </c>
      <c r="S317" s="179">
        <v>0</v>
      </c>
      <c r="T317" s="180">
        <f t="shared" si="93"/>
        <v>0</v>
      </c>
      <c r="AR317" s="15" t="s">
        <v>143</v>
      </c>
      <c r="AT317" s="15" t="s">
        <v>145</v>
      </c>
      <c r="AU317" s="15" t="s">
        <v>22</v>
      </c>
      <c r="AY317" s="15" t="s">
        <v>144</v>
      </c>
      <c r="BE317" s="181">
        <f t="shared" si="94"/>
        <v>0</v>
      </c>
      <c r="BF317" s="181">
        <f t="shared" si="95"/>
        <v>0</v>
      </c>
      <c r="BG317" s="181">
        <f t="shared" si="96"/>
        <v>0</v>
      </c>
      <c r="BH317" s="181">
        <f t="shared" si="97"/>
        <v>0</v>
      </c>
      <c r="BI317" s="181">
        <f t="shared" si="98"/>
        <v>0</v>
      </c>
      <c r="BJ317" s="15" t="s">
        <v>22</v>
      </c>
      <c r="BK317" s="181">
        <f t="shared" si="99"/>
        <v>0</v>
      </c>
      <c r="BL317" s="15" t="s">
        <v>143</v>
      </c>
      <c r="BM317" s="15" t="s">
        <v>983</v>
      </c>
    </row>
    <row r="318" spans="2:65" s="1" customFormat="1" ht="22.5" customHeight="1">
      <c r="B318" s="32"/>
      <c r="C318" s="170" t="s">
        <v>984</v>
      </c>
      <c r="D318" s="170" t="s">
        <v>145</v>
      </c>
      <c r="E318" s="171" t="s">
        <v>985</v>
      </c>
      <c r="F318" s="172" t="s">
        <v>986</v>
      </c>
      <c r="G318" s="173" t="s">
        <v>153</v>
      </c>
      <c r="H318" s="174">
        <v>1</v>
      </c>
      <c r="I318" s="175"/>
      <c r="J318" s="176">
        <f t="shared" si="90"/>
        <v>0</v>
      </c>
      <c r="K318" s="172" t="s">
        <v>149</v>
      </c>
      <c r="L318" s="52"/>
      <c r="M318" s="177" t="s">
        <v>20</v>
      </c>
      <c r="N318" s="178" t="s">
        <v>45</v>
      </c>
      <c r="O318" s="33"/>
      <c r="P318" s="179">
        <f t="shared" si="91"/>
        <v>0</v>
      </c>
      <c r="Q318" s="179">
        <v>0</v>
      </c>
      <c r="R318" s="179">
        <f t="shared" si="92"/>
        <v>0</v>
      </c>
      <c r="S318" s="179">
        <v>0</v>
      </c>
      <c r="T318" s="180">
        <f t="shared" si="93"/>
        <v>0</v>
      </c>
      <c r="AR318" s="15" t="s">
        <v>143</v>
      </c>
      <c r="AT318" s="15" t="s">
        <v>145</v>
      </c>
      <c r="AU318" s="15" t="s">
        <v>22</v>
      </c>
      <c r="AY318" s="15" t="s">
        <v>144</v>
      </c>
      <c r="BE318" s="181">
        <f t="shared" si="94"/>
        <v>0</v>
      </c>
      <c r="BF318" s="181">
        <f t="shared" si="95"/>
        <v>0</v>
      </c>
      <c r="BG318" s="181">
        <f t="shared" si="96"/>
        <v>0</v>
      </c>
      <c r="BH318" s="181">
        <f t="shared" si="97"/>
        <v>0</v>
      </c>
      <c r="BI318" s="181">
        <f t="shared" si="98"/>
        <v>0</v>
      </c>
      <c r="BJ318" s="15" t="s">
        <v>22</v>
      </c>
      <c r="BK318" s="181">
        <f t="shared" si="99"/>
        <v>0</v>
      </c>
      <c r="BL318" s="15" t="s">
        <v>143</v>
      </c>
      <c r="BM318" s="15" t="s">
        <v>987</v>
      </c>
    </row>
    <row r="319" spans="2:65" s="1" customFormat="1" ht="22.5" customHeight="1">
      <c r="B319" s="32"/>
      <c r="C319" s="170" t="s">
        <v>988</v>
      </c>
      <c r="D319" s="170" t="s">
        <v>145</v>
      </c>
      <c r="E319" s="171" t="s">
        <v>989</v>
      </c>
      <c r="F319" s="172" t="s">
        <v>990</v>
      </c>
      <c r="G319" s="173" t="s">
        <v>359</v>
      </c>
      <c r="H319" s="174">
        <v>1</v>
      </c>
      <c r="I319" s="175"/>
      <c r="J319" s="176">
        <f t="shared" si="90"/>
        <v>0</v>
      </c>
      <c r="K319" s="172" t="s">
        <v>149</v>
      </c>
      <c r="L319" s="52"/>
      <c r="M319" s="177" t="s">
        <v>20</v>
      </c>
      <c r="N319" s="178" t="s">
        <v>45</v>
      </c>
      <c r="O319" s="33"/>
      <c r="P319" s="179">
        <f t="shared" si="91"/>
        <v>0</v>
      </c>
      <c r="Q319" s="179">
        <v>0</v>
      </c>
      <c r="R319" s="179">
        <f t="shared" si="92"/>
        <v>0</v>
      </c>
      <c r="S319" s="179">
        <v>0</v>
      </c>
      <c r="T319" s="180">
        <f t="shared" si="93"/>
        <v>0</v>
      </c>
      <c r="AR319" s="15" t="s">
        <v>143</v>
      </c>
      <c r="AT319" s="15" t="s">
        <v>145</v>
      </c>
      <c r="AU319" s="15" t="s">
        <v>22</v>
      </c>
      <c r="AY319" s="15" t="s">
        <v>144</v>
      </c>
      <c r="BE319" s="181">
        <f t="shared" si="94"/>
        <v>0</v>
      </c>
      <c r="BF319" s="181">
        <f t="shared" si="95"/>
        <v>0</v>
      </c>
      <c r="BG319" s="181">
        <f t="shared" si="96"/>
        <v>0</v>
      </c>
      <c r="BH319" s="181">
        <f t="shared" si="97"/>
        <v>0</v>
      </c>
      <c r="BI319" s="181">
        <f t="shared" si="98"/>
        <v>0</v>
      </c>
      <c r="BJ319" s="15" t="s">
        <v>22</v>
      </c>
      <c r="BK319" s="181">
        <f t="shared" si="99"/>
        <v>0</v>
      </c>
      <c r="BL319" s="15" t="s">
        <v>143</v>
      </c>
      <c r="BM319" s="15" t="s">
        <v>991</v>
      </c>
    </row>
    <row r="320" spans="2:65" s="1" customFormat="1" ht="22.5" customHeight="1">
      <c r="B320" s="32"/>
      <c r="C320" s="170" t="s">
        <v>992</v>
      </c>
      <c r="D320" s="170" t="s">
        <v>145</v>
      </c>
      <c r="E320" s="171" t="s">
        <v>993</v>
      </c>
      <c r="F320" s="172" t="s">
        <v>385</v>
      </c>
      <c r="G320" s="173" t="s">
        <v>148</v>
      </c>
      <c r="H320" s="174">
        <v>0.03</v>
      </c>
      <c r="I320" s="175"/>
      <c r="J320" s="176">
        <f t="shared" si="90"/>
        <v>0</v>
      </c>
      <c r="K320" s="172" t="s">
        <v>149</v>
      </c>
      <c r="L320" s="52"/>
      <c r="M320" s="177" t="s">
        <v>20</v>
      </c>
      <c r="N320" s="178" t="s">
        <v>45</v>
      </c>
      <c r="O320" s="33"/>
      <c r="P320" s="179">
        <f t="shared" si="91"/>
        <v>0</v>
      </c>
      <c r="Q320" s="179">
        <v>0</v>
      </c>
      <c r="R320" s="179">
        <f t="shared" si="92"/>
        <v>0</v>
      </c>
      <c r="S320" s="179">
        <v>0</v>
      </c>
      <c r="T320" s="180">
        <f t="shared" si="93"/>
        <v>0</v>
      </c>
      <c r="AR320" s="15" t="s">
        <v>143</v>
      </c>
      <c r="AT320" s="15" t="s">
        <v>145</v>
      </c>
      <c r="AU320" s="15" t="s">
        <v>22</v>
      </c>
      <c r="AY320" s="15" t="s">
        <v>144</v>
      </c>
      <c r="BE320" s="181">
        <f t="shared" si="94"/>
        <v>0</v>
      </c>
      <c r="BF320" s="181">
        <f t="shared" si="95"/>
        <v>0</v>
      </c>
      <c r="BG320" s="181">
        <f t="shared" si="96"/>
        <v>0</v>
      </c>
      <c r="BH320" s="181">
        <f t="shared" si="97"/>
        <v>0</v>
      </c>
      <c r="BI320" s="181">
        <f t="shared" si="98"/>
        <v>0</v>
      </c>
      <c r="BJ320" s="15" t="s">
        <v>22</v>
      </c>
      <c r="BK320" s="181">
        <f t="shared" si="99"/>
        <v>0</v>
      </c>
      <c r="BL320" s="15" t="s">
        <v>143</v>
      </c>
      <c r="BM320" s="15" t="s">
        <v>994</v>
      </c>
    </row>
    <row r="321" spans="2:65" s="1" customFormat="1" ht="22.5" customHeight="1">
      <c r="B321" s="32"/>
      <c r="C321" s="170" t="s">
        <v>995</v>
      </c>
      <c r="D321" s="170" t="s">
        <v>145</v>
      </c>
      <c r="E321" s="171" t="s">
        <v>996</v>
      </c>
      <c r="F321" s="172" t="s">
        <v>997</v>
      </c>
      <c r="G321" s="173" t="s">
        <v>148</v>
      </c>
      <c r="H321" s="174">
        <v>0.06</v>
      </c>
      <c r="I321" s="175"/>
      <c r="J321" s="176">
        <f t="shared" si="90"/>
        <v>0</v>
      </c>
      <c r="K321" s="172" t="s">
        <v>149</v>
      </c>
      <c r="L321" s="52"/>
      <c r="M321" s="177" t="s">
        <v>20</v>
      </c>
      <c r="N321" s="178" t="s">
        <v>45</v>
      </c>
      <c r="O321" s="33"/>
      <c r="P321" s="179">
        <f t="shared" si="91"/>
        <v>0</v>
      </c>
      <c r="Q321" s="179">
        <v>0</v>
      </c>
      <c r="R321" s="179">
        <f t="shared" si="92"/>
        <v>0</v>
      </c>
      <c r="S321" s="179">
        <v>0</v>
      </c>
      <c r="T321" s="180">
        <f t="shared" si="93"/>
        <v>0</v>
      </c>
      <c r="AR321" s="15" t="s">
        <v>143</v>
      </c>
      <c r="AT321" s="15" t="s">
        <v>145</v>
      </c>
      <c r="AU321" s="15" t="s">
        <v>22</v>
      </c>
      <c r="AY321" s="15" t="s">
        <v>144</v>
      </c>
      <c r="BE321" s="181">
        <f t="shared" si="94"/>
        <v>0</v>
      </c>
      <c r="BF321" s="181">
        <f t="shared" si="95"/>
        <v>0</v>
      </c>
      <c r="BG321" s="181">
        <f t="shared" si="96"/>
        <v>0</v>
      </c>
      <c r="BH321" s="181">
        <f t="shared" si="97"/>
        <v>0</v>
      </c>
      <c r="BI321" s="181">
        <f t="shared" si="98"/>
        <v>0</v>
      </c>
      <c r="BJ321" s="15" t="s">
        <v>22</v>
      </c>
      <c r="BK321" s="181">
        <f t="shared" si="99"/>
        <v>0</v>
      </c>
      <c r="BL321" s="15" t="s">
        <v>143</v>
      </c>
      <c r="BM321" s="15" t="s">
        <v>998</v>
      </c>
    </row>
    <row r="322" spans="2:63" s="9" customFormat="1" ht="37.35" customHeight="1">
      <c r="B322" s="156"/>
      <c r="C322" s="157"/>
      <c r="D322" s="158" t="s">
        <v>73</v>
      </c>
      <c r="E322" s="159" t="s">
        <v>999</v>
      </c>
      <c r="F322" s="159" t="s">
        <v>1000</v>
      </c>
      <c r="G322" s="157"/>
      <c r="H322" s="157"/>
      <c r="I322" s="160"/>
      <c r="J322" s="161">
        <f>BK322</f>
        <v>0</v>
      </c>
      <c r="K322" s="157"/>
      <c r="L322" s="162"/>
      <c r="M322" s="163"/>
      <c r="N322" s="164"/>
      <c r="O322" s="164"/>
      <c r="P322" s="165">
        <f>SUM(P323:P339)</f>
        <v>0</v>
      </c>
      <c r="Q322" s="164"/>
      <c r="R322" s="165">
        <f>SUM(R323:R339)</f>
        <v>0</v>
      </c>
      <c r="S322" s="164"/>
      <c r="T322" s="166">
        <f>SUM(T323:T339)</f>
        <v>0</v>
      </c>
      <c r="AR322" s="167" t="s">
        <v>143</v>
      </c>
      <c r="AT322" s="168" t="s">
        <v>73</v>
      </c>
      <c r="AU322" s="168" t="s">
        <v>74</v>
      </c>
      <c r="AY322" s="167" t="s">
        <v>144</v>
      </c>
      <c r="BK322" s="169">
        <f>SUM(BK323:BK339)</f>
        <v>0</v>
      </c>
    </row>
    <row r="323" spans="2:65" s="1" customFormat="1" ht="22.5" customHeight="1">
      <c r="B323" s="32"/>
      <c r="C323" s="170" t="s">
        <v>1001</v>
      </c>
      <c r="D323" s="170" t="s">
        <v>145</v>
      </c>
      <c r="E323" s="171" t="s">
        <v>1002</v>
      </c>
      <c r="F323" s="172" t="s">
        <v>1003</v>
      </c>
      <c r="G323" s="173" t="s">
        <v>148</v>
      </c>
      <c r="H323" s="174">
        <v>1</v>
      </c>
      <c r="I323" s="175"/>
      <c r="J323" s="176">
        <f aca="true" t="shared" si="100" ref="J323:J339">ROUND(I323*H323,2)</f>
        <v>0</v>
      </c>
      <c r="K323" s="172" t="s">
        <v>149</v>
      </c>
      <c r="L323" s="52"/>
      <c r="M323" s="177" t="s">
        <v>20</v>
      </c>
      <c r="N323" s="178" t="s">
        <v>45</v>
      </c>
      <c r="O323" s="33"/>
      <c r="P323" s="179">
        <f aca="true" t="shared" si="101" ref="P323:P339">O323*H323</f>
        <v>0</v>
      </c>
      <c r="Q323" s="179">
        <v>0</v>
      </c>
      <c r="R323" s="179">
        <f aca="true" t="shared" si="102" ref="R323:R339">Q323*H323</f>
        <v>0</v>
      </c>
      <c r="S323" s="179">
        <v>0</v>
      </c>
      <c r="T323" s="180">
        <f aca="true" t="shared" si="103" ref="T323:T339">S323*H323</f>
        <v>0</v>
      </c>
      <c r="AR323" s="15" t="s">
        <v>143</v>
      </c>
      <c r="AT323" s="15" t="s">
        <v>145</v>
      </c>
      <c r="AU323" s="15" t="s">
        <v>22</v>
      </c>
      <c r="AY323" s="15" t="s">
        <v>144</v>
      </c>
      <c r="BE323" s="181">
        <f aca="true" t="shared" si="104" ref="BE323:BE339">IF(N323="základní",J323,0)</f>
        <v>0</v>
      </c>
      <c r="BF323" s="181">
        <f aca="true" t="shared" si="105" ref="BF323:BF339">IF(N323="snížená",J323,0)</f>
        <v>0</v>
      </c>
      <c r="BG323" s="181">
        <f aca="true" t="shared" si="106" ref="BG323:BG339">IF(N323="zákl. přenesená",J323,0)</f>
        <v>0</v>
      </c>
      <c r="BH323" s="181">
        <f aca="true" t="shared" si="107" ref="BH323:BH339">IF(N323="sníž. přenesená",J323,0)</f>
        <v>0</v>
      </c>
      <c r="BI323" s="181">
        <f aca="true" t="shared" si="108" ref="BI323:BI339">IF(N323="nulová",J323,0)</f>
        <v>0</v>
      </c>
      <c r="BJ323" s="15" t="s">
        <v>22</v>
      </c>
      <c r="BK323" s="181">
        <f aca="true" t="shared" si="109" ref="BK323:BK339">ROUND(I323*H323,2)</f>
        <v>0</v>
      </c>
      <c r="BL323" s="15" t="s">
        <v>143</v>
      </c>
      <c r="BM323" s="15" t="s">
        <v>1004</v>
      </c>
    </row>
    <row r="324" spans="2:65" s="1" customFormat="1" ht="31.5" customHeight="1">
      <c r="B324" s="32"/>
      <c r="C324" s="170" t="s">
        <v>1005</v>
      </c>
      <c r="D324" s="170" t="s">
        <v>145</v>
      </c>
      <c r="E324" s="171" t="s">
        <v>934</v>
      </c>
      <c r="F324" s="172" t="s">
        <v>935</v>
      </c>
      <c r="G324" s="173" t="s">
        <v>153</v>
      </c>
      <c r="H324" s="174">
        <v>1</v>
      </c>
      <c r="I324" s="175"/>
      <c r="J324" s="176">
        <f t="shared" si="100"/>
        <v>0</v>
      </c>
      <c r="K324" s="172" t="s">
        <v>149</v>
      </c>
      <c r="L324" s="52"/>
      <c r="M324" s="177" t="s">
        <v>20</v>
      </c>
      <c r="N324" s="178" t="s">
        <v>45</v>
      </c>
      <c r="O324" s="33"/>
      <c r="P324" s="179">
        <f t="shared" si="101"/>
        <v>0</v>
      </c>
      <c r="Q324" s="179">
        <v>0</v>
      </c>
      <c r="R324" s="179">
        <f t="shared" si="102"/>
        <v>0</v>
      </c>
      <c r="S324" s="179">
        <v>0</v>
      </c>
      <c r="T324" s="180">
        <f t="shared" si="103"/>
        <v>0</v>
      </c>
      <c r="AR324" s="15" t="s">
        <v>143</v>
      </c>
      <c r="AT324" s="15" t="s">
        <v>145</v>
      </c>
      <c r="AU324" s="15" t="s">
        <v>22</v>
      </c>
      <c r="AY324" s="15" t="s">
        <v>144</v>
      </c>
      <c r="BE324" s="181">
        <f t="shared" si="104"/>
        <v>0</v>
      </c>
      <c r="BF324" s="181">
        <f t="shared" si="105"/>
        <v>0</v>
      </c>
      <c r="BG324" s="181">
        <f t="shared" si="106"/>
        <v>0</v>
      </c>
      <c r="BH324" s="181">
        <f t="shared" si="107"/>
        <v>0</v>
      </c>
      <c r="BI324" s="181">
        <f t="shared" si="108"/>
        <v>0</v>
      </c>
      <c r="BJ324" s="15" t="s">
        <v>22</v>
      </c>
      <c r="BK324" s="181">
        <f t="shared" si="109"/>
        <v>0</v>
      </c>
      <c r="BL324" s="15" t="s">
        <v>143</v>
      </c>
      <c r="BM324" s="15" t="s">
        <v>1006</v>
      </c>
    </row>
    <row r="325" spans="2:65" s="1" customFormat="1" ht="22.5" customHeight="1">
      <c r="B325" s="32"/>
      <c r="C325" s="170" t="s">
        <v>1007</v>
      </c>
      <c r="D325" s="170" t="s">
        <v>145</v>
      </c>
      <c r="E325" s="171" t="s">
        <v>938</v>
      </c>
      <c r="F325" s="172" t="s">
        <v>939</v>
      </c>
      <c r="G325" s="173" t="s">
        <v>153</v>
      </c>
      <c r="H325" s="174">
        <v>1</v>
      </c>
      <c r="I325" s="175"/>
      <c r="J325" s="176">
        <f t="shared" si="100"/>
        <v>0</v>
      </c>
      <c r="K325" s="172" t="s">
        <v>149</v>
      </c>
      <c r="L325" s="52"/>
      <c r="M325" s="177" t="s">
        <v>20</v>
      </c>
      <c r="N325" s="178" t="s">
        <v>45</v>
      </c>
      <c r="O325" s="33"/>
      <c r="P325" s="179">
        <f t="shared" si="101"/>
        <v>0</v>
      </c>
      <c r="Q325" s="179">
        <v>0</v>
      </c>
      <c r="R325" s="179">
        <f t="shared" si="102"/>
        <v>0</v>
      </c>
      <c r="S325" s="179">
        <v>0</v>
      </c>
      <c r="T325" s="180">
        <f t="shared" si="103"/>
        <v>0</v>
      </c>
      <c r="AR325" s="15" t="s">
        <v>143</v>
      </c>
      <c r="AT325" s="15" t="s">
        <v>145</v>
      </c>
      <c r="AU325" s="15" t="s">
        <v>22</v>
      </c>
      <c r="AY325" s="15" t="s">
        <v>144</v>
      </c>
      <c r="BE325" s="181">
        <f t="shared" si="104"/>
        <v>0</v>
      </c>
      <c r="BF325" s="181">
        <f t="shared" si="105"/>
        <v>0</v>
      </c>
      <c r="BG325" s="181">
        <f t="shared" si="106"/>
        <v>0</v>
      </c>
      <c r="BH325" s="181">
        <f t="shared" si="107"/>
        <v>0</v>
      </c>
      <c r="BI325" s="181">
        <f t="shared" si="108"/>
        <v>0</v>
      </c>
      <c r="BJ325" s="15" t="s">
        <v>22</v>
      </c>
      <c r="BK325" s="181">
        <f t="shared" si="109"/>
        <v>0</v>
      </c>
      <c r="BL325" s="15" t="s">
        <v>143</v>
      </c>
      <c r="BM325" s="15" t="s">
        <v>1008</v>
      </c>
    </row>
    <row r="326" spans="2:65" s="1" customFormat="1" ht="22.5" customHeight="1">
      <c r="B326" s="32"/>
      <c r="C326" s="170" t="s">
        <v>1009</v>
      </c>
      <c r="D326" s="170" t="s">
        <v>145</v>
      </c>
      <c r="E326" s="171" t="s">
        <v>942</v>
      </c>
      <c r="F326" s="172" t="s">
        <v>943</v>
      </c>
      <c r="G326" s="173" t="s">
        <v>153</v>
      </c>
      <c r="H326" s="174">
        <v>1</v>
      </c>
      <c r="I326" s="175"/>
      <c r="J326" s="176">
        <f t="shared" si="100"/>
        <v>0</v>
      </c>
      <c r="K326" s="172" t="s">
        <v>149</v>
      </c>
      <c r="L326" s="52"/>
      <c r="M326" s="177" t="s">
        <v>20</v>
      </c>
      <c r="N326" s="178" t="s">
        <v>45</v>
      </c>
      <c r="O326" s="33"/>
      <c r="P326" s="179">
        <f t="shared" si="101"/>
        <v>0</v>
      </c>
      <c r="Q326" s="179">
        <v>0</v>
      </c>
      <c r="R326" s="179">
        <f t="shared" si="102"/>
        <v>0</v>
      </c>
      <c r="S326" s="179">
        <v>0</v>
      </c>
      <c r="T326" s="180">
        <f t="shared" si="103"/>
        <v>0</v>
      </c>
      <c r="AR326" s="15" t="s">
        <v>143</v>
      </c>
      <c r="AT326" s="15" t="s">
        <v>145</v>
      </c>
      <c r="AU326" s="15" t="s">
        <v>22</v>
      </c>
      <c r="AY326" s="15" t="s">
        <v>144</v>
      </c>
      <c r="BE326" s="181">
        <f t="shared" si="104"/>
        <v>0</v>
      </c>
      <c r="BF326" s="181">
        <f t="shared" si="105"/>
        <v>0</v>
      </c>
      <c r="BG326" s="181">
        <f t="shared" si="106"/>
        <v>0</v>
      </c>
      <c r="BH326" s="181">
        <f t="shared" si="107"/>
        <v>0</v>
      </c>
      <c r="BI326" s="181">
        <f t="shared" si="108"/>
        <v>0</v>
      </c>
      <c r="BJ326" s="15" t="s">
        <v>22</v>
      </c>
      <c r="BK326" s="181">
        <f t="shared" si="109"/>
        <v>0</v>
      </c>
      <c r="BL326" s="15" t="s">
        <v>143</v>
      </c>
      <c r="BM326" s="15" t="s">
        <v>1010</v>
      </c>
    </row>
    <row r="327" spans="2:65" s="1" customFormat="1" ht="22.5" customHeight="1">
      <c r="B327" s="32"/>
      <c r="C327" s="170" t="s">
        <v>1011</v>
      </c>
      <c r="D327" s="170" t="s">
        <v>145</v>
      </c>
      <c r="E327" s="171" t="s">
        <v>946</v>
      </c>
      <c r="F327" s="172" t="s">
        <v>947</v>
      </c>
      <c r="G327" s="173" t="s">
        <v>153</v>
      </c>
      <c r="H327" s="174">
        <v>1</v>
      </c>
      <c r="I327" s="175"/>
      <c r="J327" s="176">
        <f t="shared" si="100"/>
        <v>0</v>
      </c>
      <c r="K327" s="172" t="s">
        <v>149</v>
      </c>
      <c r="L327" s="52"/>
      <c r="M327" s="177" t="s">
        <v>20</v>
      </c>
      <c r="N327" s="178" t="s">
        <v>45</v>
      </c>
      <c r="O327" s="33"/>
      <c r="P327" s="179">
        <f t="shared" si="101"/>
        <v>0</v>
      </c>
      <c r="Q327" s="179">
        <v>0</v>
      </c>
      <c r="R327" s="179">
        <f t="shared" si="102"/>
        <v>0</v>
      </c>
      <c r="S327" s="179">
        <v>0</v>
      </c>
      <c r="T327" s="180">
        <f t="shared" si="103"/>
        <v>0</v>
      </c>
      <c r="AR327" s="15" t="s">
        <v>143</v>
      </c>
      <c r="AT327" s="15" t="s">
        <v>145</v>
      </c>
      <c r="AU327" s="15" t="s">
        <v>22</v>
      </c>
      <c r="AY327" s="15" t="s">
        <v>144</v>
      </c>
      <c r="BE327" s="181">
        <f t="shared" si="104"/>
        <v>0</v>
      </c>
      <c r="BF327" s="181">
        <f t="shared" si="105"/>
        <v>0</v>
      </c>
      <c r="BG327" s="181">
        <f t="shared" si="106"/>
        <v>0</v>
      </c>
      <c r="BH327" s="181">
        <f t="shared" si="107"/>
        <v>0</v>
      </c>
      <c r="BI327" s="181">
        <f t="shared" si="108"/>
        <v>0</v>
      </c>
      <c r="BJ327" s="15" t="s">
        <v>22</v>
      </c>
      <c r="BK327" s="181">
        <f t="shared" si="109"/>
        <v>0</v>
      </c>
      <c r="BL327" s="15" t="s">
        <v>143</v>
      </c>
      <c r="BM327" s="15" t="s">
        <v>1012</v>
      </c>
    </row>
    <row r="328" spans="2:65" s="1" customFormat="1" ht="22.5" customHeight="1">
      <c r="B328" s="32"/>
      <c r="C328" s="170" t="s">
        <v>1013</v>
      </c>
      <c r="D328" s="170" t="s">
        <v>145</v>
      </c>
      <c r="E328" s="171" t="s">
        <v>1014</v>
      </c>
      <c r="F328" s="172" t="s">
        <v>1015</v>
      </c>
      <c r="G328" s="173" t="s">
        <v>153</v>
      </c>
      <c r="H328" s="174">
        <v>1</v>
      </c>
      <c r="I328" s="175"/>
      <c r="J328" s="176">
        <f t="shared" si="100"/>
        <v>0</v>
      </c>
      <c r="K328" s="172" t="s">
        <v>149</v>
      </c>
      <c r="L328" s="52"/>
      <c r="M328" s="177" t="s">
        <v>20</v>
      </c>
      <c r="N328" s="178" t="s">
        <v>45</v>
      </c>
      <c r="O328" s="33"/>
      <c r="P328" s="179">
        <f t="shared" si="101"/>
        <v>0</v>
      </c>
      <c r="Q328" s="179">
        <v>0</v>
      </c>
      <c r="R328" s="179">
        <f t="shared" si="102"/>
        <v>0</v>
      </c>
      <c r="S328" s="179">
        <v>0</v>
      </c>
      <c r="T328" s="180">
        <f t="shared" si="103"/>
        <v>0</v>
      </c>
      <c r="AR328" s="15" t="s">
        <v>143</v>
      </c>
      <c r="AT328" s="15" t="s">
        <v>145</v>
      </c>
      <c r="AU328" s="15" t="s">
        <v>22</v>
      </c>
      <c r="AY328" s="15" t="s">
        <v>144</v>
      </c>
      <c r="BE328" s="181">
        <f t="shared" si="104"/>
        <v>0</v>
      </c>
      <c r="BF328" s="181">
        <f t="shared" si="105"/>
        <v>0</v>
      </c>
      <c r="BG328" s="181">
        <f t="shared" si="106"/>
        <v>0</v>
      </c>
      <c r="BH328" s="181">
        <f t="shared" si="107"/>
        <v>0</v>
      </c>
      <c r="BI328" s="181">
        <f t="shared" si="108"/>
        <v>0</v>
      </c>
      <c r="BJ328" s="15" t="s">
        <v>22</v>
      </c>
      <c r="BK328" s="181">
        <f t="shared" si="109"/>
        <v>0</v>
      </c>
      <c r="BL328" s="15" t="s">
        <v>143</v>
      </c>
      <c r="BM328" s="15" t="s">
        <v>1016</v>
      </c>
    </row>
    <row r="329" spans="2:65" s="1" customFormat="1" ht="22.5" customHeight="1">
      <c r="B329" s="32"/>
      <c r="C329" s="170" t="s">
        <v>1017</v>
      </c>
      <c r="D329" s="170" t="s">
        <v>145</v>
      </c>
      <c r="E329" s="171" t="s">
        <v>1018</v>
      </c>
      <c r="F329" s="172" t="s">
        <v>1019</v>
      </c>
      <c r="G329" s="173" t="s">
        <v>153</v>
      </c>
      <c r="H329" s="174">
        <v>1</v>
      </c>
      <c r="I329" s="175"/>
      <c r="J329" s="176">
        <f t="shared" si="100"/>
        <v>0</v>
      </c>
      <c r="K329" s="172" t="s">
        <v>149</v>
      </c>
      <c r="L329" s="52"/>
      <c r="M329" s="177" t="s">
        <v>20</v>
      </c>
      <c r="N329" s="178" t="s">
        <v>45</v>
      </c>
      <c r="O329" s="33"/>
      <c r="P329" s="179">
        <f t="shared" si="101"/>
        <v>0</v>
      </c>
      <c r="Q329" s="179">
        <v>0</v>
      </c>
      <c r="R329" s="179">
        <f t="shared" si="102"/>
        <v>0</v>
      </c>
      <c r="S329" s="179">
        <v>0</v>
      </c>
      <c r="T329" s="180">
        <f t="shared" si="103"/>
        <v>0</v>
      </c>
      <c r="AR329" s="15" t="s">
        <v>143</v>
      </c>
      <c r="AT329" s="15" t="s">
        <v>145</v>
      </c>
      <c r="AU329" s="15" t="s">
        <v>22</v>
      </c>
      <c r="AY329" s="15" t="s">
        <v>144</v>
      </c>
      <c r="BE329" s="181">
        <f t="shared" si="104"/>
        <v>0</v>
      </c>
      <c r="BF329" s="181">
        <f t="shared" si="105"/>
        <v>0</v>
      </c>
      <c r="BG329" s="181">
        <f t="shared" si="106"/>
        <v>0</v>
      </c>
      <c r="BH329" s="181">
        <f t="shared" si="107"/>
        <v>0</v>
      </c>
      <c r="BI329" s="181">
        <f t="shared" si="108"/>
        <v>0</v>
      </c>
      <c r="BJ329" s="15" t="s">
        <v>22</v>
      </c>
      <c r="BK329" s="181">
        <f t="shared" si="109"/>
        <v>0</v>
      </c>
      <c r="BL329" s="15" t="s">
        <v>143</v>
      </c>
      <c r="BM329" s="15" t="s">
        <v>1020</v>
      </c>
    </row>
    <row r="330" spans="2:65" s="1" customFormat="1" ht="22.5" customHeight="1">
      <c r="B330" s="32"/>
      <c r="C330" s="170" t="s">
        <v>1021</v>
      </c>
      <c r="D330" s="170" t="s">
        <v>145</v>
      </c>
      <c r="E330" s="171" t="s">
        <v>1022</v>
      </c>
      <c r="F330" s="172" t="s">
        <v>1023</v>
      </c>
      <c r="G330" s="173" t="s">
        <v>153</v>
      </c>
      <c r="H330" s="174">
        <v>1</v>
      </c>
      <c r="I330" s="175"/>
      <c r="J330" s="176">
        <f t="shared" si="100"/>
        <v>0</v>
      </c>
      <c r="K330" s="172" t="s">
        <v>149</v>
      </c>
      <c r="L330" s="52"/>
      <c r="M330" s="177" t="s">
        <v>20</v>
      </c>
      <c r="N330" s="178" t="s">
        <v>45</v>
      </c>
      <c r="O330" s="33"/>
      <c r="P330" s="179">
        <f t="shared" si="101"/>
        <v>0</v>
      </c>
      <c r="Q330" s="179">
        <v>0</v>
      </c>
      <c r="R330" s="179">
        <f t="shared" si="102"/>
        <v>0</v>
      </c>
      <c r="S330" s="179">
        <v>0</v>
      </c>
      <c r="T330" s="180">
        <f t="shared" si="103"/>
        <v>0</v>
      </c>
      <c r="AR330" s="15" t="s">
        <v>143</v>
      </c>
      <c r="AT330" s="15" t="s">
        <v>145</v>
      </c>
      <c r="AU330" s="15" t="s">
        <v>22</v>
      </c>
      <c r="AY330" s="15" t="s">
        <v>144</v>
      </c>
      <c r="BE330" s="181">
        <f t="shared" si="104"/>
        <v>0</v>
      </c>
      <c r="BF330" s="181">
        <f t="shared" si="105"/>
        <v>0</v>
      </c>
      <c r="BG330" s="181">
        <f t="shared" si="106"/>
        <v>0</v>
      </c>
      <c r="BH330" s="181">
        <f t="shared" si="107"/>
        <v>0</v>
      </c>
      <c r="BI330" s="181">
        <f t="shared" si="108"/>
        <v>0</v>
      </c>
      <c r="BJ330" s="15" t="s">
        <v>22</v>
      </c>
      <c r="BK330" s="181">
        <f t="shared" si="109"/>
        <v>0</v>
      </c>
      <c r="BL330" s="15" t="s">
        <v>143</v>
      </c>
      <c r="BM330" s="15" t="s">
        <v>1024</v>
      </c>
    </row>
    <row r="331" spans="2:65" s="1" customFormat="1" ht="22.5" customHeight="1">
      <c r="B331" s="32"/>
      <c r="C331" s="170" t="s">
        <v>1025</v>
      </c>
      <c r="D331" s="170" t="s">
        <v>145</v>
      </c>
      <c r="E331" s="171" t="s">
        <v>954</v>
      </c>
      <c r="F331" s="172" t="s">
        <v>955</v>
      </c>
      <c r="G331" s="173" t="s">
        <v>153</v>
      </c>
      <c r="H331" s="174">
        <v>35</v>
      </c>
      <c r="I331" s="175"/>
      <c r="J331" s="176">
        <f t="shared" si="100"/>
        <v>0</v>
      </c>
      <c r="K331" s="172" t="s">
        <v>149</v>
      </c>
      <c r="L331" s="52"/>
      <c r="M331" s="177" t="s">
        <v>20</v>
      </c>
      <c r="N331" s="178" t="s">
        <v>45</v>
      </c>
      <c r="O331" s="33"/>
      <c r="P331" s="179">
        <f t="shared" si="101"/>
        <v>0</v>
      </c>
      <c r="Q331" s="179">
        <v>0</v>
      </c>
      <c r="R331" s="179">
        <f t="shared" si="102"/>
        <v>0</v>
      </c>
      <c r="S331" s="179">
        <v>0</v>
      </c>
      <c r="T331" s="180">
        <f t="shared" si="103"/>
        <v>0</v>
      </c>
      <c r="AR331" s="15" t="s">
        <v>143</v>
      </c>
      <c r="AT331" s="15" t="s">
        <v>145</v>
      </c>
      <c r="AU331" s="15" t="s">
        <v>22</v>
      </c>
      <c r="AY331" s="15" t="s">
        <v>144</v>
      </c>
      <c r="BE331" s="181">
        <f t="shared" si="104"/>
        <v>0</v>
      </c>
      <c r="BF331" s="181">
        <f t="shared" si="105"/>
        <v>0</v>
      </c>
      <c r="BG331" s="181">
        <f t="shared" si="106"/>
        <v>0</v>
      </c>
      <c r="BH331" s="181">
        <f t="shared" si="107"/>
        <v>0</v>
      </c>
      <c r="BI331" s="181">
        <f t="shared" si="108"/>
        <v>0</v>
      </c>
      <c r="BJ331" s="15" t="s">
        <v>22</v>
      </c>
      <c r="BK331" s="181">
        <f t="shared" si="109"/>
        <v>0</v>
      </c>
      <c r="BL331" s="15" t="s">
        <v>143</v>
      </c>
      <c r="BM331" s="15" t="s">
        <v>1026</v>
      </c>
    </row>
    <row r="332" spans="2:65" s="1" customFormat="1" ht="22.5" customHeight="1">
      <c r="B332" s="32"/>
      <c r="C332" s="170" t="s">
        <v>1027</v>
      </c>
      <c r="D332" s="170" t="s">
        <v>145</v>
      </c>
      <c r="E332" s="171" t="s">
        <v>957</v>
      </c>
      <c r="F332" s="172" t="s">
        <v>958</v>
      </c>
      <c r="G332" s="173" t="s">
        <v>153</v>
      </c>
      <c r="H332" s="174">
        <v>15</v>
      </c>
      <c r="I332" s="175"/>
      <c r="J332" s="176">
        <f t="shared" si="100"/>
        <v>0</v>
      </c>
      <c r="K332" s="172" t="s">
        <v>149</v>
      </c>
      <c r="L332" s="52"/>
      <c r="M332" s="177" t="s">
        <v>20</v>
      </c>
      <c r="N332" s="178" t="s">
        <v>45</v>
      </c>
      <c r="O332" s="33"/>
      <c r="P332" s="179">
        <f t="shared" si="101"/>
        <v>0</v>
      </c>
      <c r="Q332" s="179">
        <v>0</v>
      </c>
      <c r="R332" s="179">
        <f t="shared" si="102"/>
        <v>0</v>
      </c>
      <c r="S332" s="179">
        <v>0</v>
      </c>
      <c r="T332" s="180">
        <f t="shared" si="103"/>
        <v>0</v>
      </c>
      <c r="AR332" s="15" t="s">
        <v>143</v>
      </c>
      <c r="AT332" s="15" t="s">
        <v>145</v>
      </c>
      <c r="AU332" s="15" t="s">
        <v>22</v>
      </c>
      <c r="AY332" s="15" t="s">
        <v>144</v>
      </c>
      <c r="BE332" s="181">
        <f t="shared" si="104"/>
        <v>0</v>
      </c>
      <c r="BF332" s="181">
        <f t="shared" si="105"/>
        <v>0</v>
      </c>
      <c r="BG332" s="181">
        <f t="shared" si="106"/>
        <v>0</v>
      </c>
      <c r="BH332" s="181">
        <f t="shared" si="107"/>
        <v>0</v>
      </c>
      <c r="BI332" s="181">
        <f t="shared" si="108"/>
        <v>0</v>
      </c>
      <c r="BJ332" s="15" t="s">
        <v>22</v>
      </c>
      <c r="BK332" s="181">
        <f t="shared" si="109"/>
        <v>0</v>
      </c>
      <c r="BL332" s="15" t="s">
        <v>143</v>
      </c>
      <c r="BM332" s="15" t="s">
        <v>1028</v>
      </c>
    </row>
    <row r="333" spans="2:65" s="1" customFormat="1" ht="22.5" customHeight="1">
      <c r="B333" s="32"/>
      <c r="C333" s="170" t="s">
        <v>1029</v>
      </c>
      <c r="D333" s="170" t="s">
        <v>145</v>
      </c>
      <c r="E333" s="171" t="s">
        <v>961</v>
      </c>
      <c r="F333" s="172" t="s">
        <v>962</v>
      </c>
      <c r="G333" s="173" t="s">
        <v>153</v>
      </c>
      <c r="H333" s="174">
        <v>3</v>
      </c>
      <c r="I333" s="175"/>
      <c r="J333" s="176">
        <f t="shared" si="100"/>
        <v>0</v>
      </c>
      <c r="K333" s="172" t="s">
        <v>149</v>
      </c>
      <c r="L333" s="52"/>
      <c r="M333" s="177" t="s">
        <v>20</v>
      </c>
      <c r="N333" s="178" t="s">
        <v>45</v>
      </c>
      <c r="O333" s="33"/>
      <c r="P333" s="179">
        <f t="shared" si="101"/>
        <v>0</v>
      </c>
      <c r="Q333" s="179">
        <v>0</v>
      </c>
      <c r="R333" s="179">
        <f t="shared" si="102"/>
        <v>0</v>
      </c>
      <c r="S333" s="179">
        <v>0</v>
      </c>
      <c r="T333" s="180">
        <f t="shared" si="103"/>
        <v>0</v>
      </c>
      <c r="AR333" s="15" t="s">
        <v>143</v>
      </c>
      <c r="AT333" s="15" t="s">
        <v>145</v>
      </c>
      <c r="AU333" s="15" t="s">
        <v>22</v>
      </c>
      <c r="AY333" s="15" t="s">
        <v>144</v>
      </c>
      <c r="BE333" s="181">
        <f t="shared" si="104"/>
        <v>0</v>
      </c>
      <c r="BF333" s="181">
        <f t="shared" si="105"/>
        <v>0</v>
      </c>
      <c r="BG333" s="181">
        <f t="shared" si="106"/>
        <v>0</v>
      </c>
      <c r="BH333" s="181">
        <f t="shared" si="107"/>
        <v>0</v>
      </c>
      <c r="BI333" s="181">
        <f t="shared" si="108"/>
        <v>0</v>
      </c>
      <c r="BJ333" s="15" t="s">
        <v>22</v>
      </c>
      <c r="BK333" s="181">
        <f t="shared" si="109"/>
        <v>0</v>
      </c>
      <c r="BL333" s="15" t="s">
        <v>143</v>
      </c>
      <c r="BM333" s="15" t="s">
        <v>1030</v>
      </c>
    </row>
    <row r="334" spans="2:65" s="1" customFormat="1" ht="22.5" customHeight="1">
      <c r="B334" s="32"/>
      <c r="C334" s="170" t="s">
        <v>1031</v>
      </c>
      <c r="D334" s="170" t="s">
        <v>145</v>
      </c>
      <c r="E334" s="171" t="s">
        <v>965</v>
      </c>
      <c r="F334" s="172" t="s">
        <v>966</v>
      </c>
      <c r="G334" s="173" t="s">
        <v>153</v>
      </c>
      <c r="H334" s="174">
        <v>6</v>
      </c>
      <c r="I334" s="175"/>
      <c r="J334" s="176">
        <f t="shared" si="100"/>
        <v>0</v>
      </c>
      <c r="K334" s="172" t="s">
        <v>149</v>
      </c>
      <c r="L334" s="52"/>
      <c r="M334" s="177" t="s">
        <v>20</v>
      </c>
      <c r="N334" s="178" t="s">
        <v>45</v>
      </c>
      <c r="O334" s="33"/>
      <c r="P334" s="179">
        <f t="shared" si="101"/>
        <v>0</v>
      </c>
      <c r="Q334" s="179">
        <v>0</v>
      </c>
      <c r="R334" s="179">
        <f t="shared" si="102"/>
        <v>0</v>
      </c>
      <c r="S334" s="179">
        <v>0</v>
      </c>
      <c r="T334" s="180">
        <f t="shared" si="103"/>
        <v>0</v>
      </c>
      <c r="AR334" s="15" t="s">
        <v>143</v>
      </c>
      <c r="AT334" s="15" t="s">
        <v>145</v>
      </c>
      <c r="AU334" s="15" t="s">
        <v>22</v>
      </c>
      <c r="AY334" s="15" t="s">
        <v>144</v>
      </c>
      <c r="BE334" s="181">
        <f t="shared" si="104"/>
        <v>0</v>
      </c>
      <c r="BF334" s="181">
        <f t="shared" si="105"/>
        <v>0</v>
      </c>
      <c r="BG334" s="181">
        <f t="shared" si="106"/>
        <v>0</v>
      </c>
      <c r="BH334" s="181">
        <f t="shared" si="107"/>
        <v>0</v>
      </c>
      <c r="BI334" s="181">
        <f t="shared" si="108"/>
        <v>0</v>
      </c>
      <c r="BJ334" s="15" t="s">
        <v>22</v>
      </c>
      <c r="BK334" s="181">
        <f t="shared" si="109"/>
        <v>0</v>
      </c>
      <c r="BL334" s="15" t="s">
        <v>143</v>
      </c>
      <c r="BM334" s="15" t="s">
        <v>1032</v>
      </c>
    </row>
    <row r="335" spans="2:65" s="1" customFormat="1" ht="22.5" customHeight="1">
      <c r="B335" s="32"/>
      <c r="C335" s="170" t="s">
        <v>1033</v>
      </c>
      <c r="D335" s="170" t="s">
        <v>145</v>
      </c>
      <c r="E335" s="171" t="s">
        <v>981</v>
      </c>
      <c r="F335" s="172" t="s">
        <v>982</v>
      </c>
      <c r="G335" s="173" t="s">
        <v>153</v>
      </c>
      <c r="H335" s="174">
        <v>41</v>
      </c>
      <c r="I335" s="175"/>
      <c r="J335" s="176">
        <f t="shared" si="100"/>
        <v>0</v>
      </c>
      <c r="K335" s="172" t="s">
        <v>149</v>
      </c>
      <c r="L335" s="52"/>
      <c r="M335" s="177" t="s">
        <v>20</v>
      </c>
      <c r="N335" s="178" t="s">
        <v>45</v>
      </c>
      <c r="O335" s="33"/>
      <c r="P335" s="179">
        <f t="shared" si="101"/>
        <v>0</v>
      </c>
      <c r="Q335" s="179">
        <v>0</v>
      </c>
      <c r="R335" s="179">
        <f t="shared" si="102"/>
        <v>0</v>
      </c>
      <c r="S335" s="179">
        <v>0</v>
      </c>
      <c r="T335" s="180">
        <f t="shared" si="103"/>
        <v>0</v>
      </c>
      <c r="AR335" s="15" t="s">
        <v>143</v>
      </c>
      <c r="AT335" s="15" t="s">
        <v>145</v>
      </c>
      <c r="AU335" s="15" t="s">
        <v>22</v>
      </c>
      <c r="AY335" s="15" t="s">
        <v>144</v>
      </c>
      <c r="BE335" s="181">
        <f t="shared" si="104"/>
        <v>0</v>
      </c>
      <c r="BF335" s="181">
        <f t="shared" si="105"/>
        <v>0</v>
      </c>
      <c r="BG335" s="181">
        <f t="shared" si="106"/>
        <v>0</v>
      </c>
      <c r="BH335" s="181">
        <f t="shared" si="107"/>
        <v>0</v>
      </c>
      <c r="BI335" s="181">
        <f t="shared" si="108"/>
        <v>0</v>
      </c>
      <c r="BJ335" s="15" t="s">
        <v>22</v>
      </c>
      <c r="BK335" s="181">
        <f t="shared" si="109"/>
        <v>0</v>
      </c>
      <c r="BL335" s="15" t="s">
        <v>143</v>
      </c>
      <c r="BM335" s="15" t="s">
        <v>1034</v>
      </c>
    </row>
    <row r="336" spans="2:65" s="1" customFormat="1" ht="22.5" customHeight="1">
      <c r="B336" s="32"/>
      <c r="C336" s="170" t="s">
        <v>1035</v>
      </c>
      <c r="D336" s="170" t="s">
        <v>145</v>
      </c>
      <c r="E336" s="171" t="s">
        <v>985</v>
      </c>
      <c r="F336" s="172" t="s">
        <v>986</v>
      </c>
      <c r="G336" s="173" t="s">
        <v>153</v>
      </c>
      <c r="H336" s="174">
        <v>1</v>
      </c>
      <c r="I336" s="175"/>
      <c r="J336" s="176">
        <f t="shared" si="100"/>
        <v>0</v>
      </c>
      <c r="K336" s="172" t="s">
        <v>149</v>
      </c>
      <c r="L336" s="52"/>
      <c r="M336" s="177" t="s">
        <v>20</v>
      </c>
      <c r="N336" s="178" t="s">
        <v>45</v>
      </c>
      <c r="O336" s="33"/>
      <c r="P336" s="179">
        <f t="shared" si="101"/>
        <v>0</v>
      </c>
      <c r="Q336" s="179">
        <v>0</v>
      </c>
      <c r="R336" s="179">
        <f t="shared" si="102"/>
        <v>0</v>
      </c>
      <c r="S336" s="179">
        <v>0</v>
      </c>
      <c r="T336" s="180">
        <f t="shared" si="103"/>
        <v>0</v>
      </c>
      <c r="AR336" s="15" t="s">
        <v>143</v>
      </c>
      <c r="AT336" s="15" t="s">
        <v>145</v>
      </c>
      <c r="AU336" s="15" t="s">
        <v>22</v>
      </c>
      <c r="AY336" s="15" t="s">
        <v>144</v>
      </c>
      <c r="BE336" s="181">
        <f t="shared" si="104"/>
        <v>0</v>
      </c>
      <c r="BF336" s="181">
        <f t="shared" si="105"/>
        <v>0</v>
      </c>
      <c r="BG336" s="181">
        <f t="shared" si="106"/>
        <v>0</v>
      </c>
      <c r="BH336" s="181">
        <f t="shared" si="107"/>
        <v>0</v>
      </c>
      <c r="BI336" s="181">
        <f t="shared" si="108"/>
        <v>0</v>
      </c>
      <c r="BJ336" s="15" t="s">
        <v>22</v>
      </c>
      <c r="BK336" s="181">
        <f t="shared" si="109"/>
        <v>0</v>
      </c>
      <c r="BL336" s="15" t="s">
        <v>143</v>
      </c>
      <c r="BM336" s="15" t="s">
        <v>1036</v>
      </c>
    </row>
    <row r="337" spans="2:65" s="1" customFormat="1" ht="22.5" customHeight="1">
      <c r="B337" s="32"/>
      <c r="C337" s="170" t="s">
        <v>1037</v>
      </c>
      <c r="D337" s="170" t="s">
        <v>145</v>
      </c>
      <c r="E337" s="171" t="s">
        <v>1038</v>
      </c>
      <c r="F337" s="172" t="s">
        <v>990</v>
      </c>
      <c r="G337" s="173" t="s">
        <v>359</v>
      </c>
      <c r="H337" s="174">
        <v>1</v>
      </c>
      <c r="I337" s="175"/>
      <c r="J337" s="176">
        <f t="shared" si="100"/>
        <v>0</v>
      </c>
      <c r="K337" s="172" t="s">
        <v>149</v>
      </c>
      <c r="L337" s="52"/>
      <c r="M337" s="177" t="s">
        <v>20</v>
      </c>
      <c r="N337" s="178" t="s">
        <v>45</v>
      </c>
      <c r="O337" s="33"/>
      <c r="P337" s="179">
        <f t="shared" si="101"/>
        <v>0</v>
      </c>
      <c r="Q337" s="179">
        <v>0</v>
      </c>
      <c r="R337" s="179">
        <f t="shared" si="102"/>
        <v>0</v>
      </c>
      <c r="S337" s="179">
        <v>0</v>
      </c>
      <c r="T337" s="180">
        <f t="shared" si="103"/>
        <v>0</v>
      </c>
      <c r="AR337" s="15" t="s">
        <v>143</v>
      </c>
      <c r="AT337" s="15" t="s">
        <v>145</v>
      </c>
      <c r="AU337" s="15" t="s">
        <v>22</v>
      </c>
      <c r="AY337" s="15" t="s">
        <v>144</v>
      </c>
      <c r="BE337" s="181">
        <f t="shared" si="104"/>
        <v>0</v>
      </c>
      <c r="BF337" s="181">
        <f t="shared" si="105"/>
        <v>0</v>
      </c>
      <c r="BG337" s="181">
        <f t="shared" si="106"/>
        <v>0</v>
      </c>
      <c r="BH337" s="181">
        <f t="shared" si="107"/>
        <v>0</v>
      </c>
      <c r="BI337" s="181">
        <f t="shared" si="108"/>
        <v>0</v>
      </c>
      <c r="BJ337" s="15" t="s">
        <v>22</v>
      </c>
      <c r="BK337" s="181">
        <f t="shared" si="109"/>
        <v>0</v>
      </c>
      <c r="BL337" s="15" t="s">
        <v>143</v>
      </c>
      <c r="BM337" s="15" t="s">
        <v>1039</v>
      </c>
    </row>
    <row r="338" spans="2:65" s="1" customFormat="1" ht="22.5" customHeight="1">
      <c r="B338" s="32"/>
      <c r="C338" s="170" t="s">
        <v>1040</v>
      </c>
      <c r="D338" s="170" t="s">
        <v>145</v>
      </c>
      <c r="E338" s="171" t="s">
        <v>1041</v>
      </c>
      <c r="F338" s="172" t="s">
        <v>385</v>
      </c>
      <c r="G338" s="173" t="s">
        <v>148</v>
      </c>
      <c r="H338" s="174">
        <v>0.03</v>
      </c>
      <c r="I338" s="175"/>
      <c r="J338" s="176">
        <f t="shared" si="100"/>
        <v>0</v>
      </c>
      <c r="K338" s="172" t="s">
        <v>149</v>
      </c>
      <c r="L338" s="52"/>
      <c r="M338" s="177" t="s">
        <v>20</v>
      </c>
      <c r="N338" s="178" t="s">
        <v>45</v>
      </c>
      <c r="O338" s="33"/>
      <c r="P338" s="179">
        <f t="shared" si="101"/>
        <v>0</v>
      </c>
      <c r="Q338" s="179">
        <v>0</v>
      </c>
      <c r="R338" s="179">
        <f t="shared" si="102"/>
        <v>0</v>
      </c>
      <c r="S338" s="179">
        <v>0</v>
      </c>
      <c r="T338" s="180">
        <f t="shared" si="103"/>
        <v>0</v>
      </c>
      <c r="AR338" s="15" t="s">
        <v>143</v>
      </c>
      <c r="AT338" s="15" t="s">
        <v>145</v>
      </c>
      <c r="AU338" s="15" t="s">
        <v>22</v>
      </c>
      <c r="AY338" s="15" t="s">
        <v>144</v>
      </c>
      <c r="BE338" s="181">
        <f t="shared" si="104"/>
        <v>0</v>
      </c>
      <c r="BF338" s="181">
        <f t="shared" si="105"/>
        <v>0</v>
      </c>
      <c r="BG338" s="181">
        <f t="shared" si="106"/>
        <v>0</v>
      </c>
      <c r="BH338" s="181">
        <f t="shared" si="107"/>
        <v>0</v>
      </c>
      <c r="BI338" s="181">
        <f t="shared" si="108"/>
        <v>0</v>
      </c>
      <c r="BJ338" s="15" t="s">
        <v>22</v>
      </c>
      <c r="BK338" s="181">
        <f t="shared" si="109"/>
        <v>0</v>
      </c>
      <c r="BL338" s="15" t="s">
        <v>143</v>
      </c>
      <c r="BM338" s="15" t="s">
        <v>1042</v>
      </c>
    </row>
    <row r="339" spans="2:65" s="1" customFormat="1" ht="22.5" customHeight="1">
      <c r="B339" s="32"/>
      <c r="C339" s="170" t="s">
        <v>1043</v>
      </c>
      <c r="D339" s="170" t="s">
        <v>145</v>
      </c>
      <c r="E339" s="171" t="s">
        <v>1044</v>
      </c>
      <c r="F339" s="172" t="s">
        <v>997</v>
      </c>
      <c r="G339" s="173" t="s">
        <v>148</v>
      </c>
      <c r="H339" s="174">
        <v>0.06</v>
      </c>
      <c r="I339" s="175"/>
      <c r="J339" s="176">
        <f t="shared" si="100"/>
        <v>0</v>
      </c>
      <c r="K339" s="172" t="s">
        <v>149</v>
      </c>
      <c r="L339" s="52"/>
      <c r="M339" s="177" t="s">
        <v>20</v>
      </c>
      <c r="N339" s="178" t="s">
        <v>45</v>
      </c>
      <c r="O339" s="33"/>
      <c r="P339" s="179">
        <f t="shared" si="101"/>
        <v>0</v>
      </c>
      <c r="Q339" s="179">
        <v>0</v>
      </c>
      <c r="R339" s="179">
        <f t="shared" si="102"/>
        <v>0</v>
      </c>
      <c r="S339" s="179">
        <v>0</v>
      </c>
      <c r="T339" s="180">
        <f t="shared" si="103"/>
        <v>0</v>
      </c>
      <c r="AR339" s="15" t="s">
        <v>143</v>
      </c>
      <c r="AT339" s="15" t="s">
        <v>145</v>
      </c>
      <c r="AU339" s="15" t="s">
        <v>22</v>
      </c>
      <c r="AY339" s="15" t="s">
        <v>144</v>
      </c>
      <c r="BE339" s="181">
        <f t="shared" si="104"/>
        <v>0</v>
      </c>
      <c r="BF339" s="181">
        <f t="shared" si="105"/>
        <v>0</v>
      </c>
      <c r="BG339" s="181">
        <f t="shared" si="106"/>
        <v>0</v>
      </c>
      <c r="BH339" s="181">
        <f t="shared" si="107"/>
        <v>0</v>
      </c>
      <c r="BI339" s="181">
        <f t="shared" si="108"/>
        <v>0</v>
      </c>
      <c r="BJ339" s="15" t="s">
        <v>22</v>
      </c>
      <c r="BK339" s="181">
        <f t="shared" si="109"/>
        <v>0</v>
      </c>
      <c r="BL339" s="15" t="s">
        <v>143</v>
      </c>
      <c r="BM339" s="15" t="s">
        <v>1045</v>
      </c>
    </row>
    <row r="340" spans="2:63" s="9" customFormat="1" ht="37.35" customHeight="1">
      <c r="B340" s="156"/>
      <c r="C340" s="157"/>
      <c r="D340" s="158" t="s">
        <v>73</v>
      </c>
      <c r="E340" s="159" t="s">
        <v>1046</v>
      </c>
      <c r="F340" s="159" t="s">
        <v>1047</v>
      </c>
      <c r="G340" s="157"/>
      <c r="H340" s="157"/>
      <c r="I340" s="160"/>
      <c r="J340" s="161">
        <f>BK340</f>
        <v>0</v>
      </c>
      <c r="K340" s="157"/>
      <c r="L340" s="162"/>
      <c r="M340" s="163"/>
      <c r="N340" s="164"/>
      <c r="O340" s="164"/>
      <c r="P340" s="165">
        <f>SUM(P341:P358)</f>
        <v>0</v>
      </c>
      <c r="Q340" s="164"/>
      <c r="R340" s="165">
        <f>SUM(R341:R358)</f>
        <v>0</v>
      </c>
      <c r="S340" s="164"/>
      <c r="T340" s="166">
        <f>SUM(T341:T358)</f>
        <v>0</v>
      </c>
      <c r="AR340" s="167" t="s">
        <v>143</v>
      </c>
      <c r="AT340" s="168" t="s">
        <v>73</v>
      </c>
      <c r="AU340" s="168" t="s">
        <v>74</v>
      </c>
      <c r="AY340" s="167" t="s">
        <v>144</v>
      </c>
      <c r="BK340" s="169">
        <f>SUM(BK341:BK358)</f>
        <v>0</v>
      </c>
    </row>
    <row r="341" spans="2:65" s="1" customFormat="1" ht="22.5" customHeight="1">
      <c r="B341" s="32"/>
      <c r="C341" s="170" t="s">
        <v>1048</v>
      </c>
      <c r="D341" s="170" t="s">
        <v>145</v>
      </c>
      <c r="E341" s="171" t="s">
        <v>1049</v>
      </c>
      <c r="F341" s="172" t="s">
        <v>1050</v>
      </c>
      <c r="G341" s="173" t="s">
        <v>148</v>
      </c>
      <c r="H341" s="174">
        <v>1</v>
      </c>
      <c r="I341" s="175"/>
      <c r="J341" s="176">
        <f aca="true" t="shared" si="110" ref="J341:J358">ROUND(I341*H341,2)</f>
        <v>0</v>
      </c>
      <c r="K341" s="172" t="s">
        <v>149</v>
      </c>
      <c r="L341" s="52"/>
      <c r="M341" s="177" t="s">
        <v>20</v>
      </c>
      <c r="N341" s="178" t="s">
        <v>45</v>
      </c>
      <c r="O341" s="33"/>
      <c r="P341" s="179">
        <f aca="true" t="shared" si="111" ref="P341:P358">O341*H341</f>
        <v>0</v>
      </c>
      <c r="Q341" s="179">
        <v>0</v>
      </c>
      <c r="R341" s="179">
        <f aca="true" t="shared" si="112" ref="R341:R358">Q341*H341</f>
        <v>0</v>
      </c>
      <c r="S341" s="179">
        <v>0</v>
      </c>
      <c r="T341" s="180">
        <f aca="true" t="shared" si="113" ref="T341:T358">S341*H341</f>
        <v>0</v>
      </c>
      <c r="AR341" s="15" t="s">
        <v>143</v>
      </c>
      <c r="AT341" s="15" t="s">
        <v>145</v>
      </c>
      <c r="AU341" s="15" t="s">
        <v>22</v>
      </c>
      <c r="AY341" s="15" t="s">
        <v>144</v>
      </c>
      <c r="BE341" s="181">
        <f aca="true" t="shared" si="114" ref="BE341:BE358">IF(N341="základní",J341,0)</f>
        <v>0</v>
      </c>
      <c r="BF341" s="181">
        <f aca="true" t="shared" si="115" ref="BF341:BF358">IF(N341="snížená",J341,0)</f>
        <v>0</v>
      </c>
      <c r="BG341" s="181">
        <f aca="true" t="shared" si="116" ref="BG341:BG358">IF(N341="zákl. přenesená",J341,0)</f>
        <v>0</v>
      </c>
      <c r="BH341" s="181">
        <f aca="true" t="shared" si="117" ref="BH341:BH358">IF(N341="sníž. přenesená",J341,0)</f>
        <v>0</v>
      </c>
      <c r="BI341" s="181">
        <f aca="true" t="shared" si="118" ref="BI341:BI358">IF(N341="nulová",J341,0)</f>
        <v>0</v>
      </c>
      <c r="BJ341" s="15" t="s">
        <v>22</v>
      </c>
      <c r="BK341" s="181">
        <f aca="true" t="shared" si="119" ref="BK341:BK358">ROUND(I341*H341,2)</f>
        <v>0</v>
      </c>
      <c r="BL341" s="15" t="s">
        <v>143</v>
      </c>
      <c r="BM341" s="15" t="s">
        <v>1051</v>
      </c>
    </row>
    <row r="342" spans="2:65" s="1" customFormat="1" ht="31.5" customHeight="1">
      <c r="B342" s="32"/>
      <c r="C342" s="170" t="s">
        <v>1052</v>
      </c>
      <c r="D342" s="170" t="s">
        <v>145</v>
      </c>
      <c r="E342" s="171" t="s">
        <v>934</v>
      </c>
      <c r="F342" s="172" t="s">
        <v>935</v>
      </c>
      <c r="G342" s="173" t="s">
        <v>153</v>
      </c>
      <c r="H342" s="174">
        <v>1</v>
      </c>
      <c r="I342" s="175"/>
      <c r="J342" s="176">
        <f t="shared" si="110"/>
        <v>0</v>
      </c>
      <c r="K342" s="172" t="s">
        <v>149</v>
      </c>
      <c r="L342" s="52"/>
      <c r="M342" s="177" t="s">
        <v>20</v>
      </c>
      <c r="N342" s="178" t="s">
        <v>45</v>
      </c>
      <c r="O342" s="33"/>
      <c r="P342" s="179">
        <f t="shared" si="111"/>
        <v>0</v>
      </c>
      <c r="Q342" s="179">
        <v>0</v>
      </c>
      <c r="R342" s="179">
        <f t="shared" si="112"/>
        <v>0</v>
      </c>
      <c r="S342" s="179">
        <v>0</v>
      </c>
      <c r="T342" s="180">
        <f t="shared" si="113"/>
        <v>0</v>
      </c>
      <c r="AR342" s="15" t="s">
        <v>143</v>
      </c>
      <c r="AT342" s="15" t="s">
        <v>145</v>
      </c>
      <c r="AU342" s="15" t="s">
        <v>22</v>
      </c>
      <c r="AY342" s="15" t="s">
        <v>144</v>
      </c>
      <c r="BE342" s="181">
        <f t="shared" si="114"/>
        <v>0</v>
      </c>
      <c r="BF342" s="181">
        <f t="shared" si="115"/>
        <v>0</v>
      </c>
      <c r="BG342" s="181">
        <f t="shared" si="116"/>
        <v>0</v>
      </c>
      <c r="BH342" s="181">
        <f t="shared" si="117"/>
        <v>0</v>
      </c>
      <c r="BI342" s="181">
        <f t="shared" si="118"/>
        <v>0</v>
      </c>
      <c r="BJ342" s="15" t="s">
        <v>22</v>
      </c>
      <c r="BK342" s="181">
        <f t="shared" si="119"/>
        <v>0</v>
      </c>
      <c r="BL342" s="15" t="s">
        <v>143</v>
      </c>
      <c r="BM342" s="15" t="s">
        <v>1053</v>
      </c>
    </row>
    <row r="343" spans="2:65" s="1" customFormat="1" ht="22.5" customHeight="1">
      <c r="B343" s="32"/>
      <c r="C343" s="170" t="s">
        <v>1054</v>
      </c>
      <c r="D343" s="170" t="s">
        <v>145</v>
      </c>
      <c r="E343" s="171" t="s">
        <v>938</v>
      </c>
      <c r="F343" s="172" t="s">
        <v>939</v>
      </c>
      <c r="G343" s="173" t="s">
        <v>153</v>
      </c>
      <c r="H343" s="174">
        <v>1</v>
      </c>
      <c r="I343" s="175"/>
      <c r="J343" s="176">
        <f t="shared" si="110"/>
        <v>0</v>
      </c>
      <c r="K343" s="172" t="s">
        <v>149</v>
      </c>
      <c r="L343" s="52"/>
      <c r="M343" s="177" t="s">
        <v>20</v>
      </c>
      <c r="N343" s="178" t="s">
        <v>45</v>
      </c>
      <c r="O343" s="33"/>
      <c r="P343" s="179">
        <f t="shared" si="111"/>
        <v>0</v>
      </c>
      <c r="Q343" s="179">
        <v>0</v>
      </c>
      <c r="R343" s="179">
        <f t="shared" si="112"/>
        <v>0</v>
      </c>
      <c r="S343" s="179">
        <v>0</v>
      </c>
      <c r="T343" s="180">
        <f t="shared" si="113"/>
        <v>0</v>
      </c>
      <c r="AR343" s="15" t="s">
        <v>143</v>
      </c>
      <c r="AT343" s="15" t="s">
        <v>145</v>
      </c>
      <c r="AU343" s="15" t="s">
        <v>22</v>
      </c>
      <c r="AY343" s="15" t="s">
        <v>144</v>
      </c>
      <c r="BE343" s="181">
        <f t="shared" si="114"/>
        <v>0</v>
      </c>
      <c r="BF343" s="181">
        <f t="shared" si="115"/>
        <v>0</v>
      </c>
      <c r="BG343" s="181">
        <f t="shared" si="116"/>
        <v>0</v>
      </c>
      <c r="BH343" s="181">
        <f t="shared" si="117"/>
        <v>0</v>
      </c>
      <c r="BI343" s="181">
        <f t="shared" si="118"/>
        <v>0</v>
      </c>
      <c r="BJ343" s="15" t="s">
        <v>22</v>
      </c>
      <c r="BK343" s="181">
        <f t="shared" si="119"/>
        <v>0</v>
      </c>
      <c r="BL343" s="15" t="s">
        <v>143</v>
      </c>
      <c r="BM343" s="15" t="s">
        <v>1055</v>
      </c>
    </row>
    <row r="344" spans="2:65" s="1" customFormat="1" ht="22.5" customHeight="1">
      <c r="B344" s="32"/>
      <c r="C344" s="170" t="s">
        <v>1056</v>
      </c>
      <c r="D344" s="170" t="s">
        <v>145</v>
      </c>
      <c r="E344" s="171" t="s">
        <v>942</v>
      </c>
      <c r="F344" s="172" t="s">
        <v>943</v>
      </c>
      <c r="G344" s="173" t="s">
        <v>153</v>
      </c>
      <c r="H344" s="174">
        <v>1</v>
      </c>
      <c r="I344" s="175"/>
      <c r="J344" s="176">
        <f t="shared" si="110"/>
        <v>0</v>
      </c>
      <c r="K344" s="172" t="s">
        <v>149</v>
      </c>
      <c r="L344" s="52"/>
      <c r="M344" s="177" t="s">
        <v>20</v>
      </c>
      <c r="N344" s="178" t="s">
        <v>45</v>
      </c>
      <c r="O344" s="33"/>
      <c r="P344" s="179">
        <f t="shared" si="111"/>
        <v>0</v>
      </c>
      <c r="Q344" s="179">
        <v>0</v>
      </c>
      <c r="R344" s="179">
        <f t="shared" si="112"/>
        <v>0</v>
      </c>
      <c r="S344" s="179">
        <v>0</v>
      </c>
      <c r="T344" s="180">
        <f t="shared" si="113"/>
        <v>0</v>
      </c>
      <c r="AR344" s="15" t="s">
        <v>143</v>
      </c>
      <c r="AT344" s="15" t="s">
        <v>145</v>
      </c>
      <c r="AU344" s="15" t="s">
        <v>22</v>
      </c>
      <c r="AY344" s="15" t="s">
        <v>144</v>
      </c>
      <c r="BE344" s="181">
        <f t="shared" si="114"/>
        <v>0</v>
      </c>
      <c r="BF344" s="181">
        <f t="shared" si="115"/>
        <v>0</v>
      </c>
      <c r="BG344" s="181">
        <f t="shared" si="116"/>
        <v>0</v>
      </c>
      <c r="BH344" s="181">
        <f t="shared" si="117"/>
        <v>0</v>
      </c>
      <c r="BI344" s="181">
        <f t="shared" si="118"/>
        <v>0</v>
      </c>
      <c r="BJ344" s="15" t="s">
        <v>22</v>
      </c>
      <c r="BK344" s="181">
        <f t="shared" si="119"/>
        <v>0</v>
      </c>
      <c r="BL344" s="15" t="s">
        <v>143</v>
      </c>
      <c r="BM344" s="15" t="s">
        <v>1057</v>
      </c>
    </row>
    <row r="345" spans="2:65" s="1" customFormat="1" ht="22.5" customHeight="1">
      <c r="B345" s="32"/>
      <c r="C345" s="170" t="s">
        <v>1058</v>
      </c>
      <c r="D345" s="170" t="s">
        <v>145</v>
      </c>
      <c r="E345" s="171" t="s">
        <v>946</v>
      </c>
      <c r="F345" s="172" t="s">
        <v>947</v>
      </c>
      <c r="G345" s="173" t="s">
        <v>153</v>
      </c>
      <c r="H345" s="174">
        <v>1</v>
      </c>
      <c r="I345" s="175"/>
      <c r="J345" s="176">
        <f t="shared" si="110"/>
        <v>0</v>
      </c>
      <c r="K345" s="172" t="s">
        <v>149</v>
      </c>
      <c r="L345" s="52"/>
      <c r="M345" s="177" t="s">
        <v>20</v>
      </c>
      <c r="N345" s="178" t="s">
        <v>45</v>
      </c>
      <c r="O345" s="33"/>
      <c r="P345" s="179">
        <f t="shared" si="111"/>
        <v>0</v>
      </c>
      <c r="Q345" s="179">
        <v>0</v>
      </c>
      <c r="R345" s="179">
        <f t="shared" si="112"/>
        <v>0</v>
      </c>
      <c r="S345" s="179">
        <v>0</v>
      </c>
      <c r="T345" s="180">
        <f t="shared" si="113"/>
        <v>0</v>
      </c>
      <c r="AR345" s="15" t="s">
        <v>143</v>
      </c>
      <c r="AT345" s="15" t="s">
        <v>145</v>
      </c>
      <c r="AU345" s="15" t="s">
        <v>22</v>
      </c>
      <c r="AY345" s="15" t="s">
        <v>144</v>
      </c>
      <c r="BE345" s="181">
        <f t="shared" si="114"/>
        <v>0</v>
      </c>
      <c r="BF345" s="181">
        <f t="shared" si="115"/>
        <v>0</v>
      </c>
      <c r="BG345" s="181">
        <f t="shared" si="116"/>
        <v>0</v>
      </c>
      <c r="BH345" s="181">
        <f t="shared" si="117"/>
        <v>0</v>
      </c>
      <c r="BI345" s="181">
        <f t="shared" si="118"/>
        <v>0</v>
      </c>
      <c r="BJ345" s="15" t="s">
        <v>22</v>
      </c>
      <c r="BK345" s="181">
        <f t="shared" si="119"/>
        <v>0</v>
      </c>
      <c r="BL345" s="15" t="s">
        <v>143</v>
      </c>
      <c r="BM345" s="15" t="s">
        <v>1059</v>
      </c>
    </row>
    <row r="346" spans="2:65" s="1" customFormat="1" ht="22.5" customHeight="1">
      <c r="B346" s="32"/>
      <c r="C346" s="170" t="s">
        <v>1060</v>
      </c>
      <c r="D346" s="170" t="s">
        <v>145</v>
      </c>
      <c r="E346" s="171" t="s">
        <v>1014</v>
      </c>
      <c r="F346" s="172" t="s">
        <v>1015</v>
      </c>
      <c r="G346" s="173" t="s">
        <v>153</v>
      </c>
      <c r="H346" s="174">
        <v>1</v>
      </c>
      <c r="I346" s="175"/>
      <c r="J346" s="176">
        <f t="shared" si="110"/>
        <v>0</v>
      </c>
      <c r="K346" s="172" t="s">
        <v>149</v>
      </c>
      <c r="L346" s="52"/>
      <c r="M346" s="177" t="s">
        <v>20</v>
      </c>
      <c r="N346" s="178" t="s">
        <v>45</v>
      </c>
      <c r="O346" s="33"/>
      <c r="P346" s="179">
        <f t="shared" si="111"/>
        <v>0</v>
      </c>
      <c r="Q346" s="179">
        <v>0</v>
      </c>
      <c r="R346" s="179">
        <f t="shared" si="112"/>
        <v>0</v>
      </c>
      <c r="S346" s="179">
        <v>0</v>
      </c>
      <c r="T346" s="180">
        <f t="shared" si="113"/>
        <v>0</v>
      </c>
      <c r="AR346" s="15" t="s">
        <v>143</v>
      </c>
      <c r="AT346" s="15" t="s">
        <v>145</v>
      </c>
      <c r="AU346" s="15" t="s">
        <v>22</v>
      </c>
      <c r="AY346" s="15" t="s">
        <v>144</v>
      </c>
      <c r="BE346" s="181">
        <f t="shared" si="114"/>
        <v>0</v>
      </c>
      <c r="BF346" s="181">
        <f t="shared" si="115"/>
        <v>0</v>
      </c>
      <c r="BG346" s="181">
        <f t="shared" si="116"/>
        <v>0</v>
      </c>
      <c r="BH346" s="181">
        <f t="shared" si="117"/>
        <v>0</v>
      </c>
      <c r="BI346" s="181">
        <f t="shared" si="118"/>
        <v>0</v>
      </c>
      <c r="BJ346" s="15" t="s">
        <v>22</v>
      </c>
      <c r="BK346" s="181">
        <f t="shared" si="119"/>
        <v>0</v>
      </c>
      <c r="BL346" s="15" t="s">
        <v>143</v>
      </c>
      <c r="BM346" s="15" t="s">
        <v>1061</v>
      </c>
    </row>
    <row r="347" spans="2:65" s="1" customFormat="1" ht="22.5" customHeight="1">
      <c r="B347" s="32"/>
      <c r="C347" s="170" t="s">
        <v>1062</v>
      </c>
      <c r="D347" s="170" t="s">
        <v>145</v>
      </c>
      <c r="E347" s="171" t="s">
        <v>1018</v>
      </c>
      <c r="F347" s="172" t="s">
        <v>1019</v>
      </c>
      <c r="G347" s="173" t="s">
        <v>153</v>
      </c>
      <c r="H347" s="174">
        <v>1</v>
      </c>
      <c r="I347" s="175"/>
      <c r="J347" s="176">
        <f t="shared" si="110"/>
        <v>0</v>
      </c>
      <c r="K347" s="172" t="s">
        <v>149</v>
      </c>
      <c r="L347" s="52"/>
      <c r="M347" s="177" t="s">
        <v>20</v>
      </c>
      <c r="N347" s="178" t="s">
        <v>45</v>
      </c>
      <c r="O347" s="33"/>
      <c r="P347" s="179">
        <f t="shared" si="111"/>
        <v>0</v>
      </c>
      <c r="Q347" s="179">
        <v>0</v>
      </c>
      <c r="R347" s="179">
        <f t="shared" si="112"/>
        <v>0</v>
      </c>
      <c r="S347" s="179">
        <v>0</v>
      </c>
      <c r="T347" s="180">
        <f t="shared" si="113"/>
        <v>0</v>
      </c>
      <c r="AR347" s="15" t="s">
        <v>143</v>
      </c>
      <c r="AT347" s="15" t="s">
        <v>145</v>
      </c>
      <c r="AU347" s="15" t="s">
        <v>22</v>
      </c>
      <c r="AY347" s="15" t="s">
        <v>144</v>
      </c>
      <c r="BE347" s="181">
        <f t="shared" si="114"/>
        <v>0</v>
      </c>
      <c r="BF347" s="181">
        <f t="shared" si="115"/>
        <v>0</v>
      </c>
      <c r="BG347" s="181">
        <f t="shared" si="116"/>
        <v>0</v>
      </c>
      <c r="BH347" s="181">
        <f t="shared" si="117"/>
        <v>0</v>
      </c>
      <c r="BI347" s="181">
        <f t="shared" si="118"/>
        <v>0</v>
      </c>
      <c r="BJ347" s="15" t="s">
        <v>22</v>
      </c>
      <c r="BK347" s="181">
        <f t="shared" si="119"/>
        <v>0</v>
      </c>
      <c r="BL347" s="15" t="s">
        <v>143</v>
      </c>
      <c r="BM347" s="15" t="s">
        <v>1063</v>
      </c>
    </row>
    <row r="348" spans="2:65" s="1" customFormat="1" ht="22.5" customHeight="1">
      <c r="B348" s="32"/>
      <c r="C348" s="170" t="s">
        <v>1064</v>
      </c>
      <c r="D348" s="170" t="s">
        <v>145</v>
      </c>
      <c r="E348" s="171" t="s">
        <v>1022</v>
      </c>
      <c r="F348" s="172" t="s">
        <v>1023</v>
      </c>
      <c r="G348" s="173" t="s">
        <v>153</v>
      </c>
      <c r="H348" s="174">
        <v>1</v>
      </c>
      <c r="I348" s="175"/>
      <c r="J348" s="176">
        <f t="shared" si="110"/>
        <v>0</v>
      </c>
      <c r="K348" s="172" t="s">
        <v>149</v>
      </c>
      <c r="L348" s="52"/>
      <c r="M348" s="177" t="s">
        <v>20</v>
      </c>
      <c r="N348" s="178" t="s">
        <v>45</v>
      </c>
      <c r="O348" s="33"/>
      <c r="P348" s="179">
        <f t="shared" si="111"/>
        <v>0</v>
      </c>
      <c r="Q348" s="179">
        <v>0</v>
      </c>
      <c r="R348" s="179">
        <f t="shared" si="112"/>
        <v>0</v>
      </c>
      <c r="S348" s="179">
        <v>0</v>
      </c>
      <c r="T348" s="180">
        <f t="shared" si="113"/>
        <v>0</v>
      </c>
      <c r="AR348" s="15" t="s">
        <v>143</v>
      </c>
      <c r="AT348" s="15" t="s">
        <v>145</v>
      </c>
      <c r="AU348" s="15" t="s">
        <v>22</v>
      </c>
      <c r="AY348" s="15" t="s">
        <v>144</v>
      </c>
      <c r="BE348" s="181">
        <f t="shared" si="114"/>
        <v>0</v>
      </c>
      <c r="BF348" s="181">
        <f t="shared" si="115"/>
        <v>0</v>
      </c>
      <c r="BG348" s="181">
        <f t="shared" si="116"/>
        <v>0</v>
      </c>
      <c r="BH348" s="181">
        <f t="shared" si="117"/>
        <v>0</v>
      </c>
      <c r="BI348" s="181">
        <f t="shared" si="118"/>
        <v>0</v>
      </c>
      <c r="BJ348" s="15" t="s">
        <v>22</v>
      </c>
      <c r="BK348" s="181">
        <f t="shared" si="119"/>
        <v>0</v>
      </c>
      <c r="BL348" s="15" t="s">
        <v>143</v>
      </c>
      <c r="BM348" s="15" t="s">
        <v>1065</v>
      </c>
    </row>
    <row r="349" spans="2:65" s="1" customFormat="1" ht="22.5" customHeight="1">
      <c r="B349" s="32"/>
      <c r="C349" s="170" t="s">
        <v>1066</v>
      </c>
      <c r="D349" s="170" t="s">
        <v>145</v>
      </c>
      <c r="E349" s="171" t="s">
        <v>954</v>
      </c>
      <c r="F349" s="172" t="s">
        <v>955</v>
      </c>
      <c r="G349" s="173" t="s">
        <v>153</v>
      </c>
      <c r="H349" s="174">
        <v>38</v>
      </c>
      <c r="I349" s="175"/>
      <c r="J349" s="176">
        <f t="shared" si="110"/>
        <v>0</v>
      </c>
      <c r="K349" s="172" t="s">
        <v>149</v>
      </c>
      <c r="L349" s="52"/>
      <c r="M349" s="177" t="s">
        <v>20</v>
      </c>
      <c r="N349" s="178" t="s">
        <v>45</v>
      </c>
      <c r="O349" s="33"/>
      <c r="P349" s="179">
        <f t="shared" si="111"/>
        <v>0</v>
      </c>
      <c r="Q349" s="179">
        <v>0</v>
      </c>
      <c r="R349" s="179">
        <f t="shared" si="112"/>
        <v>0</v>
      </c>
      <c r="S349" s="179">
        <v>0</v>
      </c>
      <c r="T349" s="180">
        <f t="shared" si="113"/>
        <v>0</v>
      </c>
      <c r="AR349" s="15" t="s">
        <v>143</v>
      </c>
      <c r="AT349" s="15" t="s">
        <v>145</v>
      </c>
      <c r="AU349" s="15" t="s">
        <v>22</v>
      </c>
      <c r="AY349" s="15" t="s">
        <v>144</v>
      </c>
      <c r="BE349" s="181">
        <f t="shared" si="114"/>
        <v>0</v>
      </c>
      <c r="BF349" s="181">
        <f t="shared" si="115"/>
        <v>0</v>
      </c>
      <c r="BG349" s="181">
        <f t="shared" si="116"/>
        <v>0</v>
      </c>
      <c r="BH349" s="181">
        <f t="shared" si="117"/>
        <v>0</v>
      </c>
      <c r="BI349" s="181">
        <f t="shared" si="118"/>
        <v>0</v>
      </c>
      <c r="BJ349" s="15" t="s">
        <v>22</v>
      </c>
      <c r="BK349" s="181">
        <f t="shared" si="119"/>
        <v>0</v>
      </c>
      <c r="BL349" s="15" t="s">
        <v>143</v>
      </c>
      <c r="BM349" s="15" t="s">
        <v>1067</v>
      </c>
    </row>
    <row r="350" spans="2:65" s="1" customFormat="1" ht="22.5" customHeight="1">
      <c r="B350" s="32"/>
      <c r="C350" s="170" t="s">
        <v>1068</v>
      </c>
      <c r="D350" s="170" t="s">
        <v>145</v>
      </c>
      <c r="E350" s="171" t="s">
        <v>957</v>
      </c>
      <c r="F350" s="172" t="s">
        <v>958</v>
      </c>
      <c r="G350" s="173" t="s">
        <v>153</v>
      </c>
      <c r="H350" s="174">
        <v>19</v>
      </c>
      <c r="I350" s="175"/>
      <c r="J350" s="176">
        <f t="shared" si="110"/>
        <v>0</v>
      </c>
      <c r="K350" s="172" t="s">
        <v>149</v>
      </c>
      <c r="L350" s="52"/>
      <c r="M350" s="177" t="s">
        <v>20</v>
      </c>
      <c r="N350" s="178" t="s">
        <v>45</v>
      </c>
      <c r="O350" s="33"/>
      <c r="P350" s="179">
        <f t="shared" si="111"/>
        <v>0</v>
      </c>
      <c r="Q350" s="179">
        <v>0</v>
      </c>
      <c r="R350" s="179">
        <f t="shared" si="112"/>
        <v>0</v>
      </c>
      <c r="S350" s="179">
        <v>0</v>
      </c>
      <c r="T350" s="180">
        <f t="shared" si="113"/>
        <v>0</v>
      </c>
      <c r="AR350" s="15" t="s">
        <v>143</v>
      </c>
      <c r="AT350" s="15" t="s">
        <v>145</v>
      </c>
      <c r="AU350" s="15" t="s">
        <v>22</v>
      </c>
      <c r="AY350" s="15" t="s">
        <v>144</v>
      </c>
      <c r="BE350" s="181">
        <f t="shared" si="114"/>
        <v>0</v>
      </c>
      <c r="BF350" s="181">
        <f t="shared" si="115"/>
        <v>0</v>
      </c>
      <c r="BG350" s="181">
        <f t="shared" si="116"/>
        <v>0</v>
      </c>
      <c r="BH350" s="181">
        <f t="shared" si="117"/>
        <v>0</v>
      </c>
      <c r="BI350" s="181">
        <f t="shared" si="118"/>
        <v>0</v>
      </c>
      <c r="BJ350" s="15" t="s">
        <v>22</v>
      </c>
      <c r="BK350" s="181">
        <f t="shared" si="119"/>
        <v>0</v>
      </c>
      <c r="BL350" s="15" t="s">
        <v>143</v>
      </c>
      <c r="BM350" s="15" t="s">
        <v>1069</v>
      </c>
    </row>
    <row r="351" spans="2:65" s="1" customFormat="1" ht="22.5" customHeight="1">
      <c r="B351" s="32"/>
      <c r="C351" s="170" t="s">
        <v>1070</v>
      </c>
      <c r="D351" s="170" t="s">
        <v>145</v>
      </c>
      <c r="E351" s="171" t="s">
        <v>961</v>
      </c>
      <c r="F351" s="172" t="s">
        <v>962</v>
      </c>
      <c r="G351" s="173" t="s">
        <v>153</v>
      </c>
      <c r="H351" s="174">
        <v>4</v>
      </c>
      <c r="I351" s="175"/>
      <c r="J351" s="176">
        <f t="shared" si="110"/>
        <v>0</v>
      </c>
      <c r="K351" s="172" t="s">
        <v>149</v>
      </c>
      <c r="L351" s="52"/>
      <c r="M351" s="177" t="s">
        <v>20</v>
      </c>
      <c r="N351" s="178" t="s">
        <v>45</v>
      </c>
      <c r="O351" s="33"/>
      <c r="P351" s="179">
        <f t="shared" si="111"/>
        <v>0</v>
      </c>
      <c r="Q351" s="179">
        <v>0</v>
      </c>
      <c r="R351" s="179">
        <f t="shared" si="112"/>
        <v>0</v>
      </c>
      <c r="S351" s="179">
        <v>0</v>
      </c>
      <c r="T351" s="180">
        <f t="shared" si="113"/>
        <v>0</v>
      </c>
      <c r="AR351" s="15" t="s">
        <v>143</v>
      </c>
      <c r="AT351" s="15" t="s">
        <v>145</v>
      </c>
      <c r="AU351" s="15" t="s">
        <v>22</v>
      </c>
      <c r="AY351" s="15" t="s">
        <v>144</v>
      </c>
      <c r="BE351" s="181">
        <f t="shared" si="114"/>
        <v>0</v>
      </c>
      <c r="BF351" s="181">
        <f t="shared" si="115"/>
        <v>0</v>
      </c>
      <c r="BG351" s="181">
        <f t="shared" si="116"/>
        <v>0</v>
      </c>
      <c r="BH351" s="181">
        <f t="shared" si="117"/>
        <v>0</v>
      </c>
      <c r="BI351" s="181">
        <f t="shared" si="118"/>
        <v>0</v>
      </c>
      <c r="BJ351" s="15" t="s">
        <v>22</v>
      </c>
      <c r="BK351" s="181">
        <f t="shared" si="119"/>
        <v>0</v>
      </c>
      <c r="BL351" s="15" t="s">
        <v>143</v>
      </c>
      <c r="BM351" s="15" t="s">
        <v>1071</v>
      </c>
    </row>
    <row r="352" spans="2:65" s="1" customFormat="1" ht="22.5" customHeight="1">
      <c r="B352" s="32"/>
      <c r="C352" s="170" t="s">
        <v>1072</v>
      </c>
      <c r="D352" s="170" t="s">
        <v>145</v>
      </c>
      <c r="E352" s="171" t="s">
        <v>965</v>
      </c>
      <c r="F352" s="172" t="s">
        <v>966</v>
      </c>
      <c r="G352" s="173" t="s">
        <v>153</v>
      </c>
      <c r="H352" s="174">
        <v>7</v>
      </c>
      <c r="I352" s="175"/>
      <c r="J352" s="176">
        <f t="shared" si="110"/>
        <v>0</v>
      </c>
      <c r="K352" s="172" t="s">
        <v>149</v>
      </c>
      <c r="L352" s="52"/>
      <c r="M352" s="177" t="s">
        <v>20</v>
      </c>
      <c r="N352" s="178" t="s">
        <v>45</v>
      </c>
      <c r="O352" s="33"/>
      <c r="P352" s="179">
        <f t="shared" si="111"/>
        <v>0</v>
      </c>
      <c r="Q352" s="179">
        <v>0</v>
      </c>
      <c r="R352" s="179">
        <f t="shared" si="112"/>
        <v>0</v>
      </c>
      <c r="S352" s="179">
        <v>0</v>
      </c>
      <c r="T352" s="180">
        <f t="shared" si="113"/>
        <v>0</v>
      </c>
      <c r="AR352" s="15" t="s">
        <v>143</v>
      </c>
      <c r="AT352" s="15" t="s">
        <v>145</v>
      </c>
      <c r="AU352" s="15" t="s">
        <v>22</v>
      </c>
      <c r="AY352" s="15" t="s">
        <v>144</v>
      </c>
      <c r="BE352" s="181">
        <f t="shared" si="114"/>
        <v>0</v>
      </c>
      <c r="BF352" s="181">
        <f t="shared" si="115"/>
        <v>0</v>
      </c>
      <c r="BG352" s="181">
        <f t="shared" si="116"/>
        <v>0</v>
      </c>
      <c r="BH352" s="181">
        <f t="shared" si="117"/>
        <v>0</v>
      </c>
      <c r="BI352" s="181">
        <f t="shared" si="118"/>
        <v>0</v>
      </c>
      <c r="BJ352" s="15" t="s">
        <v>22</v>
      </c>
      <c r="BK352" s="181">
        <f t="shared" si="119"/>
        <v>0</v>
      </c>
      <c r="BL352" s="15" t="s">
        <v>143</v>
      </c>
      <c r="BM352" s="15" t="s">
        <v>1073</v>
      </c>
    </row>
    <row r="353" spans="2:65" s="1" customFormat="1" ht="22.5" customHeight="1">
      <c r="B353" s="32"/>
      <c r="C353" s="170" t="s">
        <v>1074</v>
      </c>
      <c r="D353" s="170" t="s">
        <v>145</v>
      </c>
      <c r="E353" s="171" t="s">
        <v>969</v>
      </c>
      <c r="F353" s="172" t="s">
        <v>970</v>
      </c>
      <c r="G353" s="173" t="s">
        <v>153</v>
      </c>
      <c r="H353" s="174">
        <v>1</v>
      </c>
      <c r="I353" s="175"/>
      <c r="J353" s="176">
        <f t="shared" si="110"/>
        <v>0</v>
      </c>
      <c r="K353" s="172" t="s">
        <v>149</v>
      </c>
      <c r="L353" s="52"/>
      <c r="M353" s="177" t="s">
        <v>20</v>
      </c>
      <c r="N353" s="178" t="s">
        <v>45</v>
      </c>
      <c r="O353" s="33"/>
      <c r="P353" s="179">
        <f t="shared" si="111"/>
        <v>0</v>
      </c>
      <c r="Q353" s="179">
        <v>0</v>
      </c>
      <c r="R353" s="179">
        <f t="shared" si="112"/>
        <v>0</v>
      </c>
      <c r="S353" s="179">
        <v>0</v>
      </c>
      <c r="T353" s="180">
        <f t="shared" si="113"/>
        <v>0</v>
      </c>
      <c r="AR353" s="15" t="s">
        <v>143</v>
      </c>
      <c r="AT353" s="15" t="s">
        <v>145</v>
      </c>
      <c r="AU353" s="15" t="s">
        <v>22</v>
      </c>
      <c r="AY353" s="15" t="s">
        <v>144</v>
      </c>
      <c r="BE353" s="181">
        <f t="shared" si="114"/>
        <v>0</v>
      </c>
      <c r="BF353" s="181">
        <f t="shared" si="115"/>
        <v>0</v>
      </c>
      <c r="BG353" s="181">
        <f t="shared" si="116"/>
        <v>0</v>
      </c>
      <c r="BH353" s="181">
        <f t="shared" si="117"/>
        <v>0</v>
      </c>
      <c r="BI353" s="181">
        <f t="shared" si="118"/>
        <v>0</v>
      </c>
      <c r="BJ353" s="15" t="s">
        <v>22</v>
      </c>
      <c r="BK353" s="181">
        <f t="shared" si="119"/>
        <v>0</v>
      </c>
      <c r="BL353" s="15" t="s">
        <v>143</v>
      </c>
      <c r="BM353" s="15" t="s">
        <v>1075</v>
      </c>
    </row>
    <row r="354" spans="2:65" s="1" customFormat="1" ht="22.5" customHeight="1">
      <c r="B354" s="32"/>
      <c r="C354" s="170" t="s">
        <v>1076</v>
      </c>
      <c r="D354" s="170" t="s">
        <v>145</v>
      </c>
      <c r="E354" s="171" t="s">
        <v>1077</v>
      </c>
      <c r="F354" s="172" t="s">
        <v>1078</v>
      </c>
      <c r="G354" s="173" t="s">
        <v>153</v>
      </c>
      <c r="H354" s="174">
        <v>1</v>
      </c>
      <c r="I354" s="175"/>
      <c r="J354" s="176">
        <f t="shared" si="110"/>
        <v>0</v>
      </c>
      <c r="K354" s="172" t="s">
        <v>149</v>
      </c>
      <c r="L354" s="52"/>
      <c r="M354" s="177" t="s">
        <v>20</v>
      </c>
      <c r="N354" s="178" t="s">
        <v>45</v>
      </c>
      <c r="O354" s="33"/>
      <c r="P354" s="179">
        <f t="shared" si="111"/>
        <v>0</v>
      </c>
      <c r="Q354" s="179">
        <v>0</v>
      </c>
      <c r="R354" s="179">
        <f t="shared" si="112"/>
        <v>0</v>
      </c>
      <c r="S354" s="179">
        <v>0</v>
      </c>
      <c r="T354" s="180">
        <f t="shared" si="113"/>
        <v>0</v>
      </c>
      <c r="AR354" s="15" t="s">
        <v>143</v>
      </c>
      <c r="AT354" s="15" t="s">
        <v>145</v>
      </c>
      <c r="AU354" s="15" t="s">
        <v>22</v>
      </c>
      <c r="AY354" s="15" t="s">
        <v>144</v>
      </c>
      <c r="BE354" s="181">
        <f t="shared" si="114"/>
        <v>0</v>
      </c>
      <c r="BF354" s="181">
        <f t="shared" si="115"/>
        <v>0</v>
      </c>
      <c r="BG354" s="181">
        <f t="shared" si="116"/>
        <v>0</v>
      </c>
      <c r="BH354" s="181">
        <f t="shared" si="117"/>
        <v>0</v>
      </c>
      <c r="BI354" s="181">
        <f t="shared" si="118"/>
        <v>0</v>
      </c>
      <c r="BJ354" s="15" t="s">
        <v>22</v>
      </c>
      <c r="BK354" s="181">
        <f t="shared" si="119"/>
        <v>0</v>
      </c>
      <c r="BL354" s="15" t="s">
        <v>143</v>
      </c>
      <c r="BM354" s="15" t="s">
        <v>1079</v>
      </c>
    </row>
    <row r="355" spans="2:65" s="1" customFormat="1" ht="22.5" customHeight="1">
      <c r="B355" s="32"/>
      <c r="C355" s="170" t="s">
        <v>1080</v>
      </c>
      <c r="D355" s="170" t="s">
        <v>145</v>
      </c>
      <c r="E355" s="171" t="s">
        <v>981</v>
      </c>
      <c r="F355" s="172" t="s">
        <v>982</v>
      </c>
      <c r="G355" s="173" t="s">
        <v>153</v>
      </c>
      <c r="H355" s="174">
        <v>17</v>
      </c>
      <c r="I355" s="175"/>
      <c r="J355" s="176">
        <f t="shared" si="110"/>
        <v>0</v>
      </c>
      <c r="K355" s="172" t="s">
        <v>149</v>
      </c>
      <c r="L355" s="52"/>
      <c r="M355" s="177" t="s">
        <v>20</v>
      </c>
      <c r="N355" s="178" t="s">
        <v>45</v>
      </c>
      <c r="O355" s="33"/>
      <c r="P355" s="179">
        <f t="shared" si="111"/>
        <v>0</v>
      </c>
      <c r="Q355" s="179">
        <v>0</v>
      </c>
      <c r="R355" s="179">
        <f t="shared" si="112"/>
        <v>0</v>
      </c>
      <c r="S355" s="179">
        <v>0</v>
      </c>
      <c r="T355" s="180">
        <f t="shared" si="113"/>
        <v>0</v>
      </c>
      <c r="AR355" s="15" t="s">
        <v>143</v>
      </c>
      <c r="AT355" s="15" t="s">
        <v>145</v>
      </c>
      <c r="AU355" s="15" t="s">
        <v>22</v>
      </c>
      <c r="AY355" s="15" t="s">
        <v>144</v>
      </c>
      <c r="BE355" s="181">
        <f t="shared" si="114"/>
        <v>0</v>
      </c>
      <c r="BF355" s="181">
        <f t="shared" si="115"/>
        <v>0</v>
      </c>
      <c r="BG355" s="181">
        <f t="shared" si="116"/>
        <v>0</v>
      </c>
      <c r="BH355" s="181">
        <f t="shared" si="117"/>
        <v>0</v>
      </c>
      <c r="BI355" s="181">
        <f t="shared" si="118"/>
        <v>0</v>
      </c>
      <c r="BJ355" s="15" t="s">
        <v>22</v>
      </c>
      <c r="BK355" s="181">
        <f t="shared" si="119"/>
        <v>0</v>
      </c>
      <c r="BL355" s="15" t="s">
        <v>143</v>
      </c>
      <c r="BM355" s="15" t="s">
        <v>1081</v>
      </c>
    </row>
    <row r="356" spans="2:65" s="1" customFormat="1" ht="22.5" customHeight="1">
      <c r="B356" s="32"/>
      <c r="C356" s="170" t="s">
        <v>1082</v>
      </c>
      <c r="D356" s="170" t="s">
        <v>145</v>
      </c>
      <c r="E356" s="171" t="s">
        <v>1038</v>
      </c>
      <c r="F356" s="172" t="s">
        <v>990</v>
      </c>
      <c r="G356" s="173" t="s">
        <v>359</v>
      </c>
      <c r="H356" s="174">
        <v>1</v>
      </c>
      <c r="I356" s="175"/>
      <c r="J356" s="176">
        <f t="shared" si="110"/>
        <v>0</v>
      </c>
      <c r="K356" s="172" t="s">
        <v>149</v>
      </c>
      <c r="L356" s="52"/>
      <c r="M356" s="177" t="s">
        <v>20</v>
      </c>
      <c r="N356" s="178" t="s">
        <v>45</v>
      </c>
      <c r="O356" s="33"/>
      <c r="P356" s="179">
        <f t="shared" si="111"/>
        <v>0</v>
      </c>
      <c r="Q356" s="179">
        <v>0</v>
      </c>
      <c r="R356" s="179">
        <f t="shared" si="112"/>
        <v>0</v>
      </c>
      <c r="S356" s="179">
        <v>0</v>
      </c>
      <c r="T356" s="180">
        <f t="shared" si="113"/>
        <v>0</v>
      </c>
      <c r="AR356" s="15" t="s">
        <v>143</v>
      </c>
      <c r="AT356" s="15" t="s">
        <v>145</v>
      </c>
      <c r="AU356" s="15" t="s">
        <v>22</v>
      </c>
      <c r="AY356" s="15" t="s">
        <v>144</v>
      </c>
      <c r="BE356" s="181">
        <f t="shared" si="114"/>
        <v>0</v>
      </c>
      <c r="BF356" s="181">
        <f t="shared" si="115"/>
        <v>0</v>
      </c>
      <c r="BG356" s="181">
        <f t="shared" si="116"/>
        <v>0</v>
      </c>
      <c r="BH356" s="181">
        <f t="shared" si="117"/>
        <v>0</v>
      </c>
      <c r="BI356" s="181">
        <f t="shared" si="118"/>
        <v>0</v>
      </c>
      <c r="BJ356" s="15" t="s">
        <v>22</v>
      </c>
      <c r="BK356" s="181">
        <f t="shared" si="119"/>
        <v>0</v>
      </c>
      <c r="BL356" s="15" t="s">
        <v>143</v>
      </c>
      <c r="BM356" s="15" t="s">
        <v>1083</v>
      </c>
    </row>
    <row r="357" spans="2:65" s="1" customFormat="1" ht="22.5" customHeight="1">
      <c r="B357" s="32"/>
      <c r="C357" s="170" t="s">
        <v>1084</v>
      </c>
      <c r="D357" s="170" t="s">
        <v>145</v>
      </c>
      <c r="E357" s="171" t="s">
        <v>1085</v>
      </c>
      <c r="F357" s="172" t="s">
        <v>385</v>
      </c>
      <c r="G357" s="173" t="s">
        <v>148</v>
      </c>
      <c r="H357" s="174">
        <v>0.03</v>
      </c>
      <c r="I357" s="175"/>
      <c r="J357" s="176">
        <f t="shared" si="110"/>
        <v>0</v>
      </c>
      <c r="K357" s="172" t="s">
        <v>149</v>
      </c>
      <c r="L357" s="52"/>
      <c r="M357" s="177" t="s">
        <v>20</v>
      </c>
      <c r="N357" s="178" t="s">
        <v>45</v>
      </c>
      <c r="O357" s="33"/>
      <c r="P357" s="179">
        <f t="shared" si="111"/>
        <v>0</v>
      </c>
      <c r="Q357" s="179">
        <v>0</v>
      </c>
      <c r="R357" s="179">
        <f t="shared" si="112"/>
        <v>0</v>
      </c>
      <c r="S357" s="179">
        <v>0</v>
      </c>
      <c r="T357" s="180">
        <f t="shared" si="113"/>
        <v>0</v>
      </c>
      <c r="AR357" s="15" t="s">
        <v>143</v>
      </c>
      <c r="AT357" s="15" t="s">
        <v>145</v>
      </c>
      <c r="AU357" s="15" t="s">
        <v>22</v>
      </c>
      <c r="AY357" s="15" t="s">
        <v>144</v>
      </c>
      <c r="BE357" s="181">
        <f t="shared" si="114"/>
        <v>0</v>
      </c>
      <c r="BF357" s="181">
        <f t="shared" si="115"/>
        <v>0</v>
      </c>
      <c r="BG357" s="181">
        <f t="shared" si="116"/>
        <v>0</v>
      </c>
      <c r="BH357" s="181">
        <f t="shared" si="117"/>
        <v>0</v>
      </c>
      <c r="BI357" s="181">
        <f t="shared" si="118"/>
        <v>0</v>
      </c>
      <c r="BJ357" s="15" t="s">
        <v>22</v>
      </c>
      <c r="BK357" s="181">
        <f t="shared" si="119"/>
        <v>0</v>
      </c>
      <c r="BL357" s="15" t="s">
        <v>143</v>
      </c>
      <c r="BM357" s="15" t="s">
        <v>1086</v>
      </c>
    </row>
    <row r="358" spans="2:65" s="1" customFormat="1" ht="22.5" customHeight="1">
      <c r="B358" s="32"/>
      <c r="C358" s="170" t="s">
        <v>1087</v>
      </c>
      <c r="D358" s="170" t="s">
        <v>145</v>
      </c>
      <c r="E358" s="171" t="s">
        <v>1088</v>
      </c>
      <c r="F358" s="172" t="s">
        <v>997</v>
      </c>
      <c r="G358" s="173" t="s">
        <v>148</v>
      </c>
      <c r="H358" s="174">
        <v>0.06</v>
      </c>
      <c r="I358" s="175"/>
      <c r="J358" s="176">
        <f t="shared" si="110"/>
        <v>0</v>
      </c>
      <c r="K358" s="172" t="s">
        <v>149</v>
      </c>
      <c r="L358" s="52"/>
      <c r="M358" s="177" t="s">
        <v>20</v>
      </c>
      <c r="N358" s="178" t="s">
        <v>45</v>
      </c>
      <c r="O358" s="33"/>
      <c r="P358" s="179">
        <f t="shared" si="111"/>
        <v>0</v>
      </c>
      <c r="Q358" s="179">
        <v>0</v>
      </c>
      <c r="R358" s="179">
        <f t="shared" si="112"/>
        <v>0</v>
      </c>
      <c r="S358" s="179">
        <v>0</v>
      </c>
      <c r="T358" s="180">
        <f t="shared" si="113"/>
        <v>0</v>
      </c>
      <c r="AR358" s="15" t="s">
        <v>143</v>
      </c>
      <c r="AT358" s="15" t="s">
        <v>145</v>
      </c>
      <c r="AU358" s="15" t="s">
        <v>22</v>
      </c>
      <c r="AY358" s="15" t="s">
        <v>144</v>
      </c>
      <c r="BE358" s="181">
        <f t="shared" si="114"/>
        <v>0</v>
      </c>
      <c r="BF358" s="181">
        <f t="shared" si="115"/>
        <v>0</v>
      </c>
      <c r="BG358" s="181">
        <f t="shared" si="116"/>
        <v>0</v>
      </c>
      <c r="BH358" s="181">
        <f t="shared" si="117"/>
        <v>0</v>
      </c>
      <c r="BI358" s="181">
        <f t="shared" si="118"/>
        <v>0</v>
      </c>
      <c r="BJ358" s="15" t="s">
        <v>22</v>
      </c>
      <c r="BK358" s="181">
        <f t="shared" si="119"/>
        <v>0</v>
      </c>
      <c r="BL358" s="15" t="s">
        <v>143</v>
      </c>
      <c r="BM358" s="15" t="s">
        <v>1089</v>
      </c>
    </row>
    <row r="359" spans="2:63" s="9" customFormat="1" ht="37.35" customHeight="1">
      <c r="B359" s="156"/>
      <c r="C359" s="157"/>
      <c r="D359" s="158" t="s">
        <v>73</v>
      </c>
      <c r="E359" s="159" t="s">
        <v>1090</v>
      </c>
      <c r="F359" s="159" t="s">
        <v>1091</v>
      </c>
      <c r="G359" s="157"/>
      <c r="H359" s="157"/>
      <c r="I359" s="160"/>
      <c r="J359" s="161">
        <f>BK359</f>
        <v>0</v>
      </c>
      <c r="K359" s="157"/>
      <c r="L359" s="162"/>
      <c r="M359" s="163"/>
      <c r="N359" s="164"/>
      <c r="O359" s="164"/>
      <c r="P359" s="165">
        <f>SUM(P360:P380)</f>
        <v>0</v>
      </c>
      <c r="Q359" s="164"/>
      <c r="R359" s="165">
        <f>SUM(R360:R380)</f>
        <v>0</v>
      </c>
      <c r="S359" s="164"/>
      <c r="T359" s="166">
        <f>SUM(T360:T380)</f>
        <v>0</v>
      </c>
      <c r="AR359" s="167" t="s">
        <v>143</v>
      </c>
      <c r="AT359" s="168" t="s">
        <v>73</v>
      </c>
      <c r="AU359" s="168" t="s">
        <v>74</v>
      </c>
      <c r="AY359" s="167" t="s">
        <v>144</v>
      </c>
      <c r="BK359" s="169">
        <f>SUM(BK360:BK380)</f>
        <v>0</v>
      </c>
    </row>
    <row r="360" spans="2:65" s="1" customFormat="1" ht="22.5" customHeight="1">
      <c r="B360" s="32"/>
      <c r="C360" s="170" t="s">
        <v>1092</v>
      </c>
      <c r="D360" s="170" t="s">
        <v>145</v>
      </c>
      <c r="E360" s="171" t="s">
        <v>1093</v>
      </c>
      <c r="F360" s="172" t="s">
        <v>1094</v>
      </c>
      <c r="G360" s="173" t="s">
        <v>148</v>
      </c>
      <c r="H360" s="174">
        <v>1</v>
      </c>
      <c r="I360" s="175"/>
      <c r="J360" s="176">
        <f aca="true" t="shared" si="120" ref="J360:J380">ROUND(I360*H360,2)</f>
        <v>0</v>
      </c>
      <c r="K360" s="172" t="s">
        <v>149</v>
      </c>
      <c r="L360" s="52"/>
      <c r="M360" s="177" t="s">
        <v>20</v>
      </c>
      <c r="N360" s="178" t="s">
        <v>45</v>
      </c>
      <c r="O360" s="33"/>
      <c r="P360" s="179">
        <f aca="true" t="shared" si="121" ref="P360:P380">O360*H360</f>
        <v>0</v>
      </c>
      <c r="Q360" s="179">
        <v>0</v>
      </c>
      <c r="R360" s="179">
        <f aca="true" t="shared" si="122" ref="R360:R380">Q360*H360</f>
        <v>0</v>
      </c>
      <c r="S360" s="179">
        <v>0</v>
      </c>
      <c r="T360" s="180">
        <f aca="true" t="shared" si="123" ref="T360:T380">S360*H360</f>
        <v>0</v>
      </c>
      <c r="AR360" s="15" t="s">
        <v>143</v>
      </c>
      <c r="AT360" s="15" t="s">
        <v>145</v>
      </c>
      <c r="AU360" s="15" t="s">
        <v>22</v>
      </c>
      <c r="AY360" s="15" t="s">
        <v>144</v>
      </c>
      <c r="BE360" s="181">
        <f aca="true" t="shared" si="124" ref="BE360:BE380">IF(N360="základní",J360,0)</f>
        <v>0</v>
      </c>
      <c r="BF360" s="181">
        <f aca="true" t="shared" si="125" ref="BF360:BF380">IF(N360="snížená",J360,0)</f>
        <v>0</v>
      </c>
      <c r="BG360" s="181">
        <f aca="true" t="shared" si="126" ref="BG360:BG380">IF(N360="zákl. přenesená",J360,0)</f>
        <v>0</v>
      </c>
      <c r="BH360" s="181">
        <f aca="true" t="shared" si="127" ref="BH360:BH380">IF(N360="sníž. přenesená",J360,0)</f>
        <v>0</v>
      </c>
      <c r="BI360" s="181">
        <f aca="true" t="shared" si="128" ref="BI360:BI380">IF(N360="nulová",J360,0)</f>
        <v>0</v>
      </c>
      <c r="BJ360" s="15" t="s">
        <v>22</v>
      </c>
      <c r="BK360" s="181">
        <f aca="true" t="shared" si="129" ref="BK360:BK380">ROUND(I360*H360,2)</f>
        <v>0</v>
      </c>
      <c r="BL360" s="15" t="s">
        <v>143</v>
      </c>
      <c r="BM360" s="15" t="s">
        <v>1095</v>
      </c>
    </row>
    <row r="361" spans="2:65" s="1" customFormat="1" ht="31.5" customHeight="1">
      <c r="B361" s="32"/>
      <c r="C361" s="170" t="s">
        <v>1096</v>
      </c>
      <c r="D361" s="170" t="s">
        <v>145</v>
      </c>
      <c r="E361" s="171" t="s">
        <v>1097</v>
      </c>
      <c r="F361" s="172" t="s">
        <v>935</v>
      </c>
      <c r="G361" s="173" t="s">
        <v>153</v>
      </c>
      <c r="H361" s="174">
        <v>1</v>
      </c>
      <c r="I361" s="175"/>
      <c r="J361" s="176">
        <f t="shared" si="120"/>
        <v>0</v>
      </c>
      <c r="K361" s="172" t="s">
        <v>149</v>
      </c>
      <c r="L361" s="52"/>
      <c r="M361" s="177" t="s">
        <v>20</v>
      </c>
      <c r="N361" s="178" t="s">
        <v>45</v>
      </c>
      <c r="O361" s="33"/>
      <c r="P361" s="179">
        <f t="shared" si="121"/>
        <v>0</v>
      </c>
      <c r="Q361" s="179">
        <v>0</v>
      </c>
      <c r="R361" s="179">
        <f t="shared" si="122"/>
        <v>0</v>
      </c>
      <c r="S361" s="179">
        <v>0</v>
      </c>
      <c r="T361" s="180">
        <f t="shared" si="123"/>
        <v>0</v>
      </c>
      <c r="AR361" s="15" t="s">
        <v>143</v>
      </c>
      <c r="AT361" s="15" t="s">
        <v>145</v>
      </c>
      <c r="AU361" s="15" t="s">
        <v>22</v>
      </c>
      <c r="AY361" s="15" t="s">
        <v>144</v>
      </c>
      <c r="BE361" s="181">
        <f t="shared" si="124"/>
        <v>0</v>
      </c>
      <c r="BF361" s="181">
        <f t="shared" si="125"/>
        <v>0</v>
      </c>
      <c r="BG361" s="181">
        <f t="shared" si="126"/>
        <v>0</v>
      </c>
      <c r="BH361" s="181">
        <f t="shared" si="127"/>
        <v>0</v>
      </c>
      <c r="BI361" s="181">
        <f t="shared" si="128"/>
        <v>0</v>
      </c>
      <c r="BJ361" s="15" t="s">
        <v>22</v>
      </c>
      <c r="BK361" s="181">
        <f t="shared" si="129"/>
        <v>0</v>
      </c>
      <c r="BL361" s="15" t="s">
        <v>143</v>
      </c>
      <c r="BM361" s="15" t="s">
        <v>1098</v>
      </c>
    </row>
    <row r="362" spans="2:65" s="1" customFormat="1" ht="22.5" customHeight="1">
      <c r="B362" s="32"/>
      <c r="C362" s="170" t="s">
        <v>1099</v>
      </c>
      <c r="D362" s="170" t="s">
        <v>145</v>
      </c>
      <c r="E362" s="171" t="s">
        <v>1100</v>
      </c>
      <c r="F362" s="172" t="s">
        <v>1101</v>
      </c>
      <c r="G362" s="173" t="s">
        <v>153</v>
      </c>
      <c r="H362" s="174">
        <v>2</v>
      </c>
      <c r="I362" s="175"/>
      <c r="J362" s="176">
        <f t="shared" si="120"/>
        <v>0</v>
      </c>
      <c r="K362" s="172" t="s">
        <v>149</v>
      </c>
      <c r="L362" s="52"/>
      <c r="M362" s="177" t="s">
        <v>20</v>
      </c>
      <c r="N362" s="178" t="s">
        <v>45</v>
      </c>
      <c r="O362" s="33"/>
      <c r="P362" s="179">
        <f t="shared" si="121"/>
        <v>0</v>
      </c>
      <c r="Q362" s="179">
        <v>0</v>
      </c>
      <c r="R362" s="179">
        <f t="shared" si="122"/>
        <v>0</v>
      </c>
      <c r="S362" s="179">
        <v>0</v>
      </c>
      <c r="T362" s="180">
        <f t="shared" si="123"/>
        <v>0</v>
      </c>
      <c r="AR362" s="15" t="s">
        <v>143</v>
      </c>
      <c r="AT362" s="15" t="s">
        <v>145</v>
      </c>
      <c r="AU362" s="15" t="s">
        <v>22</v>
      </c>
      <c r="AY362" s="15" t="s">
        <v>144</v>
      </c>
      <c r="BE362" s="181">
        <f t="shared" si="124"/>
        <v>0</v>
      </c>
      <c r="BF362" s="181">
        <f t="shared" si="125"/>
        <v>0</v>
      </c>
      <c r="BG362" s="181">
        <f t="shared" si="126"/>
        <v>0</v>
      </c>
      <c r="BH362" s="181">
        <f t="shared" si="127"/>
        <v>0</v>
      </c>
      <c r="BI362" s="181">
        <f t="shared" si="128"/>
        <v>0</v>
      </c>
      <c r="BJ362" s="15" t="s">
        <v>22</v>
      </c>
      <c r="BK362" s="181">
        <f t="shared" si="129"/>
        <v>0</v>
      </c>
      <c r="BL362" s="15" t="s">
        <v>143</v>
      </c>
      <c r="BM362" s="15" t="s">
        <v>1102</v>
      </c>
    </row>
    <row r="363" spans="2:65" s="1" customFormat="1" ht="22.5" customHeight="1">
      <c r="B363" s="32"/>
      <c r="C363" s="170" t="s">
        <v>1103</v>
      </c>
      <c r="D363" s="170" t="s">
        <v>145</v>
      </c>
      <c r="E363" s="171" t="s">
        <v>1104</v>
      </c>
      <c r="F363" s="172" t="s">
        <v>1105</v>
      </c>
      <c r="G363" s="173" t="s">
        <v>153</v>
      </c>
      <c r="H363" s="174">
        <v>2</v>
      </c>
      <c r="I363" s="175"/>
      <c r="J363" s="176">
        <f t="shared" si="120"/>
        <v>0</v>
      </c>
      <c r="K363" s="172" t="s">
        <v>149</v>
      </c>
      <c r="L363" s="52"/>
      <c r="M363" s="177" t="s">
        <v>20</v>
      </c>
      <c r="N363" s="178" t="s">
        <v>45</v>
      </c>
      <c r="O363" s="33"/>
      <c r="P363" s="179">
        <f t="shared" si="121"/>
        <v>0</v>
      </c>
      <c r="Q363" s="179">
        <v>0</v>
      </c>
      <c r="R363" s="179">
        <f t="shared" si="122"/>
        <v>0</v>
      </c>
      <c r="S363" s="179">
        <v>0</v>
      </c>
      <c r="T363" s="180">
        <f t="shared" si="123"/>
        <v>0</v>
      </c>
      <c r="AR363" s="15" t="s">
        <v>143</v>
      </c>
      <c r="AT363" s="15" t="s">
        <v>145</v>
      </c>
      <c r="AU363" s="15" t="s">
        <v>22</v>
      </c>
      <c r="AY363" s="15" t="s">
        <v>144</v>
      </c>
      <c r="BE363" s="181">
        <f t="shared" si="124"/>
        <v>0</v>
      </c>
      <c r="BF363" s="181">
        <f t="shared" si="125"/>
        <v>0</v>
      </c>
      <c r="BG363" s="181">
        <f t="shared" si="126"/>
        <v>0</v>
      </c>
      <c r="BH363" s="181">
        <f t="shared" si="127"/>
        <v>0</v>
      </c>
      <c r="BI363" s="181">
        <f t="shared" si="128"/>
        <v>0</v>
      </c>
      <c r="BJ363" s="15" t="s">
        <v>22</v>
      </c>
      <c r="BK363" s="181">
        <f t="shared" si="129"/>
        <v>0</v>
      </c>
      <c r="BL363" s="15" t="s">
        <v>143</v>
      </c>
      <c r="BM363" s="15" t="s">
        <v>1106</v>
      </c>
    </row>
    <row r="364" spans="2:65" s="1" customFormat="1" ht="22.5" customHeight="1">
      <c r="B364" s="32"/>
      <c r="C364" s="170" t="s">
        <v>1107</v>
      </c>
      <c r="D364" s="170" t="s">
        <v>145</v>
      </c>
      <c r="E364" s="171" t="s">
        <v>1108</v>
      </c>
      <c r="F364" s="172" t="s">
        <v>1109</v>
      </c>
      <c r="G364" s="173" t="s">
        <v>153</v>
      </c>
      <c r="H364" s="174">
        <v>1</v>
      </c>
      <c r="I364" s="175"/>
      <c r="J364" s="176">
        <f t="shared" si="120"/>
        <v>0</v>
      </c>
      <c r="K364" s="172" t="s">
        <v>149</v>
      </c>
      <c r="L364" s="52"/>
      <c r="M364" s="177" t="s">
        <v>20</v>
      </c>
      <c r="N364" s="178" t="s">
        <v>45</v>
      </c>
      <c r="O364" s="33"/>
      <c r="P364" s="179">
        <f t="shared" si="121"/>
        <v>0</v>
      </c>
      <c r="Q364" s="179">
        <v>0</v>
      </c>
      <c r="R364" s="179">
        <f t="shared" si="122"/>
        <v>0</v>
      </c>
      <c r="S364" s="179">
        <v>0</v>
      </c>
      <c r="T364" s="180">
        <f t="shared" si="123"/>
        <v>0</v>
      </c>
      <c r="AR364" s="15" t="s">
        <v>143</v>
      </c>
      <c r="AT364" s="15" t="s">
        <v>145</v>
      </c>
      <c r="AU364" s="15" t="s">
        <v>22</v>
      </c>
      <c r="AY364" s="15" t="s">
        <v>144</v>
      </c>
      <c r="BE364" s="181">
        <f t="shared" si="124"/>
        <v>0</v>
      </c>
      <c r="BF364" s="181">
        <f t="shared" si="125"/>
        <v>0</v>
      </c>
      <c r="BG364" s="181">
        <f t="shared" si="126"/>
        <v>0</v>
      </c>
      <c r="BH364" s="181">
        <f t="shared" si="127"/>
        <v>0</v>
      </c>
      <c r="BI364" s="181">
        <f t="shared" si="128"/>
        <v>0</v>
      </c>
      <c r="BJ364" s="15" t="s">
        <v>22</v>
      </c>
      <c r="BK364" s="181">
        <f t="shared" si="129"/>
        <v>0</v>
      </c>
      <c r="BL364" s="15" t="s">
        <v>143</v>
      </c>
      <c r="BM364" s="15" t="s">
        <v>1110</v>
      </c>
    </row>
    <row r="365" spans="2:65" s="1" customFormat="1" ht="22.5" customHeight="1">
      <c r="B365" s="32"/>
      <c r="C365" s="170" t="s">
        <v>1111</v>
      </c>
      <c r="D365" s="170" t="s">
        <v>145</v>
      </c>
      <c r="E365" s="171" t="s">
        <v>1112</v>
      </c>
      <c r="F365" s="172" t="s">
        <v>1113</v>
      </c>
      <c r="G365" s="173" t="s">
        <v>153</v>
      </c>
      <c r="H365" s="174">
        <v>4</v>
      </c>
      <c r="I365" s="175"/>
      <c r="J365" s="176">
        <f t="shared" si="120"/>
        <v>0</v>
      </c>
      <c r="K365" s="172" t="s">
        <v>149</v>
      </c>
      <c r="L365" s="52"/>
      <c r="M365" s="177" t="s">
        <v>20</v>
      </c>
      <c r="N365" s="178" t="s">
        <v>45</v>
      </c>
      <c r="O365" s="33"/>
      <c r="P365" s="179">
        <f t="shared" si="121"/>
        <v>0</v>
      </c>
      <c r="Q365" s="179">
        <v>0</v>
      </c>
      <c r="R365" s="179">
        <f t="shared" si="122"/>
        <v>0</v>
      </c>
      <c r="S365" s="179">
        <v>0</v>
      </c>
      <c r="T365" s="180">
        <f t="shared" si="123"/>
        <v>0</v>
      </c>
      <c r="AR365" s="15" t="s">
        <v>143</v>
      </c>
      <c r="AT365" s="15" t="s">
        <v>145</v>
      </c>
      <c r="AU365" s="15" t="s">
        <v>22</v>
      </c>
      <c r="AY365" s="15" t="s">
        <v>144</v>
      </c>
      <c r="BE365" s="181">
        <f t="shared" si="124"/>
        <v>0</v>
      </c>
      <c r="BF365" s="181">
        <f t="shared" si="125"/>
        <v>0</v>
      </c>
      <c r="BG365" s="181">
        <f t="shared" si="126"/>
        <v>0</v>
      </c>
      <c r="BH365" s="181">
        <f t="shared" si="127"/>
        <v>0</v>
      </c>
      <c r="BI365" s="181">
        <f t="shared" si="128"/>
        <v>0</v>
      </c>
      <c r="BJ365" s="15" t="s">
        <v>22</v>
      </c>
      <c r="BK365" s="181">
        <f t="shared" si="129"/>
        <v>0</v>
      </c>
      <c r="BL365" s="15" t="s">
        <v>143</v>
      </c>
      <c r="BM365" s="15" t="s">
        <v>1114</v>
      </c>
    </row>
    <row r="366" spans="2:65" s="1" customFormat="1" ht="22.5" customHeight="1">
      <c r="B366" s="32"/>
      <c r="C366" s="170" t="s">
        <v>1115</v>
      </c>
      <c r="D366" s="170" t="s">
        <v>145</v>
      </c>
      <c r="E366" s="171" t="s">
        <v>946</v>
      </c>
      <c r="F366" s="172" t="s">
        <v>947</v>
      </c>
      <c r="G366" s="173" t="s">
        <v>153</v>
      </c>
      <c r="H366" s="174">
        <v>1</v>
      </c>
      <c r="I366" s="175"/>
      <c r="J366" s="176">
        <f t="shared" si="120"/>
        <v>0</v>
      </c>
      <c r="K366" s="172" t="s">
        <v>149</v>
      </c>
      <c r="L366" s="52"/>
      <c r="M366" s="177" t="s">
        <v>20</v>
      </c>
      <c r="N366" s="178" t="s">
        <v>45</v>
      </c>
      <c r="O366" s="33"/>
      <c r="P366" s="179">
        <f t="shared" si="121"/>
        <v>0</v>
      </c>
      <c r="Q366" s="179">
        <v>0</v>
      </c>
      <c r="R366" s="179">
        <f t="shared" si="122"/>
        <v>0</v>
      </c>
      <c r="S366" s="179">
        <v>0</v>
      </c>
      <c r="T366" s="180">
        <f t="shared" si="123"/>
        <v>0</v>
      </c>
      <c r="AR366" s="15" t="s">
        <v>143</v>
      </c>
      <c r="AT366" s="15" t="s">
        <v>145</v>
      </c>
      <c r="AU366" s="15" t="s">
        <v>22</v>
      </c>
      <c r="AY366" s="15" t="s">
        <v>144</v>
      </c>
      <c r="BE366" s="181">
        <f t="shared" si="124"/>
        <v>0</v>
      </c>
      <c r="BF366" s="181">
        <f t="shared" si="125"/>
        <v>0</v>
      </c>
      <c r="BG366" s="181">
        <f t="shared" si="126"/>
        <v>0</v>
      </c>
      <c r="BH366" s="181">
        <f t="shared" si="127"/>
        <v>0</v>
      </c>
      <c r="BI366" s="181">
        <f t="shared" si="128"/>
        <v>0</v>
      </c>
      <c r="BJ366" s="15" t="s">
        <v>22</v>
      </c>
      <c r="BK366" s="181">
        <f t="shared" si="129"/>
        <v>0</v>
      </c>
      <c r="BL366" s="15" t="s">
        <v>143</v>
      </c>
      <c r="BM366" s="15" t="s">
        <v>1116</v>
      </c>
    </row>
    <row r="367" spans="2:65" s="1" customFormat="1" ht="22.5" customHeight="1">
      <c r="B367" s="32"/>
      <c r="C367" s="170" t="s">
        <v>1117</v>
      </c>
      <c r="D367" s="170" t="s">
        <v>145</v>
      </c>
      <c r="E367" s="171" t="s">
        <v>950</v>
      </c>
      <c r="F367" s="172" t="s">
        <v>951</v>
      </c>
      <c r="G367" s="173" t="s">
        <v>153</v>
      </c>
      <c r="H367" s="174">
        <v>1</v>
      </c>
      <c r="I367" s="175"/>
      <c r="J367" s="176">
        <f t="shared" si="120"/>
        <v>0</v>
      </c>
      <c r="K367" s="172" t="s">
        <v>149</v>
      </c>
      <c r="L367" s="52"/>
      <c r="M367" s="177" t="s">
        <v>20</v>
      </c>
      <c r="N367" s="178" t="s">
        <v>45</v>
      </c>
      <c r="O367" s="33"/>
      <c r="P367" s="179">
        <f t="shared" si="121"/>
        <v>0</v>
      </c>
      <c r="Q367" s="179">
        <v>0</v>
      </c>
      <c r="R367" s="179">
        <f t="shared" si="122"/>
        <v>0</v>
      </c>
      <c r="S367" s="179">
        <v>0</v>
      </c>
      <c r="T367" s="180">
        <f t="shared" si="123"/>
        <v>0</v>
      </c>
      <c r="AR367" s="15" t="s">
        <v>143</v>
      </c>
      <c r="AT367" s="15" t="s">
        <v>145</v>
      </c>
      <c r="AU367" s="15" t="s">
        <v>22</v>
      </c>
      <c r="AY367" s="15" t="s">
        <v>144</v>
      </c>
      <c r="BE367" s="181">
        <f t="shared" si="124"/>
        <v>0</v>
      </c>
      <c r="BF367" s="181">
        <f t="shared" si="125"/>
        <v>0</v>
      </c>
      <c r="BG367" s="181">
        <f t="shared" si="126"/>
        <v>0</v>
      </c>
      <c r="BH367" s="181">
        <f t="shared" si="127"/>
        <v>0</v>
      </c>
      <c r="BI367" s="181">
        <f t="shared" si="128"/>
        <v>0</v>
      </c>
      <c r="BJ367" s="15" t="s">
        <v>22</v>
      </c>
      <c r="BK367" s="181">
        <f t="shared" si="129"/>
        <v>0</v>
      </c>
      <c r="BL367" s="15" t="s">
        <v>143</v>
      </c>
      <c r="BM367" s="15" t="s">
        <v>1118</v>
      </c>
    </row>
    <row r="368" spans="2:65" s="1" customFormat="1" ht="22.5" customHeight="1">
      <c r="B368" s="32"/>
      <c r="C368" s="170" t="s">
        <v>1119</v>
      </c>
      <c r="D368" s="170" t="s">
        <v>145</v>
      </c>
      <c r="E368" s="171" t="s">
        <v>1014</v>
      </c>
      <c r="F368" s="172" t="s">
        <v>1015</v>
      </c>
      <c r="G368" s="173" t="s">
        <v>153</v>
      </c>
      <c r="H368" s="174">
        <v>2</v>
      </c>
      <c r="I368" s="175"/>
      <c r="J368" s="176">
        <f t="shared" si="120"/>
        <v>0</v>
      </c>
      <c r="K368" s="172" t="s">
        <v>149</v>
      </c>
      <c r="L368" s="52"/>
      <c r="M368" s="177" t="s">
        <v>20</v>
      </c>
      <c r="N368" s="178" t="s">
        <v>45</v>
      </c>
      <c r="O368" s="33"/>
      <c r="P368" s="179">
        <f t="shared" si="121"/>
        <v>0</v>
      </c>
      <c r="Q368" s="179">
        <v>0</v>
      </c>
      <c r="R368" s="179">
        <f t="shared" si="122"/>
        <v>0</v>
      </c>
      <c r="S368" s="179">
        <v>0</v>
      </c>
      <c r="T368" s="180">
        <f t="shared" si="123"/>
        <v>0</v>
      </c>
      <c r="AR368" s="15" t="s">
        <v>143</v>
      </c>
      <c r="AT368" s="15" t="s">
        <v>145</v>
      </c>
      <c r="AU368" s="15" t="s">
        <v>22</v>
      </c>
      <c r="AY368" s="15" t="s">
        <v>144</v>
      </c>
      <c r="BE368" s="181">
        <f t="shared" si="124"/>
        <v>0</v>
      </c>
      <c r="BF368" s="181">
        <f t="shared" si="125"/>
        <v>0</v>
      </c>
      <c r="BG368" s="181">
        <f t="shared" si="126"/>
        <v>0</v>
      </c>
      <c r="BH368" s="181">
        <f t="shared" si="127"/>
        <v>0</v>
      </c>
      <c r="BI368" s="181">
        <f t="shared" si="128"/>
        <v>0</v>
      </c>
      <c r="BJ368" s="15" t="s">
        <v>22</v>
      </c>
      <c r="BK368" s="181">
        <f t="shared" si="129"/>
        <v>0</v>
      </c>
      <c r="BL368" s="15" t="s">
        <v>143</v>
      </c>
      <c r="BM368" s="15" t="s">
        <v>1120</v>
      </c>
    </row>
    <row r="369" spans="2:65" s="1" customFormat="1" ht="22.5" customHeight="1">
      <c r="B369" s="32"/>
      <c r="C369" s="170" t="s">
        <v>1121</v>
      </c>
      <c r="D369" s="170" t="s">
        <v>145</v>
      </c>
      <c r="E369" s="171" t="s">
        <v>1122</v>
      </c>
      <c r="F369" s="172" t="s">
        <v>1123</v>
      </c>
      <c r="G369" s="173" t="s">
        <v>153</v>
      </c>
      <c r="H369" s="174">
        <v>1</v>
      </c>
      <c r="I369" s="175"/>
      <c r="J369" s="176">
        <f t="shared" si="120"/>
        <v>0</v>
      </c>
      <c r="K369" s="172" t="s">
        <v>149</v>
      </c>
      <c r="L369" s="52"/>
      <c r="M369" s="177" t="s">
        <v>20</v>
      </c>
      <c r="N369" s="178" t="s">
        <v>45</v>
      </c>
      <c r="O369" s="33"/>
      <c r="P369" s="179">
        <f t="shared" si="121"/>
        <v>0</v>
      </c>
      <c r="Q369" s="179">
        <v>0</v>
      </c>
      <c r="R369" s="179">
        <f t="shared" si="122"/>
        <v>0</v>
      </c>
      <c r="S369" s="179">
        <v>0</v>
      </c>
      <c r="T369" s="180">
        <f t="shared" si="123"/>
        <v>0</v>
      </c>
      <c r="AR369" s="15" t="s">
        <v>143</v>
      </c>
      <c r="AT369" s="15" t="s">
        <v>145</v>
      </c>
      <c r="AU369" s="15" t="s">
        <v>22</v>
      </c>
      <c r="AY369" s="15" t="s">
        <v>144</v>
      </c>
      <c r="BE369" s="181">
        <f t="shared" si="124"/>
        <v>0</v>
      </c>
      <c r="BF369" s="181">
        <f t="shared" si="125"/>
        <v>0</v>
      </c>
      <c r="BG369" s="181">
        <f t="shared" si="126"/>
        <v>0</v>
      </c>
      <c r="BH369" s="181">
        <f t="shared" si="127"/>
        <v>0</v>
      </c>
      <c r="BI369" s="181">
        <f t="shared" si="128"/>
        <v>0</v>
      </c>
      <c r="BJ369" s="15" t="s">
        <v>22</v>
      </c>
      <c r="BK369" s="181">
        <f t="shared" si="129"/>
        <v>0</v>
      </c>
      <c r="BL369" s="15" t="s">
        <v>143</v>
      </c>
      <c r="BM369" s="15" t="s">
        <v>1124</v>
      </c>
    </row>
    <row r="370" spans="2:65" s="1" customFormat="1" ht="22.5" customHeight="1">
      <c r="B370" s="32"/>
      <c r="C370" s="170" t="s">
        <v>1125</v>
      </c>
      <c r="D370" s="170" t="s">
        <v>145</v>
      </c>
      <c r="E370" s="171" t="s">
        <v>954</v>
      </c>
      <c r="F370" s="172" t="s">
        <v>955</v>
      </c>
      <c r="G370" s="173" t="s">
        <v>153</v>
      </c>
      <c r="H370" s="174">
        <v>15</v>
      </c>
      <c r="I370" s="175"/>
      <c r="J370" s="176">
        <f t="shared" si="120"/>
        <v>0</v>
      </c>
      <c r="K370" s="172" t="s">
        <v>149</v>
      </c>
      <c r="L370" s="52"/>
      <c r="M370" s="177" t="s">
        <v>20</v>
      </c>
      <c r="N370" s="178" t="s">
        <v>45</v>
      </c>
      <c r="O370" s="33"/>
      <c r="P370" s="179">
        <f t="shared" si="121"/>
        <v>0</v>
      </c>
      <c r="Q370" s="179">
        <v>0</v>
      </c>
      <c r="R370" s="179">
        <f t="shared" si="122"/>
        <v>0</v>
      </c>
      <c r="S370" s="179">
        <v>0</v>
      </c>
      <c r="T370" s="180">
        <f t="shared" si="123"/>
        <v>0</v>
      </c>
      <c r="AR370" s="15" t="s">
        <v>143</v>
      </c>
      <c r="AT370" s="15" t="s">
        <v>145</v>
      </c>
      <c r="AU370" s="15" t="s">
        <v>22</v>
      </c>
      <c r="AY370" s="15" t="s">
        <v>144</v>
      </c>
      <c r="BE370" s="181">
        <f t="shared" si="124"/>
        <v>0</v>
      </c>
      <c r="BF370" s="181">
        <f t="shared" si="125"/>
        <v>0</v>
      </c>
      <c r="BG370" s="181">
        <f t="shared" si="126"/>
        <v>0</v>
      </c>
      <c r="BH370" s="181">
        <f t="shared" si="127"/>
        <v>0</v>
      </c>
      <c r="BI370" s="181">
        <f t="shared" si="128"/>
        <v>0</v>
      </c>
      <c r="BJ370" s="15" t="s">
        <v>22</v>
      </c>
      <c r="BK370" s="181">
        <f t="shared" si="129"/>
        <v>0</v>
      </c>
      <c r="BL370" s="15" t="s">
        <v>143</v>
      </c>
      <c r="BM370" s="15" t="s">
        <v>1126</v>
      </c>
    </row>
    <row r="371" spans="2:65" s="1" customFormat="1" ht="22.5" customHeight="1">
      <c r="B371" s="32"/>
      <c r="C371" s="170" t="s">
        <v>1127</v>
      </c>
      <c r="D371" s="170" t="s">
        <v>145</v>
      </c>
      <c r="E371" s="171" t="s">
        <v>957</v>
      </c>
      <c r="F371" s="172" t="s">
        <v>958</v>
      </c>
      <c r="G371" s="173" t="s">
        <v>153</v>
      </c>
      <c r="H371" s="174">
        <v>9</v>
      </c>
      <c r="I371" s="175"/>
      <c r="J371" s="176">
        <f t="shared" si="120"/>
        <v>0</v>
      </c>
      <c r="K371" s="172" t="s">
        <v>149</v>
      </c>
      <c r="L371" s="52"/>
      <c r="M371" s="177" t="s">
        <v>20</v>
      </c>
      <c r="N371" s="178" t="s">
        <v>45</v>
      </c>
      <c r="O371" s="33"/>
      <c r="P371" s="179">
        <f t="shared" si="121"/>
        <v>0</v>
      </c>
      <c r="Q371" s="179">
        <v>0</v>
      </c>
      <c r="R371" s="179">
        <f t="shared" si="122"/>
        <v>0</v>
      </c>
      <c r="S371" s="179">
        <v>0</v>
      </c>
      <c r="T371" s="180">
        <f t="shared" si="123"/>
        <v>0</v>
      </c>
      <c r="AR371" s="15" t="s">
        <v>143</v>
      </c>
      <c r="AT371" s="15" t="s">
        <v>145</v>
      </c>
      <c r="AU371" s="15" t="s">
        <v>22</v>
      </c>
      <c r="AY371" s="15" t="s">
        <v>144</v>
      </c>
      <c r="BE371" s="181">
        <f t="shared" si="124"/>
        <v>0</v>
      </c>
      <c r="BF371" s="181">
        <f t="shared" si="125"/>
        <v>0</v>
      </c>
      <c r="BG371" s="181">
        <f t="shared" si="126"/>
        <v>0</v>
      </c>
      <c r="BH371" s="181">
        <f t="shared" si="127"/>
        <v>0</v>
      </c>
      <c r="BI371" s="181">
        <f t="shared" si="128"/>
        <v>0</v>
      </c>
      <c r="BJ371" s="15" t="s">
        <v>22</v>
      </c>
      <c r="BK371" s="181">
        <f t="shared" si="129"/>
        <v>0</v>
      </c>
      <c r="BL371" s="15" t="s">
        <v>143</v>
      </c>
      <c r="BM371" s="15" t="s">
        <v>1128</v>
      </c>
    </row>
    <row r="372" spans="2:65" s="1" customFormat="1" ht="22.5" customHeight="1">
      <c r="B372" s="32"/>
      <c r="C372" s="170" t="s">
        <v>1129</v>
      </c>
      <c r="D372" s="170" t="s">
        <v>145</v>
      </c>
      <c r="E372" s="171" t="s">
        <v>961</v>
      </c>
      <c r="F372" s="172" t="s">
        <v>962</v>
      </c>
      <c r="G372" s="173" t="s">
        <v>153</v>
      </c>
      <c r="H372" s="174">
        <v>4</v>
      </c>
      <c r="I372" s="175"/>
      <c r="J372" s="176">
        <f t="shared" si="120"/>
        <v>0</v>
      </c>
      <c r="K372" s="172" t="s">
        <v>149</v>
      </c>
      <c r="L372" s="52"/>
      <c r="M372" s="177" t="s">
        <v>20</v>
      </c>
      <c r="N372" s="178" t="s">
        <v>45</v>
      </c>
      <c r="O372" s="33"/>
      <c r="P372" s="179">
        <f t="shared" si="121"/>
        <v>0</v>
      </c>
      <c r="Q372" s="179">
        <v>0</v>
      </c>
      <c r="R372" s="179">
        <f t="shared" si="122"/>
        <v>0</v>
      </c>
      <c r="S372" s="179">
        <v>0</v>
      </c>
      <c r="T372" s="180">
        <f t="shared" si="123"/>
        <v>0</v>
      </c>
      <c r="AR372" s="15" t="s">
        <v>143</v>
      </c>
      <c r="AT372" s="15" t="s">
        <v>145</v>
      </c>
      <c r="AU372" s="15" t="s">
        <v>22</v>
      </c>
      <c r="AY372" s="15" t="s">
        <v>144</v>
      </c>
      <c r="BE372" s="181">
        <f t="shared" si="124"/>
        <v>0</v>
      </c>
      <c r="BF372" s="181">
        <f t="shared" si="125"/>
        <v>0</v>
      </c>
      <c r="BG372" s="181">
        <f t="shared" si="126"/>
        <v>0</v>
      </c>
      <c r="BH372" s="181">
        <f t="shared" si="127"/>
        <v>0</v>
      </c>
      <c r="BI372" s="181">
        <f t="shared" si="128"/>
        <v>0</v>
      </c>
      <c r="BJ372" s="15" t="s">
        <v>22</v>
      </c>
      <c r="BK372" s="181">
        <f t="shared" si="129"/>
        <v>0</v>
      </c>
      <c r="BL372" s="15" t="s">
        <v>143</v>
      </c>
      <c r="BM372" s="15" t="s">
        <v>1130</v>
      </c>
    </row>
    <row r="373" spans="2:65" s="1" customFormat="1" ht="22.5" customHeight="1">
      <c r="B373" s="32"/>
      <c r="C373" s="170" t="s">
        <v>1131</v>
      </c>
      <c r="D373" s="170" t="s">
        <v>145</v>
      </c>
      <c r="E373" s="171" t="s">
        <v>965</v>
      </c>
      <c r="F373" s="172" t="s">
        <v>966</v>
      </c>
      <c r="G373" s="173" t="s">
        <v>153</v>
      </c>
      <c r="H373" s="174">
        <v>2</v>
      </c>
      <c r="I373" s="175"/>
      <c r="J373" s="176">
        <f t="shared" si="120"/>
        <v>0</v>
      </c>
      <c r="K373" s="172" t="s">
        <v>149</v>
      </c>
      <c r="L373" s="52"/>
      <c r="M373" s="177" t="s">
        <v>20</v>
      </c>
      <c r="N373" s="178" t="s">
        <v>45</v>
      </c>
      <c r="O373" s="33"/>
      <c r="P373" s="179">
        <f t="shared" si="121"/>
        <v>0</v>
      </c>
      <c r="Q373" s="179">
        <v>0</v>
      </c>
      <c r="R373" s="179">
        <f t="shared" si="122"/>
        <v>0</v>
      </c>
      <c r="S373" s="179">
        <v>0</v>
      </c>
      <c r="T373" s="180">
        <f t="shared" si="123"/>
        <v>0</v>
      </c>
      <c r="AR373" s="15" t="s">
        <v>143</v>
      </c>
      <c r="AT373" s="15" t="s">
        <v>145</v>
      </c>
      <c r="AU373" s="15" t="s">
        <v>22</v>
      </c>
      <c r="AY373" s="15" t="s">
        <v>144</v>
      </c>
      <c r="BE373" s="181">
        <f t="shared" si="124"/>
        <v>0</v>
      </c>
      <c r="BF373" s="181">
        <f t="shared" si="125"/>
        <v>0</v>
      </c>
      <c r="BG373" s="181">
        <f t="shared" si="126"/>
        <v>0</v>
      </c>
      <c r="BH373" s="181">
        <f t="shared" si="127"/>
        <v>0</v>
      </c>
      <c r="BI373" s="181">
        <f t="shared" si="128"/>
        <v>0</v>
      </c>
      <c r="BJ373" s="15" t="s">
        <v>22</v>
      </c>
      <c r="BK373" s="181">
        <f t="shared" si="129"/>
        <v>0</v>
      </c>
      <c r="BL373" s="15" t="s">
        <v>143</v>
      </c>
      <c r="BM373" s="15" t="s">
        <v>1132</v>
      </c>
    </row>
    <row r="374" spans="2:65" s="1" customFormat="1" ht="22.5" customHeight="1">
      <c r="B374" s="32"/>
      <c r="C374" s="170" t="s">
        <v>1133</v>
      </c>
      <c r="D374" s="170" t="s">
        <v>145</v>
      </c>
      <c r="E374" s="171" t="s">
        <v>969</v>
      </c>
      <c r="F374" s="172" t="s">
        <v>970</v>
      </c>
      <c r="G374" s="173" t="s">
        <v>153</v>
      </c>
      <c r="H374" s="174">
        <v>1</v>
      </c>
      <c r="I374" s="175"/>
      <c r="J374" s="176">
        <f t="shared" si="120"/>
        <v>0</v>
      </c>
      <c r="K374" s="172" t="s">
        <v>149</v>
      </c>
      <c r="L374" s="52"/>
      <c r="M374" s="177" t="s">
        <v>20</v>
      </c>
      <c r="N374" s="178" t="s">
        <v>45</v>
      </c>
      <c r="O374" s="33"/>
      <c r="P374" s="179">
        <f t="shared" si="121"/>
        <v>0</v>
      </c>
      <c r="Q374" s="179">
        <v>0</v>
      </c>
      <c r="R374" s="179">
        <f t="shared" si="122"/>
        <v>0</v>
      </c>
      <c r="S374" s="179">
        <v>0</v>
      </c>
      <c r="T374" s="180">
        <f t="shared" si="123"/>
        <v>0</v>
      </c>
      <c r="AR374" s="15" t="s">
        <v>143</v>
      </c>
      <c r="AT374" s="15" t="s">
        <v>145</v>
      </c>
      <c r="AU374" s="15" t="s">
        <v>22</v>
      </c>
      <c r="AY374" s="15" t="s">
        <v>144</v>
      </c>
      <c r="BE374" s="181">
        <f t="shared" si="124"/>
        <v>0</v>
      </c>
      <c r="BF374" s="181">
        <f t="shared" si="125"/>
        <v>0</v>
      </c>
      <c r="BG374" s="181">
        <f t="shared" si="126"/>
        <v>0</v>
      </c>
      <c r="BH374" s="181">
        <f t="shared" si="127"/>
        <v>0</v>
      </c>
      <c r="BI374" s="181">
        <f t="shared" si="128"/>
        <v>0</v>
      </c>
      <c r="BJ374" s="15" t="s">
        <v>22</v>
      </c>
      <c r="BK374" s="181">
        <f t="shared" si="129"/>
        <v>0</v>
      </c>
      <c r="BL374" s="15" t="s">
        <v>143</v>
      </c>
      <c r="BM374" s="15" t="s">
        <v>1134</v>
      </c>
    </row>
    <row r="375" spans="2:65" s="1" customFormat="1" ht="22.5" customHeight="1">
      <c r="B375" s="32"/>
      <c r="C375" s="170" t="s">
        <v>1135</v>
      </c>
      <c r="D375" s="170" t="s">
        <v>145</v>
      </c>
      <c r="E375" s="171" t="s">
        <v>1136</v>
      </c>
      <c r="F375" s="172" t="s">
        <v>1137</v>
      </c>
      <c r="G375" s="173" t="s">
        <v>153</v>
      </c>
      <c r="H375" s="174">
        <v>1</v>
      </c>
      <c r="I375" s="175"/>
      <c r="J375" s="176">
        <f t="shared" si="120"/>
        <v>0</v>
      </c>
      <c r="K375" s="172" t="s">
        <v>149</v>
      </c>
      <c r="L375" s="52"/>
      <c r="M375" s="177" t="s">
        <v>20</v>
      </c>
      <c r="N375" s="178" t="s">
        <v>45</v>
      </c>
      <c r="O375" s="33"/>
      <c r="P375" s="179">
        <f t="shared" si="121"/>
        <v>0</v>
      </c>
      <c r="Q375" s="179">
        <v>0</v>
      </c>
      <c r="R375" s="179">
        <f t="shared" si="122"/>
        <v>0</v>
      </c>
      <c r="S375" s="179">
        <v>0</v>
      </c>
      <c r="T375" s="180">
        <f t="shared" si="123"/>
        <v>0</v>
      </c>
      <c r="AR375" s="15" t="s">
        <v>143</v>
      </c>
      <c r="AT375" s="15" t="s">
        <v>145</v>
      </c>
      <c r="AU375" s="15" t="s">
        <v>22</v>
      </c>
      <c r="AY375" s="15" t="s">
        <v>144</v>
      </c>
      <c r="BE375" s="181">
        <f t="shared" si="124"/>
        <v>0</v>
      </c>
      <c r="BF375" s="181">
        <f t="shared" si="125"/>
        <v>0</v>
      </c>
      <c r="BG375" s="181">
        <f t="shared" si="126"/>
        <v>0</v>
      </c>
      <c r="BH375" s="181">
        <f t="shared" si="127"/>
        <v>0</v>
      </c>
      <c r="BI375" s="181">
        <f t="shared" si="128"/>
        <v>0</v>
      </c>
      <c r="BJ375" s="15" t="s">
        <v>22</v>
      </c>
      <c r="BK375" s="181">
        <f t="shared" si="129"/>
        <v>0</v>
      </c>
      <c r="BL375" s="15" t="s">
        <v>143</v>
      </c>
      <c r="BM375" s="15" t="s">
        <v>1138</v>
      </c>
    </row>
    <row r="376" spans="2:65" s="1" customFormat="1" ht="22.5" customHeight="1">
      <c r="B376" s="32"/>
      <c r="C376" s="170" t="s">
        <v>1139</v>
      </c>
      <c r="D376" s="170" t="s">
        <v>145</v>
      </c>
      <c r="E376" s="171" t="s">
        <v>981</v>
      </c>
      <c r="F376" s="172" t="s">
        <v>982</v>
      </c>
      <c r="G376" s="173" t="s">
        <v>153</v>
      </c>
      <c r="H376" s="174">
        <v>22</v>
      </c>
      <c r="I376" s="175"/>
      <c r="J376" s="176">
        <f t="shared" si="120"/>
        <v>0</v>
      </c>
      <c r="K376" s="172" t="s">
        <v>149</v>
      </c>
      <c r="L376" s="52"/>
      <c r="M376" s="177" t="s">
        <v>20</v>
      </c>
      <c r="N376" s="178" t="s">
        <v>45</v>
      </c>
      <c r="O376" s="33"/>
      <c r="P376" s="179">
        <f t="shared" si="121"/>
        <v>0</v>
      </c>
      <c r="Q376" s="179">
        <v>0</v>
      </c>
      <c r="R376" s="179">
        <f t="shared" si="122"/>
        <v>0</v>
      </c>
      <c r="S376" s="179">
        <v>0</v>
      </c>
      <c r="T376" s="180">
        <f t="shared" si="123"/>
        <v>0</v>
      </c>
      <c r="AR376" s="15" t="s">
        <v>143</v>
      </c>
      <c r="AT376" s="15" t="s">
        <v>145</v>
      </c>
      <c r="AU376" s="15" t="s">
        <v>22</v>
      </c>
      <c r="AY376" s="15" t="s">
        <v>144</v>
      </c>
      <c r="BE376" s="181">
        <f t="shared" si="124"/>
        <v>0</v>
      </c>
      <c r="BF376" s="181">
        <f t="shared" si="125"/>
        <v>0</v>
      </c>
      <c r="BG376" s="181">
        <f t="shared" si="126"/>
        <v>0</v>
      </c>
      <c r="BH376" s="181">
        <f t="shared" si="127"/>
        <v>0</v>
      </c>
      <c r="BI376" s="181">
        <f t="shared" si="128"/>
        <v>0</v>
      </c>
      <c r="BJ376" s="15" t="s">
        <v>22</v>
      </c>
      <c r="BK376" s="181">
        <f t="shared" si="129"/>
        <v>0</v>
      </c>
      <c r="BL376" s="15" t="s">
        <v>143</v>
      </c>
      <c r="BM376" s="15" t="s">
        <v>1140</v>
      </c>
    </row>
    <row r="377" spans="2:65" s="1" customFormat="1" ht="22.5" customHeight="1">
      <c r="B377" s="32"/>
      <c r="C377" s="170" t="s">
        <v>1141</v>
      </c>
      <c r="D377" s="170" t="s">
        <v>145</v>
      </c>
      <c r="E377" s="171" t="s">
        <v>985</v>
      </c>
      <c r="F377" s="172" t="s">
        <v>986</v>
      </c>
      <c r="G377" s="173" t="s">
        <v>153</v>
      </c>
      <c r="H377" s="174">
        <v>4</v>
      </c>
      <c r="I377" s="175"/>
      <c r="J377" s="176">
        <f t="shared" si="120"/>
        <v>0</v>
      </c>
      <c r="K377" s="172" t="s">
        <v>149</v>
      </c>
      <c r="L377" s="52"/>
      <c r="M377" s="177" t="s">
        <v>20</v>
      </c>
      <c r="N377" s="178" t="s">
        <v>45</v>
      </c>
      <c r="O377" s="33"/>
      <c r="P377" s="179">
        <f t="shared" si="121"/>
        <v>0</v>
      </c>
      <c r="Q377" s="179">
        <v>0</v>
      </c>
      <c r="R377" s="179">
        <f t="shared" si="122"/>
        <v>0</v>
      </c>
      <c r="S377" s="179">
        <v>0</v>
      </c>
      <c r="T377" s="180">
        <f t="shared" si="123"/>
        <v>0</v>
      </c>
      <c r="AR377" s="15" t="s">
        <v>143</v>
      </c>
      <c r="AT377" s="15" t="s">
        <v>145</v>
      </c>
      <c r="AU377" s="15" t="s">
        <v>22</v>
      </c>
      <c r="AY377" s="15" t="s">
        <v>144</v>
      </c>
      <c r="BE377" s="181">
        <f t="shared" si="124"/>
        <v>0</v>
      </c>
      <c r="BF377" s="181">
        <f t="shared" si="125"/>
        <v>0</v>
      </c>
      <c r="BG377" s="181">
        <f t="shared" si="126"/>
        <v>0</v>
      </c>
      <c r="BH377" s="181">
        <f t="shared" si="127"/>
        <v>0</v>
      </c>
      <c r="BI377" s="181">
        <f t="shared" si="128"/>
        <v>0</v>
      </c>
      <c r="BJ377" s="15" t="s">
        <v>22</v>
      </c>
      <c r="BK377" s="181">
        <f t="shared" si="129"/>
        <v>0</v>
      </c>
      <c r="BL377" s="15" t="s">
        <v>143</v>
      </c>
      <c r="BM377" s="15" t="s">
        <v>1142</v>
      </c>
    </row>
    <row r="378" spans="2:65" s="1" customFormat="1" ht="22.5" customHeight="1">
      <c r="B378" s="32"/>
      <c r="C378" s="170" t="s">
        <v>1143</v>
      </c>
      <c r="D378" s="170" t="s">
        <v>145</v>
      </c>
      <c r="E378" s="171" t="s">
        <v>1144</v>
      </c>
      <c r="F378" s="172" t="s">
        <v>990</v>
      </c>
      <c r="G378" s="173" t="s">
        <v>359</v>
      </c>
      <c r="H378" s="174">
        <v>1</v>
      </c>
      <c r="I378" s="175"/>
      <c r="J378" s="176">
        <f t="shared" si="120"/>
        <v>0</v>
      </c>
      <c r="K378" s="172" t="s">
        <v>149</v>
      </c>
      <c r="L378" s="52"/>
      <c r="M378" s="177" t="s">
        <v>20</v>
      </c>
      <c r="N378" s="178" t="s">
        <v>45</v>
      </c>
      <c r="O378" s="33"/>
      <c r="P378" s="179">
        <f t="shared" si="121"/>
        <v>0</v>
      </c>
      <c r="Q378" s="179">
        <v>0</v>
      </c>
      <c r="R378" s="179">
        <f t="shared" si="122"/>
        <v>0</v>
      </c>
      <c r="S378" s="179">
        <v>0</v>
      </c>
      <c r="T378" s="180">
        <f t="shared" si="123"/>
        <v>0</v>
      </c>
      <c r="AR378" s="15" t="s">
        <v>143</v>
      </c>
      <c r="AT378" s="15" t="s">
        <v>145</v>
      </c>
      <c r="AU378" s="15" t="s">
        <v>22</v>
      </c>
      <c r="AY378" s="15" t="s">
        <v>144</v>
      </c>
      <c r="BE378" s="181">
        <f t="shared" si="124"/>
        <v>0</v>
      </c>
      <c r="BF378" s="181">
        <f t="shared" si="125"/>
        <v>0</v>
      </c>
      <c r="BG378" s="181">
        <f t="shared" si="126"/>
        <v>0</v>
      </c>
      <c r="BH378" s="181">
        <f t="shared" si="127"/>
        <v>0</v>
      </c>
      <c r="BI378" s="181">
        <f t="shared" si="128"/>
        <v>0</v>
      </c>
      <c r="BJ378" s="15" t="s">
        <v>22</v>
      </c>
      <c r="BK378" s="181">
        <f t="shared" si="129"/>
        <v>0</v>
      </c>
      <c r="BL378" s="15" t="s">
        <v>143</v>
      </c>
      <c r="BM378" s="15" t="s">
        <v>1145</v>
      </c>
    </row>
    <row r="379" spans="2:65" s="1" customFormat="1" ht="22.5" customHeight="1">
      <c r="B379" s="32"/>
      <c r="C379" s="170" t="s">
        <v>1146</v>
      </c>
      <c r="D379" s="170" t="s">
        <v>145</v>
      </c>
      <c r="E379" s="171" t="s">
        <v>1147</v>
      </c>
      <c r="F379" s="172" t="s">
        <v>385</v>
      </c>
      <c r="G379" s="173" t="s">
        <v>148</v>
      </c>
      <c r="H379" s="174">
        <v>0.03</v>
      </c>
      <c r="I379" s="175"/>
      <c r="J379" s="176">
        <f t="shared" si="120"/>
        <v>0</v>
      </c>
      <c r="K379" s="172" t="s">
        <v>149</v>
      </c>
      <c r="L379" s="52"/>
      <c r="M379" s="177" t="s">
        <v>20</v>
      </c>
      <c r="N379" s="178" t="s">
        <v>45</v>
      </c>
      <c r="O379" s="33"/>
      <c r="P379" s="179">
        <f t="shared" si="121"/>
        <v>0</v>
      </c>
      <c r="Q379" s="179">
        <v>0</v>
      </c>
      <c r="R379" s="179">
        <f t="shared" si="122"/>
        <v>0</v>
      </c>
      <c r="S379" s="179">
        <v>0</v>
      </c>
      <c r="T379" s="180">
        <f t="shared" si="123"/>
        <v>0</v>
      </c>
      <c r="AR379" s="15" t="s">
        <v>143</v>
      </c>
      <c r="AT379" s="15" t="s">
        <v>145</v>
      </c>
      <c r="AU379" s="15" t="s">
        <v>22</v>
      </c>
      <c r="AY379" s="15" t="s">
        <v>144</v>
      </c>
      <c r="BE379" s="181">
        <f t="shared" si="124"/>
        <v>0</v>
      </c>
      <c r="BF379" s="181">
        <f t="shared" si="125"/>
        <v>0</v>
      </c>
      <c r="BG379" s="181">
        <f t="shared" si="126"/>
        <v>0</v>
      </c>
      <c r="BH379" s="181">
        <f t="shared" si="127"/>
        <v>0</v>
      </c>
      <c r="BI379" s="181">
        <f t="shared" si="128"/>
        <v>0</v>
      </c>
      <c r="BJ379" s="15" t="s">
        <v>22</v>
      </c>
      <c r="BK379" s="181">
        <f t="shared" si="129"/>
        <v>0</v>
      </c>
      <c r="BL379" s="15" t="s">
        <v>143</v>
      </c>
      <c r="BM379" s="15" t="s">
        <v>1148</v>
      </c>
    </row>
    <row r="380" spans="2:65" s="1" customFormat="1" ht="22.5" customHeight="1">
      <c r="B380" s="32"/>
      <c r="C380" s="170" t="s">
        <v>1149</v>
      </c>
      <c r="D380" s="170" t="s">
        <v>145</v>
      </c>
      <c r="E380" s="171" t="s">
        <v>1150</v>
      </c>
      <c r="F380" s="172" t="s">
        <v>997</v>
      </c>
      <c r="G380" s="173" t="s">
        <v>148</v>
      </c>
      <c r="H380" s="174">
        <v>0.06</v>
      </c>
      <c r="I380" s="175"/>
      <c r="J380" s="176">
        <f t="shared" si="120"/>
        <v>0</v>
      </c>
      <c r="K380" s="172" t="s">
        <v>149</v>
      </c>
      <c r="L380" s="52"/>
      <c r="M380" s="177" t="s">
        <v>20</v>
      </c>
      <c r="N380" s="178" t="s">
        <v>45</v>
      </c>
      <c r="O380" s="33"/>
      <c r="P380" s="179">
        <f t="shared" si="121"/>
        <v>0</v>
      </c>
      <c r="Q380" s="179">
        <v>0</v>
      </c>
      <c r="R380" s="179">
        <f t="shared" si="122"/>
        <v>0</v>
      </c>
      <c r="S380" s="179">
        <v>0</v>
      </c>
      <c r="T380" s="180">
        <f t="shared" si="123"/>
        <v>0</v>
      </c>
      <c r="AR380" s="15" t="s">
        <v>143</v>
      </c>
      <c r="AT380" s="15" t="s">
        <v>145</v>
      </c>
      <c r="AU380" s="15" t="s">
        <v>22</v>
      </c>
      <c r="AY380" s="15" t="s">
        <v>144</v>
      </c>
      <c r="BE380" s="181">
        <f t="shared" si="124"/>
        <v>0</v>
      </c>
      <c r="BF380" s="181">
        <f t="shared" si="125"/>
        <v>0</v>
      </c>
      <c r="BG380" s="181">
        <f t="shared" si="126"/>
        <v>0</v>
      </c>
      <c r="BH380" s="181">
        <f t="shared" si="127"/>
        <v>0</v>
      </c>
      <c r="BI380" s="181">
        <f t="shared" si="128"/>
        <v>0</v>
      </c>
      <c r="BJ380" s="15" t="s">
        <v>22</v>
      </c>
      <c r="BK380" s="181">
        <f t="shared" si="129"/>
        <v>0</v>
      </c>
      <c r="BL380" s="15" t="s">
        <v>143</v>
      </c>
      <c r="BM380" s="15" t="s">
        <v>1151</v>
      </c>
    </row>
    <row r="381" spans="2:63" s="9" customFormat="1" ht="37.35" customHeight="1">
      <c r="B381" s="156"/>
      <c r="C381" s="157"/>
      <c r="D381" s="158" t="s">
        <v>73</v>
      </c>
      <c r="E381" s="159" t="s">
        <v>1152</v>
      </c>
      <c r="F381" s="159" t="s">
        <v>1153</v>
      </c>
      <c r="G381" s="157"/>
      <c r="H381" s="157"/>
      <c r="I381" s="160"/>
      <c r="J381" s="161">
        <f>BK381</f>
        <v>0</v>
      </c>
      <c r="K381" s="157"/>
      <c r="L381" s="162"/>
      <c r="M381" s="163"/>
      <c r="N381" s="164"/>
      <c r="O381" s="164"/>
      <c r="P381" s="165">
        <f>SUM(P382:P385)</f>
        <v>0</v>
      </c>
      <c r="Q381" s="164"/>
      <c r="R381" s="165">
        <f>SUM(R382:R385)</f>
        <v>0</v>
      </c>
      <c r="S381" s="164"/>
      <c r="T381" s="166">
        <f>SUM(T382:T385)</f>
        <v>0</v>
      </c>
      <c r="AR381" s="167" t="s">
        <v>143</v>
      </c>
      <c r="AT381" s="168" t="s">
        <v>73</v>
      </c>
      <c r="AU381" s="168" t="s">
        <v>74</v>
      </c>
      <c r="AY381" s="167" t="s">
        <v>144</v>
      </c>
      <c r="BK381" s="169">
        <f>SUM(BK382:BK385)</f>
        <v>0</v>
      </c>
    </row>
    <row r="382" spans="2:65" s="1" customFormat="1" ht="22.5" customHeight="1">
      <c r="B382" s="32"/>
      <c r="C382" s="170" t="s">
        <v>1154</v>
      </c>
      <c r="D382" s="170" t="s">
        <v>145</v>
      </c>
      <c r="E382" s="171" t="s">
        <v>1155</v>
      </c>
      <c r="F382" s="172" t="s">
        <v>1156</v>
      </c>
      <c r="G382" s="173" t="s">
        <v>148</v>
      </c>
      <c r="H382" s="174">
        <v>1</v>
      </c>
      <c r="I382" s="175"/>
      <c r="J382" s="176">
        <f>ROUND(I382*H382,2)</f>
        <v>0</v>
      </c>
      <c r="K382" s="172" t="s">
        <v>149</v>
      </c>
      <c r="L382" s="52"/>
      <c r="M382" s="177" t="s">
        <v>20</v>
      </c>
      <c r="N382" s="178" t="s">
        <v>45</v>
      </c>
      <c r="O382" s="33"/>
      <c r="P382" s="179">
        <f>O382*H382</f>
        <v>0</v>
      </c>
      <c r="Q382" s="179">
        <v>0</v>
      </c>
      <c r="R382" s="179">
        <f>Q382*H382</f>
        <v>0</v>
      </c>
      <c r="S382" s="179">
        <v>0</v>
      </c>
      <c r="T382" s="180">
        <f>S382*H382</f>
        <v>0</v>
      </c>
      <c r="AR382" s="15" t="s">
        <v>143</v>
      </c>
      <c r="AT382" s="15" t="s">
        <v>145</v>
      </c>
      <c r="AU382" s="15" t="s">
        <v>22</v>
      </c>
      <c r="AY382" s="15" t="s">
        <v>144</v>
      </c>
      <c r="BE382" s="181">
        <f>IF(N382="základní",J382,0)</f>
        <v>0</v>
      </c>
      <c r="BF382" s="181">
        <f>IF(N382="snížená",J382,0)</f>
        <v>0</v>
      </c>
      <c r="BG382" s="181">
        <f>IF(N382="zákl. přenesená",J382,0)</f>
        <v>0</v>
      </c>
      <c r="BH382" s="181">
        <f>IF(N382="sníž. přenesená",J382,0)</f>
        <v>0</v>
      </c>
      <c r="BI382" s="181">
        <f>IF(N382="nulová",J382,0)</f>
        <v>0</v>
      </c>
      <c r="BJ382" s="15" t="s">
        <v>22</v>
      </c>
      <c r="BK382" s="181">
        <f>ROUND(I382*H382,2)</f>
        <v>0</v>
      </c>
      <c r="BL382" s="15" t="s">
        <v>143</v>
      </c>
      <c r="BM382" s="15" t="s">
        <v>1157</v>
      </c>
    </row>
    <row r="383" spans="2:65" s="1" customFormat="1" ht="31.5" customHeight="1">
      <c r="B383" s="32"/>
      <c r="C383" s="170" t="s">
        <v>1158</v>
      </c>
      <c r="D383" s="170" t="s">
        <v>145</v>
      </c>
      <c r="E383" s="171" t="s">
        <v>1159</v>
      </c>
      <c r="F383" s="172" t="s">
        <v>1160</v>
      </c>
      <c r="G383" s="173" t="s">
        <v>376</v>
      </c>
      <c r="H383" s="174">
        <v>1</v>
      </c>
      <c r="I383" s="175"/>
      <c r="J383" s="176">
        <f>ROUND(I383*H383,2)</f>
        <v>0</v>
      </c>
      <c r="K383" s="172" t="s">
        <v>149</v>
      </c>
      <c r="L383" s="52"/>
      <c r="M383" s="177" t="s">
        <v>20</v>
      </c>
      <c r="N383" s="178" t="s">
        <v>45</v>
      </c>
      <c r="O383" s="33"/>
      <c r="P383" s="179">
        <f>O383*H383</f>
        <v>0</v>
      </c>
      <c r="Q383" s="179">
        <v>0</v>
      </c>
      <c r="R383" s="179">
        <f>Q383*H383</f>
        <v>0</v>
      </c>
      <c r="S383" s="179">
        <v>0</v>
      </c>
      <c r="T383" s="180">
        <f>S383*H383</f>
        <v>0</v>
      </c>
      <c r="AR383" s="15" t="s">
        <v>143</v>
      </c>
      <c r="AT383" s="15" t="s">
        <v>145</v>
      </c>
      <c r="AU383" s="15" t="s">
        <v>22</v>
      </c>
      <c r="AY383" s="15" t="s">
        <v>144</v>
      </c>
      <c r="BE383" s="181">
        <f>IF(N383="základní",J383,0)</f>
        <v>0</v>
      </c>
      <c r="BF383" s="181">
        <f>IF(N383="snížená",J383,0)</f>
        <v>0</v>
      </c>
      <c r="BG383" s="181">
        <f>IF(N383="zákl. přenesená",J383,0)</f>
        <v>0</v>
      </c>
      <c r="BH383" s="181">
        <f>IF(N383="sníž. přenesená",J383,0)</f>
        <v>0</v>
      </c>
      <c r="BI383" s="181">
        <f>IF(N383="nulová",J383,0)</f>
        <v>0</v>
      </c>
      <c r="BJ383" s="15" t="s">
        <v>22</v>
      </c>
      <c r="BK383" s="181">
        <f>ROUND(I383*H383,2)</f>
        <v>0</v>
      </c>
      <c r="BL383" s="15" t="s">
        <v>143</v>
      </c>
      <c r="BM383" s="15" t="s">
        <v>1161</v>
      </c>
    </row>
    <row r="384" spans="2:65" s="1" customFormat="1" ht="31.5" customHeight="1">
      <c r="B384" s="32"/>
      <c r="C384" s="170" t="s">
        <v>1162</v>
      </c>
      <c r="D384" s="170" t="s">
        <v>145</v>
      </c>
      <c r="E384" s="171" t="s">
        <v>1163</v>
      </c>
      <c r="F384" s="172" t="s">
        <v>1164</v>
      </c>
      <c r="G384" s="173" t="s">
        <v>376</v>
      </c>
      <c r="H384" s="174">
        <v>1</v>
      </c>
      <c r="I384" s="175"/>
      <c r="J384" s="176">
        <f>ROUND(I384*H384,2)</f>
        <v>0</v>
      </c>
      <c r="K384" s="172" t="s">
        <v>149</v>
      </c>
      <c r="L384" s="52"/>
      <c r="M384" s="177" t="s">
        <v>20</v>
      </c>
      <c r="N384" s="178" t="s">
        <v>45</v>
      </c>
      <c r="O384" s="33"/>
      <c r="P384" s="179">
        <f>O384*H384</f>
        <v>0</v>
      </c>
      <c r="Q384" s="179">
        <v>0</v>
      </c>
      <c r="R384" s="179">
        <f>Q384*H384</f>
        <v>0</v>
      </c>
      <c r="S384" s="179">
        <v>0</v>
      </c>
      <c r="T384" s="180">
        <f>S384*H384</f>
        <v>0</v>
      </c>
      <c r="AR384" s="15" t="s">
        <v>143</v>
      </c>
      <c r="AT384" s="15" t="s">
        <v>145</v>
      </c>
      <c r="AU384" s="15" t="s">
        <v>22</v>
      </c>
      <c r="AY384" s="15" t="s">
        <v>144</v>
      </c>
      <c r="BE384" s="181">
        <f>IF(N384="základní",J384,0)</f>
        <v>0</v>
      </c>
      <c r="BF384" s="181">
        <f>IF(N384="snížená",J384,0)</f>
        <v>0</v>
      </c>
      <c r="BG384" s="181">
        <f>IF(N384="zákl. přenesená",J384,0)</f>
        <v>0</v>
      </c>
      <c r="BH384" s="181">
        <f>IF(N384="sníž. přenesená",J384,0)</f>
        <v>0</v>
      </c>
      <c r="BI384" s="181">
        <f>IF(N384="nulová",J384,0)</f>
        <v>0</v>
      </c>
      <c r="BJ384" s="15" t="s">
        <v>22</v>
      </c>
      <c r="BK384" s="181">
        <f>ROUND(I384*H384,2)</f>
        <v>0</v>
      </c>
      <c r="BL384" s="15" t="s">
        <v>143</v>
      </c>
      <c r="BM384" s="15" t="s">
        <v>1165</v>
      </c>
    </row>
    <row r="385" spans="2:65" s="1" customFormat="1" ht="31.5" customHeight="1">
      <c r="B385" s="32"/>
      <c r="C385" s="170" t="s">
        <v>1166</v>
      </c>
      <c r="D385" s="170" t="s">
        <v>145</v>
      </c>
      <c r="E385" s="171" t="s">
        <v>1167</v>
      </c>
      <c r="F385" s="172" t="s">
        <v>1168</v>
      </c>
      <c r="G385" s="173" t="s">
        <v>376</v>
      </c>
      <c r="H385" s="174">
        <v>1</v>
      </c>
      <c r="I385" s="175"/>
      <c r="J385" s="176">
        <f>ROUND(I385*H385,2)</f>
        <v>0</v>
      </c>
      <c r="K385" s="172" t="s">
        <v>149</v>
      </c>
      <c r="L385" s="52"/>
      <c r="M385" s="177" t="s">
        <v>20</v>
      </c>
      <c r="N385" s="178" t="s">
        <v>45</v>
      </c>
      <c r="O385" s="33"/>
      <c r="P385" s="179">
        <f>O385*H385</f>
        <v>0</v>
      </c>
      <c r="Q385" s="179">
        <v>0</v>
      </c>
      <c r="R385" s="179">
        <f>Q385*H385</f>
        <v>0</v>
      </c>
      <c r="S385" s="179">
        <v>0</v>
      </c>
      <c r="T385" s="180">
        <f>S385*H385</f>
        <v>0</v>
      </c>
      <c r="AR385" s="15" t="s">
        <v>143</v>
      </c>
      <c r="AT385" s="15" t="s">
        <v>145</v>
      </c>
      <c r="AU385" s="15" t="s">
        <v>22</v>
      </c>
      <c r="AY385" s="15" t="s">
        <v>144</v>
      </c>
      <c r="BE385" s="181">
        <f>IF(N385="základní",J385,0)</f>
        <v>0</v>
      </c>
      <c r="BF385" s="181">
        <f>IF(N385="snížená",J385,0)</f>
        <v>0</v>
      </c>
      <c r="BG385" s="181">
        <f>IF(N385="zákl. přenesená",J385,0)</f>
        <v>0</v>
      </c>
      <c r="BH385" s="181">
        <f>IF(N385="sníž. přenesená",J385,0)</f>
        <v>0</v>
      </c>
      <c r="BI385" s="181">
        <f>IF(N385="nulová",J385,0)</f>
        <v>0</v>
      </c>
      <c r="BJ385" s="15" t="s">
        <v>22</v>
      </c>
      <c r="BK385" s="181">
        <f>ROUND(I385*H385,2)</f>
        <v>0</v>
      </c>
      <c r="BL385" s="15" t="s">
        <v>143</v>
      </c>
      <c r="BM385" s="15" t="s">
        <v>1169</v>
      </c>
    </row>
    <row r="386" spans="2:63" s="9" customFormat="1" ht="37.35" customHeight="1">
      <c r="B386" s="156"/>
      <c r="C386" s="157"/>
      <c r="D386" s="158" t="s">
        <v>73</v>
      </c>
      <c r="E386" s="159" t="s">
        <v>1170</v>
      </c>
      <c r="F386" s="159" t="s">
        <v>1171</v>
      </c>
      <c r="G386" s="157"/>
      <c r="H386" s="157"/>
      <c r="I386" s="160"/>
      <c r="J386" s="161">
        <f>BK386</f>
        <v>0</v>
      </c>
      <c r="K386" s="157"/>
      <c r="L386" s="162"/>
      <c r="M386" s="163"/>
      <c r="N386" s="164"/>
      <c r="O386" s="164"/>
      <c r="P386" s="165">
        <f>SUM(P387:P411)</f>
        <v>0</v>
      </c>
      <c r="Q386" s="164"/>
      <c r="R386" s="165">
        <f>SUM(R387:R411)</f>
        <v>0</v>
      </c>
      <c r="S386" s="164"/>
      <c r="T386" s="166">
        <f>SUM(T387:T411)</f>
        <v>0</v>
      </c>
      <c r="AR386" s="167" t="s">
        <v>143</v>
      </c>
      <c r="AT386" s="168" t="s">
        <v>73</v>
      </c>
      <c r="AU386" s="168" t="s">
        <v>74</v>
      </c>
      <c r="AY386" s="167" t="s">
        <v>144</v>
      </c>
      <c r="BK386" s="169">
        <f>SUM(BK387:BK411)</f>
        <v>0</v>
      </c>
    </row>
    <row r="387" spans="2:65" s="1" customFormat="1" ht="22.5" customHeight="1">
      <c r="B387" s="32"/>
      <c r="C387" s="170" t="s">
        <v>1172</v>
      </c>
      <c r="D387" s="170" t="s">
        <v>145</v>
      </c>
      <c r="E387" s="171" t="s">
        <v>1173</v>
      </c>
      <c r="F387" s="172" t="s">
        <v>1174</v>
      </c>
      <c r="G387" s="173" t="s">
        <v>148</v>
      </c>
      <c r="H387" s="174">
        <v>1</v>
      </c>
      <c r="I387" s="175"/>
      <c r="J387" s="176">
        <f aca="true" t="shared" si="130" ref="J387:J411">ROUND(I387*H387,2)</f>
        <v>0</v>
      </c>
      <c r="K387" s="172" t="s">
        <v>149</v>
      </c>
      <c r="L387" s="52"/>
      <c r="M387" s="177" t="s">
        <v>20</v>
      </c>
      <c r="N387" s="178" t="s">
        <v>45</v>
      </c>
      <c r="O387" s="33"/>
      <c r="P387" s="179">
        <f aca="true" t="shared" si="131" ref="P387:P411">O387*H387</f>
        <v>0</v>
      </c>
      <c r="Q387" s="179">
        <v>0</v>
      </c>
      <c r="R387" s="179">
        <f aca="true" t="shared" si="132" ref="R387:R411">Q387*H387</f>
        <v>0</v>
      </c>
      <c r="S387" s="179">
        <v>0</v>
      </c>
      <c r="T387" s="180">
        <f aca="true" t="shared" si="133" ref="T387:T411">S387*H387</f>
        <v>0</v>
      </c>
      <c r="AR387" s="15" t="s">
        <v>143</v>
      </c>
      <c r="AT387" s="15" t="s">
        <v>145</v>
      </c>
      <c r="AU387" s="15" t="s">
        <v>22</v>
      </c>
      <c r="AY387" s="15" t="s">
        <v>144</v>
      </c>
      <c r="BE387" s="181">
        <f aca="true" t="shared" si="134" ref="BE387:BE411">IF(N387="základní",J387,0)</f>
        <v>0</v>
      </c>
      <c r="BF387" s="181">
        <f aca="true" t="shared" si="135" ref="BF387:BF411">IF(N387="snížená",J387,0)</f>
        <v>0</v>
      </c>
      <c r="BG387" s="181">
        <f aca="true" t="shared" si="136" ref="BG387:BG411">IF(N387="zákl. přenesená",J387,0)</f>
        <v>0</v>
      </c>
      <c r="BH387" s="181">
        <f aca="true" t="shared" si="137" ref="BH387:BH411">IF(N387="sníž. přenesená",J387,0)</f>
        <v>0</v>
      </c>
      <c r="BI387" s="181">
        <f aca="true" t="shared" si="138" ref="BI387:BI411">IF(N387="nulová",J387,0)</f>
        <v>0</v>
      </c>
      <c r="BJ387" s="15" t="s">
        <v>22</v>
      </c>
      <c r="BK387" s="181">
        <f aca="true" t="shared" si="139" ref="BK387:BK411">ROUND(I387*H387,2)</f>
        <v>0</v>
      </c>
      <c r="BL387" s="15" t="s">
        <v>143</v>
      </c>
      <c r="BM387" s="15" t="s">
        <v>1175</v>
      </c>
    </row>
    <row r="388" spans="2:65" s="1" customFormat="1" ht="22.5" customHeight="1">
      <c r="B388" s="32"/>
      <c r="C388" s="170" t="s">
        <v>1176</v>
      </c>
      <c r="D388" s="170" t="s">
        <v>145</v>
      </c>
      <c r="E388" s="171" t="s">
        <v>1177</v>
      </c>
      <c r="F388" s="172" t="s">
        <v>1178</v>
      </c>
      <c r="G388" s="173" t="s">
        <v>192</v>
      </c>
      <c r="H388" s="174">
        <v>140</v>
      </c>
      <c r="I388" s="175"/>
      <c r="J388" s="176">
        <f t="shared" si="130"/>
        <v>0</v>
      </c>
      <c r="K388" s="172" t="s">
        <v>149</v>
      </c>
      <c r="L388" s="52"/>
      <c r="M388" s="177" t="s">
        <v>20</v>
      </c>
      <c r="N388" s="178" t="s">
        <v>45</v>
      </c>
      <c r="O388" s="33"/>
      <c r="P388" s="179">
        <f t="shared" si="131"/>
        <v>0</v>
      </c>
      <c r="Q388" s="179">
        <v>0</v>
      </c>
      <c r="R388" s="179">
        <f t="shared" si="132"/>
        <v>0</v>
      </c>
      <c r="S388" s="179">
        <v>0</v>
      </c>
      <c r="T388" s="180">
        <f t="shared" si="133"/>
        <v>0</v>
      </c>
      <c r="AR388" s="15" t="s">
        <v>143</v>
      </c>
      <c r="AT388" s="15" t="s">
        <v>145</v>
      </c>
      <c r="AU388" s="15" t="s">
        <v>22</v>
      </c>
      <c r="AY388" s="15" t="s">
        <v>144</v>
      </c>
      <c r="BE388" s="181">
        <f t="shared" si="134"/>
        <v>0</v>
      </c>
      <c r="BF388" s="181">
        <f t="shared" si="135"/>
        <v>0</v>
      </c>
      <c r="BG388" s="181">
        <f t="shared" si="136"/>
        <v>0</v>
      </c>
      <c r="BH388" s="181">
        <f t="shared" si="137"/>
        <v>0</v>
      </c>
      <c r="BI388" s="181">
        <f t="shared" si="138"/>
        <v>0</v>
      </c>
      <c r="BJ388" s="15" t="s">
        <v>22</v>
      </c>
      <c r="BK388" s="181">
        <f t="shared" si="139"/>
        <v>0</v>
      </c>
      <c r="BL388" s="15" t="s">
        <v>143</v>
      </c>
      <c r="BM388" s="15" t="s">
        <v>1179</v>
      </c>
    </row>
    <row r="389" spans="2:65" s="1" customFormat="1" ht="22.5" customHeight="1">
      <c r="B389" s="32"/>
      <c r="C389" s="170" t="s">
        <v>1180</v>
      </c>
      <c r="D389" s="170" t="s">
        <v>145</v>
      </c>
      <c r="E389" s="171" t="s">
        <v>1181</v>
      </c>
      <c r="F389" s="172" t="s">
        <v>1182</v>
      </c>
      <c r="G389" s="173" t="s">
        <v>192</v>
      </c>
      <c r="H389" s="174">
        <v>50</v>
      </c>
      <c r="I389" s="175"/>
      <c r="J389" s="176">
        <f t="shared" si="130"/>
        <v>0</v>
      </c>
      <c r="K389" s="172" t="s">
        <v>149</v>
      </c>
      <c r="L389" s="52"/>
      <c r="M389" s="177" t="s">
        <v>20</v>
      </c>
      <c r="N389" s="178" t="s">
        <v>45</v>
      </c>
      <c r="O389" s="33"/>
      <c r="P389" s="179">
        <f t="shared" si="131"/>
        <v>0</v>
      </c>
      <c r="Q389" s="179">
        <v>0</v>
      </c>
      <c r="R389" s="179">
        <f t="shared" si="132"/>
        <v>0</v>
      </c>
      <c r="S389" s="179">
        <v>0</v>
      </c>
      <c r="T389" s="180">
        <f t="shared" si="133"/>
        <v>0</v>
      </c>
      <c r="AR389" s="15" t="s">
        <v>143</v>
      </c>
      <c r="AT389" s="15" t="s">
        <v>145</v>
      </c>
      <c r="AU389" s="15" t="s">
        <v>22</v>
      </c>
      <c r="AY389" s="15" t="s">
        <v>144</v>
      </c>
      <c r="BE389" s="181">
        <f t="shared" si="134"/>
        <v>0</v>
      </c>
      <c r="BF389" s="181">
        <f t="shared" si="135"/>
        <v>0</v>
      </c>
      <c r="BG389" s="181">
        <f t="shared" si="136"/>
        <v>0</v>
      </c>
      <c r="BH389" s="181">
        <f t="shared" si="137"/>
        <v>0</v>
      </c>
      <c r="BI389" s="181">
        <f t="shared" si="138"/>
        <v>0</v>
      </c>
      <c r="BJ389" s="15" t="s">
        <v>22</v>
      </c>
      <c r="BK389" s="181">
        <f t="shared" si="139"/>
        <v>0</v>
      </c>
      <c r="BL389" s="15" t="s">
        <v>143</v>
      </c>
      <c r="BM389" s="15" t="s">
        <v>1183</v>
      </c>
    </row>
    <row r="390" spans="2:65" s="1" customFormat="1" ht="22.5" customHeight="1">
      <c r="B390" s="32"/>
      <c r="C390" s="170" t="s">
        <v>1184</v>
      </c>
      <c r="D390" s="170" t="s">
        <v>145</v>
      </c>
      <c r="E390" s="171" t="s">
        <v>1185</v>
      </c>
      <c r="F390" s="172" t="s">
        <v>1186</v>
      </c>
      <c r="G390" s="173" t="s">
        <v>192</v>
      </c>
      <c r="H390" s="174">
        <v>290</v>
      </c>
      <c r="I390" s="175"/>
      <c r="J390" s="176">
        <f t="shared" si="130"/>
        <v>0</v>
      </c>
      <c r="K390" s="172" t="s">
        <v>149</v>
      </c>
      <c r="L390" s="52"/>
      <c r="M390" s="177" t="s">
        <v>20</v>
      </c>
      <c r="N390" s="178" t="s">
        <v>45</v>
      </c>
      <c r="O390" s="33"/>
      <c r="P390" s="179">
        <f t="shared" si="131"/>
        <v>0</v>
      </c>
      <c r="Q390" s="179">
        <v>0</v>
      </c>
      <c r="R390" s="179">
        <f t="shared" si="132"/>
        <v>0</v>
      </c>
      <c r="S390" s="179">
        <v>0</v>
      </c>
      <c r="T390" s="180">
        <f t="shared" si="133"/>
        <v>0</v>
      </c>
      <c r="AR390" s="15" t="s">
        <v>143</v>
      </c>
      <c r="AT390" s="15" t="s">
        <v>145</v>
      </c>
      <c r="AU390" s="15" t="s">
        <v>22</v>
      </c>
      <c r="AY390" s="15" t="s">
        <v>144</v>
      </c>
      <c r="BE390" s="181">
        <f t="shared" si="134"/>
        <v>0</v>
      </c>
      <c r="BF390" s="181">
        <f t="shared" si="135"/>
        <v>0</v>
      </c>
      <c r="BG390" s="181">
        <f t="shared" si="136"/>
        <v>0</v>
      </c>
      <c r="BH390" s="181">
        <f t="shared" si="137"/>
        <v>0</v>
      </c>
      <c r="BI390" s="181">
        <f t="shared" si="138"/>
        <v>0</v>
      </c>
      <c r="BJ390" s="15" t="s">
        <v>22</v>
      </c>
      <c r="BK390" s="181">
        <f t="shared" si="139"/>
        <v>0</v>
      </c>
      <c r="BL390" s="15" t="s">
        <v>143</v>
      </c>
      <c r="BM390" s="15" t="s">
        <v>1187</v>
      </c>
    </row>
    <row r="391" spans="2:65" s="1" customFormat="1" ht="22.5" customHeight="1">
      <c r="B391" s="32"/>
      <c r="C391" s="170" t="s">
        <v>1188</v>
      </c>
      <c r="D391" s="170" t="s">
        <v>145</v>
      </c>
      <c r="E391" s="171" t="s">
        <v>349</v>
      </c>
      <c r="F391" s="172" t="s">
        <v>350</v>
      </c>
      <c r="G391" s="173" t="s">
        <v>192</v>
      </c>
      <c r="H391" s="174">
        <v>30</v>
      </c>
      <c r="I391" s="175"/>
      <c r="J391" s="176">
        <f t="shared" si="130"/>
        <v>0</v>
      </c>
      <c r="K391" s="172" t="s">
        <v>149</v>
      </c>
      <c r="L391" s="52"/>
      <c r="M391" s="177" t="s">
        <v>20</v>
      </c>
      <c r="N391" s="178" t="s">
        <v>45</v>
      </c>
      <c r="O391" s="33"/>
      <c r="P391" s="179">
        <f t="shared" si="131"/>
        <v>0</v>
      </c>
      <c r="Q391" s="179">
        <v>0</v>
      </c>
      <c r="R391" s="179">
        <f t="shared" si="132"/>
        <v>0</v>
      </c>
      <c r="S391" s="179">
        <v>0</v>
      </c>
      <c r="T391" s="180">
        <f t="shared" si="133"/>
        <v>0</v>
      </c>
      <c r="AR391" s="15" t="s">
        <v>143</v>
      </c>
      <c r="AT391" s="15" t="s">
        <v>145</v>
      </c>
      <c r="AU391" s="15" t="s">
        <v>22</v>
      </c>
      <c r="AY391" s="15" t="s">
        <v>144</v>
      </c>
      <c r="BE391" s="181">
        <f t="shared" si="134"/>
        <v>0</v>
      </c>
      <c r="BF391" s="181">
        <f t="shared" si="135"/>
        <v>0</v>
      </c>
      <c r="BG391" s="181">
        <f t="shared" si="136"/>
        <v>0</v>
      </c>
      <c r="BH391" s="181">
        <f t="shared" si="137"/>
        <v>0</v>
      </c>
      <c r="BI391" s="181">
        <f t="shared" si="138"/>
        <v>0</v>
      </c>
      <c r="BJ391" s="15" t="s">
        <v>22</v>
      </c>
      <c r="BK391" s="181">
        <f t="shared" si="139"/>
        <v>0</v>
      </c>
      <c r="BL391" s="15" t="s">
        <v>143</v>
      </c>
      <c r="BM391" s="15" t="s">
        <v>1189</v>
      </c>
    </row>
    <row r="392" spans="2:65" s="1" customFormat="1" ht="22.5" customHeight="1">
      <c r="B392" s="32"/>
      <c r="C392" s="170" t="s">
        <v>1190</v>
      </c>
      <c r="D392" s="170" t="s">
        <v>145</v>
      </c>
      <c r="E392" s="171" t="s">
        <v>1191</v>
      </c>
      <c r="F392" s="172" t="s">
        <v>1192</v>
      </c>
      <c r="G392" s="173" t="s">
        <v>153</v>
      </c>
      <c r="H392" s="174">
        <v>150</v>
      </c>
      <c r="I392" s="175"/>
      <c r="J392" s="176">
        <f t="shared" si="130"/>
        <v>0</v>
      </c>
      <c r="K392" s="172" t="s">
        <v>149</v>
      </c>
      <c r="L392" s="52"/>
      <c r="M392" s="177" t="s">
        <v>20</v>
      </c>
      <c r="N392" s="178" t="s">
        <v>45</v>
      </c>
      <c r="O392" s="33"/>
      <c r="P392" s="179">
        <f t="shared" si="131"/>
        <v>0</v>
      </c>
      <c r="Q392" s="179">
        <v>0</v>
      </c>
      <c r="R392" s="179">
        <f t="shared" si="132"/>
        <v>0</v>
      </c>
      <c r="S392" s="179">
        <v>0</v>
      </c>
      <c r="T392" s="180">
        <f t="shared" si="133"/>
        <v>0</v>
      </c>
      <c r="AR392" s="15" t="s">
        <v>143</v>
      </c>
      <c r="AT392" s="15" t="s">
        <v>145</v>
      </c>
      <c r="AU392" s="15" t="s">
        <v>22</v>
      </c>
      <c r="AY392" s="15" t="s">
        <v>144</v>
      </c>
      <c r="BE392" s="181">
        <f t="shared" si="134"/>
        <v>0</v>
      </c>
      <c r="BF392" s="181">
        <f t="shared" si="135"/>
        <v>0</v>
      </c>
      <c r="BG392" s="181">
        <f t="shared" si="136"/>
        <v>0</v>
      </c>
      <c r="BH392" s="181">
        <f t="shared" si="137"/>
        <v>0</v>
      </c>
      <c r="BI392" s="181">
        <f t="shared" si="138"/>
        <v>0</v>
      </c>
      <c r="BJ392" s="15" t="s">
        <v>22</v>
      </c>
      <c r="BK392" s="181">
        <f t="shared" si="139"/>
        <v>0</v>
      </c>
      <c r="BL392" s="15" t="s">
        <v>143</v>
      </c>
      <c r="BM392" s="15" t="s">
        <v>1193</v>
      </c>
    </row>
    <row r="393" spans="2:65" s="1" customFormat="1" ht="22.5" customHeight="1">
      <c r="B393" s="32"/>
      <c r="C393" s="170" t="s">
        <v>1194</v>
      </c>
      <c r="D393" s="170" t="s">
        <v>145</v>
      </c>
      <c r="E393" s="171" t="s">
        <v>1195</v>
      </c>
      <c r="F393" s="172" t="s">
        <v>1196</v>
      </c>
      <c r="G393" s="173" t="s">
        <v>153</v>
      </c>
      <c r="H393" s="174">
        <v>9</v>
      </c>
      <c r="I393" s="175"/>
      <c r="J393" s="176">
        <f t="shared" si="130"/>
        <v>0</v>
      </c>
      <c r="K393" s="172" t="s">
        <v>149</v>
      </c>
      <c r="L393" s="52"/>
      <c r="M393" s="177" t="s">
        <v>20</v>
      </c>
      <c r="N393" s="178" t="s">
        <v>45</v>
      </c>
      <c r="O393" s="33"/>
      <c r="P393" s="179">
        <f t="shared" si="131"/>
        <v>0</v>
      </c>
      <c r="Q393" s="179">
        <v>0</v>
      </c>
      <c r="R393" s="179">
        <f t="shared" si="132"/>
        <v>0</v>
      </c>
      <c r="S393" s="179">
        <v>0</v>
      </c>
      <c r="T393" s="180">
        <f t="shared" si="133"/>
        <v>0</v>
      </c>
      <c r="AR393" s="15" t="s">
        <v>143</v>
      </c>
      <c r="AT393" s="15" t="s">
        <v>145</v>
      </c>
      <c r="AU393" s="15" t="s">
        <v>22</v>
      </c>
      <c r="AY393" s="15" t="s">
        <v>144</v>
      </c>
      <c r="BE393" s="181">
        <f t="shared" si="134"/>
        <v>0</v>
      </c>
      <c r="BF393" s="181">
        <f t="shared" si="135"/>
        <v>0</v>
      </c>
      <c r="BG393" s="181">
        <f t="shared" si="136"/>
        <v>0</v>
      </c>
      <c r="BH393" s="181">
        <f t="shared" si="137"/>
        <v>0</v>
      </c>
      <c r="BI393" s="181">
        <f t="shared" si="138"/>
        <v>0</v>
      </c>
      <c r="BJ393" s="15" t="s">
        <v>22</v>
      </c>
      <c r="BK393" s="181">
        <f t="shared" si="139"/>
        <v>0</v>
      </c>
      <c r="BL393" s="15" t="s">
        <v>143</v>
      </c>
      <c r="BM393" s="15" t="s">
        <v>1197</v>
      </c>
    </row>
    <row r="394" spans="2:65" s="1" customFormat="1" ht="22.5" customHeight="1">
      <c r="B394" s="32"/>
      <c r="C394" s="170" t="s">
        <v>1198</v>
      </c>
      <c r="D394" s="170" t="s">
        <v>145</v>
      </c>
      <c r="E394" s="171" t="s">
        <v>1199</v>
      </c>
      <c r="F394" s="172" t="s">
        <v>1200</v>
      </c>
      <c r="G394" s="173" t="s">
        <v>153</v>
      </c>
      <c r="H394" s="174">
        <v>35</v>
      </c>
      <c r="I394" s="175"/>
      <c r="J394" s="176">
        <f t="shared" si="130"/>
        <v>0</v>
      </c>
      <c r="K394" s="172" t="s">
        <v>149</v>
      </c>
      <c r="L394" s="52"/>
      <c r="M394" s="177" t="s">
        <v>20</v>
      </c>
      <c r="N394" s="178" t="s">
        <v>45</v>
      </c>
      <c r="O394" s="33"/>
      <c r="P394" s="179">
        <f t="shared" si="131"/>
        <v>0</v>
      </c>
      <c r="Q394" s="179">
        <v>0</v>
      </c>
      <c r="R394" s="179">
        <f t="shared" si="132"/>
        <v>0</v>
      </c>
      <c r="S394" s="179">
        <v>0</v>
      </c>
      <c r="T394" s="180">
        <f t="shared" si="133"/>
        <v>0</v>
      </c>
      <c r="AR394" s="15" t="s">
        <v>143</v>
      </c>
      <c r="AT394" s="15" t="s">
        <v>145</v>
      </c>
      <c r="AU394" s="15" t="s">
        <v>22</v>
      </c>
      <c r="AY394" s="15" t="s">
        <v>144</v>
      </c>
      <c r="BE394" s="181">
        <f t="shared" si="134"/>
        <v>0</v>
      </c>
      <c r="BF394" s="181">
        <f t="shared" si="135"/>
        <v>0</v>
      </c>
      <c r="BG394" s="181">
        <f t="shared" si="136"/>
        <v>0</v>
      </c>
      <c r="BH394" s="181">
        <f t="shared" si="137"/>
        <v>0</v>
      </c>
      <c r="BI394" s="181">
        <f t="shared" si="138"/>
        <v>0</v>
      </c>
      <c r="BJ394" s="15" t="s">
        <v>22</v>
      </c>
      <c r="BK394" s="181">
        <f t="shared" si="139"/>
        <v>0</v>
      </c>
      <c r="BL394" s="15" t="s">
        <v>143</v>
      </c>
      <c r="BM394" s="15" t="s">
        <v>1201</v>
      </c>
    </row>
    <row r="395" spans="2:65" s="1" customFormat="1" ht="22.5" customHeight="1">
      <c r="B395" s="32"/>
      <c r="C395" s="170" t="s">
        <v>1202</v>
      </c>
      <c r="D395" s="170" t="s">
        <v>145</v>
      </c>
      <c r="E395" s="171" t="s">
        <v>1203</v>
      </c>
      <c r="F395" s="172" t="s">
        <v>1204</v>
      </c>
      <c r="G395" s="173" t="s">
        <v>153</v>
      </c>
      <c r="H395" s="174">
        <v>2</v>
      </c>
      <c r="I395" s="175"/>
      <c r="J395" s="176">
        <f t="shared" si="130"/>
        <v>0</v>
      </c>
      <c r="K395" s="172" t="s">
        <v>149</v>
      </c>
      <c r="L395" s="52"/>
      <c r="M395" s="177" t="s">
        <v>20</v>
      </c>
      <c r="N395" s="178" t="s">
        <v>45</v>
      </c>
      <c r="O395" s="33"/>
      <c r="P395" s="179">
        <f t="shared" si="131"/>
        <v>0</v>
      </c>
      <c r="Q395" s="179">
        <v>0</v>
      </c>
      <c r="R395" s="179">
        <f t="shared" si="132"/>
        <v>0</v>
      </c>
      <c r="S395" s="179">
        <v>0</v>
      </c>
      <c r="T395" s="180">
        <f t="shared" si="133"/>
        <v>0</v>
      </c>
      <c r="AR395" s="15" t="s">
        <v>143</v>
      </c>
      <c r="AT395" s="15" t="s">
        <v>145</v>
      </c>
      <c r="AU395" s="15" t="s">
        <v>22</v>
      </c>
      <c r="AY395" s="15" t="s">
        <v>144</v>
      </c>
      <c r="BE395" s="181">
        <f t="shared" si="134"/>
        <v>0</v>
      </c>
      <c r="BF395" s="181">
        <f t="shared" si="135"/>
        <v>0</v>
      </c>
      <c r="BG395" s="181">
        <f t="shared" si="136"/>
        <v>0</v>
      </c>
      <c r="BH395" s="181">
        <f t="shared" si="137"/>
        <v>0</v>
      </c>
      <c r="BI395" s="181">
        <f t="shared" si="138"/>
        <v>0</v>
      </c>
      <c r="BJ395" s="15" t="s">
        <v>22</v>
      </c>
      <c r="BK395" s="181">
        <f t="shared" si="139"/>
        <v>0</v>
      </c>
      <c r="BL395" s="15" t="s">
        <v>143</v>
      </c>
      <c r="BM395" s="15" t="s">
        <v>1205</v>
      </c>
    </row>
    <row r="396" spans="2:65" s="1" customFormat="1" ht="22.5" customHeight="1">
      <c r="B396" s="32"/>
      <c r="C396" s="170" t="s">
        <v>1206</v>
      </c>
      <c r="D396" s="170" t="s">
        <v>145</v>
      </c>
      <c r="E396" s="171" t="s">
        <v>1207</v>
      </c>
      <c r="F396" s="172" t="s">
        <v>1208</v>
      </c>
      <c r="G396" s="173" t="s">
        <v>153</v>
      </c>
      <c r="H396" s="174">
        <v>10</v>
      </c>
      <c r="I396" s="175"/>
      <c r="J396" s="176">
        <f t="shared" si="130"/>
        <v>0</v>
      </c>
      <c r="K396" s="172" t="s">
        <v>149</v>
      </c>
      <c r="L396" s="52"/>
      <c r="M396" s="177" t="s">
        <v>20</v>
      </c>
      <c r="N396" s="178" t="s">
        <v>45</v>
      </c>
      <c r="O396" s="33"/>
      <c r="P396" s="179">
        <f t="shared" si="131"/>
        <v>0</v>
      </c>
      <c r="Q396" s="179">
        <v>0</v>
      </c>
      <c r="R396" s="179">
        <f t="shared" si="132"/>
        <v>0</v>
      </c>
      <c r="S396" s="179">
        <v>0</v>
      </c>
      <c r="T396" s="180">
        <f t="shared" si="133"/>
        <v>0</v>
      </c>
      <c r="AR396" s="15" t="s">
        <v>143</v>
      </c>
      <c r="AT396" s="15" t="s">
        <v>145</v>
      </c>
      <c r="AU396" s="15" t="s">
        <v>22</v>
      </c>
      <c r="AY396" s="15" t="s">
        <v>144</v>
      </c>
      <c r="BE396" s="181">
        <f t="shared" si="134"/>
        <v>0</v>
      </c>
      <c r="BF396" s="181">
        <f t="shared" si="135"/>
        <v>0</v>
      </c>
      <c r="BG396" s="181">
        <f t="shared" si="136"/>
        <v>0</v>
      </c>
      <c r="BH396" s="181">
        <f t="shared" si="137"/>
        <v>0</v>
      </c>
      <c r="BI396" s="181">
        <f t="shared" si="138"/>
        <v>0</v>
      </c>
      <c r="BJ396" s="15" t="s">
        <v>22</v>
      </c>
      <c r="BK396" s="181">
        <f t="shared" si="139"/>
        <v>0</v>
      </c>
      <c r="BL396" s="15" t="s">
        <v>143</v>
      </c>
      <c r="BM396" s="15" t="s">
        <v>1209</v>
      </c>
    </row>
    <row r="397" spans="2:65" s="1" customFormat="1" ht="22.5" customHeight="1">
      <c r="B397" s="32"/>
      <c r="C397" s="170" t="s">
        <v>1210</v>
      </c>
      <c r="D397" s="170" t="s">
        <v>145</v>
      </c>
      <c r="E397" s="171" t="s">
        <v>1211</v>
      </c>
      <c r="F397" s="172" t="s">
        <v>1212</v>
      </c>
      <c r="G397" s="173" t="s">
        <v>153</v>
      </c>
      <c r="H397" s="174">
        <v>120</v>
      </c>
      <c r="I397" s="175"/>
      <c r="J397" s="176">
        <f t="shared" si="130"/>
        <v>0</v>
      </c>
      <c r="K397" s="172" t="s">
        <v>149</v>
      </c>
      <c r="L397" s="52"/>
      <c r="M397" s="177" t="s">
        <v>20</v>
      </c>
      <c r="N397" s="178" t="s">
        <v>45</v>
      </c>
      <c r="O397" s="33"/>
      <c r="P397" s="179">
        <f t="shared" si="131"/>
        <v>0</v>
      </c>
      <c r="Q397" s="179">
        <v>0</v>
      </c>
      <c r="R397" s="179">
        <f t="shared" si="132"/>
        <v>0</v>
      </c>
      <c r="S397" s="179">
        <v>0</v>
      </c>
      <c r="T397" s="180">
        <f t="shared" si="133"/>
        <v>0</v>
      </c>
      <c r="AR397" s="15" t="s">
        <v>143</v>
      </c>
      <c r="AT397" s="15" t="s">
        <v>145</v>
      </c>
      <c r="AU397" s="15" t="s">
        <v>22</v>
      </c>
      <c r="AY397" s="15" t="s">
        <v>144</v>
      </c>
      <c r="BE397" s="181">
        <f t="shared" si="134"/>
        <v>0</v>
      </c>
      <c r="BF397" s="181">
        <f t="shared" si="135"/>
        <v>0</v>
      </c>
      <c r="BG397" s="181">
        <f t="shared" si="136"/>
        <v>0</v>
      </c>
      <c r="BH397" s="181">
        <f t="shared" si="137"/>
        <v>0</v>
      </c>
      <c r="BI397" s="181">
        <f t="shared" si="138"/>
        <v>0</v>
      </c>
      <c r="BJ397" s="15" t="s">
        <v>22</v>
      </c>
      <c r="BK397" s="181">
        <f t="shared" si="139"/>
        <v>0</v>
      </c>
      <c r="BL397" s="15" t="s">
        <v>143</v>
      </c>
      <c r="BM397" s="15" t="s">
        <v>1213</v>
      </c>
    </row>
    <row r="398" spans="2:65" s="1" customFormat="1" ht="22.5" customHeight="1">
      <c r="B398" s="32"/>
      <c r="C398" s="170" t="s">
        <v>1214</v>
      </c>
      <c r="D398" s="170" t="s">
        <v>145</v>
      </c>
      <c r="E398" s="171" t="s">
        <v>1215</v>
      </c>
      <c r="F398" s="172" t="s">
        <v>1216</v>
      </c>
      <c r="G398" s="173" t="s">
        <v>153</v>
      </c>
      <c r="H398" s="174">
        <v>100</v>
      </c>
      <c r="I398" s="175"/>
      <c r="J398" s="176">
        <f t="shared" si="130"/>
        <v>0</v>
      </c>
      <c r="K398" s="172" t="s">
        <v>149</v>
      </c>
      <c r="L398" s="52"/>
      <c r="M398" s="177" t="s">
        <v>20</v>
      </c>
      <c r="N398" s="178" t="s">
        <v>45</v>
      </c>
      <c r="O398" s="33"/>
      <c r="P398" s="179">
        <f t="shared" si="131"/>
        <v>0</v>
      </c>
      <c r="Q398" s="179">
        <v>0</v>
      </c>
      <c r="R398" s="179">
        <f t="shared" si="132"/>
        <v>0</v>
      </c>
      <c r="S398" s="179">
        <v>0</v>
      </c>
      <c r="T398" s="180">
        <f t="shared" si="133"/>
        <v>0</v>
      </c>
      <c r="AR398" s="15" t="s">
        <v>143</v>
      </c>
      <c r="AT398" s="15" t="s">
        <v>145</v>
      </c>
      <c r="AU398" s="15" t="s">
        <v>22</v>
      </c>
      <c r="AY398" s="15" t="s">
        <v>144</v>
      </c>
      <c r="BE398" s="181">
        <f t="shared" si="134"/>
        <v>0</v>
      </c>
      <c r="BF398" s="181">
        <f t="shared" si="135"/>
        <v>0</v>
      </c>
      <c r="BG398" s="181">
        <f t="shared" si="136"/>
        <v>0</v>
      </c>
      <c r="BH398" s="181">
        <f t="shared" si="137"/>
        <v>0</v>
      </c>
      <c r="BI398" s="181">
        <f t="shared" si="138"/>
        <v>0</v>
      </c>
      <c r="BJ398" s="15" t="s">
        <v>22</v>
      </c>
      <c r="BK398" s="181">
        <f t="shared" si="139"/>
        <v>0</v>
      </c>
      <c r="BL398" s="15" t="s">
        <v>143</v>
      </c>
      <c r="BM398" s="15" t="s">
        <v>1217</v>
      </c>
    </row>
    <row r="399" spans="2:65" s="1" customFormat="1" ht="22.5" customHeight="1">
      <c r="B399" s="32"/>
      <c r="C399" s="170" t="s">
        <v>1218</v>
      </c>
      <c r="D399" s="170" t="s">
        <v>145</v>
      </c>
      <c r="E399" s="171" t="s">
        <v>1219</v>
      </c>
      <c r="F399" s="172" t="s">
        <v>1220</v>
      </c>
      <c r="G399" s="173" t="s">
        <v>153</v>
      </c>
      <c r="H399" s="174">
        <v>80</v>
      </c>
      <c r="I399" s="175"/>
      <c r="J399" s="176">
        <f t="shared" si="130"/>
        <v>0</v>
      </c>
      <c r="K399" s="172" t="s">
        <v>149</v>
      </c>
      <c r="L399" s="52"/>
      <c r="M399" s="177" t="s">
        <v>20</v>
      </c>
      <c r="N399" s="178" t="s">
        <v>45</v>
      </c>
      <c r="O399" s="33"/>
      <c r="P399" s="179">
        <f t="shared" si="131"/>
        <v>0</v>
      </c>
      <c r="Q399" s="179">
        <v>0</v>
      </c>
      <c r="R399" s="179">
        <f t="shared" si="132"/>
        <v>0</v>
      </c>
      <c r="S399" s="179">
        <v>0</v>
      </c>
      <c r="T399" s="180">
        <f t="shared" si="133"/>
        <v>0</v>
      </c>
      <c r="AR399" s="15" t="s">
        <v>143</v>
      </c>
      <c r="AT399" s="15" t="s">
        <v>145</v>
      </c>
      <c r="AU399" s="15" t="s">
        <v>22</v>
      </c>
      <c r="AY399" s="15" t="s">
        <v>144</v>
      </c>
      <c r="BE399" s="181">
        <f t="shared" si="134"/>
        <v>0</v>
      </c>
      <c r="BF399" s="181">
        <f t="shared" si="135"/>
        <v>0</v>
      </c>
      <c r="BG399" s="181">
        <f t="shared" si="136"/>
        <v>0</v>
      </c>
      <c r="BH399" s="181">
        <f t="shared" si="137"/>
        <v>0</v>
      </c>
      <c r="BI399" s="181">
        <f t="shared" si="138"/>
        <v>0</v>
      </c>
      <c r="BJ399" s="15" t="s">
        <v>22</v>
      </c>
      <c r="BK399" s="181">
        <f t="shared" si="139"/>
        <v>0</v>
      </c>
      <c r="BL399" s="15" t="s">
        <v>143</v>
      </c>
      <c r="BM399" s="15" t="s">
        <v>1221</v>
      </c>
    </row>
    <row r="400" spans="2:65" s="1" customFormat="1" ht="22.5" customHeight="1">
      <c r="B400" s="32"/>
      <c r="C400" s="170" t="s">
        <v>1222</v>
      </c>
      <c r="D400" s="170" t="s">
        <v>145</v>
      </c>
      <c r="E400" s="171" t="s">
        <v>1223</v>
      </c>
      <c r="F400" s="172" t="s">
        <v>1224</v>
      </c>
      <c r="G400" s="173" t="s">
        <v>153</v>
      </c>
      <c r="H400" s="174">
        <v>1</v>
      </c>
      <c r="I400" s="175"/>
      <c r="J400" s="176">
        <f t="shared" si="130"/>
        <v>0</v>
      </c>
      <c r="K400" s="172" t="s">
        <v>149</v>
      </c>
      <c r="L400" s="52"/>
      <c r="M400" s="177" t="s">
        <v>20</v>
      </c>
      <c r="N400" s="178" t="s">
        <v>45</v>
      </c>
      <c r="O400" s="33"/>
      <c r="P400" s="179">
        <f t="shared" si="131"/>
        <v>0</v>
      </c>
      <c r="Q400" s="179">
        <v>0</v>
      </c>
      <c r="R400" s="179">
        <f t="shared" si="132"/>
        <v>0</v>
      </c>
      <c r="S400" s="179">
        <v>0</v>
      </c>
      <c r="T400" s="180">
        <f t="shared" si="133"/>
        <v>0</v>
      </c>
      <c r="AR400" s="15" t="s">
        <v>143</v>
      </c>
      <c r="AT400" s="15" t="s">
        <v>145</v>
      </c>
      <c r="AU400" s="15" t="s">
        <v>22</v>
      </c>
      <c r="AY400" s="15" t="s">
        <v>144</v>
      </c>
      <c r="BE400" s="181">
        <f t="shared" si="134"/>
        <v>0</v>
      </c>
      <c r="BF400" s="181">
        <f t="shared" si="135"/>
        <v>0</v>
      </c>
      <c r="BG400" s="181">
        <f t="shared" si="136"/>
        <v>0</v>
      </c>
      <c r="BH400" s="181">
        <f t="shared" si="137"/>
        <v>0</v>
      </c>
      <c r="BI400" s="181">
        <f t="shared" si="138"/>
        <v>0</v>
      </c>
      <c r="BJ400" s="15" t="s">
        <v>22</v>
      </c>
      <c r="BK400" s="181">
        <f t="shared" si="139"/>
        <v>0</v>
      </c>
      <c r="BL400" s="15" t="s">
        <v>143</v>
      </c>
      <c r="BM400" s="15" t="s">
        <v>1225</v>
      </c>
    </row>
    <row r="401" spans="2:65" s="1" customFormat="1" ht="22.5" customHeight="1">
      <c r="B401" s="32"/>
      <c r="C401" s="170" t="s">
        <v>1226</v>
      </c>
      <c r="D401" s="170" t="s">
        <v>145</v>
      </c>
      <c r="E401" s="171" t="s">
        <v>1227</v>
      </c>
      <c r="F401" s="172" t="s">
        <v>1228</v>
      </c>
      <c r="G401" s="173" t="s">
        <v>153</v>
      </c>
      <c r="H401" s="174">
        <v>2</v>
      </c>
      <c r="I401" s="175"/>
      <c r="J401" s="176">
        <f t="shared" si="130"/>
        <v>0</v>
      </c>
      <c r="K401" s="172" t="s">
        <v>149</v>
      </c>
      <c r="L401" s="52"/>
      <c r="M401" s="177" t="s">
        <v>20</v>
      </c>
      <c r="N401" s="178" t="s">
        <v>45</v>
      </c>
      <c r="O401" s="33"/>
      <c r="P401" s="179">
        <f t="shared" si="131"/>
        <v>0</v>
      </c>
      <c r="Q401" s="179">
        <v>0</v>
      </c>
      <c r="R401" s="179">
        <f t="shared" si="132"/>
        <v>0</v>
      </c>
      <c r="S401" s="179">
        <v>0</v>
      </c>
      <c r="T401" s="180">
        <f t="shared" si="133"/>
        <v>0</v>
      </c>
      <c r="AR401" s="15" t="s">
        <v>143</v>
      </c>
      <c r="AT401" s="15" t="s">
        <v>145</v>
      </c>
      <c r="AU401" s="15" t="s">
        <v>22</v>
      </c>
      <c r="AY401" s="15" t="s">
        <v>144</v>
      </c>
      <c r="BE401" s="181">
        <f t="shared" si="134"/>
        <v>0</v>
      </c>
      <c r="BF401" s="181">
        <f t="shared" si="135"/>
        <v>0</v>
      </c>
      <c r="BG401" s="181">
        <f t="shared" si="136"/>
        <v>0</v>
      </c>
      <c r="BH401" s="181">
        <f t="shared" si="137"/>
        <v>0</v>
      </c>
      <c r="BI401" s="181">
        <f t="shared" si="138"/>
        <v>0</v>
      </c>
      <c r="BJ401" s="15" t="s">
        <v>22</v>
      </c>
      <c r="BK401" s="181">
        <f t="shared" si="139"/>
        <v>0</v>
      </c>
      <c r="BL401" s="15" t="s">
        <v>143</v>
      </c>
      <c r="BM401" s="15" t="s">
        <v>1229</v>
      </c>
    </row>
    <row r="402" spans="2:65" s="1" customFormat="1" ht="22.5" customHeight="1">
      <c r="B402" s="32"/>
      <c r="C402" s="170" t="s">
        <v>1230</v>
      </c>
      <c r="D402" s="170" t="s">
        <v>145</v>
      </c>
      <c r="E402" s="171" t="s">
        <v>1231</v>
      </c>
      <c r="F402" s="172" t="s">
        <v>1232</v>
      </c>
      <c r="G402" s="173" t="s">
        <v>153</v>
      </c>
      <c r="H402" s="174">
        <v>1</v>
      </c>
      <c r="I402" s="175"/>
      <c r="J402" s="176">
        <f t="shared" si="130"/>
        <v>0</v>
      </c>
      <c r="K402" s="172" t="s">
        <v>149</v>
      </c>
      <c r="L402" s="52"/>
      <c r="M402" s="177" t="s">
        <v>20</v>
      </c>
      <c r="N402" s="178" t="s">
        <v>45</v>
      </c>
      <c r="O402" s="33"/>
      <c r="P402" s="179">
        <f t="shared" si="131"/>
        <v>0</v>
      </c>
      <c r="Q402" s="179">
        <v>0</v>
      </c>
      <c r="R402" s="179">
        <f t="shared" si="132"/>
        <v>0</v>
      </c>
      <c r="S402" s="179">
        <v>0</v>
      </c>
      <c r="T402" s="180">
        <f t="shared" si="133"/>
        <v>0</v>
      </c>
      <c r="AR402" s="15" t="s">
        <v>143</v>
      </c>
      <c r="AT402" s="15" t="s">
        <v>145</v>
      </c>
      <c r="AU402" s="15" t="s">
        <v>22</v>
      </c>
      <c r="AY402" s="15" t="s">
        <v>144</v>
      </c>
      <c r="BE402" s="181">
        <f t="shared" si="134"/>
        <v>0</v>
      </c>
      <c r="BF402" s="181">
        <f t="shared" si="135"/>
        <v>0</v>
      </c>
      <c r="BG402" s="181">
        <f t="shared" si="136"/>
        <v>0</v>
      </c>
      <c r="BH402" s="181">
        <f t="shared" si="137"/>
        <v>0</v>
      </c>
      <c r="BI402" s="181">
        <f t="shared" si="138"/>
        <v>0</v>
      </c>
      <c r="BJ402" s="15" t="s">
        <v>22</v>
      </c>
      <c r="BK402" s="181">
        <f t="shared" si="139"/>
        <v>0</v>
      </c>
      <c r="BL402" s="15" t="s">
        <v>143</v>
      </c>
      <c r="BM402" s="15" t="s">
        <v>1233</v>
      </c>
    </row>
    <row r="403" spans="2:65" s="1" customFormat="1" ht="22.5" customHeight="1">
      <c r="B403" s="32"/>
      <c r="C403" s="170" t="s">
        <v>1234</v>
      </c>
      <c r="D403" s="170" t="s">
        <v>145</v>
      </c>
      <c r="E403" s="171" t="s">
        <v>1235</v>
      </c>
      <c r="F403" s="172" t="s">
        <v>1236</v>
      </c>
      <c r="G403" s="173" t="s">
        <v>359</v>
      </c>
      <c r="H403" s="174">
        <v>1</v>
      </c>
      <c r="I403" s="175"/>
      <c r="J403" s="176">
        <f t="shared" si="130"/>
        <v>0</v>
      </c>
      <c r="K403" s="172" t="s">
        <v>149</v>
      </c>
      <c r="L403" s="52"/>
      <c r="M403" s="177" t="s">
        <v>20</v>
      </c>
      <c r="N403" s="178" t="s">
        <v>45</v>
      </c>
      <c r="O403" s="33"/>
      <c r="P403" s="179">
        <f t="shared" si="131"/>
        <v>0</v>
      </c>
      <c r="Q403" s="179">
        <v>0</v>
      </c>
      <c r="R403" s="179">
        <f t="shared" si="132"/>
        <v>0</v>
      </c>
      <c r="S403" s="179">
        <v>0</v>
      </c>
      <c r="T403" s="180">
        <f t="shared" si="133"/>
        <v>0</v>
      </c>
      <c r="AR403" s="15" t="s">
        <v>143</v>
      </c>
      <c r="AT403" s="15" t="s">
        <v>145</v>
      </c>
      <c r="AU403" s="15" t="s">
        <v>22</v>
      </c>
      <c r="AY403" s="15" t="s">
        <v>144</v>
      </c>
      <c r="BE403" s="181">
        <f t="shared" si="134"/>
        <v>0</v>
      </c>
      <c r="BF403" s="181">
        <f t="shared" si="135"/>
        <v>0</v>
      </c>
      <c r="BG403" s="181">
        <f t="shared" si="136"/>
        <v>0</v>
      </c>
      <c r="BH403" s="181">
        <f t="shared" si="137"/>
        <v>0</v>
      </c>
      <c r="BI403" s="181">
        <f t="shared" si="138"/>
        <v>0</v>
      </c>
      <c r="BJ403" s="15" t="s">
        <v>22</v>
      </c>
      <c r="BK403" s="181">
        <f t="shared" si="139"/>
        <v>0</v>
      </c>
      <c r="BL403" s="15" t="s">
        <v>143</v>
      </c>
      <c r="BM403" s="15" t="s">
        <v>1237</v>
      </c>
    </row>
    <row r="404" spans="2:65" s="1" customFormat="1" ht="22.5" customHeight="1">
      <c r="B404" s="32"/>
      <c r="C404" s="170" t="s">
        <v>1238</v>
      </c>
      <c r="D404" s="170" t="s">
        <v>145</v>
      </c>
      <c r="E404" s="171" t="s">
        <v>1239</v>
      </c>
      <c r="F404" s="172" t="s">
        <v>1240</v>
      </c>
      <c r="G404" s="173" t="s">
        <v>192</v>
      </c>
      <c r="H404" s="174">
        <v>15</v>
      </c>
      <c r="I404" s="175"/>
      <c r="J404" s="176">
        <f t="shared" si="130"/>
        <v>0</v>
      </c>
      <c r="K404" s="172" t="s">
        <v>149</v>
      </c>
      <c r="L404" s="52"/>
      <c r="M404" s="177" t="s">
        <v>20</v>
      </c>
      <c r="N404" s="178" t="s">
        <v>45</v>
      </c>
      <c r="O404" s="33"/>
      <c r="P404" s="179">
        <f t="shared" si="131"/>
        <v>0</v>
      </c>
      <c r="Q404" s="179">
        <v>0</v>
      </c>
      <c r="R404" s="179">
        <f t="shared" si="132"/>
        <v>0</v>
      </c>
      <c r="S404" s="179">
        <v>0</v>
      </c>
      <c r="T404" s="180">
        <f t="shared" si="133"/>
        <v>0</v>
      </c>
      <c r="AR404" s="15" t="s">
        <v>143</v>
      </c>
      <c r="AT404" s="15" t="s">
        <v>145</v>
      </c>
      <c r="AU404" s="15" t="s">
        <v>22</v>
      </c>
      <c r="AY404" s="15" t="s">
        <v>144</v>
      </c>
      <c r="BE404" s="181">
        <f t="shared" si="134"/>
        <v>0</v>
      </c>
      <c r="BF404" s="181">
        <f t="shared" si="135"/>
        <v>0</v>
      </c>
      <c r="BG404" s="181">
        <f t="shared" si="136"/>
        <v>0</v>
      </c>
      <c r="BH404" s="181">
        <f t="shared" si="137"/>
        <v>0</v>
      </c>
      <c r="BI404" s="181">
        <f t="shared" si="138"/>
        <v>0</v>
      </c>
      <c r="BJ404" s="15" t="s">
        <v>22</v>
      </c>
      <c r="BK404" s="181">
        <f t="shared" si="139"/>
        <v>0</v>
      </c>
      <c r="BL404" s="15" t="s">
        <v>143</v>
      </c>
      <c r="BM404" s="15" t="s">
        <v>1241</v>
      </c>
    </row>
    <row r="405" spans="2:65" s="1" customFormat="1" ht="22.5" customHeight="1">
      <c r="B405" s="32"/>
      <c r="C405" s="170" t="s">
        <v>1242</v>
      </c>
      <c r="D405" s="170" t="s">
        <v>145</v>
      </c>
      <c r="E405" s="171" t="s">
        <v>1243</v>
      </c>
      <c r="F405" s="172" t="s">
        <v>1244</v>
      </c>
      <c r="G405" s="173" t="s">
        <v>153</v>
      </c>
      <c r="H405" s="174">
        <v>9</v>
      </c>
      <c r="I405" s="175"/>
      <c r="J405" s="176">
        <f t="shared" si="130"/>
        <v>0</v>
      </c>
      <c r="K405" s="172" t="s">
        <v>149</v>
      </c>
      <c r="L405" s="52"/>
      <c r="M405" s="177" t="s">
        <v>20</v>
      </c>
      <c r="N405" s="178" t="s">
        <v>45</v>
      </c>
      <c r="O405" s="33"/>
      <c r="P405" s="179">
        <f t="shared" si="131"/>
        <v>0</v>
      </c>
      <c r="Q405" s="179">
        <v>0</v>
      </c>
      <c r="R405" s="179">
        <f t="shared" si="132"/>
        <v>0</v>
      </c>
      <c r="S405" s="179">
        <v>0</v>
      </c>
      <c r="T405" s="180">
        <f t="shared" si="133"/>
        <v>0</v>
      </c>
      <c r="AR405" s="15" t="s">
        <v>143</v>
      </c>
      <c r="AT405" s="15" t="s">
        <v>145</v>
      </c>
      <c r="AU405" s="15" t="s">
        <v>22</v>
      </c>
      <c r="AY405" s="15" t="s">
        <v>144</v>
      </c>
      <c r="BE405" s="181">
        <f t="shared" si="134"/>
        <v>0</v>
      </c>
      <c r="BF405" s="181">
        <f t="shared" si="135"/>
        <v>0</v>
      </c>
      <c r="BG405" s="181">
        <f t="shared" si="136"/>
        <v>0</v>
      </c>
      <c r="BH405" s="181">
        <f t="shared" si="137"/>
        <v>0</v>
      </c>
      <c r="BI405" s="181">
        <f t="shared" si="138"/>
        <v>0</v>
      </c>
      <c r="BJ405" s="15" t="s">
        <v>22</v>
      </c>
      <c r="BK405" s="181">
        <f t="shared" si="139"/>
        <v>0</v>
      </c>
      <c r="BL405" s="15" t="s">
        <v>143</v>
      </c>
      <c r="BM405" s="15" t="s">
        <v>1245</v>
      </c>
    </row>
    <row r="406" spans="2:65" s="1" customFormat="1" ht="22.5" customHeight="1">
      <c r="B406" s="32"/>
      <c r="C406" s="170" t="s">
        <v>1246</v>
      </c>
      <c r="D406" s="170" t="s">
        <v>145</v>
      </c>
      <c r="E406" s="171" t="s">
        <v>1247</v>
      </c>
      <c r="F406" s="172" t="s">
        <v>1248</v>
      </c>
      <c r="G406" s="173" t="s">
        <v>153</v>
      </c>
      <c r="H406" s="174">
        <v>18</v>
      </c>
      <c r="I406" s="175"/>
      <c r="J406" s="176">
        <f t="shared" si="130"/>
        <v>0</v>
      </c>
      <c r="K406" s="172" t="s">
        <v>149</v>
      </c>
      <c r="L406" s="52"/>
      <c r="M406" s="177" t="s">
        <v>20</v>
      </c>
      <c r="N406" s="178" t="s">
        <v>45</v>
      </c>
      <c r="O406" s="33"/>
      <c r="P406" s="179">
        <f t="shared" si="131"/>
        <v>0</v>
      </c>
      <c r="Q406" s="179">
        <v>0</v>
      </c>
      <c r="R406" s="179">
        <f t="shared" si="132"/>
        <v>0</v>
      </c>
      <c r="S406" s="179">
        <v>0</v>
      </c>
      <c r="T406" s="180">
        <f t="shared" si="133"/>
        <v>0</v>
      </c>
      <c r="AR406" s="15" t="s">
        <v>143</v>
      </c>
      <c r="AT406" s="15" t="s">
        <v>145</v>
      </c>
      <c r="AU406" s="15" t="s">
        <v>22</v>
      </c>
      <c r="AY406" s="15" t="s">
        <v>144</v>
      </c>
      <c r="BE406" s="181">
        <f t="shared" si="134"/>
        <v>0</v>
      </c>
      <c r="BF406" s="181">
        <f t="shared" si="135"/>
        <v>0</v>
      </c>
      <c r="BG406" s="181">
        <f t="shared" si="136"/>
        <v>0</v>
      </c>
      <c r="BH406" s="181">
        <f t="shared" si="137"/>
        <v>0</v>
      </c>
      <c r="BI406" s="181">
        <f t="shared" si="138"/>
        <v>0</v>
      </c>
      <c r="BJ406" s="15" t="s">
        <v>22</v>
      </c>
      <c r="BK406" s="181">
        <f t="shared" si="139"/>
        <v>0</v>
      </c>
      <c r="BL406" s="15" t="s">
        <v>143</v>
      </c>
      <c r="BM406" s="15" t="s">
        <v>1249</v>
      </c>
    </row>
    <row r="407" spans="2:65" s="1" customFormat="1" ht="22.5" customHeight="1">
      <c r="B407" s="32"/>
      <c r="C407" s="170" t="s">
        <v>1250</v>
      </c>
      <c r="D407" s="170" t="s">
        <v>145</v>
      </c>
      <c r="E407" s="171" t="s">
        <v>1251</v>
      </c>
      <c r="F407" s="172" t="s">
        <v>1252</v>
      </c>
      <c r="G407" s="173" t="s">
        <v>1253</v>
      </c>
      <c r="H407" s="174">
        <v>140</v>
      </c>
      <c r="I407" s="175"/>
      <c r="J407" s="176">
        <f t="shared" si="130"/>
        <v>0</v>
      </c>
      <c r="K407" s="172" t="s">
        <v>149</v>
      </c>
      <c r="L407" s="52"/>
      <c r="M407" s="177" t="s">
        <v>20</v>
      </c>
      <c r="N407" s="178" t="s">
        <v>45</v>
      </c>
      <c r="O407" s="33"/>
      <c r="P407" s="179">
        <f t="shared" si="131"/>
        <v>0</v>
      </c>
      <c r="Q407" s="179">
        <v>0</v>
      </c>
      <c r="R407" s="179">
        <f t="shared" si="132"/>
        <v>0</v>
      </c>
      <c r="S407" s="179">
        <v>0</v>
      </c>
      <c r="T407" s="180">
        <f t="shared" si="133"/>
        <v>0</v>
      </c>
      <c r="AR407" s="15" t="s">
        <v>143</v>
      </c>
      <c r="AT407" s="15" t="s">
        <v>145</v>
      </c>
      <c r="AU407" s="15" t="s">
        <v>22</v>
      </c>
      <c r="AY407" s="15" t="s">
        <v>144</v>
      </c>
      <c r="BE407" s="181">
        <f t="shared" si="134"/>
        <v>0</v>
      </c>
      <c r="BF407" s="181">
        <f t="shared" si="135"/>
        <v>0</v>
      </c>
      <c r="BG407" s="181">
        <f t="shared" si="136"/>
        <v>0</v>
      </c>
      <c r="BH407" s="181">
        <f t="shared" si="137"/>
        <v>0</v>
      </c>
      <c r="BI407" s="181">
        <f t="shared" si="138"/>
        <v>0</v>
      </c>
      <c r="BJ407" s="15" t="s">
        <v>22</v>
      </c>
      <c r="BK407" s="181">
        <f t="shared" si="139"/>
        <v>0</v>
      </c>
      <c r="BL407" s="15" t="s">
        <v>143</v>
      </c>
      <c r="BM407" s="15" t="s">
        <v>1254</v>
      </c>
    </row>
    <row r="408" spans="2:65" s="1" customFormat="1" ht="22.5" customHeight="1">
      <c r="B408" s="32"/>
      <c r="C408" s="170" t="s">
        <v>1255</v>
      </c>
      <c r="D408" s="170" t="s">
        <v>145</v>
      </c>
      <c r="E408" s="171" t="s">
        <v>1256</v>
      </c>
      <c r="F408" s="172" t="s">
        <v>1257</v>
      </c>
      <c r="G408" s="173" t="s">
        <v>153</v>
      </c>
      <c r="H408" s="174">
        <v>22</v>
      </c>
      <c r="I408" s="175"/>
      <c r="J408" s="176">
        <f t="shared" si="130"/>
        <v>0</v>
      </c>
      <c r="K408" s="172" t="s">
        <v>149</v>
      </c>
      <c r="L408" s="52"/>
      <c r="M408" s="177" t="s">
        <v>20</v>
      </c>
      <c r="N408" s="178" t="s">
        <v>45</v>
      </c>
      <c r="O408" s="33"/>
      <c r="P408" s="179">
        <f t="shared" si="131"/>
        <v>0</v>
      </c>
      <c r="Q408" s="179">
        <v>0</v>
      </c>
      <c r="R408" s="179">
        <f t="shared" si="132"/>
        <v>0</v>
      </c>
      <c r="S408" s="179">
        <v>0</v>
      </c>
      <c r="T408" s="180">
        <f t="shared" si="133"/>
        <v>0</v>
      </c>
      <c r="AR408" s="15" t="s">
        <v>143</v>
      </c>
      <c r="AT408" s="15" t="s">
        <v>145</v>
      </c>
      <c r="AU408" s="15" t="s">
        <v>22</v>
      </c>
      <c r="AY408" s="15" t="s">
        <v>144</v>
      </c>
      <c r="BE408" s="181">
        <f t="shared" si="134"/>
        <v>0</v>
      </c>
      <c r="BF408" s="181">
        <f t="shared" si="135"/>
        <v>0</v>
      </c>
      <c r="BG408" s="181">
        <f t="shared" si="136"/>
        <v>0</v>
      </c>
      <c r="BH408" s="181">
        <f t="shared" si="137"/>
        <v>0</v>
      </c>
      <c r="BI408" s="181">
        <f t="shared" si="138"/>
        <v>0</v>
      </c>
      <c r="BJ408" s="15" t="s">
        <v>22</v>
      </c>
      <c r="BK408" s="181">
        <f t="shared" si="139"/>
        <v>0</v>
      </c>
      <c r="BL408" s="15" t="s">
        <v>143</v>
      </c>
      <c r="BM408" s="15" t="s">
        <v>1258</v>
      </c>
    </row>
    <row r="409" spans="2:65" s="1" customFormat="1" ht="22.5" customHeight="1">
      <c r="B409" s="32"/>
      <c r="C409" s="170" t="s">
        <v>1259</v>
      </c>
      <c r="D409" s="170" t="s">
        <v>145</v>
      </c>
      <c r="E409" s="171" t="s">
        <v>1260</v>
      </c>
      <c r="F409" s="172" t="s">
        <v>1261</v>
      </c>
      <c r="G409" s="173" t="s">
        <v>153</v>
      </c>
      <c r="H409" s="174">
        <v>12</v>
      </c>
      <c r="I409" s="175"/>
      <c r="J409" s="176">
        <f t="shared" si="130"/>
        <v>0</v>
      </c>
      <c r="K409" s="172" t="s">
        <v>149</v>
      </c>
      <c r="L409" s="52"/>
      <c r="M409" s="177" t="s">
        <v>20</v>
      </c>
      <c r="N409" s="178" t="s">
        <v>45</v>
      </c>
      <c r="O409" s="33"/>
      <c r="P409" s="179">
        <f t="shared" si="131"/>
        <v>0</v>
      </c>
      <c r="Q409" s="179">
        <v>0</v>
      </c>
      <c r="R409" s="179">
        <f t="shared" si="132"/>
        <v>0</v>
      </c>
      <c r="S409" s="179">
        <v>0</v>
      </c>
      <c r="T409" s="180">
        <f t="shared" si="133"/>
        <v>0</v>
      </c>
      <c r="AR409" s="15" t="s">
        <v>143</v>
      </c>
      <c r="AT409" s="15" t="s">
        <v>145</v>
      </c>
      <c r="AU409" s="15" t="s">
        <v>22</v>
      </c>
      <c r="AY409" s="15" t="s">
        <v>144</v>
      </c>
      <c r="BE409" s="181">
        <f t="shared" si="134"/>
        <v>0</v>
      </c>
      <c r="BF409" s="181">
        <f t="shared" si="135"/>
        <v>0</v>
      </c>
      <c r="BG409" s="181">
        <f t="shared" si="136"/>
        <v>0</v>
      </c>
      <c r="BH409" s="181">
        <f t="shared" si="137"/>
        <v>0</v>
      </c>
      <c r="BI409" s="181">
        <f t="shared" si="138"/>
        <v>0</v>
      </c>
      <c r="BJ409" s="15" t="s">
        <v>22</v>
      </c>
      <c r="BK409" s="181">
        <f t="shared" si="139"/>
        <v>0</v>
      </c>
      <c r="BL409" s="15" t="s">
        <v>143</v>
      </c>
      <c r="BM409" s="15" t="s">
        <v>1262</v>
      </c>
    </row>
    <row r="410" spans="2:65" s="1" customFormat="1" ht="22.5" customHeight="1">
      <c r="B410" s="32"/>
      <c r="C410" s="170" t="s">
        <v>1263</v>
      </c>
      <c r="D410" s="170" t="s">
        <v>145</v>
      </c>
      <c r="E410" s="171" t="s">
        <v>1264</v>
      </c>
      <c r="F410" s="172" t="s">
        <v>385</v>
      </c>
      <c r="G410" s="173" t="s">
        <v>148</v>
      </c>
      <c r="H410" s="174">
        <v>0.03</v>
      </c>
      <c r="I410" s="175"/>
      <c r="J410" s="176">
        <f t="shared" si="130"/>
        <v>0</v>
      </c>
      <c r="K410" s="172" t="s">
        <v>149</v>
      </c>
      <c r="L410" s="52"/>
      <c r="M410" s="177" t="s">
        <v>20</v>
      </c>
      <c r="N410" s="178" t="s">
        <v>45</v>
      </c>
      <c r="O410" s="33"/>
      <c r="P410" s="179">
        <f t="shared" si="131"/>
        <v>0</v>
      </c>
      <c r="Q410" s="179">
        <v>0</v>
      </c>
      <c r="R410" s="179">
        <f t="shared" si="132"/>
        <v>0</v>
      </c>
      <c r="S410" s="179">
        <v>0</v>
      </c>
      <c r="T410" s="180">
        <f t="shared" si="133"/>
        <v>0</v>
      </c>
      <c r="AR410" s="15" t="s">
        <v>143</v>
      </c>
      <c r="AT410" s="15" t="s">
        <v>145</v>
      </c>
      <c r="AU410" s="15" t="s">
        <v>22</v>
      </c>
      <c r="AY410" s="15" t="s">
        <v>144</v>
      </c>
      <c r="BE410" s="181">
        <f t="shared" si="134"/>
        <v>0</v>
      </c>
      <c r="BF410" s="181">
        <f t="shared" si="135"/>
        <v>0</v>
      </c>
      <c r="BG410" s="181">
        <f t="shared" si="136"/>
        <v>0</v>
      </c>
      <c r="BH410" s="181">
        <f t="shared" si="137"/>
        <v>0</v>
      </c>
      <c r="BI410" s="181">
        <f t="shared" si="138"/>
        <v>0</v>
      </c>
      <c r="BJ410" s="15" t="s">
        <v>22</v>
      </c>
      <c r="BK410" s="181">
        <f t="shared" si="139"/>
        <v>0</v>
      </c>
      <c r="BL410" s="15" t="s">
        <v>143</v>
      </c>
      <c r="BM410" s="15" t="s">
        <v>1265</v>
      </c>
    </row>
    <row r="411" spans="2:65" s="1" customFormat="1" ht="22.5" customHeight="1">
      <c r="B411" s="32"/>
      <c r="C411" s="170" t="s">
        <v>1266</v>
      </c>
      <c r="D411" s="170" t="s">
        <v>145</v>
      </c>
      <c r="E411" s="171" t="s">
        <v>1267</v>
      </c>
      <c r="F411" s="172" t="s">
        <v>1268</v>
      </c>
      <c r="G411" s="173" t="s">
        <v>148</v>
      </c>
      <c r="H411" s="174">
        <v>0.06</v>
      </c>
      <c r="I411" s="175"/>
      <c r="J411" s="176">
        <f t="shared" si="130"/>
        <v>0</v>
      </c>
      <c r="K411" s="172" t="s">
        <v>149</v>
      </c>
      <c r="L411" s="52"/>
      <c r="M411" s="177" t="s">
        <v>20</v>
      </c>
      <c r="N411" s="182" t="s">
        <v>45</v>
      </c>
      <c r="O411" s="183"/>
      <c r="P411" s="184">
        <f t="shared" si="131"/>
        <v>0</v>
      </c>
      <c r="Q411" s="184">
        <v>0</v>
      </c>
      <c r="R411" s="184">
        <f t="shared" si="132"/>
        <v>0</v>
      </c>
      <c r="S411" s="184">
        <v>0</v>
      </c>
      <c r="T411" s="185">
        <f t="shared" si="133"/>
        <v>0</v>
      </c>
      <c r="AR411" s="15" t="s">
        <v>143</v>
      </c>
      <c r="AT411" s="15" t="s">
        <v>145</v>
      </c>
      <c r="AU411" s="15" t="s">
        <v>22</v>
      </c>
      <c r="AY411" s="15" t="s">
        <v>144</v>
      </c>
      <c r="BE411" s="181">
        <f t="shared" si="134"/>
        <v>0</v>
      </c>
      <c r="BF411" s="181">
        <f t="shared" si="135"/>
        <v>0</v>
      </c>
      <c r="BG411" s="181">
        <f t="shared" si="136"/>
        <v>0</v>
      </c>
      <c r="BH411" s="181">
        <f t="shared" si="137"/>
        <v>0</v>
      </c>
      <c r="BI411" s="181">
        <f t="shared" si="138"/>
        <v>0</v>
      </c>
      <c r="BJ411" s="15" t="s">
        <v>22</v>
      </c>
      <c r="BK411" s="181">
        <f t="shared" si="139"/>
        <v>0</v>
      </c>
      <c r="BL411" s="15" t="s">
        <v>143</v>
      </c>
      <c r="BM411" s="15" t="s">
        <v>1269</v>
      </c>
    </row>
    <row r="412" spans="2:12" s="1" customFormat="1" ht="6.95" customHeight="1">
      <c r="B412" s="47"/>
      <c r="C412" s="48"/>
      <c r="D412" s="48"/>
      <c r="E412" s="48"/>
      <c r="F412" s="48"/>
      <c r="G412" s="48"/>
      <c r="H412" s="48"/>
      <c r="I412" s="126"/>
      <c r="J412" s="48"/>
      <c r="K412" s="48"/>
      <c r="L412" s="52"/>
    </row>
  </sheetData>
  <sheetProtection password="CC35" sheet="1" objects="1" scenarios="1" formatColumns="0" formatRows="0" sort="0" autoFilter="0"/>
  <autoFilter ref="C89:K89"/>
  <mergeCells count="9">
    <mergeCell ref="E80:H80"/>
    <mergeCell ref="E82:H82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tooltip="Krycí list soupisu" display="1) Krycí list soupisu"/>
    <hyperlink ref="G1:H1" location="C54" tooltip="Rekapitulace" display="2) Rekapitulace"/>
    <hyperlink ref="J1" location="C89" tooltip="Soupis prací" display="3) Soupis prací"/>
    <hyperlink ref="L1:V1" location="'Rekapitulace stavby'!C2" tooltip="Rekapitulace stavby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241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02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3"/>
      <c r="B1" s="262"/>
      <c r="C1" s="262"/>
      <c r="D1" s="261" t="s">
        <v>1</v>
      </c>
      <c r="E1" s="262"/>
      <c r="F1" s="263" t="s">
        <v>4989</v>
      </c>
      <c r="G1" s="267" t="s">
        <v>4990</v>
      </c>
      <c r="H1" s="267"/>
      <c r="I1" s="268"/>
      <c r="J1" s="263" t="s">
        <v>4991</v>
      </c>
      <c r="K1" s="261" t="s">
        <v>104</v>
      </c>
      <c r="L1" s="263" t="s">
        <v>4992</v>
      </c>
      <c r="M1" s="263"/>
      <c r="N1" s="263"/>
      <c r="O1" s="263"/>
      <c r="P1" s="263"/>
      <c r="Q1" s="263"/>
      <c r="R1" s="263"/>
      <c r="S1" s="263"/>
      <c r="T1" s="263"/>
      <c r="U1" s="259"/>
      <c r="V1" s="259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</row>
    <row r="2" spans="3:46" ht="36.95" customHeight="1"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17"/>
      <c r="AT2" s="15" t="s">
        <v>85</v>
      </c>
    </row>
    <row r="3" spans="2:46" ht="6.95" customHeight="1">
      <c r="B3" s="16"/>
      <c r="C3" s="17"/>
      <c r="D3" s="17"/>
      <c r="E3" s="17"/>
      <c r="F3" s="17"/>
      <c r="G3" s="17"/>
      <c r="H3" s="17"/>
      <c r="I3" s="103"/>
      <c r="J3" s="17"/>
      <c r="K3" s="18"/>
      <c r="AT3" s="15" t="s">
        <v>82</v>
      </c>
    </row>
    <row r="4" spans="2:46" ht="36.95" customHeight="1">
      <c r="B4" s="19"/>
      <c r="C4" s="20"/>
      <c r="D4" s="21" t="s">
        <v>105</v>
      </c>
      <c r="E4" s="20"/>
      <c r="F4" s="20"/>
      <c r="G4" s="20"/>
      <c r="H4" s="20"/>
      <c r="I4" s="104"/>
      <c r="J4" s="20"/>
      <c r="K4" s="22"/>
      <c r="M4" s="23" t="s">
        <v>10</v>
      </c>
      <c r="AT4" s="15" t="s">
        <v>4</v>
      </c>
    </row>
    <row r="5" spans="2:11" ht="6.95" customHeight="1">
      <c r="B5" s="19"/>
      <c r="C5" s="20"/>
      <c r="D5" s="20"/>
      <c r="E5" s="20"/>
      <c r="F5" s="20"/>
      <c r="G5" s="20"/>
      <c r="H5" s="20"/>
      <c r="I5" s="104"/>
      <c r="J5" s="20"/>
      <c r="K5" s="22"/>
    </row>
    <row r="6" spans="2:11" ht="13.5">
      <c r="B6" s="19"/>
      <c r="C6" s="20"/>
      <c r="D6" s="28" t="s">
        <v>16</v>
      </c>
      <c r="E6" s="20"/>
      <c r="F6" s="20"/>
      <c r="G6" s="20"/>
      <c r="H6" s="20"/>
      <c r="I6" s="104"/>
      <c r="J6" s="20"/>
      <c r="K6" s="22"/>
    </row>
    <row r="7" spans="2:11" ht="22.5" customHeight="1">
      <c r="B7" s="19"/>
      <c r="C7" s="20"/>
      <c r="D7" s="20"/>
      <c r="E7" s="255" t="str">
        <f>'Rekapitulace stavby'!K6</f>
        <v>CENTRUM DUŠEVNÍHO ZDRAVÍ, NA NIVÁCH 57</v>
      </c>
      <c r="F7" s="221"/>
      <c r="G7" s="221"/>
      <c r="H7" s="221"/>
      <c r="I7" s="104"/>
      <c r="J7" s="20"/>
      <c r="K7" s="22"/>
    </row>
    <row r="8" spans="2:11" s="1" customFormat="1" ht="13.5">
      <c r="B8" s="32"/>
      <c r="C8" s="33"/>
      <c r="D8" s="28" t="s">
        <v>106</v>
      </c>
      <c r="E8" s="33"/>
      <c r="F8" s="33"/>
      <c r="G8" s="33"/>
      <c r="H8" s="33"/>
      <c r="I8" s="105"/>
      <c r="J8" s="33"/>
      <c r="K8" s="36"/>
    </row>
    <row r="9" spans="2:11" s="1" customFormat="1" ht="36.95" customHeight="1">
      <c r="B9" s="32"/>
      <c r="C9" s="33"/>
      <c r="D9" s="33"/>
      <c r="E9" s="256" t="s">
        <v>1270</v>
      </c>
      <c r="F9" s="228"/>
      <c r="G9" s="228"/>
      <c r="H9" s="228"/>
      <c r="I9" s="105"/>
      <c r="J9" s="33"/>
      <c r="K9" s="36"/>
    </row>
    <row r="10" spans="2:11" s="1" customFormat="1" ht="13.5">
      <c r="B10" s="32"/>
      <c r="C10" s="33"/>
      <c r="D10" s="33"/>
      <c r="E10" s="33"/>
      <c r="F10" s="33"/>
      <c r="G10" s="33"/>
      <c r="H10" s="33"/>
      <c r="I10" s="105"/>
      <c r="J10" s="33"/>
      <c r="K10" s="36"/>
    </row>
    <row r="11" spans="2:11" s="1" customFormat="1" ht="14.45" customHeight="1">
      <c r="B11" s="32"/>
      <c r="C11" s="33"/>
      <c r="D11" s="28" t="s">
        <v>19</v>
      </c>
      <c r="E11" s="33"/>
      <c r="F11" s="26" t="s">
        <v>20</v>
      </c>
      <c r="G11" s="33"/>
      <c r="H11" s="33"/>
      <c r="I11" s="106" t="s">
        <v>21</v>
      </c>
      <c r="J11" s="26" t="s">
        <v>20</v>
      </c>
      <c r="K11" s="36"/>
    </row>
    <row r="12" spans="2:11" s="1" customFormat="1" ht="14.45" customHeight="1">
      <c r="B12" s="32"/>
      <c r="C12" s="33"/>
      <c r="D12" s="28" t="s">
        <v>23</v>
      </c>
      <c r="E12" s="33"/>
      <c r="F12" s="26" t="s">
        <v>24</v>
      </c>
      <c r="G12" s="33"/>
      <c r="H12" s="33"/>
      <c r="I12" s="106" t="s">
        <v>25</v>
      </c>
      <c r="J12" s="107" t="str">
        <f>'Rekapitulace stavby'!AN8</f>
        <v>23. 2. 2018</v>
      </c>
      <c r="K12" s="36"/>
    </row>
    <row r="13" spans="2:11" s="1" customFormat="1" ht="10.9" customHeight="1">
      <c r="B13" s="32"/>
      <c r="C13" s="33"/>
      <c r="D13" s="33"/>
      <c r="E13" s="33"/>
      <c r="F13" s="33"/>
      <c r="G13" s="33"/>
      <c r="H13" s="33"/>
      <c r="I13" s="105"/>
      <c r="J13" s="33"/>
      <c r="K13" s="36"/>
    </row>
    <row r="14" spans="2:11" s="1" customFormat="1" ht="14.45" customHeight="1">
      <c r="B14" s="32"/>
      <c r="C14" s="33"/>
      <c r="D14" s="28" t="s">
        <v>29</v>
      </c>
      <c r="E14" s="33"/>
      <c r="F14" s="33"/>
      <c r="G14" s="33"/>
      <c r="H14" s="33"/>
      <c r="I14" s="106" t="s">
        <v>30</v>
      </c>
      <c r="J14" s="26" t="s">
        <v>20</v>
      </c>
      <c r="K14" s="36"/>
    </row>
    <row r="15" spans="2:11" s="1" customFormat="1" ht="18" customHeight="1">
      <c r="B15" s="32"/>
      <c r="C15" s="33"/>
      <c r="D15" s="33"/>
      <c r="E15" s="26" t="s">
        <v>31</v>
      </c>
      <c r="F15" s="33"/>
      <c r="G15" s="33"/>
      <c r="H15" s="33"/>
      <c r="I15" s="106" t="s">
        <v>32</v>
      </c>
      <c r="J15" s="26" t="s">
        <v>20</v>
      </c>
      <c r="K15" s="36"/>
    </row>
    <row r="16" spans="2:11" s="1" customFormat="1" ht="6.95" customHeight="1">
      <c r="B16" s="32"/>
      <c r="C16" s="33"/>
      <c r="D16" s="33"/>
      <c r="E16" s="33"/>
      <c r="F16" s="33"/>
      <c r="G16" s="33"/>
      <c r="H16" s="33"/>
      <c r="I16" s="105"/>
      <c r="J16" s="33"/>
      <c r="K16" s="36"/>
    </row>
    <row r="17" spans="2:11" s="1" customFormat="1" ht="14.45" customHeight="1">
      <c r="B17" s="32"/>
      <c r="C17" s="33"/>
      <c r="D17" s="28" t="s">
        <v>33</v>
      </c>
      <c r="E17" s="33"/>
      <c r="F17" s="33"/>
      <c r="G17" s="33"/>
      <c r="H17" s="33"/>
      <c r="I17" s="106" t="s">
        <v>30</v>
      </c>
      <c r="J17" s="26" t="str">
        <f>IF('Rekapitulace stavby'!AN13="Vyplň údaj","",IF('Rekapitulace stavby'!AN13="","",'Rekapitulace stavby'!AN13))</f>
        <v/>
      </c>
      <c r="K17" s="36"/>
    </row>
    <row r="18" spans="2:11" s="1" customFormat="1" ht="18" customHeight="1">
      <c r="B18" s="32"/>
      <c r="C18" s="33"/>
      <c r="D18" s="33"/>
      <c r="E18" s="26" t="str">
        <f>IF('Rekapitulace stavby'!E14="Vyplň údaj","",IF('Rekapitulace stavby'!E14="","",'Rekapitulace stavby'!E14))</f>
        <v/>
      </c>
      <c r="F18" s="33"/>
      <c r="G18" s="33"/>
      <c r="H18" s="33"/>
      <c r="I18" s="106" t="s">
        <v>32</v>
      </c>
      <c r="J18" s="26" t="str">
        <f>IF('Rekapitulace stavby'!AN14="Vyplň údaj","",IF('Rekapitulace stavby'!AN14="","",'Rekapitulace stavby'!AN14))</f>
        <v/>
      </c>
      <c r="K18" s="36"/>
    </row>
    <row r="19" spans="2:11" s="1" customFormat="1" ht="6.95" customHeight="1">
      <c r="B19" s="32"/>
      <c r="C19" s="33"/>
      <c r="D19" s="33"/>
      <c r="E19" s="33"/>
      <c r="F19" s="33"/>
      <c r="G19" s="33"/>
      <c r="H19" s="33"/>
      <c r="I19" s="105"/>
      <c r="J19" s="33"/>
      <c r="K19" s="36"/>
    </row>
    <row r="20" spans="2:11" s="1" customFormat="1" ht="14.45" customHeight="1">
      <c r="B20" s="32"/>
      <c r="C20" s="33"/>
      <c r="D20" s="28" t="s">
        <v>35</v>
      </c>
      <c r="E20" s="33"/>
      <c r="F20" s="33"/>
      <c r="G20" s="33"/>
      <c r="H20" s="33"/>
      <c r="I20" s="106" t="s">
        <v>30</v>
      </c>
      <c r="J20" s="26" t="s">
        <v>20</v>
      </c>
      <c r="K20" s="36"/>
    </row>
    <row r="21" spans="2:11" s="1" customFormat="1" ht="18" customHeight="1">
      <c r="B21" s="32"/>
      <c r="C21" s="33"/>
      <c r="D21" s="33"/>
      <c r="E21" s="26" t="s">
        <v>36</v>
      </c>
      <c r="F21" s="33"/>
      <c r="G21" s="33"/>
      <c r="H21" s="33"/>
      <c r="I21" s="106" t="s">
        <v>32</v>
      </c>
      <c r="J21" s="26" t="s">
        <v>20</v>
      </c>
      <c r="K21" s="36"/>
    </row>
    <row r="22" spans="2:11" s="1" customFormat="1" ht="6.95" customHeight="1">
      <c r="B22" s="32"/>
      <c r="C22" s="33"/>
      <c r="D22" s="33"/>
      <c r="E22" s="33"/>
      <c r="F22" s="33"/>
      <c r="G22" s="33"/>
      <c r="H22" s="33"/>
      <c r="I22" s="105"/>
      <c r="J22" s="33"/>
      <c r="K22" s="36"/>
    </row>
    <row r="23" spans="2:11" s="1" customFormat="1" ht="14.45" customHeight="1">
      <c r="B23" s="32"/>
      <c r="C23" s="33"/>
      <c r="D23" s="28" t="s">
        <v>38</v>
      </c>
      <c r="E23" s="33"/>
      <c r="F23" s="33"/>
      <c r="G23" s="33"/>
      <c r="H23" s="33"/>
      <c r="I23" s="105"/>
      <c r="J23" s="33"/>
      <c r="K23" s="36"/>
    </row>
    <row r="24" spans="2:11" s="6" customFormat="1" ht="63" customHeight="1">
      <c r="B24" s="108"/>
      <c r="C24" s="109"/>
      <c r="D24" s="109"/>
      <c r="E24" s="224" t="s">
        <v>39</v>
      </c>
      <c r="F24" s="257"/>
      <c r="G24" s="257"/>
      <c r="H24" s="257"/>
      <c r="I24" s="110"/>
      <c r="J24" s="109"/>
      <c r="K24" s="111"/>
    </row>
    <row r="25" spans="2:11" s="1" customFormat="1" ht="6.95" customHeight="1">
      <c r="B25" s="32"/>
      <c r="C25" s="33"/>
      <c r="D25" s="33"/>
      <c r="E25" s="33"/>
      <c r="F25" s="33"/>
      <c r="G25" s="33"/>
      <c r="H25" s="33"/>
      <c r="I25" s="105"/>
      <c r="J25" s="33"/>
      <c r="K25" s="36"/>
    </row>
    <row r="26" spans="2:11" s="1" customFormat="1" ht="6.95" customHeight="1">
      <c r="B26" s="32"/>
      <c r="C26" s="33"/>
      <c r="D26" s="77"/>
      <c r="E26" s="77"/>
      <c r="F26" s="77"/>
      <c r="G26" s="77"/>
      <c r="H26" s="77"/>
      <c r="I26" s="112"/>
      <c r="J26" s="77"/>
      <c r="K26" s="113"/>
    </row>
    <row r="27" spans="2:11" s="1" customFormat="1" ht="25.35" customHeight="1">
      <c r="B27" s="32"/>
      <c r="C27" s="33"/>
      <c r="D27" s="114" t="s">
        <v>40</v>
      </c>
      <c r="E27" s="33"/>
      <c r="F27" s="33"/>
      <c r="G27" s="33"/>
      <c r="H27" s="33"/>
      <c r="I27" s="105"/>
      <c r="J27" s="115">
        <f>ROUND(J84,2)</f>
        <v>0</v>
      </c>
      <c r="K27" s="36"/>
    </row>
    <row r="28" spans="2:11" s="1" customFormat="1" ht="6.95" customHeight="1">
      <c r="B28" s="32"/>
      <c r="C28" s="33"/>
      <c r="D28" s="77"/>
      <c r="E28" s="77"/>
      <c r="F28" s="77"/>
      <c r="G28" s="77"/>
      <c r="H28" s="77"/>
      <c r="I28" s="112"/>
      <c r="J28" s="77"/>
      <c r="K28" s="113"/>
    </row>
    <row r="29" spans="2:11" s="1" customFormat="1" ht="14.45" customHeight="1">
      <c r="B29" s="32"/>
      <c r="C29" s="33"/>
      <c r="D29" s="33"/>
      <c r="E29" s="33"/>
      <c r="F29" s="37" t="s">
        <v>42</v>
      </c>
      <c r="G29" s="33"/>
      <c r="H29" s="33"/>
      <c r="I29" s="116" t="s">
        <v>41</v>
      </c>
      <c r="J29" s="37" t="s">
        <v>43</v>
      </c>
      <c r="K29" s="36"/>
    </row>
    <row r="30" spans="2:11" s="1" customFormat="1" ht="14.45" customHeight="1">
      <c r="B30" s="32"/>
      <c r="C30" s="33"/>
      <c r="D30" s="40" t="s">
        <v>44</v>
      </c>
      <c r="E30" s="40" t="s">
        <v>45</v>
      </c>
      <c r="F30" s="117">
        <f>ROUND(SUM(BE84:BE240),2)</f>
        <v>0</v>
      </c>
      <c r="G30" s="33"/>
      <c r="H30" s="33"/>
      <c r="I30" s="118">
        <v>0.21</v>
      </c>
      <c r="J30" s="117">
        <f>ROUND(ROUND((SUM(BE84:BE240)),2)*I30,2)</f>
        <v>0</v>
      </c>
      <c r="K30" s="36"/>
    </row>
    <row r="31" spans="2:11" s="1" customFormat="1" ht="14.45" customHeight="1">
      <c r="B31" s="32"/>
      <c r="C31" s="33"/>
      <c r="D31" s="33"/>
      <c r="E31" s="40" t="s">
        <v>46</v>
      </c>
      <c r="F31" s="117">
        <f>ROUND(SUM(BF84:BF240),2)</f>
        <v>0</v>
      </c>
      <c r="G31" s="33"/>
      <c r="H31" s="33"/>
      <c r="I31" s="118">
        <v>0.15</v>
      </c>
      <c r="J31" s="117">
        <f>ROUND(ROUND((SUM(BF84:BF240)),2)*I31,2)</f>
        <v>0</v>
      </c>
      <c r="K31" s="36"/>
    </row>
    <row r="32" spans="2:11" s="1" customFormat="1" ht="14.45" customHeight="1" hidden="1">
      <c r="B32" s="32"/>
      <c r="C32" s="33"/>
      <c r="D32" s="33"/>
      <c r="E32" s="40" t="s">
        <v>47</v>
      </c>
      <c r="F32" s="117">
        <f>ROUND(SUM(BG84:BG240),2)</f>
        <v>0</v>
      </c>
      <c r="G32" s="33"/>
      <c r="H32" s="33"/>
      <c r="I32" s="118">
        <v>0.21</v>
      </c>
      <c r="J32" s="117">
        <v>0</v>
      </c>
      <c r="K32" s="36"/>
    </row>
    <row r="33" spans="2:11" s="1" customFormat="1" ht="14.45" customHeight="1" hidden="1">
      <c r="B33" s="32"/>
      <c r="C33" s="33"/>
      <c r="D33" s="33"/>
      <c r="E33" s="40" t="s">
        <v>48</v>
      </c>
      <c r="F33" s="117">
        <f>ROUND(SUM(BH84:BH240),2)</f>
        <v>0</v>
      </c>
      <c r="G33" s="33"/>
      <c r="H33" s="33"/>
      <c r="I33" s="118">
        <v>0.15</v>
      </c>
      <c r="J33" s="117">
        <v>0</v>
      </c>
      <c r="K33" s="36"/>
    </row>
    <row r="34" spans="2:11" s="1" customFormat="1" ht="14.45" customHeight="1" hidden="1">
      <c r="B34" s="32"/>
      <c r="C34" s="33"/>
      <c r="D34" s="33"/>
      <c r="E34" s="40" t="s">
        <v>49</v>
      </c>
      <c r="F34" s="117">
        <f>ROUND(SUM(BI84:BI240),2)</f>
        <v>0</v>
      </c>
      <c r="G34" s="33"/>
      <c r="H34" s="33"/>
      <c r="I34" s="118">
        <v>0</v>
      </c>
      <c r="J34" s="117">
        <v>0</v>
      </c>
      <c r="K34" s="36"/>
    </row>
    <row r="35" spans="2:11" s="1" customFormat="1" ht="6.95" customHeight="1">
      <c r="B35" s="32"/>
      <c r="C35" s="33"/>
      <c r="D35" s="33"/>
      <c r="E35" s="33"/>
      <c r="F35" s="33"/>
      <c r="G35" s="33"/>
      <c r="H35" s="33"/>
      <c r="I35" s="105"/>
      <c r="J35" s="33"/>
      <c r="K35" s="36"/>
    </row>
    <row r="36" spans="2:11" s="1" customFormat="1" ht="25.35" customHeight="1">
      <c r="B36" s="32"/>
      <c r="C36" s="119"/>
      <c r="D36" s="120" t="s">
        <v>50</v>
      </c>
      <c r="E36" s="71"/>
      <c r="F36" s="71"/>
      <c r="G36" s="121" t="s">
        <v>51</v>
      </c>
      <c r="H36" s="122" t="s">
        <v>52</v>
      </c>
      <c r="I36" s="123"/>
      <c r="J36" s="124">
        <f>SUM(J27:J34)</f>
        <v>0</v>
      </c>
      <c r="K36" s="125"/>
    </row>
    <row r="37" spans="2:11" s="1" customFormat="1" ht="14.45" customHeight="1">
      <c r="B37" s="47"/>
      <c r="C37" s="48"/>
      <c r="D37" s="48"/>
      <c r="E37" s="48"/>
      <c r="F37" s="48"/>
      <c r="G37" s="48"/>
      <c r="H37" s="48"/>
      <c r="I37" s="126"/>
      <c r="J37" s="48"/>
      <c r="K37" s="49"/>
    </row>
    <row r="41" spans="2:11" s="1" customFormat="1" ht="6.95" customHeight="1">
      <c r="B41" s="127"/>
      <c r="C41" s="128"/>
      <c r="D41" s="128"/>
      <c r="E41" s="128"/>
      <c r="F41" s="128"/>
      <c r="G41" s="128"/>
      <c r="H41" s="128"/>
      <c r="I41" s="129"/>
      <c r="J41" s="128"/>
      <c r="K41" s="130"/>
    </row>
    <row r="42" spans="2:11" s="1" customFormat="1" ht="36.95" customHeight="1">
      <c r="B42" s="32"/>
      <c r="C42" s="21" t="s">
        <v>108</v>
      </c>
      <c r="D42" s="33"/>
      <c r="E42" s="33"/>
      <c r="F42" s="33"/>
      <c r="G42" s="33"/>
      <c r="H42" s="33"/>
      <c r="I42" s="105"/>
      <c r="J42" s="33"/>
      <c r="K42" s="36"/>
    </row>
    <row r="43" spans="2:11" s="1" customFormat="1" ht="6.95" customHeight="1">
      <c r="B43" s="32"/>
      <c r="C43" s="33"/>
      <c r="D43" s="33"/>
      <c r="E43" s="33"/>
      <c r="F43" s="33"/>
      <c r="G43" s="33"/>
      <c r="H43" s="33"/>
      <c r="I43" s="105"/>
      <c r="J43" s="33"/>
      <c r="K43" s="36"/>
    </row>
    <row r="44" spans="2:11" s="1" customFormat="1" ht="14.45" customHeight="1">
      <c r="B44" s="32"/>
      <c r="C44" s="28" t="s">
        <v>16</v>
      </c>
      <c r="D44" s="33"/>
      <c r="E44" s="33"/>
      <c r="F44" s="33"/>
      <c r="G44" s="33"/>
      <c r="H44" s="33"/>
      <c r="I44" s="105"/>
      <c r="J44" s="33"/>
      <c r="K44" s="36"/>
    </row>
    <row r="45" spans="2:11" s="1" customFormat="1" ht="22.5" customHeight="1">
      <c r="B45" s="32"/>
      <c r="C45" s="33"/>
      <c r="D45" s="33"/>
      <c r="E45" s="255" t="str">
        <f>E7</f>
        <v>CENTRUM DUŠEVNÍHO ZDRAVÍ, NA NIVÁCH 57</v>
      </c>
      <c r="F45" s="228"/>
      <c r="G45" s="228"/>
      <c r="H45" s="228"/>
      <c r="I45" s="105"/>
      <c r="J45" s="33"/>
      <c r="K45" s="36"/>
    </row>
    <row r="46" spans="2:11" s="1" customFormat="1" ht="14.45" customHeight="1">
      <c r="B46" s="32"/>
      <c r="C46" s="28" t="s">
        <v>106</v>
      </c>
      <c r="D46" s="33"/>
      <c r="E46" s="33"/>
      <c r="F46" s="33"/>
      <c r="G46" s="33"/>
      <c r="H46" s="33"/>
      <c r="I46" s="105"/>
      <c r="J46" s="33"/>
      <c r="K46" s="36"/>
    </row>
    <row r="47" spans="2:11" s="1" customFormat="1" ht="23.25" customHeight="1">
      <c r="B47" s="32"/>
      <c r="C47" s="33"/>
      <c r="D47" s="33"/>
      <c r="E47" s="256" t="str">
        <f>E9</f>
        <v>04 - Ústřední vytápění</v>
      </c>
      <c r="F47" s="228"/>
      <c r="G47" s="228"/>
      <c r="H47" s="228"/>
      <c r="I47" s="105"/>
      <c r="J47" s="33"/>
      <c r="K47" s="36"/>
    </row>
    <row r="48" spans="2:11" s="1" customFormat="1" ht="6.95" customHeight="1">
      <c r="B48" s="32"/>
      <c r="C48" s="33"/>
      <c r="D48" s="33"/>
      <c r="E48" s="33"/>
      <c r="F48" s="33"/>
      <c r="G48" s="33"/>
      <c r="H48" s="33"/>
      <c r="I48" s="105"/>
      <c r="J48" s="33"/>
      <c r="K48" s="36"/>
    </row>
    <row r="49" spans="2:11" s="1" customFormat="1" ht="18" customHeight="1">
      <c r="B49" s="32"/>
      <c r="C49" s="28" t="s">
        <v>23</v>
      </c>
      <c r="D49" s="33"/>
      <c r="E49" s="33"/>
      <c r="F49" s="26" t="str">
        <f>F12</f>
        <v>TRUTNOV</v>
      </c>
      <c r="G49" s="33"/>
      <c r="H49" s="33"/>
      <c r="I49" s="106" t="s">
        <v>25</v>
      </c>
      <c r="J49" s="107" t="str">
        <f>IF(J12="","",J12)</f>
        <v>23. 2. 2018</v>
      </c>
      <c r="K49" s="36"/>
    </row>
    <row r="50" spans="2:11" s="1" customFormat="1" ht="6.95" customHeight="1">
      <c r="B50" s="32"/>
      <c r="C50" s="33"/>
      <c r="D50" s="33"/>
      <c r="E50" s="33"/>
      <c r="F50" s="33"/>
      <c r="G50" s="33"/>
      <c r="H50" s="33"/>
      <c r="I50" s="105"/>
      <c r="J50" s="33"/>
      <c r="K50" s="36"/>
    </row>
    <row r="51" spans="2:11" s="1" customFormat="1" ht="13.5">
      <c r="B51" s="32"/>
      <c r="C51" s="28" t="s">
        <v>29</v>
      </c>
      <c r="D51" s="33"/>
      <c r="E51" s="33"/>
      <c r="F51" s="26" t="str">
        <f>E15</f>
        <v>SDRUŽENÍ OZDRAVOVEN A LÉČEBEN OKRESU TRUTNOV</v>
      </c>
      <c r="G51" s="33"/>
      <c r="H51" s="33"/>
      <c r="I51" s="106" t="s">
        <v>35</v>
      </c>
      <c r="J51" s="26" t="str">
        <f>E21</f>
        <v>ATELIER PAVLÍČEK</v>
      </c>
      <c r="K51" s="36"/>
    </row>
    <row r="52" spans="2:11" s="1" customFormat="1" ht="14.45" customHeight="1">
      <c r="B52" s="32"/>
      <c r="C52" s="28" t="s">
        <v>33</v>
      </c>
      <c r="D52" s="33"/>
      <c r="E52" s="33"/>
      <c r="F52" s="26" t="str">
        <f>IF(E18="","",E18)</f>
        <v/>
      </c>
      <c r="G52" s="33"/>
      <c r="H52" s="33"/>
      <c r="I52" s="105"/>
      <c r="J52" s="33"/>
      <c r="K52" s="36"/>
    </row>
    <row r="53" spans="2:11" s="1" customFormat="1" ht="10.35" customHeight="1">
      <c r="B53" s="32"/>
      <c r="C53" s="33"/>
      <c r="D53" s="33"/>
      <c r="E53" s="33"/>
      <c r="F53" s="33"/>
      <c r="G53" s="33"/>
      <c r="H53" s="33"/>
      <c r="I53" s="105"/>
      <c r="J53" s="33"/>
      <c r="K53" s="36"/>
    </row>
    <row r="54" spans="2:11" s="1" customFormat="1" ht="29.25" customHeight="1">
      <c r="B54" s="32"/>
      <c r="C54" s="131" t="s">
        <v>109</v>
      </c>
      <c r="D54" s="119"/>
      <c r="E54" s="119"/>
      <c r="F54" s="119"/>
      <c r="G54" s="119"/>
      <c r="H54" s="119"/>
      <c r="I54" s="132"/>
      <c r="J54" s="133" t="s">
        <v>110</v>
      </c>
      <c r="K54" s="134"/>
    </row>
    <row r="55" spans="2:11" s="1" customFormat="1" ht="10.35" customHeight="1">
      <c r="B55" s="32"/>
      <c r="C55" s="33"/>
      <c r="D55" s="33"/>
      <c r="E55" s="33"/>
      <c r="F55" s="33"/>
      <c r="G55" s="33"/>
      <c r="H55" s="33"/>
      <c r="I55" s="105"/>
      <c r="J55" s="33"/>
      <c r="K55" s="36"/>
    </row>
    <row r="56" spans="2:47" s="1" customFormat="1" ht="29.25" customHeight="1">
      <c r="B56" s="32"/>
      <c r="C56" s="135" t="s">
        <v>111</v>
      </c>
      <c r="D56" s="33"/>
      <c r="E56" s="33"/>
      <c r="F56" s="33"/>
      <c r="G56" s="33"/>
      <c r="H56" s="33"/>
      <c r="I56" s="105"/>
      <c r="J56" s="115">
        <f>J84</f>
        <v>0</v>
      </c>
      <c r="K56" s="36"/>
      <c r="AU56" s="15" t="s">
        <v>112</v>
      </c>
    </row>
    <row r="57" spans="2:11" s="7" customFormat="1" ht="24.95" customHeight="1">
      <c r="B57" s="136"/>
      <c r="C57" s="137"/>
      <c r="D57" s="138" t="s">
        <v>1271</v>
      </c>
      <c r="E57" s="139"/>
      <c r="F57" s="139"/>
      <c r="G57" s="139"/>
      <c r="H57" s="139"/>
      <c r="I57" s="140"/>
      <c r="J57" s="141">
        <f>J85</f>
        <v>0</v>
      </c>
      <c r="K57" s="142"/>
    </row>
    <row r="58" spans="2:11" s="7" customFormat="1" ht="24.95" customHeight="1">
      <c r="B58" s="136"/>
      <c r="C58" s="137"/>
      <c r="D58" s="138" t="s">
        <v>1272</v>
      </c>
      <c r="E58" s="139"/>
      <c r="F58" s="139"/>
      <c r="G58" s="139"/>
      <c r="H58" s="139"/>
      <c r="I58" s="140"/>
      <c r="J58" s="141">
        <f>J94</f>
        <v>0</v>
      </c>
      <c r="K58" s="142"/>
    </row>
    <row r="59" spans="2:11" s="7" customFormat="1" ht="24.95" customHeight="1">
      <c r="B59" s="136"/>
      <c r="C59" s="137"/>
      <c r="D59" s="138" t="s">
        <v>1273</v>
      </c>
      <c r="E59" s="139"/>
      <c r="F59" s="139"/>
      <c r="G59" s="139"/>
      <c r="H59" s="139"/>
      <c r="I59" s="140"/>
      <c r="J59" s="141">
        <f>J124</f>
        <v>0</v>
      </c>
      <c r="K59" s="142"/>
    </row>
    <row r="60" spans="2:11" s="7" customFormat="1" ht="24.95" customHeight="1">
      <c r="B60" s="136"/>
      <c r="C60" s="137"/>
      <c r="D60" s="138" t="s">
        <v>1274</v>
      </c>
      <c r="E60" s="139"/>
      <c r="F60" s="139"/>
      <c r="G60" s="139"/>
      <c r="H60" s="139"/>
      <c r="I60" s="140"/>
      <c r="J60" s="141">
        <f>J165</f>
        <v>0</v>
      </c>
      <c r="K60" s="142"/>
    </row>
    <row r="61" spans="2:11" s="7" customFormat="1" ht="24.95" customHeight="1">
      <c r="B61" s="136"/>
      <c r="C61" s="137"/>
      <c r="D61" s="138" t="s">
        <v>1275</v>
      </c>
      <c r="E61" s="139"/>
      <c r="F61" s="139"/>
      <c r="G61" s="139"/>
      <c r="H61" s="139"/>
      <c r="I61" s="140"/>
      <c r="J61" s="141">
        <f>J210</f>
        <v>0</v>
      </c>
      <c r="K61" s="142"/>
    </row>
    <row r="62" spans="2:11" s="7" customFormat="1" ht="24.95" customHeight="1">
      <c r="B62" s="136"/>
      <c r="C62" s="137"/>
      <c r="D62" s="138" t="s">
        <v>1276</v>
      </c>
      <c r="E62" s="139"/>
      <c r="F62" s="139"/>
      <c r="G62" s="139"/>
      <c r="H62" s="139"/>
      <c r="I62" s="140"/>
      <c r="J62" s="141">
        <f>J214</f>
        <v>0</v>
      </c>
      <c r="K62" s="142"/>
    </row>
    <row r="63" spans="2:11" s="7" customFormat="1" ht="24.95" customHeight="1">
      <c r="B63" s="136"/>
      <c r="C63" s="137"/>
      <c r="D63" s="138" t="s">
        <v>1277</v>
      </c>
      <c r="E63" s="139"/>
      <c r="F63" s="139"/>
      <c r="G63" s="139"/>
      <c r="H63" s="139"/>
      <c r="I63" s="140"/>
      <c r="J63" s="141">
        <f>J232</f>
        <v>0</v>
      </c>
      <c r="K63" s="142"/>
    </row>
    <row r="64" spans="2:11" s="7" customFormat="1" ht="24.95" customHeight="1">
      <c r="B64" s="136"/>
      <c r="C64" s="137"/>
      <c r="D64" s="138" t="s">
        <v>1278</v>
      </c>
      <c r="E64" s="139"/>
      <c r="F64" s="139"/>
      <c r="G64" s="139"/>
      <c r="H64" s="139"/>
      <c r="I64" s="140"/>
      <c r="J64" s="141">
        <f>J239</f>
        <v>0</v>
      </c>
      <c r="K64" s="142"/>
    </row>
    <row r="65" spans="2:11" s="1" customFormat="1" ht="21.75" customHeight="1">
      <c r="B65" s="32"/>
      <c r="C65" s="33"/>
      <c r="D65" s="33"/>
      <c r="E65" s="33"/>
      <c r="F65" s="33"/>
      <c r="G65" s="33"/>
      <c r="H65" s="33"/>
      <c r="I65" s="105"/>
      <c r="J65" s="33"/>
      <c r="K65" s="36"/>
    </row>
    <row r="66" spans="2:11" s="1" customFormat="1" ht="6.95" customHeight="1">
      <c r="B66" s="47"/>
      <c r="C66" s="48"/>
      <c r="D66" s="48"/>
      <c r="E66" s="48"/>
      <c r="F66" s="48"/>
      <c r="G66" s="48"/>
      <c r="H66" s="48"/>
      <c r="I66" s="126"/>
      <c r="J66" s="48"/>
      <c r="K66" s="49"/>
    </row>
    <row r="70" spans="2:12" s="1" customFormat="1" ht="6.95" customHeight="1">
      <c r="B70" s="50"/>
      <c r="C70" s="51"/>
      <c r="D70" s="51"/>
      <c r="E70" s="51"/>
      <c r="F70" s="51"/>
      <c r="G70" s="51"/>
      <c r="H70" s="51"/>
      <c r="I70" s="129"/>
      <c r="J70" s="51"/>
      <c r="K70" s="51"/>
      <c r="L70" s="52"/>
    </row>
    <row r="71" spans="2:12" s="1" customFormat="1" ht="36.95" customHeight="1">
      <c r="B71" s="32"/>
      <c r="C71" s="53" t="s">
        <v>127</v>
      </c>
      <c r="D71" s="54"/>
      <c r="E71" s="54"/>
      <c r="F71" s="54"/>
      <c r="G71" s="54"/>
      <c r="H71" s="54"/>
      <c r="I71" s="143"/>
      <c r="J71" s="54"/>
      <c r="K71" s="54"/>
      <c r="L71" s="52"/>
    </row>
    <row r="72" spans="2:12" s="1" customFormat="1" ht="6.95" customHeight="1">
      <c r="B72" s="32"/>
      <c r="C72" s="54"/>
      <c r="D72" s="54"/>
      <c r="E72" s="54"/>
      <c r="F72" s="54"/>
      <c r="G72" s="54"/>
      <c r="H72" s="54"/>
      <c r="I72" s="143"/>
      <c r="J72" s="54"/>
      <c r="K72" s="54"/>
      <c r="L72" s="52"/>
    </row>
    <row r="73" spans="2:12" s="1" customFormat="1" ht="14.45" customHeight="1">
      <c r="B73" s="32"/>
      <c r="C73" s="56" t="s">
        <v>16</v>
      </c>
      <c r="D73" s="54"/>
      <c r="E73" s="54"/>
      <c r="F73" s="54"/>
      <c r="G73" s="54"/>
      <c r="H73" s="54"/>
      <c r="I73" s="143"/>
      <c r="J73" s="54"/>
      <c r="K73" s="54"/>
      <c r="L73" s="52"/>
    </row>
    <row r="74" spans="2:12" s="1" customFormat="1" ht="22.5" customHeight="1">
      <c r="B74" s="32"/>
      <c r="C74" s="54"/>
      <c r="D74" s="54"/>
      <c r="E74" s="258" t="str">
        <f>E7</f>
        <v>CENTRUM DUŠEVNÍHO ZDRAVÍ, NA NIVÁCH 57</v>
      </c>
      <c r="F74" s="239"/>
      <c r="G74" s="239"/>
      <c r="H74" s="239"/>
      <c r="I74" s="143"/>
      <c r="J74" s="54"/>
      <c r="K74" s="54"/>
      <c r="L74" s="52"/>
    </row>
    <row r="75" spans="2:12" s="1" customFormat="1" ht="14.45" customHeight="1">
      <c r="B75" s="32"/>
      <c r="C75" s="56" t="s">
        <v>106</v>
      </c>
      <c r="D75" s="54"/>
      <c r="E75" s="54"/>
      <c r="F75" s="54"/>
      <c r="G75" s="54"/>
      <c r="H75" s="54"/>
      <c r="I75" s="143"/>
      <c r="J75" s="54"/>
      <c r="K75" s="54"/>
      <c r="L75" s="52"/>
    </row>
    <row r="76" spans="2:12" s="1" customFormat="1" ht="23.25" customHeight="1">
      <c r="B76" s="32"/>
      <c r="C76" s="54"/>
      <c r="D76" s="54"/>
      <c r="E76" s="236" t="str">
        <f>E9</f>
        <v>04 - Ústřední vytápění</v>
      </c>
      <c r="F76" s="239"/>
      <c r="G76" s="239"/>
      <c r="H76" s="239"/>
      <c r="I76" s="143"/>
      <c r="J76" s="54"/>
      <c r="K76" s="54"/>
      <c r="L76" s="52"/>
    </row>
    <row r="77" spans="2:12" s="1" customFormat="1" ht="6.95" customHeight="1">
      <c r="B77" s="32"/>
      <c r="C77" s="54"/>
      <c r="D77" s="54"/>
      <c r="E77" s="54"/>
      <c r="F77" s="54"/>
      <c r="G77" s="54"/>
      <c r="H77" s="54"/>
      <c r="I77" s="143"/>
      <c r="J77" s="54"/>
      <c r="K77" s="54"/>
      <c r="L77" s="52"/>
    </row>
    <row r="78" spans="2:12" s="1" customFormat="1" ht="18" customHeight="1">
      <c r="B78" s="32"/>
      <c r="C78" s="56" t="s">
        <v>23</v>
      </c>
      <c r="D78" s="54"/>
      <c r="E78" s="54"/>
      <c r="F78" s="144" t="str">
        <f>F12</f>
        <v>TRUTNOV</v>
      </c>
      <c r="G78" s="54"/>
      <c r="H78" s="54"/>
      <c r="I78" s="145" t="s">
        <v>25</v>
      </c>
      <c r="J78" s="64" t="str">
        <f>IF(J12="","",J12)</f>
        <v>23. 2. 2018</v>
      </c>
      <c r="K78" s="54"/>
      <c r="L78" s="52"/>
    </row>
    <row r="79" spans="2:12" s="1" customFormat="1" ht="6.95" customHeight="1">
      <c r="B79" s="32"/>
      <c r="C79" s="54"/>
      <c r="D79" s="54"/>
      <c r="E79" s="54"/>
      <c r="F79" s="54"/>
      <c r="G79" s="54"/>
      <c r="H79" s="54"/>
      <c r="I79" s="143"/>
      <c r="J79" s="54"/>
      <c r="K79" s="54"/>
      <c r="L79" s="52"/>
    </row>
    <row r="80" spans="2:12" s="1" customFormat="1" ht="13.5">
      <c r="B80" s="32"/>
      <c r="C80" s="56" t="s">
        <v>29</v>
      </c>
      <c r="D80" s="54"/>
      <c r="E80" s="54"/>
      <c r="F80" s="144" t="str">
        <f>E15</f>
        <v>SDRUŽENÍ OZDRAVOVEN A LÉČEBEN OKRESU TRUTNOV</v>
      </c>
      <c r="G80" s="54"/>
      <c r="H80" s="54"/>
      <c r="I80" s="145" t="s">
        <v>35</v>
      </c>
      <c r="J80" s="144" t="str">
        <f>E21</f>
        <v>ATELIER PAVLÍČEK</v>
      </c>
      <c r="K80" s="54"/>
      <c r="L80" s="52"/>
    </row>
    <row r="81" spans="2:12" s="1" customFormat="1" ht="14.45" customHeight="1">
      <c r="B81" s="32"/>
      <c r="C81" s="56" t="s">
        <v>33</v>
      </c>
      <c r="D81" s="54"/>
      <c r="E81" s="54"/>
      <c r="F81" s="144" t="str">
        <f>IF(E18="","",E18)</f>
        <v/>
      </c>
      <c r="G81" s="54"/>
      <c r="H81" s="54"/>
      <c r="I81" s="143"/>
      <c r="J81" s="54"/>
      <c r="K81" s="54"/>
      <c r="L81" s="52"/>
    </row>
    <row r="82" spans="2:12" s="1" customFormat="1" ht="10.35" customHeight="1">
      <c r="B82" s="32"/>
      <c r="C82" s="54"/>
      <c r="D82" s="54"/>
      <c r="E82" s="54"/>
      <c r="F82" s="54"/>
      <c r="G82" s="54"/>
      <c r="H82" s="54"/>
      <c r="I82" s="143"/>
      <c r="J82" s="54"/>
      <c r="K82" s="54"/>
      <c r="L82" s="52"/>
    </row>
    <row r="83" spans="2:20" s="8" customFormat="1" ht="29.25" customHeight="1">
      <c r="B83" s="146"/>
      <c r="C83" s="147" t="s">
        <v>128</v>
      </c>
      <c r="D83" s="148" t="s">
        <v>59</v>
      </c>
      <c r="E83" s="148" t="s">
        <v>55</v>
      </c>
      <c r="F83" s="148" t="s">
        <v>129</v>
      </c>
      <c r="G83" s="148" t="s">
        <v>130</v>
      </c>
      <c r="H83" s="148" t="s">
        <v>131</v>
      </c>
      <c r="I83" s="149" t="s">
        <v>132</v>
      </c>
      <c r="J83" s="148" t="s">
        <v>110</v>
      </c>
      <c r="K83" s="150" t="s">
        <v>133</v>
      </c>
      <c r="L83" s="151"/>
      <c r="M83" s="73" t="s">
        <v>134</v>
      </c>
      <c r="N83" s="74" t="s">
        <v>44</v>
      </c>
      <c r="O83" s="74" t="s">
        <v>135</v>
      </c>
      <c r="P83" s="74" t="s">
        <v>136</v>
      </c>
      <c r="Q83" s="74" t="s">
        <v>137</v>
      </c>
      <c r="R83" s="74" t="s">
        <v>138</v>
      </c>
      <c r="S83" s="74" t="s">
        <v>139</v>
      </c>
      <c r="T83" s="75" t="s">
        <v>140</v>
      </c>
    </row>
    <row r="84" spans="2:63" s="1" customFormat="1" ht="29.25" customHeight="1">
      <c r="B84" s="32"/>
      <c r="C84" s="79" t="s">
        <v>111</v>
      </c>
      <c r="D84" s="54"/>
      <c r="E84" s="54"/>
      <c r="F84" s="54"/>
      <c r="G84" s="54"/>
      <c r="H84" s="54"/>
      <c r="I84" s="143"/>
      <c r="J84" s="152">
        <f>BK84</f>
        <v>0</v>
      </c>
      <c r="K84" s="54"/>
      <c r="L84" s="52"/>
      <c r="M84" s="76"/>
      <c r="N84" s="77"/>
      <c r="O84" s="77"/>
      <c r="P84" s="153">
        <f>P85+P94+P124+P165+P210+P214+P232+P239</f>
        <v>0</v>
      </c>
      <c r="Q84" s="77"/>
      <c r="R84" s="153">
        <f>R85+R94+R124+R165+R210+R214+R232+R239</f>
        <v>0</v>
      </c>
      <c r="S84" s="77"/>
      <c r="T84" s="154">
        <f>T85+T94+T124+T165+T210+T214+T232+T239</f>
        <v>0</v>
      </c>
      <c r="AT84" s="15" t="s">
        <v>73</v>
      </c>
      <c r="AU84" s="15" t="s">
        <v>112</v>
      </c>
      <c r="BK84" s="155">
        <f>BK85+BK94+BK124+BK165+BK210+BK214+BK232+BK239</f>
        <v>0</v>
      </c>
    </row>
    <row r="85" spans="2:63" s="9" customFormat="1" ht="37.35" customHeight="1">
      <c r="B85" s="156"/>
      <c r="C85" s="157"/>
      <c r="D85" s="158" t="s">
        <v>73</v>
      </c>
      <c r="E85" s="159" t="s">
        <v>141</v>
      </c>
      <c r="F85" s="159" t="s">
        <v>1279</v>
      </c>
      <c r="G85" s="157"/>
      <c r="H85" s="157"/>
      <c r="I85" s="160"/>
      <c r="J85" s="161">
        <f>BK85</f>
        <v>0</v>
      </c>
      <c r="K85" s="157"/>
      <c r="L85" s="162"/>
      <c r="M85" s="163"/>
      <c r="N85" s="164"/>
      <c r="O85" s="164"/>
      <c r="P85" s="165">
        <f>SUM(P86:P93)</f>
        <v>0</v>
      </c>
      <c r="Q85" s="164"/>
      <c r="R85" s="165">
        <f>SUM(R86:R93)</f>
        <v>0</v>
      </c>
      <c r="S85" s="164"/>
      <c r="T85" s="166">
        <f>SUM(T86:T93)</f>
        <v>0</v>
      </c>
      <c r="AR85" s="167" t="s">
        <v>143</v>
      </c>
      <c r="AT85" s="168" t="s">
        <v>73</v>
      </c>
      <c r="AU85" s="168" t="s">
        <v>74</v>
      </c>
      <c r="AY85" s="167" t="s">
        <v>144</v>
      </c>
      <c r="BK85" s="169">
        <f>SUM(BK86:BK93)</f>
        <v>0</v>
      </c>
    </row>
    <row r="86" spans="2:65" s="1" customFormat="1" ht="44.25" customHeight="1">
      <c r="B86" s="32"/>
      <c r="C86" s="170" t="s">
        <v>22</v>
      </c>
      <c r="D86" s="170" t="s">
        <v>145</v>
      </c>
      <c r="E86" s="171" t="s">
        <v>146</v>
      </c>
      <c r="F86" s="172" t="s">
        <v>1280</v>
      </c>
      <c r="G86" s="173" t="s">
        <v>786</v>
      </c>
      <c r="H86" s="174">
        <v>32</v>
      </c>
      <c r="I86" s="175"/>
      <c r="J86" s="176">
        <f aca="true" t="shared" si="0" ref="J86:J92">ROUND(I86*H86,2)</f>
        <v>0</v>
      </c>
      <c r="K86" s="172" t="s">
        <v>149</v>
      </c>
      <c r="L86" s="52"/>
      <c r="M86" s="177" t="s">
        <v>20</v>
      </c>
      <c r="N86" s="178" t="s">
        <v>45</v>
      </c>
      <c r="O86" s="33"/>
      <c r="P86" s="179">
        <f aca="true" t="shared" si="1" ref="P86:P92">O86*H86</f>
        <v>0</v>
      </c>
      <c r="Q86" s="179">
        <v>0</v>
      </c>
      <c r="R86" s="179">
        <f aca="true" t="shared" si="2" ref="R86:R92">Q86*H86</f>
        <v>0</v>
      </c>
      <c r="S86" s="179">
        <v>0</v>
      </c>
      <c r="T86" s="180">
        <f aca="true" t="shared" si="3" ref="T86:T92">S86*H86</f>
        <v>0</v>
      </c>
      <c r="AR86" s="15" t="s">
        <v>143</v>
      </c>
      <c r="AT86" s="15" t="s">
        <v>145</v>
      </c>
      <c r="AU86" s="15" t="s">
        <v>22</v>
      </c>
      <c r="AY86" s="15" t="s">
        <v>144</v>
      </c>
      <c r="BE86" s="181">
        <f aca="true" t="shared" si="4" ref="BE86:BE92">IF(N86="základní",J86,0)</f>
        <v>0</v>
      </c>
      <c r="BF86" s="181">
        <f aca="true" t="shared" si="5" ref="BF86:BF92">IF(N86="snížená",J86,0)</f>
        <v>0</v>
      </c>
      <c r="BG86" s="181">
        <f aca="true" t="shared" si="6" ref="BG86:BG92">IF(N86="zákl. přenesená",J86,0)</f>
        <v>0</v>
      </c>
      <c r="BH86" s="181">
        <f aca="true" t="shared" si="7" ref="BH86:BH92">IF(N86="sníž. přenesená",J86,0)</f>
        <v>0</v>
      </c>
      <c r="BI86" s="181">
        <f aca="true" t="shared" si="8" ref="BI86:BI92">IF(N86="nulová",J86,0)</f>
        <v>0</v>
      </c>
      <c r="BJ86" s="15" t="s">
        <v>22</v>
      </c>
      <c r="BK86" s="181">
        <f aca="true" t="shared" si="9" ref="BK86:BK92">ROUND(I86*H86,2)</f>
        <v>0</v>
      </c>
      <c r="BL86" s="15" t="s">
        <v>143</v>
      </c>
      <c r="BM86" s="15" t="s">
        <v>1281</v>
      </c>
    </row>
    <row r="87" spans="2:65" s="1" customFormat="1" ht="57" customHeight="1">
      <c r="B87" s="32"/>
      <c r="C87" s="170" t="s">
        <v>82</v>
      </c>
      <c r="D87" s="170" t="s">
        <v>145</v>
      </c>
      <c r="E87" s="171" t="s">
        <v>151</v>
      </c>
      <c r="F87" s="172" t="s">
        <v>1282</v>
      </c>
      <c r="G87" s="173" t="s">
        <v>148</v>
      </c>
      <c r="H87" s="174">
        <v>1</v>
      </c>
      <c r="I87" s="175"/>
      <c r="J87" s="176">
        <f t="shared" si="0"/>
        <v>0</v>
      </c>
      <c r="K87" s="172" t="s">
        <v>149</v>
      </c>
      <c r="L87" s="52"/>
      <c r="M87" s="177" t="s">
        <v>20</v>
      </c>
      <c r="N87" s="178" t="s">
        <v>45</v>
      </c>
      <c r="O87" s="33"/>
      <c r="P87" s="179">
        <f t="shared" si="1"/>
        <v>0</v>
      </c>
      <c r="Q87" s="179">
        <v>0</v>
      </c>
      <c r="R87" s="179">
        <f t="shared" si="2"/>
        <v>0</v>
      </c>
      <c r="S87" s="179">
        <v>0</v>
      </c>
      <c r="T87" s="180">
        <f t="shared" si="3"/>
        <v>0</v>
      </c>
      <c r="AR87" s="15" t="s">
        <v>143</v>
      </c>
      <c r="AT87" s="15" t="s">
        <v>145</v>
      </c>
      <c r="AU87" s="15" t="s">
        <v>22</v>
      </c>
      <c r="AY87" s="15" t="s">
        <v>144</v>
      </c>
      <c r="BE87" s="181">
        <f t="shared" si="4"/>
        <v>0</v>
      </c>
      <c r="BF87" s="181">
        <f t="shared" si="5"/>
        <v>0</v>
      </c>
      <c r="BG87" s="181">
        <f t="shared" si="6"/>
        <v>0</v>
      </c>
      <c r="BH87" s="181">
        <f t="shared" si="7"/>
        <v>0</v>
      </c>
      <c r="BI87" s="181">
        <f t="shared" si="8"/>
        <v>0</v>
      </c>
      <c r="BJ87" s="15" t="s">
        <v>22</v>
      </c>
      <c r="BK87" s="181">
        <f t="shared" si="9"/>
        <v>0</v>
      </c>
      <c r="BL87" s="15" t="s">
        <v>143</v>
      </c>
      <c r="BM87" s="15" t="s">
        <v>1283</v>
      </c>
    </row>
    <row r="88" spans="2:65" s="1" customFormat="1" ht="22.5" customHeight="1">
      <c r="B88" s="32"/>
      <c r="C88" s="170" t="s">
        <v>155</v>
      </c>
      <c r="D88" s="170" t="s">
        <v>145</v>
      </c>
      <c r="E88" s="171" t="s">
        <v>1284</v>
      </c>
      <c r="F88" s="172" t="s">
        <v>1285</v>
      </c>
      <c r="G88" s="173" t="s">
        <v>192</v>
      </c>
      <c r="H88" s="174">
        <v>3</v>
      </c>
      <c r="I88" s="175"/>
      <c r="J88" s="176">
        <f t="shared" si="0"/>
        <v>0</v>
      </c>
      <c r="K88" s="172" t="s">
        <v>1286</v>
      </c>
      <c r="L88" s="52"/>
      <c r="M88" s="177" t="s">
        <v>20</v>
      </c>
      <c r="N88" s="178" t="s">
        <v>45</v>
      </c>
      <c r="O88" s="33"/>
      <c r="P88" s="179">
        <f t="shared" si="1"/>
        <v>0</v>
      </c>
      <c r="Q88" s="179">
        <v>0</v>
      </c>
      <c r="R88" s="179">
        <f t="shared" si="2"/>
        <v>0</v>
      </c>
      <c r="S88" s="179">
        <v>0</v>
      </c>
      <c r="T88" s="180">
        <f t="shared" si="3"/>
        <v>0</v>
      </c>
      <c r="AR88" s="15" t="s">
        <v>143</v>
      </c>
      <c r="AT88" s="15" t="s">
        <v>145</v>
      </c>
      <c r="AU88" s="15" t="s">
        <v>22</v>
      </c>
      <c r="AY88" s="15" t="s">
        <v>144</v>
      </c>
      <c r="BE88" s="181">
        <f t="shared" si="4"/>
        <v>0</v>
      </c>
      <c r="BF88" s="181">
        <f t="shared" si="5"/>
        <v>0</v>
      </c>
      <c r="BG88" s="181">
        <f t="shared" si="6"/>
        <v>0</v>
      </c>
      <c r="BH88" s="181">
        <f t="shared" si="7"/>
        <v>0</v>
      </c>
      <c r="BI88" s="181">
        <f t="shared" si="8"/>
        <v>0</v>
      </c>
      <c r="BJ88" s="15" t="s">
        <v>22</v>
      </c>
      <c r="BK88" s="181">
        <f t="shared" si="9"/>
        <v>0</v>
      </c>
      <c r="BL88" s="15" t="s">
        <v>143</v>
      </c>
      <c r="BM88" s="15" t="s">
        <v>1287</v>
      </c>
    </row>
    <row r="89" spans="2:65" s="1" customFormat="1" ht="120.75" customHeight="1">
      <c r="B89" s="32"/>
      <c r="C89" s="170" t="s">
        <v>143</v>
      </c>
      <c r="D89" s="170" t="s">
        <v>145</v>
      </c>
      <c r="E89" s="171" t="s">
        <v>1288</v>
      </c>
      <c r="F89" s="172" t="s">
        <v>1289</v>
      </c>
      <c r="G89" s="173" t="s">
        <v>148</v>
      </c>
      <c r="H89" s="174">
        <v>1</v>
      </c>
      <c r="I89" s="175"/>
      <c r="J89" s="176">
        <f t="shared" si="0"/>
        <v>0</v>
      </c>
      <c r="K89" s="172" t="s">
        <v>149</v>
      </c>
      <c r="L89" s="52"/>
      <c r="M89" s="177" t="s">
        <v>20</v>
      </c>
      <c r="N89" s="178" t="s">
        <v>45</v>
      </c>
      <c r="O89" s="33"/>
      <c r="P89" s="179">
        <f t="shared" si="1"/>
        <v>0</v>
      </c>
      <c r="Q89" s="179">
        <v>0</v>
      </c>
      <c r="R89" s="179">
        <f t="shared" si="2"/>
        <v>0</v>
      </c>
      <c r="S89" s="179">
        <v>0</v>
      </c>
      <c r="T89" s="180">
        <f t="shared" si="3"/>
        <v>0</v>
      </c>
      <c r="AR89" s="15" t="s">
        <v>143</v>
      </c>
      <c r="AT89" s="15" t="s">
        <v>145</v>
      </c>
      <c r="AU89" s="15" t="s">
        <v>22</v>
      </c>
      <c r="AY89" s="15" t="s">
        <v>144</v>
      </c>
      <c r="BE89" s="181">
        <f t="shared" si="4"/>
        <v>0</v>
      </c>
      <c r="BF89" s="181">
        <f t="shared" si="5"/>
        <v>0</v>
      </c>
      <c r="BG89" s="181">
        <f t="shared" si="6"/>
        <v>0</v>
      </c>
      <c r="BH89" s="181">
        <f t="shared" si="7"/>
        <v>0</v>
      </c>
      <c r="BI89" s="181">
        <f t="shared" si="8"/>
        <v>0</v>
      </c>
      <c r="BJ89" s="15" t="s">
        <v>22</v>
      </c>
      <c r="BK89" s="181">
        <f t="shared" si="9"/>
        <v>0</v>
      </c>
      <c r="BL89" s="15" t="s">
        <v>143</v>
      </c>
      <c r="BM89" s="15" t="s">
        <v>1290</v>
      </c>
    </row>
    <row r="90" spans="2:65" s="1" customFormat="1" ht="44.25" customHeight="1">
      <c r="B90" s="32"/>
      <c r="C90" s="170" t="s">
        <v>162</v>
      </c>
      <c r="D90" s="170" t="s">
        <v>145</v>
      </c>
      <c r="E90" s="171" t="s">
        <v>156</v>
      </c>
      <c r="F90" s="172" t="s">
        <v>1291</v>
      </c>
      <c r="G90" s="173" t="s">
        <v>148</v>
      </c>
      <c r="H90" s="174">
        <v>1</v>
      </c>
      <c r="I90" s="175"/>
      <c r="J90" s="176">
        <f t="shared" si="0"/>
        <v>0</v>
      </c>
      <c r="K90" s="172" t="s">
        <v>149</v>
      </c>
      <c r="L90" s="52"/>
      <c r="M90" s="177" t="s">
        <v>20</v>
      </c>
      <c r="N90" s="178" t="s">
        <v>45</v>
      </c>
      <c r="O90" s="33"/>
      <c r="P90" s="179">
        <f t="shared" si="1"/>
        <v>0</v>
      </c>
      <c r="Q90" s="179">
        <v>0</v>
      </c>
      <c r="R90" s="179">
        <f t="shared" si="2"/>
        <v>0</v>
      </c>
      <c r="S90" s="179">
        <v>0</v>
      </c>
      <c r="T90" s="180">
        <f t="shared" si="3"/>
        <v>0</v>
      </c>
      <c r="AR90" s="15" t="s">
        <v>143</v>
      </c>
      <c r="AT90" s="15" t="s">
        <v>145</v>
      </c>
      <c r="AU90" s="15" t="s">
        <v>22</v>
      </c>
      <c r="AY90" s="15" t="s">
        <v>144</v>
      </c>
      <c r="BE90" s="181">
        <f t="shared" si="4"/>
        <v>0</v>
      </c>
      <c r="BF90" s="181">
        <f t="shared" si="5"/>
        <v>0</v>
      </c>
      <c r="BG90" s="181">
        <f t="shared" si="6"/>
        <v>0</v>
      </c>
      <c r="BH90" s="181">
        <f t="shared" si="7"/>
        <v>0</v>
      </c>
      <c r="BI90" s="181">
        <f t="shared" si="8"/>
        <v>0</v>
      </c>
      <c r="BJ90" s="15" t="s">
        <v>22</v>
      </c>
      <c r="BK90" s="181">
        <f t="shared" si="9"/>
        <v>0</v>
      </c>
      <c r="BL90" s="15" t="s">
        <v>143</v>
      </c>
      <c r="BM90" s="15" t="s">
        <v>1292</v>
      </c>
    </row>
    <row r="91" spans="2:65" s="1" customFormat="1" ht="22.5" customHeight="1">
      <c r="B91" s="32"/>
      <c r="C91" s="170" t="s">
        <v>166</v>
      </c>
      <c r="D91" s="170" t="s">
        <v>145</v>
      </c>
      <c r="E91" s="171" t="s">
        <v>159</v>
      </c>
      <c r="F91" s="172" t="s">
        <v>1293</v>
      </c>
      <c r="G91" s="173" t="s">
        <v>153</v>
      </c>
      <c r="H91" s="174">
        <v>9</v>
      </c>
      <c r="I91" s="175"/>
      <c r="J91" s="176">
        <f t="shared" si="0"/>
        <v>0</v>
      </c>
      <c r="K91" s="172" t="s">
        <v>149</v>
      </c>
      <c r="L91" s="52"/>
      <c r="M91" s="177" t="s">
        <v>20</v>
      </c>
      <c r="N91" s="178" t="s">
        <v>45</v>
      </c>
      <c r="O91" s="33"/>
      <c r="P91" s="179">
        <f t="shared" si="1"/>
        <v>0</v>
      </c>
      <c r="Q91" s="179">
        <v>0</v>
      </c>
      <c r="R91" s="179">
        <f t="shared" si="2"/>
        <v>0</v>
      </c>
      <c r="S91" s="179">
        <v>0</v>
      </c>
      <c r="T91" s="180">
        <f t="shared" si="3"/>
        <v>0</v>
      </c>
      <c r="AR91" s="15" t="s">
        <v>143</v>
      </c>
      <c r="AT91" s="15" t="s">
        <v>145</v>
      </c>
      <c r="AU91" s="15" t="s">
        <v>22</v>
      </c>
      <c r="AY91" s="15" t="s">
        <v>144</v>
      </c>
      <c r="BE91" s="181">
        <f t="shared" si="4"/>
        <v>0</v>
      </c>
      <c r="BF91" s="181">
        <f t="shared" si="5"/>
        <v>0</v>
      </c>
      <c r="BG91" s="181">
        <f t="shared" si="6"/>
        <v>0</v>
      </c>
      <c r="BH91" s="181">
        <f t="shared" si="7"/>
        <v>0</v>
      </c>
      <c r="BI91" s="181">
        <f t="shared" si="8"/>
        <v>0</v>
      </c>
      <c r="BJ91" s="15" t="s">
        <v>22</v>
      </c>
      <c r="BK91" s="181">
        <f t="shared" si="9"/>
        <v>0</v>
      </c>
      <c r="BL91" s="15" t="s">
        <v>143</v>
      </c>
      <c r="BM91" s="15" t="s">
        <v>1294</v>
      </c>
    </row>
    <row r="92" spans="2:65" s="1" customFormat="1" ht="22.5" customHeight="1">
      <c r="B92" s="32"/>
      <c r="C92" s="170" t="s">
        <v>170</v>
      </c>
      <c r="D92" s="170" t="s">
        <v>145</v>
      </c>
      <c r="E92" s="171" t="s">
        <v>1295</v>
      </c>
      <c r="F92" s="172" t="s">
        <v>1296</v>
      </c>
      <c r="G92" s="173" t="s">
        <v>148</v>
      </c>
      <c r="H92" s="174">
        <v>9</v>
      </c>
      <c r="I92" s="175"/>
      <c r="J92" s="176">
        <f t="shared" si="0"/>
        <v>0</v>
      </c>
      <c r="K92" s="172" t="s">
        <v>1286</v>
      </c>
      <c r="L92" s="52"/>
      <c r="M92" s="177" t="s">
        <v>20</v>
      </c>
      <c r="N92" s="178" t="s">
        <v>45</v>
      </c>
      <c r="O92" s="33"/>
      <c r="P92" s="179">
        <f t="shared" si="1"/>
        <v>0</v>
      </c>
      <c r="Q92" s="179">
        <v>0</v>
      </c>
      <c r="R92" s="179">
        <f t="shared" si="2"/>
        <v>0</v>
      </c>
      <c r="S92" s="179">
        <v>0</v>
      </c>
      <c r="T92" s="180">
        <f t="shared" si="3"/>
        <v>0</v>
      </c>
      <c r="AR92" s="15" t="s">
        <v>143</v>
      </c>
      <c r="AT92" s="15" t="s">
        <v>145</v>
      </c>
      <c r="AU92" s="15" t="s">
        <v>22</v>
      </c>
      <c r="AY92" s="15" t="s">
        <v>144</v>
      </c>
      <c r="BE92" s="181">
        <f t="shared" si="4"/>
        <v>0</v>
      </c>
      <c r="BF92" s="181">
        <f t="shared" si="5"/>
        <v>0</v>
      </c>
      <c r="BG92" s="181">
        <f t="shared" si="6"/>
        <v>0</v>
      </c>
      <c r="BH92" s="181">
        <f t="shared" si="7"/>
        <v>0</v>
      </c>
      <c r="BI92" s="181">
        <f t="shared" si="8"/>
        <v>0</v>
      </c>
      <c r="BJ92" s="15" t="s">
        <v>22</v>
      </c>
      <c r="BK92" s="181">
        <f t="shared" si="9"/>
        <v>0</v>
      </c>
      <c r="BL92" s="15" t="s">
        <v>143</v>
      </c>
      <c r="BM92" s="15" t="s">
        <v>1297</v>
      </c>
    </row>
    <row r="93" spans="2:47" s="1" customFormat="1" ht="27">
      <c r="B93" s="32"/>
      <c r="C93" s="54"/>
      <c r="D93" s="186" t="s">
        <v>1298</v>
      </c>
      <c r="E93" s="54"/>
      <c r="F93" s="187" t="s">
        <v>1299</v>
      </c>
      <c r="G93" s="54"/>
      <c r="H93" s="54"/>
      <c r="I93" s="143"/>
      <c r="J93" s="54"/>
      <c r="K93" s="54"/>
      <c r="L93" s="52"/>
      <c r="M93" s="69"/>
      <c r="N93" s="33"/>
      <c r="O93" s="33"/>
      <c r="P93" s="33"/>
      <c r="Q93" s="33"/>
      <c r="R93" s="33"/>
      <c r="S93" s="33"/>
      <c r="T93" s="70"/>
      <c r="AT93" s="15" t="s">
        <v>1298</v>
      </c>
      <c r="AU93" s="15" t="s">
        <v>22</v>
      </c>
    </row>
    <row r="94" spans="2:63" s="9" customFormat="1" ht="37.35" customHeight="1">
      <c r="B94" s="156"/>
      <c r="C94" s="157"/>
      <c r="D94" s="158" t="s">
        <v>73</v>
      </c>
      <c r="E94" s="159" t="s">
        <v>808</v>
      </c>
      <c r="F94" s="159" t="s">
        <v>1300</v>
      </c>
      <c r="G94" s="157"/>
      <c r="H94" s="157"/>
      <c r="I94" s="160"/>
      <c r="J94" s="161">
        <f>BK94</f>
        <v>0</v>
      </c>
      <c r="K94" s="157"/>
      <c r="L94" s="162"/>
      <c r="M94" s="163"/>
      <c r="N94" s="164"/>
      <c r="O94" s="164"/>
      <c r="P94" s="165">
        <f>SUM(P95:P123)</f>
        <v>0</v>
      </c>
      <c r="Q94" s="164"/>
      <c r="R94" s="165">
        <f>SUM(R95:R123)</f>
        <v>0</v>
      </c>
      <c r="S94" s="164"/>
      <c r="T94" s="166">
        <f>SUM(T95:T123)</f>
        <v>0</v>
      </c>
      <c r="AR94" s="167" t="s">
        <v>143</v>
      </c>
      <c r="AT94" s="168" t="s">
        <v>73</v>
      </c>
      <c r="AU94" s="168" t="s">
        <v>74</v>
      </c>
      <c r="AY94" s="167" t="s">
        <v>144</v>
      </c>
      <c r="BK94" s="169">
        <f>SUM(BK95:BK123)</f>
        <v>0</v>
      </c>
    </row>
    <row r="95" spans="2:65" s="1" customFormat="1" ht="22.5" customHeight="1">
      <c r="B95" s="32"/>
      <c r="C95" s="170" t="s">
        <v>174</v>
      </c>
      <c r="D95" s="170" t="s">
        <v>145</v>
      </c>
      <c r="E95" s="171" t="s">
        <v>1301</v>
      </c>
      <c r="F95" s="172" t="s">
        <v>1302</v>
      </c>
      <c r="G95" s="173" t="s">
        <v>192</v>
      </c>
      <c r="H95" s="174">
        <v>190</v>
      </c>
      <c r="I95" s="175"/>
      <c r="J95" s="176">
        <f aca="true" t="shared" si="10" ref="J95:J122">ROUND(I95*H95,2)</f>
        <v>0</v>
      </c>
      <c r="K95" s="172" t="s">
        <v>1286</v>
      </c>
      <c r="L95" s="52"/>
      <c r="M95" s="177" t="s">
        <v>20</v>
      </c>
      <c r="N95" s="178" t="s">
        <v>45</v>
      </c>
      <c r="O95" s="33"/>
      <c r="P95" s="179">
        <f aca="true" t="shared" si="11" ref="P95:P122">O95*H95</f>
        <v>0</v>
      </c>
      <c r="Q95" s="179">
        <v>0</v>
      </c>
      <c r="R95" s="179">
        <f aca="true" t="shared" si="12" ref="R95:R122">Q95*H95</f>
        <v>0</v>
      </c>
      <c r="S95" s="179">
        <v>0</v>
      </c>
      <c r="T95" s="180">
        <f aca="true" t="shared" si="13" ref="T95:T122">S95*H95</f>
        <v>0</v>
      </c>
      <c r="AR95" s="15" t="s">
        <v>143</v>
      </c>
      <c r="AT95" s="15" t="s">
        <v>145</v>
      </c>
      <c r="AU95" s="15" t="s">
        <v>22</v>
      </c>
      <c r="AY95" s="15" t="s">
        <v>144</v>
      </c>
      <c r="BE95" s="181">
        <f aca="true" t="shared" si="14" ref="BE95:BE122">IF(N95="základní",J95,0)</f>
        <v>0</v>
      </c>
      <c r="BF95" s="181">
        <f aca="true" t="shared" si="15" ref="BF95:BF122">IF(N95="snížená",J95,0)</f>
        <v>0</v>
      </c>
      <c r="BG95" s="181">
        <f aca="true" t="shared" si="16" ref="BG95:BG122">IF(N95="zákl. přenesená",J95,0)</f>
        <v>0</v>
      </c>
      <c r="BH95" s="181">
        <f aca="true" t="shared" si="17" ref="BH95:BH122">IF(N95="sníž. přenesená",J95,0)</f>
        <v>0</v>
      </c>
      <c r="BI95" s="181">
        <f aca="true" t="shared" si="18" ref="BI95:BI122">IF(N95="nulová",J95,0)</f>
        <v>0</v>
      </c>
      <c r="BJ95" s="15" t="s">
        <v>22</v>
      </c>
      <c r="BK95" s="181">
        <f aca="true" t="shared" si="19" ref="BK95:BK122">ROUND(I95*H95,2)</f>
        <v>0</v>
      </c>
      <c r="BL95" s="15" t="s">
        <v>143</v>
      </c>
      <c r="BM95" s="15" t="s">
        <v>1303</v>
      </c>
    </row>
    <row r="96" spans="2:65" s="1" customFormat="1" ht="22.5" customHeight="1">
      <c r="B96" s="32"/>
      <c r="C96" s="170" t="s">
        <v>178</v>
      </c>
      <c r="D96" s="170" t="s">
        <v>145</v>
      </c>
      <c r="E96" s="171" t="s">
        <v>1304</v>
      </c>
      <c r="F96" s="172" t="s">
        <v>1305</v>
      </c>
      <c r="G96" s="173" t="s">
        <v>192</v>
      </c>
      <c r="H96" s="174">
        <v>480</v>
      </c>
      <c r="I96" s="175"/>
      <c r="J96" s="176">
        <f t="shared" si="10"/>
        <v>0</v>
      </c>
      <c r="K96" s="172" t="s">
        <v>1286</v>
      </c>
      <c r="L96" s="52"/>
      <c r="M96" s="177" t="s">
        <v>20</v>
      </c>
      <c r="N96" s="178" t="s">
        <v>45</v>
      </c>
      <c r="O96" s="33"/>
      <c r="P96" s="179">
        <f t="shared" si="11"/>
        <v>0</v>
      </c>
      <c r="Q96" s="179">
        <v>0</v>
      </c>
      <c r="R96" s="179">
        <f t="shared" si="12"/>
        <v>0</v>
      </c>
      <c r="S96" s="179">
        <v>0</v>
      </c>
      <c r="T96" s="180">
        <f t="shared" si="13"/>
        <v>0</v>
      </c>
      <c r="AR96" s="15" t="s">
        <v>143</v>
      </c>
      <c r="AT96" s="15" t="s">
        <v>145</v>
      </c>
      <c r="AU96" s="15" t="s">
        <v>22</v>
      </c>
      <c r="AY96" s="15" t="s">
        <v>144</v>
      </c>
      <c r="BE96" s="181">
        <f t="shared" si="14"/>
        <v>0</v>
      </c>
      <c r="BF96" s="181">
        <f t="shared" si="15"/>
        <v>0</v>
      </c>
      <c r="BG96" s="181">
        <f t="shared" si="16"/>
        <v>0</v>
      </c>
      <c r="BH96" s="181">
        <f t="shared" si="17"/>
        <v>0</v>
      </c>
      <c r="BI96" s="181">
        <f t="shared" si="18"/>
        <v>0</v>
      </c>
      <c r="BJ96" s="15" t="s">
        <v>22</v>
      </c>
      <c r="BK96" s="181">
        <f t="shared" si="19"/>
        <v>0</v>
      </c>
      <c r="BL96" s="15" t="s">
        <v>143</v>
      </c>
      <c r="BM96" s="15" t="s">
        <v>1306</v>
      </c>
    </row>
    <row r="97" spans="2:65" s="1" customFormat="1" ht="22.5" customHeight="1">
      <c r="B97" s="32"/>
      <c r="C97" s="170" t="s">
        <v>27</v>
      </c>
      <c r="D97" s="170" t="s">
        <v>145</v>
      </c>
      <c r="E97" s="171" t="s">
        <v>1307</v>
      </c>
      <c r="F97" s="172" t="s">
        <v>1308</v>
      </c>
      <c r="G97" s="173" t="s">
        <v>192</v>
      </c>
      <c r="H97" s="174">
        <v>290</v>
      </c>
      <c r="I97" s="175"/>
      <c r="J97" s="176">
        <f t="shared" si="10"/>
        <v>0</v>
      </c>
      <c r="K97" s="172" t="s">
        <v>1286</v>
      </c>
      <c r="L97" s="52"/>
      <c r="M97" s="177" t="s">
        <v>20</v>
      </c>
      <c r="N97" s="178" t="s">
        <v>45</v>
      </c>
      <c r="O97" s="33"/>
      <c r="P97" s="179">
        <f t="shared" si="11"/>
        <v>0</v>
      </c>
      <c r="Q97" s="179">
        <v>0</v>
      </c>
      <c r="R97" s="179">
        <f t="shared" si="12"/>
        <v>0</v>
      </c>
      <c r="S97" s="179">
        <v>0</v>
      </c>
      <c r="T97" s="180">
        <f t="shared" si="13"/>
        <v>0</v>
      </c>
      <c r="AR97" s="15" t="s">
        <v>143</v>
      </c>
      <c r="AT97" s="15" t="s">
        <v>145</v>
      </c>
      <c r="AU97" s="15" t="s">
        <v>22</v>
      </c>
      <c r="AY97" s="15" t="s">
        <v>144</v>
      </c>
      <c r="BE97" s="181">
        <f t="shared" si="14"/>
        <v>0</v>
      </c>
      <c r="BF97" s="181">
        <f t="shared" si="15"/>
        <v>0</v>
      </c>
      <c r="BG97" s="181">
        <f t="shared" si="16"/>
        <v>0</v>
      </c>
      <c r="BH97" s="181">
        <f t="shared" si="17"/>
        <v>0</v>
      </c>
      <c r="BI97" s="181">
        <f t="shared" si="18"/>
        <v>0</v>
      </c>
      <c r="BJ97" s="15" t="s">
        <v>22</v>
      </c>
      <c r="BK97" s="181">
        <f t="shared" si="19"/>
        <v>0</v>
      </c>
      <c r="BL97" s="15" t="s">
        <v>143</v>
      </c>
      <c r="BM97" s="15" t="s">
        <v>1309</v>
      </c>
    </row>
    <row r="98" spans="2:65" s="1" customFormat="1" ht="22.5" customHeight="1">
      <c r="B98" s="32"/>
      <c r="C98" s="170" t="s">
        <v>185</v>
      </c>
      <c r="D98" s="170" t="s">
        <v>145</v>
      </c>
      <c r="E98" s="171" t="s">
        <v>1310</v>
      </c>
      <c r="F98" s="172" t="s">
        <v>1311</v>
      </c>
      <c r="G98" s="173" t="s">
        <v>192</v>
      </c>
      <c r="H98" s="174">
        <v>6</v>
      </c>
      <c r="I98" s="175"/>
      <c r="J98" s="176">
        <f t="shared" si="10"/>
        <v>0</v>
      </c>
      <c r="K98" s="172" t="s">
        <v>1286</v>
      </c>
      <c r="L98" s="52"/>
      <c r="M98" s="177" t="s">
        <v>20</v>
      </c>
      <c r="N98" s="178" t="s">
        <v>45</v>
      </c>
      <c r="O98" s="33"/>
      <c r="P98" s="179">
        <f t="shared" si="11"/>
        <v>0</v>
      </c>
      <c r="Q98" s="179">
        <v>0</v>
      </c>
      <c r="R98" s="179">
        <f t="shared" si="12"/>
        <v>0</v>
      </c>
      <c r="S98" s="179">
        <v>0</v>
      </c>
      <c r="T98" s="180">
        <f t="shared" si="13"/>
        <v>0</v>
      </c>
      <c r="AR98" s="15" t="s">
        <v>143</v>
      </c>
      <c r="AT98" s="15" t="s">
        <v>145</v>
      </c>
      <c r="AU98" s="15" t="s">
        <v>22</v>
      </c>
      <c r="AY98" s="15" t="s">
        <v>144</v>
      </c>
      <c r="BE98" s="181">
        <f t="shared" si="14"/>
        <v>0</v>
      </c>
      <c r="BF98" s="181">
        <f t="shared" si="15"/>
        <v>0</v>
      </c>
      <c r="BG98" s="181">
        <f t="shared" si="16"/>
        <v>0</v>
      </c>
      <c r="BH98" s="181">
        <f t="shared" si="17"/>
        <v>0</v>
      </c>
      <c r="BI98" s="181">
        <f t="shared" si="18"/>
        <v>0</v>
      </c>
      <c r="BJ98" s="15" t="s">
        <v>22</v>
      </c>
      <c r="BK98" s="181">
        <f t="shared" si="19"/>
        <v>0</v>
      </c>
      <c r="BL98" s="15" t="s">
        <v>143</v>
      </c>
      <c r="BM98" s="15" t="s">
        <v>1312</v>
      </c>
    </row>
    <row r="99" spans="2:65" s="1" customFormat="1" ht="22.5" customHeight="1">
      <c r="B99" s="32"/>
      <c r="C99" s="170" t="s">
        <v>189</v>
      </c>
      <c r="D99" s="170" t="s">
        <v>145</v>
      </c>
      <c r="E99" s="171" t="s">
        <v>1313</v>
      </c>
      <c r="F99" s="172" t="s">
        <v>1314</v>
      </c>
      <c r="G99" s="173" t="s">
        <v>192</v>
      </c>
      <c r="H99" s="174">
        <v>6</v>
      </c>
      <c r="I99" s="175"/>
      <c r="J99" s="176">
        <f t="shared" si="10"/>
        <v>0</v>
      </c>
      <c r="K99" s="172" t="s">
        <v>1286</v>
      </c>
      <c r="L99" s="52"/>
      <c r="M99" s="177" t="s">
        <v>20</v>
      </c>
      <c r="N99" s="178" t="s">
        <v>45</v>
      </c>
      <c r="O99" s="33"/>
      <c r="P99" s="179">
        <f t="shared" si="11"/>
        <v>0</v>
      </c>
      <c r="Q99" s="179">
        <v>0</v>
      </c>
      <c r="R99" s="179">
        <f t="shared" si="12"/>
        <v>0</v>
      </c>
      <c r="S99" s="179">
        <v>0</v>
      </c>
      <c r="T99" s="180">
        <f t="shared" si="13"/>
        <v>0</v>
      </c>
      <c r="AR99" s="15" t="s">
        <v>143</v>
      </c>
      <c r="AT99" s="15" t="s">
        <v>145</v>
      </c>
      <c r="AU99" s="15" t="s">
        <v>22</v>
      </c>
      <c r="AY99" s="15" t="s">
        <v>144</v>
      </c>
      <c r="BE99" s="181">
        <f t="shared" si="14"/>
        <v>0</v>
      </c>
      <c r="BF99" s="181">
        <f t="shared" si="15"/>
        <v>0</v>
      </c>
      <c r="BG99" s="181">
        <f t="shared" si="16"/>
        <v>0</v>
      </c>
      <c r="BH99" s="181">
        <f t="shared" si="17"/>
        <v>0</v>
      </c>
      <c r="BI99" s="181">
        <f t="shared" si="18"/>
        <v>0</v>
      </c>
      <c r="BJ99" s="15" t="s">
        <v>22</v>
      </c>
      <c r="BK99" s="181">
        <f t="shared" si="19"/>
        <v>0</v>
      </c>
      <c r="BL99" s="15" t="s">
        <v>143</v>
      </c>
      <c r="BM99" s="15" t="s">
        <v>1315</v>
      </c>
    </row>
    <row r="100" spans="2:65" s="1" customFormat="1" ht="22.5" customHeight="1">
      <c r="B100" s="32"/>
      <c r="C100" s="170" t="s">
        <v>194</v>
      </c>
      <c r="D100" s="170" t="s">
        <v>145</v>
      </c>
      <c r="E100" s="171" t="s">
        <v>1316</v>
      </c>
      <c r="F100" s="172" t="s">
        <v>1317</v>
      </c>
      <c r="G100" s="173" t="s">
        <v>192</v>
      </c>
      <c r="H100" s="174">
        <v>18</v>
      </c>
      <c r="I100" s="175"/>
      <c r="J100" s="176">
        <f t="shared" si="10"/>
        <v>0</v>
      </c>
      <c r="K100" s="172" t="s">
        <v>1286</v>
      </c>
      <c r="L100" s="52"/>
      <c r="M100" s="177" t="s">
        <v>20</v>
      </c>
      <c r="N100" s="178" t="s">
        <v>45</v>
      </c>
      <c r="O100" s="33"/>
      <c r="P100" s="179">
        <f t="shared" si="11"/>
        <v>0</v>
      </c>
      <c r="Q100" s="179">
        <v>0</v>
      </c>
      <c r="R100" s="179">
        <f t="shared" si="12"/>
        <v>0</v>
      </c>
      <c r="S100" s="179">
        <v>0</v>
      </c>
      <c r="T100" s="180">
        <f t="shared" si="13"/>
        <v>0</v>
      </c>
      <c r="AR100" s="15" t="s">
        <v>143</v>
      </c>
      <c r="AT100" s="15" t="s">
        <v>145</v>
      </c>
      <c r="AU100" s="15" t="s">
        <v>22</v>
      </c>
      <c r="AY100" s="15" t="s">
        <v>144</v>
      </c>
      <c r="BE100" s="181">
        <f t="shared" si="14"/>
        <v>0</v>
      </c>
      <c r="BF100" s="181">
        <f t="shared" si="15"/>
        <v>0</v>
      </c>
      <c r="BG100" s="181">
        <f t="shared" si="16"/>
        <v>0</v>
      </c>
      <c r="BH100" s="181">
        <f t="shared" si="17"/>
        <v>0</v>
      </c>
      <c r="BI100" s="181">
        <f t="shared" si="18"/>
        <v>0</v>
      </c>
      <c r="BJ100" s="15" t="s">
        <v>22</v>
      </c>
      <c r="BK100" s="181">
        <f t="shared" si="19"/>
        <v>0</v>
      </c>
      <c r="BL100" s="15" t="s">
        <v>143</v>
      </c>
      <c r="BM100" s="15" t="s">
        <v>1318</v>
      </c>
    </row>
    <row r="101" spans="2:65" s="1" customFormat="1" ht="22.5" customHeight="1">
      <c r="B101" s="32"/>
      <c r="C101" s="170" t="s">
        <v>198</v>
      </c>
      <c r="D101" s="170" t="s">
        <v>145</v>
      </c>
      <c r="E101" s="171" t="s">
        <v>1319</v>
      </c>
      <c r="F101" s="172" t="s">
        <v>1320</v>
      </c>
      <c r="G101" s="173" t="s">
        <v>192</v>
      </c>
      <c r="H101" s="174">
        <v>16</v>
      </c>
      <c r="I101" s="175"/>
      <c r="J101" s="176">
        <f t="shared" si="10"/>
        <v>0</v>
      </c>
      <c r="K101" s="172" t="s">
        <v>1286</v>
      </c>
      <c r="L101" s="52"/>
      <c r="M101" s="177" t="s">
        <v>20</v>
      </c>
      <c r="N101" s="178" t="s">
        <v>45</v>
      </c>
      <c r="O101" s="33"/>
      <c r="P101" s="179">
        <f t="shared" si="11"/>
        <v>0</v>
      </c>
      <c r="Q101" s="179">
        <v>0</v>
      </c>
      <c r="R101" s="179">
        <f t="shared" si="12"/>
        <v>0</v>
      </c>
      <c r="S101" s="179">
        <v>0</v>
      </c>
      <c r="T101" s="180">
        <f t="shared" si="13"/>
        <v>0</v>
      </c>
      <c r="AR101" s="15" t="s">
        <v>143</v>
      </c>
      <c r="AT101" s="15" t="s">
        <v>145</v>
      </c>
      <c r="AU101" s="15" t="s">
        <v>22</v>
      </c>
      <c r="AY101" s="15" t="s">
        <v>144</v>
      </c>
      <c r="BE101" s="181">
        <f t="shared" si="14"/>
        <v>0</v>
      </c>
      <c r="BF101" s="181">
        <f t="shared" si="15"/>
        <v>0</v>
      </c>
      <c r="BG101" s="181">
        <f t="shared" si="16"/>
        <v>0</v>
      </c>
      <c r="BH101" s="181">
        <f t="shared" si="17"/>
        <v>0</v>
      </c>
      <c r="BI101" s="181">
        <f t="shared" si="18"/>
        <v>0</v>
      </c>
      <c r="BJ101" s="15" t="s">
        <v>22</v>
      </c>
      <c r="BK101" s="181">
        <f t="shared" si="19"/>
        <v>0</v>
      </c>
      <c r="BL101" s="15" t="s">
        <v>143</v>
      </c>
      <c r="BM101" s="15" t="s">
        <v>1321</v>
      </c>
    </row>
    <row r="102" spans="2:65" s="1" customFormat="1" ht="22.5" customHeight="1">
      <c r="B102" s="32"/>
      <c r="C102" s="170" t="s">
        <v>8</v>
      </c>
      <c r="D102" s="170" t="s">
        <v>145</v>
      </c>
      <c r="E102" s="171" t="s">
        <v>1322</v>
      </c>
      <c r="F102" s="172" t="s">
        <v>1323</v>
      </c>
      <c r="G102" s="173" t="s">
        <v>192</v>
      </c>
      <c r="H102" s="174">
        <v>9</v>
      </c>
      <c r="I102" s="175"/>
      <c r="J102" s="176">
        <f t="shared" si="10"/>
        <v>0</v>
      </c>
      <c r="K102" s="172" t="s">
        <v>1286</v>
      </c>
      <c r="L102" s="52"/>
      <c r="M102" s="177" t="s">
        <v>20</v>
      </c>
      <c r="N102" s="178" t="s">
        <v>45</v>
      </c>
      <c r="O102" s="33"/>
      <c r="P102" s="179">
        <f t="shared" si="11"/>
        <v>0</v>
      </c>
      <c r="Q102" s="179">
        <v>0</v>
      </c>
      <c r="R102" s="179">
        <f t="shared" si="12"/>
        <v>0</v>
      </c>
      <c r="S102" s="179">
        <v>0</v>
      </c>
      <c r="T102" s="180">
        <f t="shared" si="13"/>
        <v>0</v>
      </c>
      <c r="AR102" s="15" t="s">
        <v>143</v>
      </c>
      <c r="AT102" s="15" t="s">
        <v>145</v>
      </c>
      <c r="AU102" s="15" t="s">
        <v>22</v>
      </c>
      <c r="AY102" s="15" t="s">
        <v>144</v>
      </c>
      <c r="BE102" s="181">
        <f t="shared" si="14"/>
        <v>0</v>
      </c>
      <c r="BF102" s="181">
        <f t="shared" si="15"/>
        <v>0</v>
      </c>
      <c r="BG102" s="181">
        <f t="shared" si="16"/>
        <v>0</v>
      </c>
      <c r="BH102" s="181">
        <f t="shared" si="17"/>
        <v>0</v>
      </c>
      <c r="BI102" s="181">
        <f t="shared" si="18"/>
        <v>0</v>
      </c>
      <c r="BJ102" s="15" t="s">
        <v>22</v>
      </c>
      <c r="BK102" s="181">
        <f t="shared" si="19"/>
        <v>0</v>
      </c>
      <c r="BL102" s="15" t="s">
        <v>143</v>
      </c>
      <c r="BM102" s="15" t="s">
        <v>1324</v>
      </c>
    </row>
    <row r="103" spans="2:65" s="1" customFormat="1" ht="22.5" customHeight="1">
      <c r="B103" s="32"/>
      <c r="C103" s="170" t="s">
        <v>205</v>
      </c>
      <c r="D103" s="170" t="s">
        <v>145</v>
      </c>
      <c r="E103" s="171" t="s">
        <v>1325</v>
      </c>
      <c r="F103" s="172" t="s">
        <v>1326</v>
      </c>
      <c r="G103" s="173" t="s">
        <v>153</v>
      </c>
      <c r="H103" s="174">
        <v>2</v>
      </c>
      <c r="I103" s="175"/>
      <c r="J103" s="176">
        <f t="shared" si="10"/>
        <v>0</v>
      </c>
      <c r="K103" s="172" t="s">
        <v>1286</v>
      </c>
      <c r="L103" s="52"/>
      <c r="M103" s="177" t="s">
        <v>20</v>
      </c>
      <c r="N103" s="178" t="s">
        <v>45</v>
      </c>
      <c r="O103" s="33"/>
      <c r="P103" s="179">
        <f t="shared" si="11"/>
        <v>0</v>
      </c>
      <c r="Q103" s="179">
        <v>0</v>
      </c>
      <c r="R103" s="179">
        <f t="shared" si="12"/>
        <v>0</v>
      </c>
      <c r="S103" s="179">
        <v>0</v>
      </c>
      <c r="T103" s="180">
        <f t="shared" si="13"/>
        <v>0</v>
      </c>
      <c r="AR103" s="15" t="s">
        <v>143</v>
      </c>
      <c r="AT103" s="15" t="s">
        <v>145</v>
      </c>
      <c r="AU103" s="15" t="s">
        <v>22</v>
      </c>
      <c r="AY103" s="15" t="s">
        <v>144</v>
      </c>
      <c r="BE103" s="181">
        <f t="shared" si="14"/>
        <v>0</v>
      </c>
      <c r="BF103" s="181">
        <f t="shared" si="15"/>
        <v>0</v>
      </c>
      <c r="BG103" s="181">
        <f t="shared" si="16"/>
        <v>0</v>
      </c>
      <c r="BH103" s="181">
        <f t="shared" si="17"/>
        <v>0</v>
      </c>
      <c r="BI103" s="181">
        <f t="shared" si="18"/>
        <v>0</v>
      </c>
      <c r="BJ103" s="15" t="s">
        <v>22</v>
      </c>
      <c r="BK103" s="181">
        <f t="shared" si="19"/>
        <v>0</v>
      </c>
      <c r="BL103" s="15" t="s">
        <v>143</v>
      </c>
      <c r="BM103" s="15" t="s">
        <v>1327</v>
      </c>
    </row>
    <row r="104" spans="2:65" s="1" customFormat="1" ht="22.5" customHeight="1">
      <c r="B104" s="32"/>
      <c r="C104" s="170" t="s">
        <v>209</v>
      </c>
      <c r="D104" s="170" t="s">
        <v>145</v>
      </c>
      <c r="E104" s="171" t="s">
        <v>1328</v>
      </c>
      <c r="F104" s="172" t="s">
        <v>1329</v>
      </c>
      <c r="G104" s="173" t="s">
        <v>153</v>
      </c>
      <c r="H104" s="174">
        <v>2</v>
      </c>
      <c r="I104" s="175"/>
      <c r="J104" s="176">
        <f t="shared" si="10"/>
        <v>0</v>
      </c>
      <c r="K104" s="172" t="s">
        <v>1286</v>
      </c>
      <c r="L104" s="52"/>
      <c r="M104" s="177" t="s">
        <v>20</v>
      </c>
      <c r="N104" s="178" t="s">
        <v>45</v>
      </c>
      <c r="O104" s="33"/>
      <c r="P104" s="179">
        <f t="shared" si="11"/>
        <v>0</v>
      </c>
      <c r="Q104" s="179">
        <v>0</v>
      </c>
      <c r="R104" s="179">
        <f t="shared" si="12"/>
        <v>0</v>
      </c>
      <c r="S104" s="179">
        <v>0</v>
      </c>
      <c r="T104" s="180">
        <f t="shared" si="13"/>
        <v>0</v>
      </c>
      <c r="AR104" s="15" t="s">
        <v>143</v>
      </c>
      <c r="AT104" s="15" t="s">
        <v>145</v>
      </c>
      <c r="AU104" s="15" t="s">
        <v>22</v>
      </c>
      <c r="AY104" s="15" t="s">
        <v>144</v>
      </c>
      <c r="BE104" s="181">
        <f t="shared" si="14"/>
        <v>0</v>
      </c>
      <c r="BF104" s="181">
        <f t="shared" si="15"/>
        <v>0</v>
      </c>
      <c r="BG104" s="181">
        <f t="shared" si="16"/>
        <v>0</v>
      </c>
      <c r="BH104" s="181">
        <f t="shared" si="17"/>
        <v>0</v>
      </c>
      <c r="BI104" s="181">
        <f t="shared" si="18"/>
        <v>0</v>
      </c>
      <c r="BJ104" s="15" t="s">
        <v>22</v>
      </c>
      <c r="BK104" s="181">
        <f t="shared" si="19"/>
        <v>0</v>
      </c>
      <c r="BL104" s="15" t="s">
        <v>143</v>
      </c>
      <c r="BM104" s="15" t="s">
        <v>1330</v>
      </c>
    </row>
    <row r="105" spans="2:65" s="1" customFormat="1" ht="22.5" customHeight="1">
      <c r="B105" s="32"/>
      <c r="C105" s="170" t="s">
        <v>213</v>
      </c>
      <c r="D105" s="170" t="s">
        <v>145</v>
      </c>
      <c r="E105" s="171" t="s">
        <v>1331</v>
      </c>
      <c r="F105" s="172" t="s">
        <v>1332</v>
      </c>
      <c r="G105" s="173" t="s">
        <v>153</v>
      </c>
      <c r="H105" s="174">
        <v>6</v>
      </c>
      <c r="I105" s="175"/>
      <c r="J105" s="176">
        <f t="shared" si="10"/>
        <v>0</v>
      </c>
      <c r="K105" s="172" t="s">
        <v>1286</v>
      </c>
      <c r="L105" s="52"/>
      <c r="M105" s="177" t="s">
        <v>20</v>
      </c>
      <c r="N105" s="178" t="s">
        <v>45</v>
      </c>
      <c r="O105" s="33"/>
      <c r="P105" s="179">
        <f t="shared" si="11"/>
        <v>0</v>
      </c>
      <c r="Q105" s="179">
        <v>0</v>
      </c>
      <c r="R105" s="179">
        <f t="shared" si="12"/>
        <v>0</v>
      </c>
      <c r="S105" s="179">
        <v>0</v>
      </c>
      <c r="T105" s="180">
        <f t="shared" si="13"/>
        <v>0</v>
      </c>
      <c r="AR105" s="15" t="s">
        <v>143</v>
      </c>
      <c r="AT105" s="15" t="s">
        <v>145</v>
      </c>
      <c r="AU105" s="15" t="s">
        <v>22</v>
      </c>
      <c r="AY105" s="15" t="s">
        <v>144</v>
      </c>
      <c r="BE105" s="181">
        <f t="shared" si="14"/>
        <v>0</v>
      </c>
      <c r="BF105" s="181">
        <f t="shared" si="15"/>
        <v>0</v>
      </c>
      <c r="BG105" s="181">
        <f t="shared" si="16"/>
        <v>0</v>
      </c>
      <c r="BH105" s="181">
        <f t="shared" si="17"/>
        <v>0</v>
      </c>
      <c r="BI105" s="181">
        <f t="shared" si="18"/>
        <v>0</v>
      </c>
      <c r="BJ105" s="15" t="s">
        <v>22</v>
      </c>
      <c r="BK105" s="181">
        <f t="shared" si="19"/>
        <v>0</v>
      </c>
      <c r="BL105" s="15" t="s">
        <v>143</v>
      </c>
      <c r="BM105" s="15" t="s">
        <v>1333</v>
      </c>
    </row>
    <row r="106" spans="2:65" s="1" customFormat="1" ht="22.5" customHeight="1">
      <c r="B106" s="32"/>
      <c r="C106" s="170" t="s">
        <v>217</v>
      </c>
      <c r="D106" s="170" t="s">
        <v>145</v>
      </c>
      <c r="E106" s="171" t="s">
        <v>1334</v>
      </c>
      <c r="F106" s="172" t="s">
        <v>1335</v>
      </c>
      <c r="G106" s="173" t="s">
        <v>153</v>
      </c>
      <c r="H106" s="174">
        <v>2</v>
      </c>
      <c r="I106" s="175"/>
      <c r="J106" s="176">
        <f t="shared" si="10"/>
        <v>0</v>
      </c>
      <c r="K106" s="172" t="s">
        <v>1286</v>
      </c>
      <c r="L106" s="52"/>
      <c r="M106" s="177" t="s">
        <v>20</v>
      </c>
      <c r="N106" s="178" t="s">
        <v>45</v>
      </c>
      <c r="O106" s="33"/>
      <c r="P106" s="179">
        <f t="shared" si="11"/>
        <v>0</v>
      </c>
      <c r="Q106" s="179">
        <v>0</v>
      </c>
      <c r="R106" s="179">
        <f t="shared" si="12"/>
        <v>0</v>
      </c>
      <c r="S106" s="179">
        <v>0</v>
      </c>
      <c r="T106" s="180">
        <f t="shared" si="13"/>
        <v>0</v>
      </c>
      <c r="AR106" s="15" t="s">
        <v>143</v>
      </c>
      <c r="AT106" s="15" t="s">
        <v>145</v>
      </c>
      <c r="AU106" s="15" t="s">
        <v>22</v>
      </c>
      <c r="AY106" s="15" t="s">
        <v>144</v>
      </c>
      <c r="BE106" s="181">
        <f t="shared" si="14"/>
        <v>0</v>
      </c>
      <c r="BF106" s="181">
        <f t="shared" si="15"/>
        <v>0</v>
      </c>
      <c r="BG106" s="181">
        <f t="shared" si="16"/>
        <v>0</v>
      </c>
      <c r="BH106" s="181">
        <f t="shared" si="17"/>
        <v>0</v>
      </c>
      <c r="BI106" s="181">
        <f t="shared" si="18"/>
        <v>0</v>
      </c>
      <c r="BJ106" s="15" t="s">
        <v>22</v>
      </c>
      <c r="BK106" s="181">
        <f t="shared" si="19"/>
        <v>0</v>
      </c>
      <c r="BL106" s="15" t="s">
        <v>143</v>
      </c>
      <c r="BM106" s="15" t="s">
        <v>1336</v>
      </c>
    </row>
    <row r="107" spans="2:65" s="1" customFormat="1" ht="22.5" customHeight="1">
      <c r="B107" s="32"/>
      <c r="C107" s="170" t="s">
        <v>221</v>
      </c>
      <c r="D107" s="170" t="s">
        <v>145</v>
      </c>
      <c r="E107" s="171" t="s">
        <v>1337</v>
      </c>
      <c r="F107" s="172" t="s">
        <v>1338</v>
      </c>
      <c r="G107" s="173" t="s">
        <v>153</v>
      </c>
      <c r="H107" s="174">
        <v>2</v>
      </c>
      <c r="I107" s="175"/>
      <c r="J107" s="176">
        <f t="shared" si="10"/>
        <v>0</v>
      </c>
      <c r="K107" s="172" t="s">
        <v>1286</v>
      </c>
      <c r="L107" s="52"/>
      <c r="M107" s="177" t="s">
        <v>20</v>
      </c>
      <c r="N107" s="178" t="s">
        <v>45</v>
      </c>
      <c r="O107" s="33"/>
      <c r="P107" s="179">
        <f t="shared" si="11"/>
        <v>0</v>
      </c>
      <c r="Q107" s="179">
        <v>0</v>
      </c>
      <c r="R107" s="179">
        <f t="shared" si="12"/>
        <v>0</v>
      </c>
      <c r="S107" s="179">
        <v>0</v>
      </c>
      <c r="T107" s="180">
        <f t="shared" si="13"/>
        <v>0</v>
      </c>
      <c r="AR107" s="15" t="s">
        <v>143</v>
      </c>
      <c r="AT107" s="15" t="s">
        <v>145</v>
      </c>
      <c r="AU107" s="15" t="s">
        <v>22</v>
      </c>
      <c r="AY107" s="15" t="s">
        <v>144</v>
      </c>
      <c r="BE107" s="181">
        <f t="shared" si="14"/>
        <v>0</v>
      </c>
      <c r="BF107" s="181">
        <f t="shared" si="15"/>
        <v>0</v>
      </c>
      <c r="BG107" s="181">
        <f t="shared" si="16"/>
        <v>0</v>
      </c>
      <c r="BH107" s="181">
        <f t="shared" si="17"/>
        <v>0</v>
      </c>
      <c r="BI107" s="181">
        <f t="shared" si="18"/>
        <v>0</v>
      </c>
      <c r="BJ107" s="15" t="s">
        <v>22</v>
      </c>
      <c r="BK107" s="181">
        <f t="shared" si="19"/>
        <v>0</v>
      </c>
      <c r="BL107" s="15" t="s">
        <v>143</v>
      </c>
      <c r="BM107" s="15" t="s">
        <v>1339</v>
      </c>
    </row>
    <row r="108" spans="2:65" s="1" customFormat="1" ht="22.5" customHeight="1">
      <c r="B108" s="32"/>
      <c r="C108" s="170" t="s">
        <v>7</v>
      </c>
      <c r="D108" s="170" t="s">
        <v>145</v>
      </c>
      <c r="E108" s="171" t="s">
        <v>1340</v>
      </c>
      <c r="F108" s="172" t="s">
        <v>1341</v>
      </c>
      <c r="G108" s="173" t="s">
        <v>192</v>
      </c>
      <c r="H108" s="174">
        <v>46</v>
      </c>
      <c r="I108" s="175"/>
      <c r="J108" s="176">
        <f t="shared" si="10"/>
        <v>0</v>
      </c>
      <c r="K108" s="172" t="s">
        <v>1286</v>
      </c>
      <c r="L108" s="52"/>
      <c r="M108" s="177" t="s">
        <v>20</v>
      </c>
      <c r="N108" s="178" t="s">
        <v>45</v>
      </c>
      <c r="O108" s="33"/>
      <c r="P108" s="179">
        <f t="shared" si="11"/>
        <v>0</v>
      </c>
      <c r="Q108" s="179">
        <v>0</v>
      </c>
      <c r="R108" s="179">
        <f t="shared" si="12"/>
        <v>0</v>
      </c>
      <c r="S108" s="179">
        <v>0</v>
      </c>
      <c r="T108" s="180">
        <f t="shared" si="13"/>
        <v>0</v>
      </c>
      <c r="AR108" s="15" t="s">
        <v>143</v>
      </c>
      <c r="AT108" s="15" t="s">
        <v>145</v>
      </c>
      <c r="AU108" s="15" t="s">
        <v>22</v>
      </c>
      <c r="AY108" s="15" t="s">
        <v>144</v>
      </c>
      <c r="BE108" s="181">
        <f t="shared" si="14"/>
        <v>0</v>
      </c>
      <c r="BF108" s="181">
        <f t="shared" si="15"/>
        <v>0</v>
      </c>
      <c r="BG108" s="181">
        <f t="shared" si="16"/>
        <v>0</v>
      </c>
      <c r="BH108" s="181">
        <f t="shared" si="17"/>
        <v>0</v>
      </c>
      <c r="BI108" s="181">
        <f t="shared" si="18"/>
        <v>0</v>
      </c>
      <c r="BJ108" s="15" t="s">
        <v>22</v>
      </c>
      <c r="BK108" s="181">
        <f t="shared" si="19"/>
        <v>0</v>
      </c>
      <c r="BL108" s="15" t="s">
        <v>143</v>
      </c>
      <c r="BM108" s="15" t="s">
        <v>1342</v>
      </c>
    </row>
    <row r="109" spans="2:65" s="1" customFormat="1" ht="22.5" customHeight="1">
      <c r="B109" s="32"/>
      <c r="C109" s="170" t="s">
        <v>228</v>
      </c>
      <c r="D109" s="170" t="s">
        <v>145</v>
      </c>
      <c r="E109" s="171" t="s">
        <v>1343</v>
      </c>
      <c r="F109" s="172" t="s">
        <v>1344</v>
      </c>
      <c r="G109" s="173" t="s">
        <v>192</v>
      </c>
      <c r="H109" s="174">
        <v>9</v>
      </c>
      <c r="I109" s="175"/>
      <c r="J109" s="176">
        <f t="shared" si="10"/>
        <v>0</v>
      </c>
      <c r="K109" s="172" t="s">
        <v>1286</v>
      </c>
      <c r="L109" s="52"/>
      <c r="M109" s="177" t="s">
        <v>20</v>
      </c>
      <c r="N109" s="178" t="s">
        <v>45</v>
      </c>
      <c r="O109" s="33"/>
      <c r="P109" s="179">
        <f t="shared" si="11"/>
        <v>0</v>
      </c>
      <c r="Q109" s="179">
        <v>0</v>
      </c>
      <c r="R109" s="179">
        <f t="shared" si="12"/>
        <v>0</v>
      </c>
      <c r="S109" s="179">
        <v>0</v>
      </c>
      <c r="T109" s="180">
        <f t="shared" si="13"/>
        <v>0</v>
      </c>
      <c r="AR109" s="15" t="s">
        <v>143</v>
      </c>
      <c r="AT109" s="15" t="s">
        <v>145</v>
      </c>
      <c r="AU109" s="15" t="s">
        <v>22</v>
      </c>
      <c r="AY109" s="15" t="s">
        <v>144</v>
      </c>
      <c r="BE109" s="181">
        <f t="shared" si="14"/>
        <v>0</v>
      </c>
      <c r="BF109" s="181">
        <f t="shared" si="15"/>
        <v>0</v>
      </c>
      <c r="BG109" s="181">
        <f t="shared" si="16"/>
        <v>0</v>
      </c>
      <c r="BH109" s="181">
        <f t="shared" si="17"/>
        <v>0</v>
      </c>
      <c r="BI109" s="181">
        <f t="shared" si="18"/>
        <v>0</v>
      </c>
      <c r="BJ109" s="15" t="s">
        <v>22</v>
      </c>
      <c r="BK109" s="181">
        <f t="shared" si="19"/>
        <v>0</v>
      </c>
      <c r="BL109" s="15" t="s">
        <v>143</v>
      </c>
      <c r="BM109" s="15" t="s">
        <v>1345</v>
      </c>
    </row>
    <row r="110" spans="2:65" s="1" customFormat="1" ht="22.5" customHeight="1">
      <c r="B110" s="32"/>
      <c r="C110" s="170" t="s">
        <v>232</v>
      </c>
      <c r="D110" s="170" t="s">
        <v>145</v>
      </c>
      <c r="E110" s="171" t="s">
        <v>1346</v>
      </c>
      <c r="F110" s="172" t="s">
        <v>1347</v>
      </c>
      <c r="G110" s="173" t="s">
        <v>192</v>
      </c>
      <c r="H110" s="174">
        <v>592</v>
      </c>
      <c r="I110" s="175"/>
      <c r="J110" s="176">
        <f t="shared" si="10"/>
        <v>0</v>
      </c>
      <c r="K110" s="172" t="s">
        <v>1286</v>
      </c>
      <c r="L110" s="52"/>
      <c r="M110" s="177" t="s">
        <v>20</v>
      </c>
      <c r="N110" s="178" t="s">
        <v>45</v>
      </c>
      <c r="O110" s="33"/>
      <c r="P110" s="179">
        <f t="shared" si="11"/>
        <v>0</v>
      </c>
      <c r="Q110" s="179">
        <v>0</v>
      </c>
      <c r="R110" s="179">
        <f t="shared" si="12"/>
        <v>0</v>
      </c>
      <c r="S110" s="179">
        <v>0</v>
      </c>
      <c r="T110" s="180">
        <f t="shared" si="13"/>
        <v>0</v>
      </c>
      <c r="AR110" s="15" t="s">
        <v>143</v>
      </c>
      <c r="AT110" s="15" t="s">
        <v>145</v>
      </c>
      <c r="AU110" s="15" t="s">
        <v>22</v>
      </c>
      <c r="AY110" s="15" t="s">
        <v>144</v>
      </c>
      <c r="BE110" s="181">
        <f t="shared" si="14"/>
        <v>0</v>
      </c>
      <c r="BF110" s="181">
        <f t="shared" si="15"/>
        <v>0</v>
      </c>
      <c r="BG110" s="181">
        <f t="shared" si="16"/>
        <v>0</v>
      </c>
      <c r="BH110" s="181">
        <f t="shared" si="17"/>
        <v>0</v>
      </c>
      <c r="BI110" s="181">
        <f t="shared" si="18"/>
        <v>0</v>
      </c>
      <c r="BJ110" s="15" t="s">
        <v>22</v>
      </c>
      <c r="BK110" s="181">
        <f t="shared" si="19"/>
        <v>0</v>
      </c>
      <c r="BL110" s="15" t="s">
        <v>143</v>
      </c>
      <c r="BM110" s="15" t="s">
        <v>1348</v>
      </c>
    </row>
    <row r="111" spans="2:65" s="1" customFormat="1" ht="22.5" customHeight="1">
      <c r="B111" s="32"/>
      <c r="C111" s="170" t="s">
        <v>236</v>
      </c>
      <c r="D111" s="170" t="s">
        <v>145</v>
      </c>
      <c r="E111" s="171" t="s">
        <v>1349</v>
      </c>
      <c r="F111" s="172" t="s">
        <v>1350</v>
      </c>
      <c r="G111" s="173" t="s">
        <v>192</v>
      </c>
      <c r="H111" s="174">
        <v>176</v>
      </c>
      <c r="I111" s="175"/>
      <c r="J111" s="176">
        <f t="shared" si="10"/>
        <v>0</v>
      </c>
      <c r="K111" s="172" t="s">
        <v>1286</v>
      </c>
      <c r="L111" s="52"/>
      <c r="M111" s="177" t="s">
        <v>20</v>
      </c>
      <c r="N111" s="178" t="s">
        <v>45</v>
      </c>
      <c r="O111" s="33"/>
      <c r="P111" s="179">
        <f t="shared" si="11"/>
        <v>0</v>
      </c>
      <c r="Q111" s="179">
        <v>0</v>
      </c>
      <c r="R111" s="179">
        <f t="shared" si="12"/>
        <v>0</v>
      </c>
      <c r="S111" s="179">
        <v>0</v>
      </c>
      <c r="T111" s="180">
        <f t="shared" si="13"/>
        <v>0</v>
      </c>
      <c r="AR111" s="15" t="s">
        <v>143</v>
      </c>
      <c r="AT111" s="15" t="s">
        <v>145</v>
      </c>
      <c r="AU111" s="15" t="s">
        <v>22</v>
      </c>
      <c r="AY111" s="15" t="s">
        <v>144</v>
      </c>
      <c r="BE111" s="181">
        <f t="shared" si="14"/>
        <v>0</v>
      </c>
      <c r="BF111" s="181">
        <f t="shared" si="15"/>
        <v>0</v>
      </c>
      <c r="BG111" s="181">
        <f t="shared" si="16"/>
        <v>0</v>
      </c>
      <c r="BH111" s="181">
        <f t="shared" si="17"/>
        <v>0</v>
      </c>
      <c r="BI111" s="181">
        <f t="shared" si="18"/>
        <v>0</v>
      </c>
      <c r="BJ111" s="15" t="s">
        <v>22</v>
      </c>
      <c r="BK111" s="181">
        <f t="shared" si="19"/>
        <v>0</v>
      </c>
      <c r="BL111" s="15" t="s">
        <v>143</v>
      </c>
      <c r="BM111" s="15" t="s">
        <v>1351</v>
      </c>
    </row>
    <row r="112" spans="2:65" s="1" customFormat="1" ht="22.5" customHeight="1">
      <c r="B112" s="32"/>
      <c r="C112" s="170" t="s">
        <v>240</v>
      </c>
      <c r="D112" s="170" t="s">
        <v>145</v>
      </c>
      <c r="E112" s="171" t="s">
        <v>1352</v>
      </c>
      <c r="F112" s="172" t="s">
        <v>1353</v>
      </c>
      <c r="G112" s="173" t="s">
        <v>192</v>
      </c>
      <c r="H112" s="174">
        <v>230</v>
      </c>
      <c r="I112" s="175"/>
      <c r="J112" s="176">
        <f t="shared" si="10"/>
        <v>0</v>
      </c>
      <c r="K112" s="172" t="s">
        <v>1286</v>
      </c>
      <c r="L112" s="52"/>
      <c r="M112" s="177" t="s">
        <v>20</v>
      </c>
      <c r="N112" s="178" t="s">
        <v>45</v>
      </c>
      <c r="O112" s="33"/>
      <c r="P112" s="179">
        <f t="shared" si="11"/>
        <v>0</v>
      </c>
      <c r="Q112" s="179">
        <v>0</v>
      </c>
      <c r="R112" s="179">
        <f t="shared" si="12"/>
        <v>0</v>
      </c>
      <c r="S112" s="179">
        <v>0</v>
      </c>
      <c r="T112" s="180">
        <f t="shared" si="13"/>
        <v>0</v>
      </c>
      <c r="AR112" s="15" t="s">
        <v>143</v>
      </c>
      <c r="AT112" s="15" t="s">
        <v>145</v>
      </c>
      <c r="AU112" s="15" t="s">
        <v>22</v>
      </c>
      <c r="AY112" s="15" t="s">
        <v>144</v>
      </c>
      <c r="BE112" s="181">
        <f t="shared" si="14"/>
        <v>0</v>
      </c>
      <c r="BF112" s="181">
        <f t="shared" si="15"/>
        <v>0</v>
      </c>
      <c r="BG112" s="181">
        <f t="shared" si="16"/>
        <v>0</v>
      </c>
      <c r="BH112" s="181">
        <f t="shared" si="17"/>
        <v>0</v>
      </c>
      <c r="BI112" s="181">
        <f t="shared" si="18"/>
        <v>0</v>
      </c>
      <c r="BJ112" s="15" t="s">
        <v>22</v>
      </c>
      <c r="BK112" s="181">
        <f t="shared" si="19"/>
        <v>0</v>
      </c>
      <c r="BL112" s="15" t="s">
        <v>143</v>
      </c>
      <c r="BM112" s="15" t="s">
        <v>1354</v>
      </c>
    </row>
    <row r="113" spans="2:65" s="1" customFormat="1" ht="22.5" customHeight="1">
      <c r="B113" s="32"/>
      <c r="C113" s="170" t="s">
        <v>244</v>
      </c>
      <c r="D113" s="170" t="s">
        <v>145</v>
      </c>
      <c r="E113" s="171" t="s">
        <v>1355</v>
      </c>
      <c r="F113" s="172" t="s">
        <v>1356</v>
      </c>
      <c r="G113" s="173" t="s">
        <v>192</v>
      </c>
      <c r="H113" s="174">
        <v>108</v>
      </c>
      <c r="I113" s="175"/>
      <c r="J113" s="176">
        <f t="shared" si="10"/>
        <v>0</v>
      </c>
      <c r="K113" s="172" t="s">
        <v>1286</v>
      </c>
      <c r="L113" s="52"/>
      <c r="M113" s="177" t="s">
        <v>20</v>
      </c>
      <c r="N113" s="178" t="s">
        <v>45</v>
      </c>
      <c r="O113" s="33"/>
      <c r="P113" s="179">
        <f t="shared" si="11"/>
        <v>0</v>
      </c>
      <c r="Q113" s="179">
        <v>0</v>
      </c>
      <c r="R113" s="179">
        <f t="shared" si="12"/>
        <v>0</v>
      </c>
      <c r="S113" s="179">
        <v>0</v>
      </c>
      <c r="T113" s="180">
        <f t="shared" si="13"/>
        <v>0</v>
      </c>
      <c r="AR113" s="15" t="s">
        <v>143</v>
      </c>
      <c r="AT113" s="15" t="s">
        <v>145</v>
      </c>
      <c r="AU113" s="15" t="s">
        <v>22</v>
      </c>
      <c r="AY113" s="15" t="s">
        <v>144</v>
      </c>
      <c r="BE113" s="181">
        <f t="shared" si="14"/>
        <v>0</v>
      </c>
      <c r="BF113" s="181">
        <f t="shared" si="15"/>
        <v>0</v>
      </c>
      <c r="BG113" s="181">
        <f t="shared" si="16"/>
        <v>0</v>
      </c>
      <c r="BH113" s="181">
        <f t="shared" si="17"/>
        <v>0</v>
      </c>
      <c r="BI113" s="181">
        <f t="shared" si="18"/>
        <v>0</v>
      </c>
      <c r="BJ113" s="15" t="s">
        <v>22</v>
      </c>
      <c r="BK113" s="181">
        <f t="shared" si="19"/>
        <v>0</v>
      </c>
      <c r="BL113" s="15" t="s">
        <v>143</v>
      </c>
      <c r="BM113" s="15" t="s">
        <v>1357</v>
      </c>
    </row>
    <row r="114" spans="2:65" s="1" customFormat="1" ht="22.5" customHeight="1">
      <c r="B114" s="32"/>
      <c r="C114" s="170" t="s">
        <v>248</v>
      </c>
      <c r="D114" s="170" t="s">
        <v>145</v>
      </c>
      <c r="E114" s="171" t="s">
        <v>1358</v>
      </c>
      <c r="F114" s="172" t="s">
        <v>1359</v>
      </c>
      <c r="G114" s="173" t="s">
        <v>192</v>
      </c>
      <c r="H114" s="174">
        <v>4</v>
      </c>
      <c r="I114" s="175"/>
      <c r="J114" s="176">
        <f t="shared" si="10"/>
        <v>0</v>
      </c>
      <c r="K114" s="172" t="s">
        <v>1286</v>
      </c>
      <c r="L114" s="52"/>
      <c r="M114" s="177" t="s">
        <v>20</v>
      </c>
      <c r="N114" s="178" t="s">
        <v>45</v>
      </c>
      <c r="O114" s="33"/>
      <c r="P114" s="179">
        <f t="shared" si="11"/>
        <v>0</v>
      </c>
      <c r="Q114" s="179">
        <v>0</v>
      </c>
      <c r="R114" s="179">
        <f t="shared" si="12"/>
        <v>0</v>
      </c>
      <c r="S114" s="179">
        <v>0</v>
      </c>
      <c r="T114" s="180">
        <f t="shared" si="13"/>
        <v>0</v>
      </c>
      <c r="AR114" s="15" t="s">
        <v>143</v>
      </c>
      <c r="AT114" s="15" t="s">
        <v>145</v>
      </c>
      <c r="AU114" s="15" t="s">
        <v>22</v>
      </c>
      <c r="AY114" s="15" t="s">
        <v>144</v>
      </c>
      <c r="BE114" s="181">
        <f t="shared" si="14"/>
        <v>0</v>
      </c>
      <c r="BF114" s="181">
        <f t="shared" si="15"/>
        <v>0</v>
      </c>
      <c r="BG114" s="181">
        <f t="shared" si="16"/>
        <v>0</v>
      </c>
      <c r="BH114" s="181">
        <f t="shared" si="17"/>
        <v>0</v>
      </c>
      <c r="BI114" s="181">
        <f t="shared" si="18"/>
        <v>0</v>
      </c>
      <c r="BJ114" s="15" t="s">
        <v>22</v>
      </c>
      <c r="BK114" s="181">
        <f t="shared" si="19"/>
        <v>0</v>
      </c>
      <c r="BL114" s="15" t="s">
        <v>143</v>
      </c>
      <c r="BM114" s="15" t="s">
        <v>1360</v>
      </c>
    </row>
    <row r="115" spans="2:65" s="1" customFormat="1" ht="22.5" customHeight="1">
      <c r="B115" s="32"/>
      <c r="C115" s="170" t="s">
        <v>252</v>
      </c>
      <c r="D115" s="170" t="s">
        <v>145</v>
      </c>
      <c r="E115" s="171" t="s">
        <v>1361</v>
      </c>
      <c r="F115" s="172" t="s">
        <v>1362</v>
      </c>
      <c r="G115" s="173" t="s">
        <v>192</v>
      </c>
      <c r="H115" s="174">
        <v>2</v>
      </c>
      <c r="I115" s="175"/>
      <c r="J115" s="176">
        <f t="shared" si="10"/>
        <v>0</v>
      </c>
      <c r="K115" s="172" t="s">
        <v>1286</v>
      </c>
      <c r="L115" s="52"/>
      <c r="M115" s="177" t="s">
        <v>20</v>
      </c>
      <c r="N115" s="178" t="s">
        <v>45</v>
      </c>
      <c r="O115" s="33"/>
      <c r="P115" s="179">
        <f t="shared" si="11"/>
        <v>0</v>
      </c>
      <c r="Q115" s="179">
        <v>0</v>
      </c>
      <c r="R115" s="179">
        <f t="shared" si="12"/>
        <v>0</v>
      </c>
      <c r="S115" s="179">
        <v>0</v>
      </c>
      <c r="T115" s="180">
        <f t="shared" si="13"/>
        <v>0</v>
      </c>
      <c r="AR115" s="15" t="s">
        <v>143</v>
      </c>
      <c r="AT115" s="15" t="s">
        <v>145</v>
      </c>
      <c r="AU115" s="15" t="s">
        <v>22</v>
      </c>
      <c r="AY115" s="15" t="s">
        <v>144</v>
      </c>
      <c r="BE115" s="181">
        <f t="shared" si="14"/>
        <v>0</v>
      </c>
      <c r="BF115" s="181">
        <f t="shared" si="15"/>
        <v>0</v>
      </c>
      <c r="BG115" s="181">
        <f t="shared" si="16"/>
        <v>0</v>
      </c>
      <c r="BH115" s="181">
        <f t="shared" si="17"/>
        <v>0</v>
      </c>
      <c r="BI115" s="181">
        <f t="shared" si="18"/>
        <v>0</v>
      </c>
      <c r="BJ115" s="15" t="s">
        <v>22</v>
      </c>
      <c r="BK115" s="181">
        <f t="shared" si="19"/>
        <v>0</v>
      </c>
      <c r="BL115" s="15" t="s">
        <v>143</v>
      </c>
      <c r="BM115" s="15" t="s">
        <v>1363</v>
      </c>
    </row>
    <row r="116" spans="2:65" s="1" customFormat="1" ht="22.5" customHeight="1">
      <c r="B116" s="32"/>
      <c r="C116" s="170" t="s">
        <v>256</v>
      </c>
      <c r="D116" s="170" t="s">
        <v>145</v>
      </c>
      <c r="E116" s="171" t="s">
        <v>1364</v>
      </c>
      <c r="F116" s="172" t="s">
        <v>1365</v>
      </c>
      <c r="G116" s="173" t="s">
        <v>192</v>
      </c>
      <c r="H116" s="174">
        <v>6</v>
      </c>
      <c r="I116" s="175"/>
      <c r="J116" s="176">
        <f t="shared" si="10"/>
        <v>0</v>
      </c>
      <c r="K116" s="172" t="s">
        <v>1286</v>
      </c>
      <c r="L116" s="52"/>
      <c r="M116" s="177" t="s">
        <v>20</v>
      </c>
      <c r="N116" s="178" t="s">
        <v>45</v>
      </c>
      <c r="O116" s="33"/>
      <c r="P116" s="179">
        <f t="shared" si="11"/>
        <v>0</v>
      </c>
      <c r="Q116" s="179">
        <v>0</v>
      </c>
      <c r="R116" s="179">
        <f t="shared" si="12"/>
        <v>0</v>
      </c>
      <c r="S116" s="179">
        <v>0</v>
      </c>
      <c r="T116" s="180">
        <f t="shared" si="13"/>
        <v>0</v>
      </c>
      <c r="AR116" s="15" t="s">
        <v>143</v>
      </c>
      <c r="AT116" s="15" t="s">
        <v>145</v>
      </c>
      <c r="AU116" s="15" t="s">
        <v>22</v>
      </c>
      <c r="AY116" s="15" t="s">
        <v>144</v>
      </c>
      <c r="BE116" s="181">
        <f t="shared" si="14"/>
        <v>0</v>
      </c>
      <c r="BF116" s="181">
        <f t="shared" si="15"/>
        <v>0</v>
      </c>
      <c r="BG116" s="181">
        <f t="shared" si="16"/>
        <v>0</v>
      </c>
      <c r="BH116" s="181">
        <f t="shared" si="17"/>
        <v>0</v>
      </c>
      <c r="BI116" s="181">
        <f t="shared" si="18"/>
        <v>0</v>
      </c>
      <c r="BJ116" s="15" t="s">
        <v>22</v>
      </c>
      <c r="BK116" s="181">
        <f t="shared" si="19"/>
        <v>0</v>
      </c>
      <c r="BL116" s="15" t="s">
        <v>143</v>
      </c>
      <c r="BM116" s="15" t="s">
        <v>1366</v>
      </c>
    </row>
    <row r="117" spans="2:65" s="1" customFormat="1" ht="22.5" customHeight="1">
      <c r="B117" s="32"/>
      <c r="C117" s="170" t="s">
        <v>260</v>
      </c>
      <c r="D117" s="170" t="s">
        <v>145</v>
      </c>
      <c r="E117" s="171" t="s">
        <v>1367</v>
      </c>
      <c r="F117" s="172" t="s">
        <v>1368</v>
      </c>
      <c r="G117" s="173" t="s">
        <v>192</v>
      </c>
      <c r="H117" s="174">
        <v>8</v>
      </c>
      <c r="I117" s="175"/>
      <c r="J117" s="176">
        <f t="shared" si="10"/>
        <v>0</v>
      </c>
      <c r="K117" s="172" t="s">
        <v>1286</v>
      </c>
      <c r="L117" s="52"/>
      <c r="M117" s="177" t="s">
        <v>20</v>
      </c>
      <c r="N117" s="178" t="s">
        <v>45</v>
      </c>
      <c r="O117" s="33"/>
      <c r="P117" s="179">
        <f t="shared" si="11"/>
        <v>0</v>
      </c>
      <c r="Q117" s="179">
        <v>0</v>
      </c>
      <c r="R117" s="179">
        <f t="shared" si="12"/>
        <v>0</v>
      </c>
      <c r="S117" s="179">
        <v>0</v>
      </c>
      <c r="T117" s="180">
        <f t="shared" si="13"/>
        <v>0</v>
      </c>
      <c r="AR117" s="15" t="s">
        <v>143</v>
      </c>
      <c r="AT117" s="15" t="s">
        <v>145</v>
      </c>
      <c r="AU117" s="15" t="s">
        <v>22</v>
      </c>
      <c r="AY117" s="15" t="s">
        <v>144</v>
      </c>
      <c r="BE117" s="181">
        <f t="shared" si="14"/>
        <v>0</v>
      </c>
      <c r="BF117" s="181">
        <f t="shared" si="15"/>
        <v>0</v>
      </c>
      <c r="BG117" s="181">
        <f t="shared" si="16"/>
        <v>0</v>
      </c>
      <c r="BH117" s="181">
        <f t="shared" si="17"/>
        <v>0</v>
      </c>
      <c r="BI117" s="181">
        <f t="shared" si="18"/>
        <v>0</v>
      </c>
      <c r="BJ117" s="15" t="s">
        <v>22</v>
      </c>
      <c r="BK117" s="181">
        <f t="shared" si="19"/>
        <v>0</v>
      </c>
      <c r="BL117" s="15" t="s">
        <v>143</v>
      </c>
      <c r="BM117" s="15" t="s">
        <v>1369</v>
      </c>
    </row>
    <row r="118" spans="2:65" s="1" customFormat="1" ht="22.5" customHeight="1">
      <c r="B118" s="32"/>
      <c r="C118" s="170" t="s">
        <v>264</v>
      </c>
      <c r="D118" s="170" t="s">
        <v>145</v>
      </c>
      <c r="E118" s="171" t="s">
        <v>1370</v>
      </c>
      <c r="F118" s="172" t="s">
        <v>1371</v>
      </c>
      <c r="G118" s="173" t="s">
        <v>153</v>
      </c>
      <c r="H118" s="174">
        <v>144</v>
      </c>
      <c r="I118" s="175"/>
      <c r="J118" s="176">
        <f t="shared" si="10"/>
        <v>0</v>
      </c>
      <c r="K118" s="172" t="s">
        <v>1286</v>
      </c>
      <c r="L118" s="52"/>
      <c r="M118" s="177" t="s">
        <v>20</v>
      </c>
      <c r="N118" s="178" t="s">
        <v>45</v>
      </c>
      <c r="O118" s="33"/>
      <c r="P118" s="179">
        <f t="shared" si="11"/>
        <v>0</v>
      </c>
      <c r="Q118" s="179">
        <v>0</v>
      </c>
      <c r="R118" s="179">
        <f t="shared" si="12"/>
        <v>0</v>
      </c>
      <c r="S118" s="179">
        <v>0</v>
      </c>
      <c r="T118" s="180">
        <f t="shared" si="13"/>
        <v>0</v>
      </c>
      <c r="AR118" s="15" t="s">
        <v>143</v>
      </c>
      <c r="AT118" s="15" t="s">
        <v>145</v>
      </c>
      <c r="AU118" s="15" t="s">
        <v>22</v>
      </c>
      <c r="AY118" s="15" t="s">
        <v>144</v>
      </c>
      <c r="BE118" s="181">
        <f t="shared" si="14"/>
        <v>0</v>
      </c>
      <c r="BF118" s="181">
        <f t="shared" si="15"/>
        <v>0</v>
      </c>
      <c r="BG118" s="181">
        <f t="shared" si="16"/>
        <v>0</v>
      </c>
      <c r="BH118" s="181">
        <f t="shared" si="17"/>
        <v>0</v>
      </c>
      <c r="BI118" s="181">
        <f t="shared" si="18"/>
        <v>0</v>
      </c>
      <c r="BJ118" s="15" t="s">
        <v>22</v>
      </c>
      <c r="BK118" s="181">
        <f t="shared" si="19"/>
        <v>0</v>
      </c>
      <c r="BL118" s="15" t="s">
        <v>143</v>
      </c>
      <c r="BM118" s="15" t="s">
        <v>1372</v>
      </c>
    </row>
    <row r="119" spans="2:65" s="1" customFormat="1" ht="22.5" customHeight="1">
      <c r="B119" s="32"/>
      <c r="C119" s="170" t="s">
        <v>268</v>
      </c>
      <c r="D119" s="170" t="s">
        <v>145</v>
      </c>
      <c r="E119" s="171" t="s">
        <v>1373</v>
      </c>
      <c r="F119" s="172" t="s">
        <v>1374</v>
      </c>
      <c r="G119" s="173" t="s">
        <v>153</v>
      </c>
      <c r="H119" s="174">
        <v>16</v>
      </c>
      <c r="I119" s="175"/>
      <c r="J119" s="176">
        <f t="shared" si="10"/>
        <v>0</v>
      </c>
      <c r="K119" s="172" t="s">
        <v>1286</v>
      </c>
      <c r="L119" s="52"/>
      <c r="M119" s="177" t="s">
        <v>20</v>
      </c>
      <c r="N119" s="178" t="s">
        <v>45</v>
      </c>
      <c r="O119" s="33"/>
      <c r="P119" s="179">
        <f t="shared" si="11"/>
        <v>0</v>
      </c>
      <c r="Q119" s="179">
        <v>0</v>
      </c>
      <c r="R119" s="179">
        <f t="shared" si="12"/>
        <v>0</v>
      </c>
      <c r="S119" s="179">
        <v>0</v>
      </c>
      <c r="T119" s="180">
        <f t="shared" si="13"/>
        <v>0</v>
      </c>
      <c r="AR119" s="15" t="s">
        <v>143</v>
      </c>
      <c r="AT119" s="15" t="s">
        <v>145</v>
      </c>
      <c r="AU119" s="15" t="s">
        <v>22</v>
      </c>
      <c r="AY119" s="15" t="s">
        <v>144</v>
      </c>
      <c r="BE119" s="181">
        <f t="shared" si="14"/>
        <v>0</v>
      </c>
      <c r="BF119" s="181">
        <f t="shared" si="15"/>
        <v>0</v>
      </c>
      <c r="BG119" s="181">
        <f t="shared" si="16"/>
        <v>0</v>
      </c>
      <c r="BH119" s="181">
        <f t="shared" si="17"/>
        <v>0</v>
      </c>
      <c r="BI119" s="181">
        <f t="shared" si="18"/>
        <v>0</v>
      </c>
      <c r="BJ119" s="15" t="s">
        <v>22</v>
      </c>
      <c r="BK119" s="181">
        <f t="shared" si="19"/>
        <v>0</v>
      </c>
      <c r="BL119" s="15" t="s">
        <v>143</v>
      </c>
      <c r="BM119" s="15" t="s">
        <v>1375</v>
      </c>
    </row>
    <row r="120" spans="2:65" s="1" customFormat="1" ht="22.5" customHeight="1">
      <c r="B120" s="32"/>
      <c r="C120" s="170" t="s">
        <v>272</v>
      </c>
      <c r="D120" s="170" t="s">
        <v>145</v>
      </c>
      <c r="E120" s="171" t="s">
        <v>1376</v>
      </c>
      <c r="F120" s="172" t="s">
        <v>1377</v>
      </c>
      <c r="G120" s="173" t="s">
        <v>153</v>
      </c>
      <c r="H120" s="174">
        <v>14</v>
      </c>
      <c r="I120" s="175"/>
      <c r="J120" s="176">
        <f t="shared" si="10"/>
        <v>0</v>
      </c>
      <c r="K120" s="172" t="s">
        <v>1286</v>
      </c>
      <c r="L120" s="52"/>
      <c r="M120" s="177" t="s">
        <v>20</v>
      </c>
      <c r="N120" s="178" t="s">
        <v>45</v>
      </c>
      <c r="O120" s="33"/>
      <c r="P120" s="179">
        <f t="shared" si="11"/>
        <v>0</v>
      </c>
      <c r="Q120" s="179">
        <v>0</v>
      </c>
      <c r="R120" s="179">
        <f t="shared" si="12"/>
        <v>0</v>
      </c>
      <c r="S120" s="179">
        <v>0</v>
      </c>
      <c r="T120" s="180">
        <f t="shared" si="13"/>
        <v>0</v>
      </c>
      <c r="AR120" s="15" t="s">
        <v>143</v>
      </c>
      <c r="AT120" s="15" t="s">
        <v>145</v>
      </c>
      <c r="AU120" s="15" t="s">
        <v>22</v>
      </c>
      <c r="AY120" s="15" t="s">
        <v>144</v>
      </c>
      <c r="BE120" s="181">
        <f t="shared" si="14"/>
        <v>0</v>
      </c>
      <c r="BF120" s="181">
        <f t="shared" si="15"/>
        <v>0</v>
      </c>
      <c r="BG120" s="181">
        <f t="shared" si="16"/>
        <v>0</v>
      </c>
      <c r="BH120" s="181">
        <f t="shared" si="17"/>
        <v>0</v>
      </c>
      <c r="BI120" s="181">
        <f t="shared" si="18"/>
        <v>0</v>
      </c>
      <c r="BJ120" s="15" t="s">
        <v>22</v>
      </c>
      <c r="BK120" s="181">
        <f t="shared" si="19"/>
        <v>0</v>
      </c>
      <c r="BL120" s="15" t="s">
        <v>143</v>
      </c>
      <c r="BM120" s="15" t="s">
        <v>1378</v>
      </c>
    </row>
    <row r="121" spans="2:65" s="1" customFormat="1" ht="22.5" customHeight="1">
      <c r="B121" s="32"/>
      <c r="C121" s="170" t="s">
        <v>276</v>
      </c>
      <c r="D121" s="170" t="s">
        <v>145</v>
      </c>
      <c r="E121" s="171" t="s">
        <v>1379</v>
      </c>
      <c r="F121" s="172" t="s">
        <v>1380</v>
      </c>
      <c r="G121" s="173" t="s">
        <v>153</v>
      </c>
      <c r="H121" s="174">
        <v>4</v>
      </c>
      <c r="I121" s="175"/>
      <c r="J121" s="176">
        <f t="shared" si="10"/>
        <v>0</v>
      </c>
      <c r="K121" s="172" t="s">
        <v>1286</v>
      </c>
      <c r="L121" s="52"/>
      <c r="M121" s="177" t="s">
        <v>20</v>
      </c>
      <c r="N121" s="178" t="s">
        <v>45</v>
      </c>
      <c r="O121" s="33"/>
      <c r="P121" s="179">
        <f t="shared" si="11"/>
        <v>0</v>
      </c>
      <c r="Q121" s="179">
        <v>0</v>
      </c>
      <c r="R121" s="179">
        <f t="shared" si="12"/>
        <v>0</v>
      </c>
      <c r="S121" s="179">
        <v>0</v>
      </c>
      <c r="T121" s="180">
        <f t="shared" si="13"/>
        <v>0</v>
      </c>
      <c r="AR121" s="15" t="s">
        <v>143</v>
      </c>
      <c r="AT121" s="15" t="s">
        <v>145</v>
      </c>
      <c r="AU121" s="15" t="s">
        <v>22</v>
      </c>
      <c r="AY121" s="15" t="s">
        <v>144</v>
      </c>
      <c r="BE121" s="181">
        <f t="shared" si="14"/>
        <v>0</v>
      </c>
      <c r="BF121" s="181">
        <f t="shared" si="15"/>
        <v>0</v>
      </c>
      <c r="BG121" s="181">
        <f t="shared" si="16"/>
        <v>0</v>
      </c>
      <c r="BH121" s="181">
        <f t="shared" si="17"/>
        <v>0</v>
      </c>
      <c r="BI121" s="181">
        <f t="shared" si="18"/>
        <v>0</v>
      </c>
      <c r="BJ121" s="15" t="s">
        <v>22</v>
      </c>
      <c r="BK121" s="181">
        <f t="shared" si="19"/>
        <v>0</v>
      </c>
      <c r="BL121" s="15" t="s">
        <v>143</v>
      </c>
      <c r="BM121" s="15" t="s">
        <v>1381</v>
      </c>
    </row>
    <row r="122" spans="2:65" s="1" customFormat="1" ht="22.5" customHeight="1">
      <c r="B122" s="32"/>
      <c r="C122" s="170" t="s">
        <v>280</v>
      </c>
      <c r="D122" s="170" t="s">
        <v>145</v>
      </c>
      <c r="E122" s="171" t="s">
        <v>1382</v>
      </c>
      <c r="F122" s="172" t="s">
        <v>1383</v>
      </c>
      <c r="G122" s="173" t="s">
        <v>192</v>
      </c>
      <c r="H122" s="174">
        <v>1115</v>
      </c>
      <c r="I122" s="175"/>
      <c r="J122" s="176">
        <f t="shared" si="10"/>
        <v>0</v>
      </c>
      <c r="K122" s="172" t="s">
        <v>1286</v>
      </c>
      <c r="L122" s="52"/>
      <c r="M122" s="177" t="s">
        <v>20</v>
      </c>
      <c r="N122" s="178" t="s">
        <v>45</v>
      </c>
      <c r="O122" s="33"/>
      <c r="P122" s="179">
        <f t="shared" si="11"/>
        <v>0</v>
      </c>
      <c r="Q122" s="179">
        <v>0</v>
      </c>
      <c r="R122" s="179">
        <f t="shared" si="12"/>
        <v>0</v>
      </c>
      <c r="S122" s="179">
        <v>0</v>
      </c>
      <c r="T122" s="180">
        <f t="shared" si="13"/>
        <v>0</v>
      </c>
      <c r="AR122" s="15" t="s">
        <v>143</v>
      </c>
      <c r="AT122" s="15" t="s">
        <v>145</v>
      </c>
      <c r="AU122" s="15" t="s">
        <v>22</v>
      </c>
      <c r="AY122" s="15" t="s">
        <v>144</v>
      </c>
      <c r="BE122" s="181">
        <f t="shared" si="14"/>
        <v>0</v>
      </c>
      <c r="BF122" s="181">
        <f t="shared" si="15"/>
        <v>0</v>
      </c>
      <c r="BG122" s="181">
        <f t="shared" si="16"/>
        <v>0</v>
      </c>
      <c r="BH122" s="181">
        <f t="shared" si="17"/>
        <v>0</v>
      </c>
      <c r="BI122" s="181">
        <f t="shared" si="18"/>
        <v>0</v>
      </c>
      <c r="BJ122" s="15" t="s">
        <v>22</v>
      </c>
      <c r="BK122" s="181">
        <f t="shared" si="19"/>
        <v>0</v>
      </c>
      <c r="BL122" s="15" t="s">
        <v>143</v>
      </c>
      <c r="BM122" s="15" t="s">
        <v>1384</v>
      </c>
    </row>
    <row r="123" spans="2:47" s="1" customFormat="1" ht="27">
      <c r="B123" s="32"/>
      <c r="C123" s="54"/>
      <c r="D123" s="186" t="s">
        <v>1298</v>
      </c>
      <c r="E123" s="54"/>
      <c r="F123" s="187" t="s">
        <v>1299</v>
      </c>
      <c r="G123" s="54"/>
      <c r="H123" s="54"/>
      <c r="I123" s="143"/>
      <c r="J123" s="54"/>
      <c r="K123" s="54"/>
      <c r="L123" s="52"/>
      <c r="M123" s="69"/>
      <c r="N123" s="33"/>
      <c r="O123" s="33"/>
      <c r="P123" s="33"/>
      <c r="Q123" s="33"/>
      <c r="R123" s="33"/>
      <c r="S123" s="33"/>
      <c r="T123" s="70"/>
      <c r="AT123" s="15" t="s">
        <v>1298</v>
      </c>
      <c r="AU123" s="15" t="s">
        <v>22</v>
      </c>
    </row>
    <row r="124" spans="2:63" s="9" customFormat="1" ht="37.35" customHeight="1">
      <c r="B124" s="156"/>
      <c r="C124" s="157"/>
      <c r="D124" s="158" t="s">
        <v>73</v>
      </c>
      <c r="E124" s="159" t="s">
        <v>838</v>
      </c>
      <c r="F124" s="159" t="s">
        <v>1385</v>
      </c>
      <c r="G124" s="157"/>
      <c r="H124" s="157"/>
      <c r="I124" s="160"/>
      <c r="J124" s="161">
        <f>BK124</f>
        <v>0</v>
      </c>
      <c r="K124" s="157"/>
      <c r="L124" s="162"/>
      <c r="M124" s="163"/>
      <c r="N124" s="164"/>
      <c r="O124" s="164"/>
      <c r="P124" s="165">
        <f>SUM(P125:P164)</f>
        <v>0</v>
      </c>
      <c r="Q124" s="164"/>
      <c r="R124" s="165">
        <f>SUM(R125:R164)</f>
        <v>0</v>
      </c>
      <c r="S124" s="164"/>
      <c r="T124" s="166">
        <f>SUM(T125:T164)</f>
        <v>0</v>
      </c>
      <c r="AR124" s="167" t="s">
        <v>143</v>
      </c>
      <c r="AT124" s="168" t="s">
        <v>73</v>
      </c>
      <c r="AU124" s="168" t="s">
        <v>74</v>
      </c>
      <c r="AY124" s="167" t="s">
        <v>144</v>
      </c>
      <c r="BK124" s="169">
        <f>SUM(BK125:BK164)</f>
        <v>0</v>
      </c>
    </row>
    <row r="125" spans="2:65" s="1" customFormat="1" ht="22.5" customHeight="1">
      <c r="B125" s="32"/>
      <c r="C125" s="170" t="s">
        <v>284</v>
      </c>
      <c r="D125" s="170" t="s">
        <v>145</v>
      </c>
      <c r="E125" s="171" t="s">
        <v>1386</v>
      </c>
      <c r="F125" s="172" t="s">
        <v>1387</v>
      </c>
      <c r="G125" s="173" t="s">
        <v>153</v>
      </c>
      <c r="H125" s="174">
        <v>4</v>
      </c>
      <c r="I125" s="175"/>
      <c r="J125" s="176">
        <f aca="true" t="shared" si="20" ref="J125:J131">ROUND(I125*H125,2)</f>
        <v>0</v>
      </c>
      <c r="K125" s="172" t="s">
        <v>1286</v>
      </c>
      <c r="L125" s="52"/>
      <c r="M125" s="177" t="s">
        <v>20</v>
      </c>
      <c r="N125" s="178" t="s">
        <v>45</v>
      </c>
      <c r="O125" s="33"/>
      <c r="P125" s="179">
        <f aca="true" t="shared" si="21" ref="P125:P131">O125*H125</f>
        <v>0</v>
      </c>
      <c r="Q125" s="179">
        <v>0</v>
      </c>
      <c r="R125" s="179">
        <f aca="true" t="shared" si="22" ref="R125:R131">Q125*H125</f>
        <v>0</v>
      </c>
      <c r="S125" s="179">
        <v>0</v>
      </c>
      <c r="T125" s="180">
        <f aca="true" t="shared" si="23" ref="T125:T131">S125*H125</f>
        <v>0</v>
      </c>
      <c r="AR125" s="15" t="s">
        <v>143</v>
      </c>
      <c r="AT125" s="15" t="s">
        <v>145</v>
      </c>
      <c r="AU125" s="15" t="s">
        <v>22</v>
      </c>
      <c r="AY125" s="15" t="s">
        <v>144</v>
      </c>
      <c r="BE125" s="181">
        <f aca="true" t="shared" si="24" ref="BE125:BE131">IF(N125="základní",J125,0)</f>
        <v>0</v>
      </c>
      <c r="BF125" s="181">
        <f aca="true" t="shared" si="25" ref="BF125:BF131">IF(N125="snížená",J125,0)</f>
        <v>0</v>
      </c>
      <c r="BG125" s="181">
        <f aca="true" t="shared" si="26" ref="BG125:BG131">IF(N125="zákl. přenesená",J125,0)</f>
        <v>0</v>
      </c>
      <c r="BH125" s="181">
        <f aca="true" t="shared" si="27" ref="BH125:BH131">IF(N125="sníž. přenesená",J125,0)</f>
        <v>0</v>
      </c>
      <c r="BI125" s="181">
        <f aca="true" t="shared" si="28" ref="BI125:BI131">IF(N125="nulová",J125,0)</f>
        <v>0</v>
      </c>
      <c r="BJ125" s="15" t="s">
        <v>22</v>
      </c>
      <c r="BK125" s="181">
        <f aca="true" t="shared" si="29" ref="BK125:BK131">ROUND(I125*H125,2)</f>
        <v>0</v>
      </c>
      <c r="BL125" s="15" t="s">
        <v>143</v>
      </c>
      <c r="BM125" s="15" t="s">
        <v>1388</v>
      </c>
    </row>
    <row r="126" spans="2:65" s="1" customFormat="1" ht="22.5" customHeight="1">
      <c r="B126" s="32"/>
      <c r="C126" s="170" t="s">
        <v>288</v>
      </c>
      <c r="D126" s="170" t="s">
        <v>145</v>
      </c>
      <c r="E126" s="171" t="s">
        <v>1389</v>
      </c>
      <c r="F126" s="172" t="s">
        <v>1390</v>
      </c>
      <c r="G126" s="173" t="s">
        <v>153</v>
      </c>
      <c r="H126" s="174">
        <v>30</v>
      </c>
      <c r="I126" s="175"/>
      <c r="J126" s="176">
        <f t="shared" si="20"/>
        <v>0</v>
      </c>
      <c r="K126" s="172" t="s">
        <v>1286</v>
      </c>
      <c r="L126" s="52"/>
      <c r="M126" s="177" t="s">
        <v>20</v>
      </c>
      <c r="N126" s="178" t="s">
        <v>45</v>
      </c>
      <c r="O126" s="33"/>
      <c r="P126" s="179">
        <f t="shared" si="21"/>
        <v>0</v>
      </c>
      <c r="Q126" s="179">
        <v>0</v>
      </c>
      <c r="R126" s="179">
        <f t="shared" si="22"/>
        <v>0</v>
      </c>
      <c r="S126" s="179">
        <v>0</v>
      </c>
      <c r="T126" s="180">
        <f t="shared" si="23"/>
        <v>0</v>
      </c>
      <c r="AR126" s="15" t="s">
        <v>143</v>
      </c>
      <c r="AT126" s="15" t="s">
        <v>145</v>
      </c>
      <c r="AU126" s="15" t="s">
        <v>22</v>
      </c>
      <c r="AY126" s="15" t="s">
        <v>144</v>
      </c>
      <c r="BE126" s="181">
        <f t="shared" si="24"/>
        <v>0</v>
      </c>
      <c r="BF126" s="181">
        <f t="shared" si="25"/>
        <v>0</v>
      </c>
      <c r="BG126" s="181">
        <f t="shared" si="26"/>
        <v>0</v>
      </c>
      <c r="BH126" s="181">
        <f t="shared" si="27"/>
        <v>0</v>
      </c>
      <c r="BI126" s="181">
        <f t="shared" si="28"/>
        <v>0</v>
      </c>
      <c r="BJ126" s="15" t="s">
        <v>22</v>
      </c>
      <c r="BK126" s="181">
        <f t="shared" si="29"/>
        <v>0</v>
      </c>
      <c r="BL126" s="15" t="s">
        <v>143</v>
      </c>
      <c r="BM126" s="15" t="s">
        <v>1391</v>
      </c>
    </row>
    <row r="127" spans="2:65" s="1" customFormat="1" ht="22.5" customHeight="1">
      <c r="B127" s="32"/>
      <c r="C127" s="170" t="s">
        <v>292</v>
      </c>
      <c r="D127" s="170" t="s">
        <v>145</v>
      </c>
      <c r="E127" s="171" t="s">
        <v>1392</v>
      </c>
      <c r="F127" s="172" t="s">
        <v>1393</v>
      </c>
      <c r="G127" s="173" t="s">
        <v>153</v>
      </c>
      <c r="H127" s="174">
        <v>132</v>
      </c>
      <c r="I127" s="175"/>
      <c r="J127" s="176">
        <f t="shared" si="20"/>
        <v>0</v>
      </c>
      <c r="K127" s="172" t="s">
        <v>1286</v>
      </c>
      <c r="L127" s="52"/>
      <c r="M127" s="177" t="s">
        <v>20</v>
      </c>
      <c r="N127" s="178" t="s">
        <v>45</v>
      </c>
      <c r="O127" s="33"/>
      <c r="P127" s="179">
        <f t="shared" si="21"/>
        <v>0</v>
      </c>
      <c r="Q127" s="179">
        <v>0</v>
      </c>
      <c r="R127" s="179">
        <f t="shared" si="22"/>
        <v>0</v>
      </c>
      <c r="S127" s="179">
        <v>0</v>
      </c>
      <c r="T127" s="180">
        <f t="shared" si="23"/>
        <v>0</v>
      </c>
      <c r="AR127" s="15" t="s">
        <v>143</v>
      </c>
      <c r="AT127" s="15" t="s">
        <v>145</v>
      </c>
      <c r="AU127" s="15" t="s">
        <v>22</v>
      </c>
      <c r="AY127" s="15" t="s">
        <v>144</v>
      </c>
      <c r="BE127" s="181">
        <f t="shared" si="24"/>
        <v>0</v>
      </c>
      <c r="BF127" s="181">
        <f t="shared" si="25"/>
        <v>0</v>
      </c>
      <c r="BG127" s="181">
        <f t="shared" si="26"/>
        <v>0</v>
      </c>
      <c r="BH127" s="181">
        <f t="shared" si="27"/>
        <v>0</v>
      </c>
      <c r="BI127" s="181">
        <f t="shared" si="28"/>
        <v>0</v>
      </c>
      <c r="BJ127" s="15" t="s">
        <v>22</v>
      </c>
      <c r="BK127" s="181">
        <f t="shared" si="29"/>
        <v>0</v>
      </c>
      <c r="BL127" s="15" t="s">
        <v>143</v>
      </c>
      <c r="BM127" s="15" t="s">
        <v>1394</v>
      </c>
    </row>
    <row r="128" spans="2:65" s="1" customFormat="1" ht="22.5" customHeight="1">
      <c r="B128" s="32"/>
      <c r="C128" s="170" t="s">
        <v>296</v>
      </c>
      <c r="D128" s="170" t="s">
        <v>145</v>
      </c>
      <c r="E128" s="171" t="s">
        <v>1395</v>
      </c>
      <c r="F128" s="172" t="s">
        <v>1396</v>
      </c>
      <c r="G128" s="173" t="s">
        <v>153</v>
      </c>
      <c r="H128" s="174">
        <v>20</v>
      </c>
      <c r="I128" s="175"/>
      <c r="J128" s="176">
        <f t="shared" si="20"/>
        <v>0</v>
      </c>
      <c r="K128" s="172" t="s">
        <v>1286</v>
      </c>
      <c r="L128" s="52"/>
      <c r="M128" s="177" t="s">
        <v>20</v>
      </c>
      <c r="N128" s="178" t="s">
        <v>45</v>
      </c>
      <c r="O128" s="33"/>
      <c r="P128" s="179">
        <f t="shared" si="21"/>
        <v>0</v>
      </c>
      <c r="Q128" s="179">
        <v>0</v>
      </c>
      <c r="R128" s="179">
        <f t="shared" si="22"/>
        <v>0</v>
      </c>
      <c r="S128" s="179">
        <v>0</v>
      </c>
      <c r="T128" s="180">
        <f t="shared" si="23"/>
        <v>0</v>
      </c>
      <c r="AR128" s="15" t="s">
        <v>143</v>
      </c>
      <c r="AT128" s="15" t="s">
        <v>145</v>
      </c>
      <c r="AU128" s="15" t="s">
        <v>22</v>
      </c>
      <c r="AY128" s="15" t="s">
        <v>144</v>
      </c>
      <c r="BE128" s="181">
        <f t="shared" si="24"/>
        <v>0</v>
      </c>
      <c r="BF128" s="181">
        <f t="shared" si="25"/>
        <v>0</v>
      </c>
      <c r="BG128" s="181">
        <f t="shared" si="26"/>
        <v>0</v>
      </c>
      <c r="BH128" s="181">
        <f t="shared" si="27"/>
        <v>0</v>
      </c>
      <c r="BI128" s="181">
        <f t="shared" si="28"/>
        <v>0</v>
      </c>
      <c r="BJ128" s="15" t="s">
        <v>22</v>
      </c>
      <c r="BK128" s="181">
        <f t="shared" si="29"/>
        <v>0</v>
      </c>
      <c r="BL128" s="15" t="s">
        <v>143</v>
      </c>
      <c r="BM128" s="15" t="s">
        <v>1397</v>
      </c>
    </row>
    <row r="129" spans="2:65" s="1" customFormat="1" ht="22.5" customHeight="1">
      <c r="B129" s="32"/>
      <c r="C129" s="170" t="s">
        <v>300</v>
      </c>
      <c r="D129" s="170" t="s">
        <v>145</v>
      </c>
      <c r="E129" s="171" t="s">
        <v>1398</v>
      </c>
      <c r="F129" s="172" t="s">
        <v>1399</v>
      </c>
      <c r="G129" s="173" t="s">
        <v>153</v>
      </c>
      <c r="H129" s="174">
        <v>12</v>
      </c>
      <c r="I129" s="175"/>
      <c r="J129" s="176">
        <f t="shared" si="20"/>
        <v>0</v>
      </c>
      <c r="K129" s="172" t="s">
        <v>1286</v>
      </c>
      <c r="L129" s="52"/>
      <c r="M129" s="177" t="s">
        <v>20</v>
      </c>
      <c r="N129" s="178" t="s">
        <v>45</v>
      </c>
      <c r="O129" s="33"/>
      <c r="P129" s="179">
        <f t="shared" si="21"/>
        <v>0</v>
      </c>
      <c r="Q129" s="179">
        <v>0</v>
      </c>
      <c r="R129" s="179">
        <f t="shared" si="22"/>
        <v>0</v>
      </c>
      <c r="S129" s="179">
        <v>0</v>
      </c>
      <c r="T129" s="180">
        <f t="shared" si="23"/>
        <v>0</v>
      </c>
      <c r="AR129" s="15" t="s">
        <v>143</v>
      </c>
      <c r="AT129" s="15" t="s">
        <v>145</v>
      </c>
      <c r="AU129" s="15" t="s">
        <v>22</v>
      </c>
      <c r="AY129" s="15" t="s">
        <v>144</v>
      </c>
      <c r="BE129" s="181">
        <f t="shared" si="24"/>
        <v>0</v>
      </c>
      <c r="BF129" s="181">
        <f t="shared" si="25"/>
        <v>0</v>
      </c>
      <c r="BG129" s="181">
        <f t="shared" si="26"/>
        <v>0</v>
      </c>
      <c r="BH129" s="181">
        <f t="shared" si="27"/>
        <v>0</v>
      </c>
      <c r="BI129" s="181">
        <f t="shared" si="28"/>
        <v>0</v>
      </c>
      <c r="BJ129" s="15" t="s">
        <v>22</v>
      </c>
      <c r="BK129" s="181">
        <f t="shared" si="29"/>
        <v>0</v>
      </c>
      <c r="BL129" s="15" t="s">
        <v>143</v>
      </c>
      <c r="BM129" s="15" t="s">
        <v>1400</v>
      </c>
    </row>
    <row r="130" spans="2:65" s="1" customFormat="1" ht="22.5" customHeight="1">
      <c r="B130" s="32"/>
      <c r="C130" s="170" t="s">
        <v>304</v>
      </c>
      <c r="D130" s="170" t="s">
        <v>145</v>
      </c>
      <c r="E130" s="171" t="s">
        <v>1401</v>
      </c>
      <c r="F130" s="172" t="s">
        <v>1402</v>
      </c>
      <c r="G130" s="173" t="s">
        <v>153</v>
      </c>
      <c r="H130" s="174">
        <v>8</v>
      </c>
      <c r="I130" s="175"/>
      <c r="J130" s="176">
        <f t="shared" si="20"/>
        <v>0</v>
      </c>
      <c r="K130" s="172" t="s">
        <v>1286</v>
      </c>
      <c r="L130" s="52"/>
      <c r="M130" s="177" t="s">
        <v>20</v>
      </c>
      <c r="N130" s="178" t="s">
        <v>45</v>
      </c>
      <c r="O130" s="33"/>
      <c r="P130" s="179">
        <f t="shared" si="21"/>
        <v>0</v>
      </c>
      <c r="Q130" s="179">
        <v>0</v>
      </c>
      <c r="R130" s="179">
        <f t="shared" si="22"/>
        <v>0</v>
      </c>
      <c r="S130" s="179">
        <v>0</v>
      </c>
      <c r="T130" s="180">
        <f t="shared" si="23"/>
        <v>0</v>
      </c>
      <c r="AR130" s="15" t="s">
        <v>143</v>
      </c>
      <c r="AT130" s="15" t="s">
        <v>145</v>
      </c>
      <c r="AU130" s="15" t="s">
        <v>22</v>
      </c>
      <c r="AY130" s="15" t="s">
        <v>144</v>
      </c>
      <c r="BE130" s="181">
        <f t="shared" si="24"/>
        <v>0</v>
      </c>
      <c r="BF130" s="181">
        <f t="shared" si="25"/>
        <v>0</v>
      </c>
      <c r="BG130" s="181">
        <f t="shared" si="26"/>
        <v>0</v>
      </c>
      <c r="BH130" s="181">
        <f t="shared" si="27"/>
        <v>0</v>
      </c>
      <c r="BI130" s="181">
        <f t="shared" si="28"/>
        <v>0</v>
      </c>
      <c r="BJ130" s="15" t="s">
        <v>22</v>
      </c>
      <c r="BK130" s="181">
        <f t="shared" si="29"/>
        <v>0</v>
      </c>
      <c r="BL130" s="15" t="s">
        <v>143</v>
      </c>
      <c r="BM130" s="15" t="s">
        <v>1403</v>
      </c>
    </row>
    <row r="131" spans="2:65" s="1" customFormat="1" ht="44.25" customHeight="1">
      <c r="B131" s="32"/>
      <c r="C131" s="170" t="s">
        <v>308</v>
      </c>
      <c r="D131" s="170" t="s">
        <v>145</v>
      </c>
      <c r="E131" s="171" t="s">
        <v>163</v>
      </c>
      <c r="F131" s="172" t="s">
        <v>1404</v>
      </c>
      <c r="G131" s="173" t="s">
        <v>148</v>
      </c>
      <c r="H131" s="174">
        <v>1</v>
      </c>
      <c r="I131" s="175"/>
      <c r="J131" s="176">
        <f t="shared" si="20"/>
        <v>0</v>
      </c>
      <c r="K131" s="172" t="s">
        <v>149</v>
      </c>
      <c r="L131" s="52"/>
      <c r="M131" s="177" t="s">
        <v>20</v>
      </c>
      <c r="N131" s="178" t="s">
        <v>45</v>
      </c>
      <c r="O131" s="33"/>
      <c r="P131" s="179">
        <f t="shared" si="21"/>
        <v>0</v>
      </c>
      <c r="Q131" s="179">
        <v>0</v>
      </c>
      <c r="R131" s="179">
        <f t="shared" si="22"/>
        <v>0</v>
      </c>
      <c r="S131" s="179">
        <v>0</v>
      </c>
      <c r="T131" s="180">
        <f t="shared" si="23"/>
        <v>0</v>
      </c>
      <c r="AR131" s="15" t="s">
        <v>143</v>
      </c>
      <c r="AT131" s="15" t="s">
        <v>145</v>
      </c>
      <c r="AU131" s="15" t="s">
        <v>22</v>
      </c>
      <c r="AY131" s="15" t="s">
        <v>144</v>
      </c>
      <c r="BE131" s="181">
        <f t="shared" si="24"/>
        <v>0</v>
      </c>
      <c r="BF131" s="181">
        <f t="shared" si="25"/>
        <v>0</v>
      </c>
      <c r="BG131" s="181">
        <f t="shared" si="26"/>
        <v>0</v>
      </c>
      <c r="BH131" s="181">
        <f t="shared" si="27"/>
        <v>0</v>
      </c>
      <c r="BI131" s="181">
        <f t="shared" si="28"/>
        <v>0</v>
      </c>
      <c r="BJ131" s="15" t="s">
        <v>22</v>
      </c>
      <c r="BK131" s="181">
        <f t="shared" si="29"/>
        <v>0</v>
      </c>
      <c r="BL131" s="15" t="s">
        <v>143</v>
      </c>
      <c r="BM131" s="15" t="s">
        <v>1405</v>
      </c>
    </row>
    <row r="132" spans="2:47" s="1" customFormat="1" ht="27">
      <c r="B132" s="32"/>
      <c r="C132" s="54"/>
      <c r="D132" s="188" t="s">
        <v>1298</v>
      </c>
      <c r="E132" s="54"/>
      <c r="F132" s="189" t="s">
        <v>1406</v>
      </c>
      <c r="G132" s="54"/>
      <c r="H132" s="54"/>
      <c r="I132" s="143"/>
      <c r="J132" s="54"/>
      <c r="K132" s="54"/>
      <c r="L132" s="52"/>
      <c r="M132" s="69"/>
      <c r="N132" s="33"/>
      <c r="O132" s="33"/>
      <c r="P132" s="33"/>
      <c r="Q132" s="33"/>
      <c r="R132" s="33"/>
      <c r="S132" s="33"/>
      <c r="T132" s="70"/>
      <c r="AT132" s="15" t="s">
        <v>1298</v>
      </c>
      <c r="AU132" s="15" t="s">
        <v>22</v>
      </c>
    </row>
    <row r="133" spans="2:65" s="1" customFormat="1" ht="22.5" customHeight="1">
      <c r="B133" s="32"/>
      <c r="C133" s="170" t="s">
        <v>312</v>
      </c>
      <c r="D133" s="170" t="s">
        <v>145</v>
      </c>
      <c r="E133" s="171" t="s">
        <v>167</v>
      </c>
      <c r="F133" s="172" t="s">
        <v>1407</v>
      </c>
      <c r="G133" s="173" t="s">
        <v>153</v>
      </c>
      <c r="H133" s="174">
        <v>4</v>
      </c>
      <c r="I133" s="175"/>
      <c r="J133" s="176">
        <f aca="true" t="shared" si="30" ref="J133:J163">ROUND(I133*H133,2)</f>
        <v>0</v>
      </c>
      <c r="K133" s="172" t="s">
        <v>149</v>
      </c>
      <c r="L133" s="52"/>
      <c r="M133" s="177" t="s">
        <v>20</v>
      </c>
      <c r="N133" s="178" t="s">
        <v>45</v>
      </c>
      <c r="O133" s="33"/>
      <c r="P133" s="179">
        <f aca="true" t="shared" si="31" ref="P133:P163">O133*H133</f>
        <v>0</v>
      </c>
      <c r="Q133" s="179">
        <v>0</v>
      </c>
      <c r="R133" s="179">
        <f aca="true" t="shared" si="32" ref="R133:R163">Q133*H133</f>
        <v>0</v>
      </c>
      <c r="S133" s="179">
        <v>0</v>
      </c>
      <c r="T133" s="180">
        <f aca="true" t="shared" si="33" ref="T133:T163">S133*H133</f>
        <v>0</v>
      </c>
      <c r="AR133" s="15" t="s">
        <v>143</v>
      </c>
      <c r="AT133" s="15" t="s">
        <v>145</v>
      </c>
      <c r="AU133" s="15" t="s">
        <v>22</v>
      </c>
      <c r="AY133" s="15" t="s">
        <v>144</v>
      </c>
      <c r="BE133" s="181">
        <f aca="true" t="shared" si="34" ref="BE133:BE163">IF(N133="základní",J133,0)</f>
        <v>0</v>
      </c>
      <c r="BF133" s="181">
        <f aca="true" t="shared" si="35" ref="BF133:BF163">IF(N133="snížená",J133,0)</f>
        <v>0</v>
      </c>
      <c r="BG133" s="181">
        <f aca="true" t="shared" si="36" ref="BG133:BG163">IF(N133="zákl. přenesená",J133,0)</f>
        <v>0</v>
      </c>
      <c r="BH133" s="181">
        <f aca="true" t="shared" si="37" ref="BH133:BH163">IF(N133="sníž. přenesená",J133,0)</f>
        <v>0</v>
      </c>
      <c r="BI133" s="181">
        <f aca="true" t="shared" si="38" ref="BI133:BI163">IF(N133="nulová",J133,0)</f>
        <v>0</v>
      </c>
      <c r="BJ133" s="15" t="s">
        <v>22</v>
      </c>
      <c r="BK133" s="181">
        <f aca="true" t="shared" si="39" ref="BK133:BK163">ROUND(I133*H133,2)</f>
        <v>0</v>
      </c>
      <c r="BL133" s="15" t="s">
        <v>143</v>
      </c>
      <c r="BM133" s="15" t="s">
        <v>1408</v>
      </c>
    </row>
    <row r="134" spans="2:65" s="1" customFormat="1" ht="22.5" customHeight="1">
      <c r="B134" s="32"/>
      <c r="C134" s="170" t="s">
        <v>316</v>
      </c>
      <c r="D134" s="170" t="s">
        <v>145</v>
      </c>
      <c r="E134" s="171" t="s">
        <v>171</v>
      </c>
      <c r="F134" s="172" t="s">
        <v>1409</v>
      </c>
      <c r="G134" s="173" t="s">
        <v>153</v>
      </c>
      <c r="H134" s="174">
        <v>2</v>
      </c>
      <c r="I134" s="175"/>
      <c r="J134" s="176">
        <f t="shared" si="30"/>
        <v>0</v>
      </c>
      <c r="K134" s="172" t="s">
        <v>149</v>
      </c>
      <c r="L134" s="52"/>
      <c r="M134" s="177" t="s">
        <v>20</v>
      </c>
      <c r="N134" s="178" t="s">
        <v>45</v>
      </c>
      <c r="O134" s="33"/>
      <c r="P134" s="179">
        <f t="shared" si="31"/>
        <v>0</v>
      </c>
      <c r="Q134" s="179">
        <v>0</v>
      </c>
      <c r="R134" s="179">
        <f t="shared" si="32"/>
        <v>0</v>
      </c>
      <c r="S134" s="179">
        <v>0</v>
      </c>
      <c r="T134" s="180">
        <f t="shared" si="33"/>
        <v>0</v>
      </c>
      <c r="AR134" s="15" t="s">
        <v>143</v>
      </c>
      <c r="AT134" s="15" t="s">
        <v>145</v>
      </c>
      <c r="AU134" s="15" t="s">
        <v>22</v>
      </c>
      <c r="AY134" s="15" t="s">
        <v>144</v>
      </c>
      <c r="BE134" s="181">
        <f t="shared" si="34"/>
        <v>0</v>
      </c>
      <c r="BF134" s="181">
        <f t="shared" si="35"/>
        <v>0</v>
      </c>
      <c r="BG134" s="181">
        <f t="shared" si="36"/>
        <v>0</v>
      </c>
      <c r="BH134" s="181">
        <f t="shared" si="37"/>
        <v>0</v>
      </c>
      <c r="BI134" s="181">
        <f t="shared" si="38"/>
        <v>0</v>
      </c>
      <c r="BJ134" s="15" t="s">
        <v>22</v>
      </c>
      <c r="BK134" s="181">
        <f t="shared" si="39"/>
        <v>0</v>
      </c>
      <c r="BL134" s="15" t="s">
        <v>143</v>
      </c>
      <c r="BM134" s="15" t="s">
        <v>1410</v>
      </c>
    </row>
    <row r="135" spans="2:65" s="1" customFormat="1" ht="22.5" customHeight="1">
      <c r="B135" s="32"/>
      <c r="C135" s="170" t="s">
        <v>320</v>
      </c>
      <c r="D135" s="170" t="s">
        <v>145</v>
      </c>
      <c r="E135" s="171" t="s">
        <v>175</v>
      </c>
      <c r="F135" s="172" t="s">
        <v>1411</v>
      </c>
      <c r="G135" s="173" t="s">
        <v>153</v>
      </c>
      <c r="H135" s="174">
        <v>2</v>
      </c>
      <c r="I135" s="175"/>
      <c r="J135" s="176">
        <f t="shared" si="30"/>
        <v>0</v>
      </c>
      <c r="K135" s="172" t="s">
        <v>149</v>
      </c>
      <c r="L135" s="52"/>
      <c r="M135" s="177" t="s">
        <v>20</v>
      </c>
      <c r="N135" s="178" t="s">
        <v>45</v>
      </c>
      <c r="O135" s="33"/>
      <c r="P135" s="179">
        <f t="shared" si="31"/>
        <v>0</v>
      </c>
      <c r="Q135" s="179">
        <v>0</v>
      </c>
      <c r="R135" s="179">
        <f t="shared" si="32"/>
        <v>0</v>
      </c>
      <c r="S135" s="179">
        <v>0</v>
      </c>
      <c r="T135" s="180">
        <f t="shared" si="33"/>
        <v>0</v>
      </c>
      <c r="AR135" s="15" t="s">
        <v>143</v>
      </c>
      <c r="AT135" s="15" t="s">
        <v>145</v>
      </c>
      <c r="AU135" s="15" t="s">
        <v>22</v>
      </c>
      <c r="AY135" s="15" t="s">
        <v>144</v>
      </c>
      <c r="BE135" s="181">
        <f t="shared" si="34"/>
        <v>0</v>
      </c>
      <c r="BF135" s="181">
        <f t="shared" si="35"/>
        <v>0</v>
      </c>
      <c r="BG135" s="181">
        <f t="shared" si="36"/>
        <v>0</v>
      </c>
      <c r="BH135" s="181">
        <f t="shared" si="37"/>
        <v>0</v>
      </c>
      <c r="BI135" s="181">
        <f t="shared" si="38"/>
        <v>0</v>
      </c>
      <c r="BJ135" s="15" t="s">
        <v>22</v>
      </c>
      <c r="BK135" s="181">
        <f t="shared" si="39"/>
        <v>0</v>
      </c>
      <c r="BL135" s="15" t="s">
        <v>143</v>
      </c>
      <c r="BM135" s="15" t="s">
        <v>1412</v>
      </c>
    </row>
    <row r="136" spans="2:65" s="1" customFormat="1" ht="22.5" customHeight="1">
      <c r="B136" s="32"/>
      <c r="C136" s="170" t="s">
        <v>324</v>
      </c>
      <c r="D136" s="170" t="s">
        <v>145</v>
      </c>
      <c r="E136" s="171" t="s">
        <v>179</v>
      </c>
      <c r="F136" s="172" t="s">
        <v>1413</v>
      </c>
      <c r="G136" s="173" t="s">
        <v>153</v>
      </c>
      <c r="H136" s="174">
        <v>1</v>
      </c>
      <c r="I136" s="175"/>
      <c r="J136" s="176">
        <f t="shared" si="30"/>
        <v>0</v>
      </c>
      <c r="K136" s="172" t="s">
        <v>149</v>
      </c>
      <c r="L136" s="52"/>
      <c r="M136" s="177" t="s">
        <v>20</v>
      </c>
      <c r="N136" s="178" t="s">
        <v>45</v>
      </c>
      <c r="O136" s="33"/>
      <c r="P136" s="179">
        <f t="shared" si="31"/>
        <v>0</v>
      </c>
      <c r="Q136" s="179">
        <v>0</v>
      </c>
      <c r="R136" s="179">
        <f t="shared" si="32"/>
        <v>0</v>
      </c>
      <c r="S136" s="179">
        <v>0</v>
      </c>
      <c r="T136" s="180">
        <f t="shared" si="33"/>
        <v>0</v>
      </c>
      <c r="AR136" s="15" t="s">
        <v>143</v>
      </c>
      <c r="AT136" s="15" t="s">
        <v>145</v>
      </c>
      <c r="AU136" s="15" t="s">
        <v>22</v>
      </c>
      <c r="AY136" s="15" t="s">
        <v>144</v>
      </c>
      <c r="BE136" s="181">
        <f t="shared" si="34"/>
        <v>0</v>
      </c>
      <c r="BF136" s="181">
        <f t="shared" si="35"/>
        <v>0</v>
      </c>
      <c r="BG136" s="181">
        <f t="shared" si="36"/>
        <v>0</v>
      </c>
      <c r="BH136" s="181">
        <f t="shared" si="37"/>
        <v>0</v>
      </c>
      <c r="BI136" s="181">
        <f t="shared" si="38"/>
        <v>0</v>
      </c>
      <c r="BJ136" s="15" t="s">
        <v>22</v>
      </c>
      <c r="BK136" s="181">
        <f t="shared" si="39"/>
        <v>0</v>
      </c>
      <c r="BL136" s="15" t="s">
        <v>143</v>
      </c>
      <c r="BM136" s="15" t="s">
        <v>1414</v>
      </c>
    </row>
    <row r="137" spans="2:65" s="1" customFormat="1" ht="22.5" customHeight="1">
      <c r="B137" s="32"/>
      <c r="C137" s="170" t="s">
        <v>328</v>
      </c>
      <c r="D137" s="170" t="s">
        <v>145</v>
      </c>
      <c r="E137" s="171" t="s">
        <v>182</v>
      </c>
      <c r="F137" s="172" t="s">
        <v>1415</v>
      </c>
      <c r="G137" s="173" t="s">
        <v>153</v>
      </c>
      <c r="H137" s="174">
        <v>2</v>
      </c>
      <c r="I137" s="175"/>
      <c r="J137" s="176">
        <f t="shared" si="30"/>
        <v>0</v>
      </c>
      <c r="K137" s="172" t="s">
        <v>149</v>
      </c>
      <c r="L137" s="52"/>
      <c r="M137" s="177" t="s">
        <v>20</v>
      </c>
      <c r="N137" s="178" t="s">
        <v>45</v>
      </c>
      <c r="O137" s="33"/>
      <c r="P137" s="179">
        <f t="shared" si="31"/>
        <v>0</v>
      </c>
      <c r="Q137" s="179">
        <v>0</v>
      </c>
      <c r="R137" s="179">
        <f t="shared" si="32"/>
        <v>0</v>
      </c>
      <c r="S137" s="179">
        <v>0</v>
      </c>
      <c r="T137" s="180">
        <f t="shared" si="33"/>
        <v>0</v>
      </c>
      <c r="AR137" s="15" t="s">
        <v>143</v>
      </c>
      <c r="AT137" s="15" t="s">
        <v>145</v>
      </c>
      <c r="AU137" s="15" t="s">
        <v>22</v>
      </c>
      <c r="AY137" s="15" t="s">
        <v>144</v>
      </c>
      <c r="BE137" s="181">
        <f t="shared" si="34"/>
        <v>0</v>
      </c>
      <c r="BF137" s="181">
        <f t="shared" si="35"/>
        <v>0</v>
      </c>
      <c r="BG137" s="181">
        <f t="shared" si="36"/>
        <v>0</v>
      </c>
      <c r="BH137" s="181">
        <f t="shared" si="37"/>
        <v>0</v>
      </c>
      <c r="BI137" s="181">
        <f t="shared" si="38"/>
        <v>0</v>
      </c>
      <c r="BJ137" s="15" t="s">
        <v>22</v>
      </c>
      <c r="BK137" s="181">
        <f t="shared" si="39"/>
        <v>0</v>
      </c>
      <c r="BL137" s="15" t="s">
        <v>143</v>
      </c>
      <c r="BM137" s="15" t="s">
        <v>1416</v>
      </c>
    </row>
    <row r="138" spans="2:65" s="1" customFormat="1" ht="31.5" customHeight="1">
      <c r="B138" s="32"/>
      <c r="C138" s="170" t="s">
        <v>332</v>
      </c>
      <c r="D138" s="170" t="s">
        <v>145</v>
      </c>
      <c r="E138" s="171" t="s">
        <v>186</v>
      </c>
      <c r="F138" s="172" t="s">
        <v>1417</v>
      </c>
      <c r="G138" s="173" t="s">
        <v>153</v>
      </c>
      <c r="H138" s="174">
        <v>1</v>
      </c>
      <c r="I138" s="175"/>
      <c r="J138" s="176">
        <f t="shared" si="30"/>
        <v>0</v>
      </c>
      <c r="K138" s="172" t="s">
        <v>149</v>
      </c>
      <c r="L138" s="52"/>
      <c r="M138" s="177" t="s">
        <v>20</v>
      </c>
      <c r="N138" s="178" t="s">
        <v>45</v>
      </c>
      <c r="O138" s="33"/>
      <c r="P138" s="179">
        <f t="shared" si="31"/>
        <v>0</v>
      </c>
      <c r="Q138" s="179">
        <v>0</v>
      </c>
      <c r="R138" s="179">
        <f t="shared" si="32"/>
        <v>0</v>
      </c>
      <c r="S138" s="179">
        <v>0</v>
      </c>
      <c r="T138" s="180">
        <f t="shared" si="33"/>
        <v>0</v>
      </c>
      <c r="AR138" s="15" t="s">
        <v>143</v>
      </c>
      <c r="AT138" s="15" t="s">
        <v>145</v>
      </c>
      <c r="AU138" s="15" t="s">
        <v>22</v>
      </c>
      <c r="AY138" s="15" t="s">
        <v>144</v>
      </c>
      <c r="BE138" s="181">
        <f t="shared" si="34"/>
        <v>0</v>
      </c>
      <c r="BF138" s="181">
        <f t="shared" si="35"/>
        <v>0</v>
      </c>
      <c r="BG138" s="181">
        <f t="shared" si="36"/>
        <v>0</v>
      </c>
      <c r="BH138" s="181">
        <f t="shared" si="37"/>
        <v>0</v>
      </c>
      <c r="BI138" s="181">
        <f t="shared" si="38"/>
        <v>0</v>
      </c>
      <c r="BJ138" s="15" t="s">
        <v>22</v>
      </c>
      <c r="BK138" s="181">
        <f t="shared" si="39"/>
        <v>0</v>
      </c>
      <c r="BL138" s="15" t="s">
        <v>143</v>
      </c>
      <c r="BM138" s="15" t="s">
        <v>1418</v>
      </c>
    </row>
    <row r="139" spans="2:65" s="1" customFormat="1" ht="31.5" customHeight="1">
      <c r="B139" s="32"/>
      <c r="C139" s="170" t="s">
        <v>336</v>
      </c>
      <c r="D139" s="170" t="s">
        <v>145</v>
      </c>
      <c r="E139" s="171" t="s">
        <v>190</v>
      </c>
      <c r="F139" s="172" t="s">
        <v>1419</v>
      </c>
      <c r="G139" s="173" t="s">
        <v>153</v>
      </c>
      <c r="H139" s="174">
        <v>1</v>
      </c>
      <c r="I139" s="175"/>
      <c r="J139" s="176">
        <f t="shared" si="30"/>
        <v>0</v>
      </c>
      <c r="K139" s="172" t="s">
        <v>149</v>
      </c>
      <c r="L139" s="52"/>
      <c r="M139" s="177" t="s">
        <v>20</v>
      </c>
      <c r="N139" s="178" t="s">
        <v>45</v>
      </c>
      <c r="O139" s="33"/>
      <c r="P139" s="179">
        <f t="shared" si="31"/>
        <v>0</v>
      </c>
      <c r="Q139" s="179">
        <v>0</v>
      </c>
      <c r="R139" s="179">
        <f t="shared" si="32"/>
        <v>0</v>
      </c>
      <c r="S139" s="179">
        <v>0</v>
      </c>
      <c r="T139" s="180">
        <f t="shared" si="33"/>
        <v>0</v>
      </c>
      <c r="AR139" s="15" t="s">
        <v>143</v>
      </c>
      <c r="AT139" s="15" t="s">
        <v>145</v>
      </c>
      <c r="AU139" s="15" t="s">
        <v>22</v>
      </c>
      <c r="AY139" s="15" t="s">
        <v>144</v>
      </c>
      <c r="BE139" s="181">
        <f t="shared" si="34"/>
        <v>0</v>
      </c>
      <c r="BF139" s="181">
        <f t="shared" si="35"/>
        <v>0</v>
      </c>
      <c r="BG139" s="181">
        <f t="shared" si="36"/>
        <v>0</v>
      </c>
      <c r="BH139" s="181">
        <f t="shared" si="37"/>
        <v>0</v>
      </c>
      <c r="BI139" s="181">
        <f t="shared" si="38"/>
        <v>0</v>
      </c>
      <c r="BJ139" s="15" t="s">
        <v>22</v>
      </c>
      <c r="BK139" s="181">
        <f t="shared" si="39"/>
        <v>0</v>
      </c>
      <c r="BL139" s="15" t="s">
        <v>143</v>
      </c>
      <c r="BM139" s="15" t="s">
        <v>1420</v>
      </c>
    </row>
    <row r="140" spans="2:65" s="1" customFormat="1" ht="31.5" customHeight="1">
      <c r="B140" s="32"/>
      <c r="C140" s="170" t="s">
        <v>340</v>
      </c>
      <c r="D140" s="170" t="s">
        <v>145</v>
      </c>
      <c r="E140" s="171" t="s">
        <v>195</v>
      </c>
      <c r="F140" s="172" t="s">
        <v>1421</v>
      </c>
      <c r="G140" s="173" t="s">
        <v>153</v>
      </c>
      <c r="H140" s="174">
        <v>2</v>
      </c>
      <c r="I140" s="175"/>
      <c r="J140" s="176">
        <f t="shared" si="30"/>
        <v>0</v>
      </c>
      <c r="K140" s="172" t="s">
        <v>149</v>
      </c>
      <c r="L140" s="52"/>
      <c r="M140" s="177" t="s">
        <v>20</v>
      </c>
      <c r="N140" s="178" t="s">
        <v>45</v>
      </c>
      <c r="O140" s="33"/>
      <c r="P140" s="179">
        <f t="shared" si="31"/>
        <v>0</v>
      </c>
      <c r="Q140" s="179">
        <v>0</v>
      </c>
      <c r="R140" s="179">
        <f t="shared" si="32"/>
        <v>0</v>
      </c>
      <c r="S140" s="179">
        <v>0</v>
      </c>
      <c r="T140" s="180">
        <f t="shared" si="33"/>
        <v>0</v>
      </c>
      <c r="AR140" s="15" t="s">
        <v>143</v>
      </c>
      <c r="AT140" s="15" t="s">
        <v>145</v>
      </c>
      <c r="AU140" s="15" t="s">
        <v>22</v>
      </c>
      <c r="AY140" s="15" t="s">
        <v>144</v>
      </c>
      <c r="BE140" s="181">
        <f t="shared" si="34"/>
        <v>0</v>
      </c>
      <c r="BF140" s="181">
        <f t="shared" si="35"/>
        <v>0</v>
      </c>
      <c r="BG140" s="181">
        <f t="shared" si="36"/>
        <v>0</v>
      </c>
      <c r="BH140" s="181">
        <f t="shared" si="37"/>
        <v>0</v>
      </c>
      <c r="BI140" s="181">
        <f t="shared" si="38"/>
        <v>0</v>
      </c>
      <c r="BJ140" s="15" t="s">
        <v>22</v>
      </c>
      <c r="BK140" s="181">
        <f t="shared" si="39"/>
        <v>0</v>
      </c>
      <c r="BL140" s="15" t="s">
        <v>143</v>
      </c>
      <c r="BM140" s="15" t="s">
        <v>1422</v>
      </c>
    </row>
    <row r="141" spans="2:65" s="1" customFormat="1" ht="31.5" customHeight="1">
      <c r="B141" s="32"/>
      <c r="C141" s="170" t="s">
        <v>344</v>
      </c>
      <c r="D141" s="170" t="s">
        <v>145</v>
      </c>
      <c r="E141" s="171" t="s">
        <v>199</v>
      </c>
      <c r="F141" s="172" t="s">
        <v>1423</v>
      </c>
      <c r="G141" s="173" t="s">
        <v>153</v>
      </c>
      <c r="H141" s="174">
        <v>4</v>
      </c>
      <c r="I141" s="175"/>
      <c r="J141" s="176">
        <f t="shared" si="30"/>
        <v>0</v>
      </c>
      <c r="K141" s="172" t="s">
        <v>149</v>
      </c>
      <c r="L141" s="52"/>
      <c r="M141" s="177" t="s">
        <v>20</v>
      </c>
      <c r="N141" s="178" t="s">
        <v>45</v>
      </c>
      <c r="O141" s="33"/>
      <c r="P141" s="179">
        <f t="shared" si="31"/>
        <v>0</v>
      </c>
      <c r="Q141" s="179">
        <v>0</v>
      </c>
      <c r="R141" s="179">
        <f t="shared" si="32"/>
        <v>0</v>
      </c>
      <c r="S141" s="179">
        <v>0</v>
      </c>
      <c r="T141" s="180">
        <f t="shared" si="33"/>
        <v>0</v>
      </c>
      <c r="AR141" s="15" t="s">
        <v>143</v>
      </c>
      <c r="AT141" s="15" t="s">
        <v>145</v>
      </c>
      <c r="AU141" s="15" t="s">
        <v>22</v>
      </c>
      <c r="AY141" s="15" t="s">
        <v>144</v>
      </c>
      <c r="BE141" s="181">
        <f t="shared" si="34"/>
        <v>0</v>
      </c>
      <c r="BF141" s="181">
        <f t="shared" si="35"/>
        <v>0</v>
      </c>
      <c r="BG141" s="181">
        <f t="shared" si="36"/>
        <v>0</v>
      </c>
      <c r="BH141" s="181">
        <f t="shared" si="37"/>
        <v>0</v>
      </c>
      <c r="BI141" s="181">
        <f t="shared" si="38"/>
        <v>0</v>
      </c>
      <c r="BJ141" s="15" t="s">
        <v>22</v>
      </c>
      <c r="BK141" s="181">
        <f t="shared" si="39"/>
        <v>0</v>
      </c>
      <c r="BL141" s="15" t="s">
        <v>143</v>
      </c>
      <c r="BM141" s="15" t="s">
        <v>1424</v>
      </c>
    </row>
    <row r="142" spans="2:65" s="1" customFormat="1" ht="22.5" customHeight="1">
      <c r="B142" s="32"/>
      <c r="C142" s="170" t="s">
        <v>348</v>
      </c>
      <c r="D142" s="170" t="s">
        <v>145</v>
      </c>
      <c r="E142" s="171" t="s">
        <v>202</v>
      </c>
      <c r="F142" s="172" t="s">
        <v>1425</v>
      </c>
      <c r="G142" s="173" t="s">
        <v>153</v>
      </c>
      <c r="H142" s="174">
        <v>10</v>
      </c>
      <c r="I142" s="175"/>
      <c r="J142" s="176">
        <f t="shared" si="30"/>
        <v>0</v>
      </c>
      <c r="K142" s="172" t="s">
        <v>149</v>
      </c>
      <c r="L142" s="52"/>
      <c r="M142" s="177" t="s">
        <v>20</v>
      </c>
      <c r="N142" s="178" t="s">
        <v>45</v>
      </c>
      <c r="O142" s="33"/>
      <c r="P142" s="179">
        <f t="shared" si="31"/>
        <v>0</v>
      </c>
      <c r="Q142" s="179">
        <v>0</v>
      </c>
      <c r="R142" s="179">
        <f t="shared" si="32"/>
        <v>0</v>
      </c>
      <c r="S142" s="179">
        <v>0</v>
      </c>
      <c r="T142" s="180">
        <f t="shared" si="33"/>
        <v>0</v>
      </c>
      <c r="AR142" s="15" t="s">
        <v>143</v>
      </c>
      <c r="AT142" s="15" t="s">
        <v>145</v>
      </c>
      <c r="AU142" s="15" t="s">
        <v>22</v>
      </c>
      <c r="AY142" s="15" t="s">
        <v>144</v>
      </c>
      <c r="BE142" s="181">
        <f t="shared" si="34"/>
        <v>0</v>
      </c>
      <c r="BF142" s="181">
        <f t="shared" si="35"/>
        <v>0</v>
      </c>
      <c r="BG142" s="181">
        <f t="shared" si="36"/>
        <v>0</v>
      </c>
      <c r="BH142" s="181">
        <f t="shared" si="37"/>
        <v>0</v>
      </c>
      <c r="BI142" s="181">
        <f t="shared" si="38"/>
        <v>0</v>
      </c>
      <c r="BJ142" s="15" t="s">
        <v>22</v>
      </c>
      <c r="BK142" s="181">
        <f t="shared" si="39"/>
        <v>0</v>
      </c>
      <c r="BL142" s="15" t="s">
        <v>143</v>
      </c>
      <c r="BM142" s="15" t="s">
        <v>1426</v>
      </c>
    </row>
    <row r="143" spans="2:65" s="1" customFormat="1" ht="22.5" customHeight="1">
      <c r="B143" s="32"/>
      <c r="C143" s="170" t="s">
        <v>352</v>
      </c>
      <c r="D143" s="170" t="s">
        <v>145</v>
      </c>
      <c r="E143" s="171" t="s">
        <v>206</v>
      </c>
      <c r="F143" s="172" t="s">
        <v>1427</v>
      </c>
      <c r="G143" s="173" t="s">
        <v>153</v>
      </c>
      <c r="H143" s="174">
        <v>2</v>
      </c>
      <c r="I143" s="175"/>
      <c r="J143" s="176">
        <f t="shared" si="30"/>
        <v>0</v>
      </c>
      <c r="K143" s="172" t="s">
        <v>149</v>
      </c>
      <c r="L143" s="52"/>
      <c r="M143" s="177" t="s">
        <v>20</v>
      </c>
      <c r="N143" s="178" t="s">
        <v>45</v>
      </c>
      <c r="O143" s="33"/>
      <c r="P143" s="179">
        <f t="shared" si="31"/>
        <v>0</v>
      </c>
      <c r="Q143" s="179">
        <v>0</v>
      </c>
      <c r="R143" s="179">
        <f t="shared" si="32"/>
        <v>0</v>
      </c>
      <c r="S143" s="179">
        <v>0</v>
      </c>
      <c r="T143" s="180">
        <f t="shared" si="33"/>
        <v>0</v>
      </c>
      <c r="AR143" s="15" t="s">
        <v>143</v>
      </c>
      <c r="AT143" s="15" t="s">
        <v>145</v>
      </c>
      <c r="AU143" s="15" t="s">
        <v>22</v>
      </c>
      <c r="AY143" s="15" t="s">
        <v>144</v>
      </c>
      <c r="BE143" s="181">
        <f t="shared" si="34"/>
        <v>0</v>
      </c>
      <c r="BF143" s="181">
        <f t="shared" si="35"/>
        <v>0</v>
      </c>
      <c r="BG143" s="181">
        <f t="shared" si="36"/>
        <v>0</v>
      </c>
      <c r="BH143" s="181">
        <f t="shared" si="37"/>
        <v>0</v>
      </c>
      <c r="BI143" s="181">
        <f t="shared" si="38"/>
        <v>0</v>
      </c>
      <c r="BJ143" s="15" t="s">
        <v>22</v>
      </c>
      <c r="BK143" s="181">
        <f t="shared" si="39"/>
        <v>0</v>
      </c>
      <c r="BL143" s="15" t="s">
        <v>143</v>
      </c>
      <c r="BM143" s="15" t="s">
        <v>1428</v>
      </c>
    </row>
    <row r="144" spans="2:65" s="1" customFormat="1" ht="31.5" customHeight="1">
      <c r="B144" s="32"/>
      <c r="C144" s="170" t="s">
        <v>356</v>
      </c>
      <c r="D144" s="170" t="s">
        <v>145</v>
      </c>
      <c r="E144" s="171" t="s">
        <v>210</v>
      </c>
      <c r="F144" s="172" t="s">
        <v>1429</v>
      </c>
      <c r="G144" s="173" t="s">
        <v>153</v>
      </c>
      <c r="H144" s="174">
        <v>2</v>
      </c>
      <c r="I144" s="175"/>
      <c r="J144" s="176">
        <f t="shared" si="30"/>
        <v>0</v>
      </c>
      <c r="K144" s="172" t="s">
        <v>149</v>
      </c>
      <c r="L144" s="52"/>
      <c r="M144" s="177" t="s">
        <v>20</v>
      </c>
      <c r="N144" s="178" t="s">
        <v>45</v>
      </c>
      <c r="O144" s="33"/>
      <c r="P144" s="179">
        <f t="shared" si="31"/>
        <v>0</v>
      </c>
      <c r="Q144" s="179">
        <v>0</v>
      </c>
      <c r="R144" s="179">
        <f t="shared" si="32"/>
        <v>0</v>
      </c>
      <c r="S144" s="179">
        <v>0</v>
      </c>
      <c r="T144" s="180">
        <f t="shared" si="33"/>
        <v>0</v>
      </c>
      <c r="AR144" s="15" t="s">
        <v>143</v>
      </c>
      <c r="AT144" s="15" t="s">
        <v>145</v>
      </c>
      <c r="AU144" s="15" t="s">
        <v>22</v>
      </c>
      <c r="AY144" s="15" t="s">
        <v>144</v>
      </c>
      <c r="BE144" s="181">
        <f t="shared" si="34"/>
        <v>0</v>
      </c>
      <c r="BF144" s="181">
        <f t="shared" si="35"/>
        <v>0</v>
      </c>
      <c r="BG144" s="181">
        <f t="shared" si="36"/>
        <v>0</v>
      </c>
      <c r="BH144" s="181">
        <f t="shared" si="37"/>
        <v>0</v>
      </c>
      <c r="BI144" s="181">
        <f t="shared" si="38"/>
        <v>0</v>
      </c>
      <c r="BJ144" s="15" t="s">
        <v>22</v>
      </c>
      <c r="BK144" s="181">
        <f t="shared" si="39"/>
        <v>0</v>
      </c>
      <c r="BL144" s="15" t="s">
        <v>143</v>
      </c>
      <c r="BM144" s="15" t="s">
        <v>1430</v>
      </c>
    </row>
    <row r="145" spans="2:65" s="1" customFormat="1" ht="22.5" customHeight="1">
      <c r="B145" s="32"/>
      <c r="C145" s="170" t="s">
        <v>361</v>
      </c>
      <c r="D145" s="170" t="s">
        <v>145</v>
      </c>
      <c r="E145" s="171" t="s">
        <v>214</v>
      </c>
      <c r="F145" s="172" t="s">
        <v>1431</v>
      </c>
      <c r="G145" s="173" t="s">
        <v>153</v>
      </c>
      <c r="H145" s="174">
        <v>2</v>
      </c>
      <c r="I145" s="175"/>
      <c r="J145" s="176">
        <f t="shared" si="30"/>
        <v>0</v>
      </c>
      <c r="K145" s="172" t="s">
        <v>149</v>
      </c>
      <c r="L145" s="52"/>
      <c r="M145" s="177" t="s">
        <v>20</v>
      </c>
      <c r="N145" s="178" t="s">
        <v>45</v>
      </c>
      <c r="O145" s="33"/>
      <c r="P145" s="179">
        <f t="shared" si="31"/>
        <v>0</v>
      </c>
      <c r="Q145" s="179">
        <v>0</v>
      </c>
      <c r="R145" s="179">
        <f t="shared" si="32"/>
        <v>0</v>
      </c>
      <c r="S145" s="179">
        <v>0</v>
      </c>
      <c r="T145" s="180">
        <f t="shared" si="33"/>
        <v>0</v>
      </c>
      <c r="AR145" s="15" t="s">
        <v>143</v>
      </c>
      <c r="AT145" s="15" t="s">
        <v>145</v>
      </c>
      <c r="AU145" s="15" t="s">
        <v>22</v>
      </c>
      <c r="AY145" s="15" t="s">
        <v>144</v>
      </c>
      <c r="BE145" s="181">
        <f t="shared" si="34"/>
        <v>0</v>
      </c>
      <c r="BF145" s="181">
        <f t="shared" si="35"/>
        <v>0</v>
      </c>
      <c r="BG145" s="181">
        <f t="shared" si="36"/>
        <v>0</v>
      </c>
      <c r="BH145" s="181">
        <f t="shared" si="37"/>
        <v>0</v>
      </c>
      <c r="BI145" s="181">
        <f t="shared" si="38"/>
        <v>0</v>
      </c>
      <c r="BJ145" s="15" t="s">
        <v>22</v>
      </c>
      <c r="BK145" s="181">
        <f t="shared" si="39"/>
        <v>0</v>
      </c>
      <c r="BL145" s="15" t="s">
        <v>143</v>
      </c>
      <c r="BM145" s="15" t="s">
        <v>1432</v>
      </c>
    </row>
    <row r="146" spans="2:65" s="1" customFormat="1" ht="31.5" customHeight="1">
      <c r="B146" s="32"/>
      <c r="C146" s="170" t="s">
        <v>365</v>
      </c>
      <c r="D146" s="170" t="s">
        <v>145</v>
      </c>
      <c r="E146" s="171" t="s">
        <v>218</v>
      </c>
      <c r="F146" s="172" t="s">
        <v>1433</v>
      </c>
      <c r="G146" s="173" t="s">
        <v>153</v>
      </c>
      <c r="H146" s="174">
        <v>2</v>
      </c>
      <c r="I146" s="175"/>
      <c r="J146" s="176">
        <f t="shared" si="30"/>
        <v>0</v>
      </c>
      <c r="K146" s="172" t="s">
        <v>149</v>
      </c>
      <c r="L146" s="52"/>
      <c r="M146" s="177" t="s">
        <v>20</v>
      </c>
      <c r="N146" s="178" t="s">
        <v>45</v>
      </c>
      <c r="O146" s="33"/>
      <c r="P146" s="179">
        <f t="shared" si="31"/>
        <v>0</v>
      </c>
      <c r="Q146" s="179">
        <v>0</v>
      </c>
      <c r="R146" s="179">
        <f t="shared" si="32"/>
        <v>0</v>
      </c>
      <c r="S146" s="179">
        <v>0</v>
      </c>
      <c r="T146" s="180">
        <f t="shared" si="33"/>
        <v>0</v>
      </c>
      <c r="AR146" s="15" t="s">
        <v>143</v>
      </c>
      <c r="AT146" s="15" t="s">
        <v>145</v>
      </c>
      <c r="AU146" s="15" t="s">
        <v>22</v>
      </c>
      <c r="AY146" s="15" t="s">
        <v>144</v>
      </c>
      <c r="BE146" s="181">
        <f t="shared" si="34"/>
        <v>0</v>
      </c>
      <c r="BF146" s="181">
        <f t="shared" si="35"/>
        <v>0</v>
      </c>
      <c r="BG146" s="181">
        <f t="shared" si="36"/>
        <v>0</v>
      </c>
      <c r="BH146" s="181">
        <f t="shared" si="37"/>
        <v>0</v>
      </c>
      <c r="BI146" s="181">
        <f t="shared" si="38"/>
        <v>0</v>
      </c>
      <c r="BJ146" s="15" t="s">
        <v>22</v>
      </c>
      <c r="BK146" s="181">
        <f t="shared" si="39"/>
        <v>0</v>
      </c>
      <c r="BL146" s="15" t="s">
        <v>143</v>
      </c>
      <c r="BM146" s="15" t="s">
        <v>1434</v>
      </c>
    </row>
    <row r="147" spans="2:65" s="1" customFormat="1" ht="31.5" customHeight="1">
      <c r="B147" s="32"/>
      <c r="C147" s="170" t="s">
        <v>369</v>
      </c>
      <c r="D147" s="170" t="s">
        <v>145</v>
      </c>
      <c r="E147" s="171" t="s">
        <v>222</v>
      </c>
      <c r="F147" s="172" t="s">
        <v>1435</v>
      </c>
      <c r="G147" s="173" t="s">
        <v>153</v>
      </c>
      <c r="H147" s="174">
        <v>72</v>
      </c>
      <c r="I147" s="175"/>
      <c r="J147" s="176">
        <f t="shared" si="30"/>
        <v>0</v>
      </c>
      <c r="K147" s="172" t="s">
        <v>149</v>
      </c>
      <c r="L147" s="52"/>
      <c r="M147" s="177" t="s">
        <v>20</v>
      </c>
      <c r="N147" s="178" t="s">
        <v>45</v>
      </c>
      <c r="O147" s="33"/>
      <c r="P147" s="179">
        <f t="shared" si="31"/>
        <v>0</v>
      </c>
      <c r="Q147" s="179">
        <v>0</v>
      </c>
      <c r="R147" s="179">
        <f t="shared" si="32"/>
        <v>0</v>
      </c>
      <c r="S147" s="179">
        <v>0</v>
      </c>
      <c r="T147" s="180">
        <f t="shared" si="33"/>
        <v>0</v>
      </c>
      <c r="AR147" s="15" t="s">
        <v>143</v>
      </c>
      <c r="AT147" s="15" t="s">
        <v>145</v>
      </c>
      <c r="AU147" s="15" t="s">
        <v>22</v>
      </c>
      <c r="AY147" s="15" t="s">
        <v>144</v>
      </c>
      <c r="BE147" s="181">
        <f t="shared" si="34"/>
        <v>0</v>
      </c>
      <c r="BF147" s="181">
        <f t="shared" si="35"/>
        <v>0</v>
      </c>
      <c r="BG147" s="181">
        <f t="shared" si="36"/>
        <v>0</v>
      </c>
      <c r="BH147" s="181">
        <f t="shared" si="37"/>
        <v>0</v>
      </c>
      <c r="BI147" s="181">
        <f t="shared" si="38"/>
        <v>0</v>
      </c>
      <c r="BJ147" s="15" t="s">
        <v>22</v>
      </c>
      <c r="BK147" s="181">
        <f t="shared" si="39"/>
        <v>0</v>
      </c>
      <c r="BL147" s="15" t="s">
        <v>143</v>
      </c>
      <c r="BM147" s="15" t="s">
        <v>1436</v>
      </c>
    </row>
    <row r="148" spans="2:65" s="1" customFormat="1" ht="22.5" customHeight="1">
      <c r="B148" s="32"/>
      <c r="C148" s="170" t="s">
        <v>373</v>
      </c>
      <c r="D148" s="170" t="s">
        <v>145</v>
      </c>
      <c r="E148" s="171" t="s">
        <v>225</v>
      </c>
      <c r="F148" s="172" t="s">
        <v>1437</v>
      </c>
      <c r="G148" s="173" t="s">
        <v>153</v>
      </c>
      <c r="H148" s="174">
        <v>72</v>
      </c>
      <c r="I148" s="175"/>
      <c r="J148" s="176">
        <f t="shared" si="30"/>
        <v>0</v>
      </c>
      <c r="K148" s="172" t="s">
        <v>149</v>
      </c>
      <c r="L148" s="52"/>
      <c r="M148" s="177" t="s">
        <v>20</v>
      </c>
      <c r="N148" s="178" t="s">
        <v>45</v>
      </c>
      <c r="O148" s="33"/>
      <c r="P148" s="179">
        <f t="shared" si="31"/>
        <v>0</v>
      </c>
      <c r="Q148" s="179">
        <v>0</v>
      </c>
      <c r="R148" s="179">
        <f t="shared" si="32"/>
        <v>0</v>
      </c>
      <c r="S148" s="179">
        <v>0</v>
      </c>
      <c r="T148" s="180">
        <f t="shared" si="33"/>
        <v>0</v>
      </c>
      <c r="AR148" s="15" t="s">
        <v>143</v>
      </c>
      <c r="AT148" s="15" t="s">
        <v>145</v>
      </c>
      <c r="AU148" s="15" t="s">
        <v>22</v>
      </c>
      <c r="AY148" s="15" t="s">
        <v>144</v>
      </c>
      <c r="BE148" s="181">
        <f t="shared" si="34"/>
        <v>0</v>
      </c>
      <c r="BF148" s="181">
        <f t="shared" si="35"/>
        <v>0</v>
      </c>
      <c r="BG148" s="181">
        <f t="shared" si="36"/>
        <v>0</v>
      </c>
      <c r="BH148" s="181">
        <f t="shared" si="37"/>
        <v>0</v>
      </c>
      <c r="BI148" s="181">
        <f t="shared" si="38"/>
        <v>0</v>
      </c>
      <c r="BJ148" s="15" t="s">
        <v>22</v>
      </c>
      <c r="BK148" s="181">
        <f t="shared" si="39"/>
        <v>0</v>
      </c>
      <c r="BL148" s="15" t="s">
        <v>143</v>
      </c>
      <c r="BM148" s="15" t="s">
        <v>1438</v>
      </c>
    </row>
    <row r="149" spans="2:65" s="1" customFormat="1" ht="22.5" customHeight="1">
      <c r="B149" s="32"/>
      <c r="C149" s="170" t="s">
        <v>378</v>
      </c>
      <c r="D149" s="170" t="s">
        <v>145</v>
      </c>
      <c r="E149" s="171" t="s">
        <v>229</v>
      </c>
      <c r="F149" s="172" t="s">
        <v>1439</v>
      </c>
      <c r="G149" s="173" t="s">
        <v>153</v>
      </c>
      <c r="H149" s="174">
        <v>144</v>
      </c>
      <c r="I149" s="175"/>
      <c r="J149" s="176">
        <f t="shared" si="30"/>
        <v>0</v>
      </c>
      <c r="K149" s="172" t="s">
        <v>149</v>
      </c>
      <c r="L149" s="52"/>
      <c r="M149" s="177" t="s">
        <v>20</v>
      </c>
      <c r="N149" s="178" t="s">
        <v>45</v>
      </c>
      <c r="O149" s="33"/>
      <c r="P149" s="179">
        <f t="shared" si="31"/>
        <v>0</v>
      </c>
      <c r="Q149" s="179">
        <v>0</v>
      </c>
      <c r="R149" s="179">
        <f t="shared" si="32"/>
        <v>0</v>
      </c>
      <c r="S149" s="179">
        <v>0</v>
      </c>
      <c r="T149" s="180">
        <f t="shared" si="33"/>
        <v>0</v>
      </c>
      <c r="AR149" s="15" t="s">
        <v>143</v>
      </c>
      <c r="AT149" s="15" t="s">
        <v>145</v>
      </c>
      <c r="AU149" s="15" t="s">
        <v>22</v>
      </c>
      <c r="AY149" s="15" t="s">
        <v>144</v>
      </c>
      <c r="BE149" s="181">
        <f t="shared" si="34"/>
        <v>0</v>
      </c>
      <c r="BF149" s="181">
        <f t="shared" si="35"/>
        <v>0</v>
      </c>
      <c r="BG149" s="181">
        <f t="shared" si="36"/>
        <v>0</v>
      </c>
      <c r="BH149" s="181">
        <f t="shared" si="37"/>
        <v>0</v>
      </c>
      <c r="BI149" s="181">
        <f t="shared" si="38"/>
        <v>0</v>
      </c>
      <c r="BJ149" s="15" t="s">
        <v>22</v>
      </c>
      <c r="BK149" s="181">
        <f t="shared" si="39"/>
        <v>0</v>
      </c>
      <c r="BL149" s="15" t="s">
        <v>143</v>
      </c>
      <c r="BM149" s="15" t="s">
        <v>1440</v>
      </c>
    </row>
    <row r="150" spans="2:65" s="1" customFormat="1" ht="22.5" customHeight="1">
      <c r="B150" s="32"/>
      <c r="C150" s="170" t="s">
        <v>383</v>
      </c>
      <c r="D150" s="170" t="s">
        <v>145</v>
      </c>
      <c r="E150" s="171" t="s">
        <v>233</v>
      </c>
      <c r="F150" s="172" t="s">
        <v>1441</v>
      </c>
      <c r="G150" s="173" t="s">
        <v>153</v>
      </c>
      <c r="H150" s="174">
        <v>144</v>
      </c>
      <c r="I150" s="175"/>
      <c r="J150" s="176">
        <f t="shared" si="30"/>
        <v>0</v>
      </c>
      <c r="K150" s="172" t="s">
        <v>149</v>
      </c>
      <c r="L150" s="52"/>
      <c r="M150" s="177" t="s">
        <v>20</v>
      </c>
      <c r="N150" s="178" t="s">
        <v>45</v>
      </c>
      <c r="O150" s="33"/>
      <c r="P150" s="179">
        <f t="shared" si="31"/>
        <v>0</v>
      </c>
      <c r="Q150" s="179">
        <v>0</v>
      </c>
      <c r="R150" s="179">
        <f t="shared" si="32"/>
        <v>0</v>
      </c>
      <c r="S150" s="179">
        <v>0</v>
      </c>
      <c r="T150" s="180">
        <f t="shared" si="33"/>
        <v>0</v>
      </c>
      <c r="AR150" s="15" t="s">
        <v>143</v>
      </c>
      <c r="AT150" s="15" t="s">
        <v>145</v>
      </c>
      <c r="AU150" s="15" t="s">
        <v>22</v>
      </c>
      <c r="AY150" s="15" t="s">
        <v>144</v>
      </c>
      <c r="BE150" s="181">
        <f t="shared" si="34"/>
        <v>0</v>
      </c>
      <c r="BF150" s="181">
        <f t="shared" si="35"/>
        <v>0</v>
      </c>
      <c r="BG150" s="181">
        <f t="shared" si="36"/>
        <v>0</v>
      </c>
      <c r="BH150" s="181">
        <f t="shared" si="37"/>
        <v>0</v>
      </c>
      <c r="BI150" s="181">
        <f t="shared" si="38"/>
        <v>0</v>
      </c>
      <c r="BJ150" s="15" t="s">
        <v>22</v>
      </c>
      <c r="BK150" s="181">
        <f t="shared" si="39"/>
        <v>0</v>
      </c>
      <c r="BL150" s="15" t="s">
        <v>143</v>
      </c>
      <c r="BM150" s="15" t="s">
        <v>1442</v>
      </c>
    </row>
    <row r="151" spans="2:65" s="1" customFormat="1" ht="44.25" customHeight="1">
      <c r="B151" s="32"/>
      <c r="C151" s="170" t="s">
        <v>387</v>
      </c>
      <c r="D151" s="170" t="s">
        <v>145</v>
      </c>
      <c r="E151" s="171" t="s">
        <v>237</v>
      </c>
      <c r="F151" s="172" t="s">
        <v>1443</v>
      </c>
      <c r="G151" s="173" t="s">
        <v>153</v>
      </c>
      <c r="H151" s="174">
        <v>72</v>
      </c>
      <c r="I151" s="175"/>
      <c r="J151" s="176">
        <f t="shared" si="30"/>
        <v>0</v>
      </c>
      <c r="K151" s="172" t="s">
        <v>149</v>
      </c>
      <c r="L151" s="52"/>
      <c r="M151" s="177" t="s">
        <v>20</v>
      </c>
      <c r="N151" s="178" t="s">
        <v>45</v>
      </c>
      <c r="O151" s="33"/>
      <c r="P151" s="179">
        <f t="shared" si="31"/>
        <v>0</v>
      </c>
      <c r="Q151" s="179">
        <v>0</v>
      </c>
      <c r="R151" s="179">
        <f t="shared" si="32"/>
        <v>0</v>
      </c>
      <c r="S151" s="179">
        <v>0</v>
      </c>
      <c r="T151" s="180">
        <f t="shared" si="33"/>
        <v>0</v>
      </c>
      <c r="AR151" s="15" t="s">
        <v>143</v>
      </c>
      <c r="AT151" s="15" t="s">
        <v>145</v>
      </c>
      <c r="AU151" s="15" t="s">
        <v>22</v>
      </c>
      <c r="AY151" s="15" t="s">
        <v>144</v>
      </c>
      <c r="BE151" s="181">
        <f t="shared" si="34"/>
        <v>0</v>
      </c>
      <c r="BF151" s="181">
        <f t="shared" si="35"/>
        <v>0</v>
      </c>
      <c r="BG151" s="181">
        <f t="shared" si="36"/>
        <v>0</v>
      </c>
      <c r="BH151" s="181">
        <f t="shared" si="37"/>
        <v>0</v>
      </c>
      <c r="BI151" s="181">
        <f t="shared" si="38"/>
        <v>0</v>
      </c>
      <c r="BJ151" s="15" t="s">
        <v>22</v>
      </c>
      <c r="BK151" s="181">
        <f t="shared" si="39"/>
        <v>0</v>
      </c>
      <c r="BL151" s="15" t="s">
        <v>143</v>
      </c>
      <c r="BM151" s="15" t="s">
        <v>1444</v>
      </c>
    </row>
    <row r="152" spans="2:65" s="1" customFormat="1" ht="31.5" customHeight="1">
      <c r="B152" s="32"/>
      <c r="C152" s="170" t="s">
        <v>810</v>
      </c>
      <c r="D152" s="170" t="s">
        <v>145</v>
      </c>
      <c r="E152" s="171" t="s">
        <v>241</v>
      </c>
      <c r="F152" s="172" t="s">
        <v>1445</v>
      </c>
      <c r="G152" s="173" t="s">
        <v>153</v>
      </c>
      <c r="H152" s="174">
        <v>144</v>
      </c>
      <c r="I152" s="175"/>
      <c r="J152" s="176">
        <f t="shared" si="30"/>
        <v>0</v>
      </c>
      <c r="K152" s="172" t="s">
        <v>149</v>
      </c>
      <c r="L152" s="52"/>
      <c r="M152" s="177" t="s">
        <v>20</v>
      </c>
      <c r="N152" s="178" t="s">
        <v>45</v>
      </c>
      <c r="O152" s="33"/>
      <c r="P152" s="179">
        <f t="shared" si="31"/>
        <v>0</v>
      </c>
      <c r="Q152" s="179">
        <v>0</v>
      </c>
      <c r="R152" s="179">
        <f t="shared" si="32"/>
        <v>0</v>
      </c>
      <c r="S152" s="179">
        <v>0</v>
      </c>
      <c r="T152" s="180">
        <f t="shared" si="33"/>
        <v>0</v>
      </c>
      <c r="AR152" s="15" t="s">
        <v>143</v>
      </c>
      <c r="AT152" s="15" t="s">
        <v>145</v>
      </c>
      <c r="AU152" s="15" t="s">
        <v>22</v>
      </c>
      <c r="AY152" s="15" t="s">
        <v>144</v>
      </c>
      <c r="BE152" s="181">
        <f t="shared" si="34"/>
        <v>0</v>
      </c>
      <c r="BF152" s="181">
        <f t="shared" si="35"/>
        <v>0</v>
      </c>
      <c r="BG152" s="181">
        <f t="shared" si="36"/>
        <v>0</v>
      </c>
      <c r="BH152" s="181">
        <f t="shared" si="37"/>
        <v>0</v>
      </c>
      <c r="BI152" s="181">
        <f t="shared" si="38"/>
        <v>0</v>
      </c>
      <c r="BJ152" s="15" t="s">
        <v>22</v>
      </c>
      <c r="BK152" s="181">
        <f t="shared" si="39"/>
        <v>0</v>
      </c>
      <c r="BL152" s="15" t="s">
        <v>143</v>
      </c>
      <c r="BM152" s="15" t="s">
        <v>1446</v>
      </c>
    </row>
    <row r="153" spans="2:65" s="1" customFormat="1" ht="22.5" customHeight="1">
      <c r="B153" s="32"/>
      <c r="C153" s="170" t="s">
        <v>814</v>
      </c>
      <c r="D153" s="170" t="s">
        <v>145</v>
      </c>
      <c r="E153" s="171" t="s">
        <v>1447</v>
      </c>
      <c r="F153" s="172" t="s">
        <v>1448</v>
      </c>
      <c r="G153" s="173" t="s">
        <v>153</v>
      </c>
      <c r="H153" s="174">
        <v>4</v>
      </c>
      <c r="I153" s="175"/>
      <c r="J153" s="176">
        <f t="shared" si="30"/>
        <v>0</v>
      </c>
      <c r="K153" s="172" t="s">
        <v>1286</v>
      </c>
      <c r="L153" s="52"/>
      <c r="M153" s="177" t="s">
        <v>20</v>
      </c>
      <c r="N153" s="178" t="s">
        <v>45</v>
      </c>
      <c r="O153" s="33"/>
      <c r="P153" s="179">
        <f t="shared" si="31"/>
        <v>0</v>
      </c>
      <c r="Q153" s="179">
        <v>0</v>
      </c>
      <c r="R153" s="179">
        <f t="shared" si="32"/>
        <v>0</v>
      </c>
      <c r="S153" s="179">
        <v>0</v>
      </c>
      <c r="T153" s="180">
        <f t="shared" si="33"/>
        <v>0</v>
      </c>
      <c r="AR153" s="15" t="s">
        <v>143</v>
      </c>
      <c r="AT153" s="15" t="s">
        <v>145</v>
      </c>
      <c r="AU153" s="15" t="s">
        <v>22</v>
      </c>
      <c r="AY153" s="15" t="s">
        <v>144</v>
      </c>
      <c r="BE153" s="181">
        <f t="shared" si="34"/>
        <v>0</v>
      </c>
      <c r="BF153" s="181">
        <f t="shared" si="35"/>
        <v>0</v>
      </c>
      <c r="BG153" s="181">
        <f t="shared" si="36"/>
        <v>0</v>
      </c>
      <c r="BH153" s="181">
        <f t="shared" si="37"/>
        <v>0</v>
      </c>
      <c r="BI153" s="181">
        <f t="shared" si="38"/>
        <v>0</v>
      </c>
      <c r="BJ153" s="15" t="s">
        <v>22</v>
      </c>
      <c r="BK153" s="181">
        <f t="shared" si="39"/>
        <v>0</v>
      </c>
      <c r="BL153" s="15" t="s">
        <v>143</v>
      </c>
      <c r="BM153" s="15" t="s">
        <v>1449</v>
      </c>
    </row>
    <row r="154" spans="2:65" s="1" customFormat="1" ht="22.5" customHeight="1">
      <c r="B154" s="32"/>
      <c r="C154" s="170" t="s">
        <v>818</v>
      </c>
      <c r="D154" s="170" t="s">
        <v>145</v>
      </c>
      <c r="E154" s="171" t="s">
        <v>1450</v>
      </c>
      <c r="F154" s="172" t="s">
        <v>1451</v>
      </c>
      <c r="G154" s="173" t="s">
        <v>153</v>
      </c>
      <c r="H154" s="174">
        <v>2</v>
      </c>
      <c r="I154" s="175"/>
      <c r="J154" s="176">
        <f t="shared" si="30"/>
        <v>0</v>
      </c>
      <c r="K154" s="172" t="s">
        <v>1286</v>
      </c>
      <c r="L154" s="52"/>
      <c r="M154" s="177" t="s">
        <v>20</v>
      </c>
      <c r="N154" s="178" t="s">
        <v>45</v>
      </c>
      <c r="O154" s="33"/>
      <c r="P154" s="179">
        <f t="shared" si="31"/>
        <v>0</v>
      </c>
      <c r="Q154" s="179">
        <v>0</v>
      </c>
      <c r="R154" s="179">
        <f t="shared" si="32"/>
        <v>0</v>
      </c>
      <c r="S154" s="179">
        <v>0</v>
      </c>
      <c r="T154" s="180">
        <f t="shared" si="33"/>
        <v>0</v>
      </c>
      <c r="AR154" s="15" t="s">
        <v>143</v>
      </c>
      <c r="AT154" s="15" t="s">
        <v>145</v>
      </c>
      <c r="AU154" s="15" t="s">
        <v>22</v>
      </c>
      <c r="AY154" s="15" t="s">
        <v>144</v>
      </c>
      <c r="BE154" s="181">
        <f t="shared" si="34"/>
        <v>0</v>
      </c>
      <c r="BF154" s="181">
        <f t="shared" si="35"/>
        <v>0</v>
      </c>
      <c r="BG154" s="181">
        <f t="shared" si="36"/>
        <v>0</v>
      </c>
      <c r="BH154" s="181">
        <f t="shared" si="37"/>
        <v>0</v>
      </c>
      <c r="BI154" s="181">
        <f t="shared" si="38"/>
        <v>0</v>
      </c>
      <c r="BJ154" s="15" t="s">
        <v>22</v>
      </c>
      <c r="BK154" s="181">
        <f t="shared" si="39"/>
        <v>0</v>
      </c>
      <c r="BL154" s="15" t="s">
        <v>143</v>
      </c>
      <c r="BM154" s="15" t="s">
        <v>1452</v>
      </c>
    </row>
    <row r="155" spans="2:65" s="1" customFormat="1" ht="22.5" customHeight="1">
      <c r="B155" s="32"/>
      <c r="C155" s="170" t="s">
        <v>822</v>
      </c>
      <c r="D155" s="170" t="s">
        <v>145</v>
      </c>
      <c r="E155" s="171" t="s">
        <v>1453</v>
      </c>
      <c r="F155" s="172" t="s">
        <v>1454</v>
      </c>
      <c r="G155" s="173" t="s">
        <v>153</v>
      </c>
      <c r="H155" s="174">
        <v>2</v>
      </c>
      <c r="I155" s="175"/>
      <c r="J155" s="176">
        <f t="shared" si="30"/>
        <v>0</v>
      </c>
      <c r="K155" s="172" t="s">
        <v>1286</v>
      </c>
      <c r="L155" s="52"/>
      <c r="M155" s="177" t="s">
        <v>20</v>
      </c>
      <c r="N155" s="178" t="s">
        <v>45</v>
      </c>
      <c r="O155" s="33"/>
      <c r="P155" s="179">
        <f t="shared" si="31"/>
        <v>0</v>
      </c>
      <c r="Q155" s="179">
        <v>0</v>
      </c>
      <c r="R155" s="179">
        <f t="shared" si="32"/>
        <v>0</v>
      </c>
      <c r="S155" s="179">
        <v>0</v>
      </c>
      <c r="T155" s="180">
        <f t="shared" si="33"/>
        <v>0</v>
      </c>
      <c r="AR155" s="15" t="s">
        <v>143</v>
      </c>
      <c r="AT155" s="15" t="s">
        <v>145</v>
      </c>
      <c r="AU155" s="15" t="s">
        <v>22</v>
      </c>
      <c r="AY155" s="15" t="s">
        <v>144</v>
      </c>
      <c r="BE155" s="181">
        <f t="shared" si="34"/>
        <v>0</v>
      </c>
      <c r="BF155" s="181">
        <f t="shared" si="35"/>
        <v>0</v>
      </c>
      <c r="BG155" s="181">
        <f t="shared" si="36"/>
        <v>0</v>
      </c>
      <c r="BH155" s="181">
        <f t="shared" si="37"/>
        <v>0</v>
      </c>
      <c r="BI155" s="181">
        <f t="shared" si="38"/>
        <v>0</v>
      </c>
      <c r="BJ155" s="15" t="s">
        <v>22</v>
      </c>
      <c r="BK155" s="181">
        <f t="shared" si="39"/>
        <v>0</v>
      </c>
      <c r="BL155" s="15" t="s">
        <v>143</v>
      </c>
      <c r="BM155" s="15" t="s">
        <v>1455</v>
      </c>
    </row>
    <row r="156" spans="2:65" s="1" customFormat="1" ht="22.5" customHeight="1">
      <c r="B156" s="32"/>
      <c r="C156" s="170" t="s">
        <v>824</v>
      </c>
      <c r="D156" s="170" t="s">
        <v>145</v>
      </c>
      <c r="E156" s="171" t="s">
        <v>1456</v>
      </c>
      <c r="F156" s="172" t="s">
        <v>1457</v>
      </c>
      <c r="G156" s="173" t="s">
        <v>153</v>
      </c>
      <c r="H156" s="174">
        <v>10</v>
      </c>
      <c r="I156" s="175"/>
      <c r="J156" s="176">
        <f t="shared" si="30"/>
        <v>0</v>
      </c>
      <c r="K156" s="172" t="s">
        <v>1286</v>
      </c>
      <c r="L156" s="52"/>
      <c r="M156" s="177" t="s">
        <v>20</v>
      </c>
      <c r="N156" s="178" t="s">
        <v>45</v>
      </c>
      <c r="O156" s="33"/>
      <c r="P156" s="179">
        <f t="shared" si="31"/>
        <v>0</v>
      </c>
      <c r="Q156" s="179">
        <v>0</v>
      </c>
      <c r="R156" s="179">
        <f t="shared" si="32"/>
        <v>0</v>
      </c>
      <c r="S156" s="179">
        <v>0</v>
      </c>
      <c r="T156" s="180">
        <f t="shared" si="33"/>
        <v>0</v>
      </c>
      <c r="AR156" s="15" t="s">
        <v>143</v>
      </c>
      <c r="AT156" s="15" t="s">
        <v>145</v>
      </c>
      <c r="AU156" s="15" t="s">
        <v>22</v>
      </c>
      <c r="AY156" s="15" t="s">
        <v>144</v>
      </c>
      <c r="BE156" s="181">
        <f t="shared" si="34"/>
        <v>0</v>
      </c>
      <c r="BF156" s="181">
        <f t="shared" si="35"/>
        <v>0</v>
      </c>
      <c r="BG156" s="181">
        <f t="shared" si="36"/>
        <v>0</v>
      </c>
      <c r="BH156" s="181">
        <f t="shared" si="37"/>
        <v>0</v>
      </c>
      <c r="BI156" s="181">
        <f t="shared" si="38"/>
        <v>0</v>
      </c>
      <c r="BJ156" s="15" t="s">
        <v>22</v>
      </c>
      <c r="BK156" s="181">
        <f t="shared" si="39"/>
        <v>0</v>
      </c>
      <c r="BL156" s="15" t="s">
        <v>143</v>
      </c>
      <c r="BM156" s="15" t="s">
        <v>1458</v>
      </c>
    </row>
    <row r="157" spans="2:65" s="1" customFormat="1" ht="22.5" customHeight="1">
      <c r="B157" s="32"/>
      <c r="C157" s="170" t="s">
        <v>826</v>
      </c>
      <c r="D157" s="170" t="s">
        <v>145</v>
      </c>
      <c r="E157" s="171" t="s">
        <v>1459</v>
      </c>
      <c r="F157" s="172" t="s">
        <v>1460</v>
      </c>
      <c r="G157" s="173" t="s">
        <v>153</v>
      </c>
      <c r="H157" s="174">
        <v>8</v>
      </c>
      <c r="I157" s="175"/>
      <c r="J157" s="176">
        <f t="shared" si="30"/>
        <v>0</v>
      </c>
      <c r="K157" s="172" t="s">
        <v>1286</v>
      </c>
      <c r="L157" s="52"/>
      <c r="M157" s="177" t="s">
        <v>20</v>
      </c>
      <c r="N157" s="178" t="s">
        <v>45</v>
      </c>
      <c r="O157" s="33"/>
      <c r="P157" s="179">
        <f t="shared" si="31"/>
        <v>0</v>
      </c>
      <c r="Q157" s="179">
        <v>0</v>
      </c>
      <c r="R157" s="179">
        <f t="shared" si="32"/>
        <v>0</v>
      </c>
      <c r="S157" s="179">
        <v>0</v>
      </c>
      <c r="T157" s="180">
        <f t="shared" si="33"/>
        <v>0</v>
      </c>
      <c r="AR157" s="15" t="s">
        <v>143</v>
      </c>
      <c r="AT157" s="15" t="s">
        <v>145</v>
      </c>
      <c r="AU157" s="15" t="s">
        <v>22</v>
      </c>
      <c r="AY157" s="15" t="s">
        <v>144</v>
      </c>
      <c r="BE157" s="181">
        <f t="shared" si="34"/>
        <v>0</v>
      </c>
      <c r="BF157" s="181">
        <f t="shared" si="35"/>
        <v>0</v>
      </c>
      <c r="BG157" s="181">
        <f t="shared" si="36"/>
        <v>0</v>
      </c>
      <c r="BH157" s="181">
        <f t="shared" si="37"/>
        <v>0</v>
      </c>
      <c r="BI157" s="181">
        <f t="shared" si="38"/>
        <v>0</v>
      </c>
      <c r="BJ157" s="15" t="s">
        <v>22</v>
      </c>
      <c r="BK157" s="181">
        <f t="shared" si="39"/>
        <v>0</v>
      </c>
      <c r="BL157" s="15" t="s">
        <v>143</v>
      </c>
      <c r="BM157" s="15" t="s">
        <v>1461</v>
      </c>
    </row>
    <row r="158" spans="2:65" s="1" customFormat="1" ht="22.5" customHeight="1">
      <c r="B158" s="32"/>
      <c r="C158" s="170" t="s">
        <v>828</v>
      </c>
      <c r="D158" s="170" t="s">
        <v>145</v>
      </c>
      <c r="E158" s="171" t="s">
        <v>1462</v>
      </c>
      <c r="F158" s="172" t="s">
        <v>1463</v>
      </c>
      <c r="G158" s="173" t="s">
        <v>153</v>
      </c>
      <c r="H158" s="174">
        <v>72</v>
      </c>
      <c r="I158" s="175"/>
      <c r="J158" s="176">
        <f t="shared" si="30"/>
        <v>0</v>
      </c>
      <c r="K158" s="172" t="s">
        <v>1286</v>
      </c>
      <c r="L158" s="52"/>
      <c r="M158" s="177" t="s">
        <v>20</v>
      </c>
      <c r="N158" s="178" t="s">
        <v>45</v>
      </c>
      <c r="O158" s="33"/>
      <c r="P158" s="179">
        <f t="shared" si="31"/>
        <v>0</v>
      </c>
      <c r="Q158" s="179">
        <v>0</v>
      </c>
      <c r="R158" s="179">
        <f t="shared" si="32"/>
        <v>0</v>
      </c>
      <c r="S158" s="179">
        <v>0</v>
      </c>
      <c r="T158" s="180">
        <f t="shared" si="33"/>
        <v>0</v>
      </c>
      <c r="AR158" s="15" t="s">
        <v>143</v>
      </c>
      <c r="AT158" s="15" t="s">
        <v>145</v>
      </c>
      <c r="AU158" s="15" t="s">
        <v>22</v>
      </c>
      <c r="AY158" s="15" t="s">
        <v>144</v>
      </c>
      <c r="BE158" s="181">
        <f t="shared" si="34"/>
        <v>0</v>
      </c>
      <c r="BF158" s="181">
        <f t="shared" si="35"/>
        <v>0</v>
      </c>
      <c r="BG158" s="181">
        <f t="shared" si="36"/>
        <v>0</v>
      </c>
      <c r="BH158" s="181">
        <f t="shared" si="37"/>
        <v>0</v>
      </c>
      <c r="BI158" s="181">
        <f t="shared" si="38"/>
        <v>0</v>
      </c>
      <c r="BJ158" s="15" t="s">
        <v>22</v>
      </c>
      <c r="BK158" s="181">
        <f t="shared" si="39"/>
        <v>0</v>
      </c>
      <c r="BL158" s="15" t="s">
        <v>143</v>
      </c>
      <c r="BM158" s="15" t="s">
        <v>1464</v>
      </c>
    </row>
    <row r="159" spans="2:65" s="1" customFormat="1" ht="22.5" customHeight="1">
      <c r="B159" s="32"/>
      <c r="C159" s="170" t="s">
        <v>832</v>
      </c>
      <c r="D159" s="170" t="s">
        <v>145</v>
      </c>
      <c r="E159" s="171" t="s">
        <v>1465</v>
      </c>
      <c r="F159" s="172" t="s">
        <v>1466</v>
      </c>
      <c r="G159" s="173" t="s">
        <v>153</v>
      </c>
      <c r="H159" s="174">
        <v>146</v>
      </c>
      <c r="I159" s="175"/>
      <c r="J159" s="176">
        <f t="shared" si="30"/>
        <v>0</v>
      </c>
      <c r="K159" s="172" t="s">
        <v>1286</v>
      </c>
      <c r="L159" s="52"/>
      <c r="M159" s="177" t="s">
        <v>20</v>
      </c>
      <c r="N159" s="178" t="s">
        <v>45</v>
      </c>
      <c r="O159" s="33"/>
      <c r="P159" s="179">
        <f t="shared" si="31"/>
        <v>0</v>
      </c>
      <c r="Q159" s="179">
        <v>0</v>
      </c>
      <c r="R159" s="179">
        <f t="shared" si="32"/>
        <v>0</v>
      </c>
      <c r="S159" s="179">
        <v>0</v>
      </c>
      <c r="T159" s="180">
        <f t="shared" si="33"/>
        <v>0</v>
      </c>
      <c r="AR159" s="15" t="s">
        <v>143</v>
      </c>
      <c r="AT159" s="15" t="s">
        <v>145</v>
      </c>
      <c r="AU159" s="15" t="s">
        <v>22</v>
      </c>
      <c r="AY159" s="15" t="s">
        <v>144</v>
      </c>
      <c r="BE159" s="181">
        <f t="shared" si="34"/>
        <v>0</v>
      </c>
      <c r="BF159" s="181">
        <f t="shared" si="35"/>
        <v>0</v>
      </c>
      <c r="BG159" s="181">
        <f t="shared" si="36"/>
        <v>0</v>
      </c>
      <c r="BH159" s="181">
        <f t="shared" si="37"/>
        <v>0</v>
      </c>
      <c r="BI159" s="181">
        <f t="shared" si="38"/>
        <v>0</v>
      </c>
      <c r="BJ159" s="15" t="s">
        <v>22</v>
      </c>
      <c r="BK159" s="181">
        <f t="shared" si="39"/>
        <v>0</v>
      </c>
      <c r="BL159" s="15" t="s">
        <v>143</v>
      </c>
      <c r="BM159" s="15" t="s">
        <v>1467</v>
      </c>
    </row>
    <row r="160" spans="2:65" s="1" customFormat="1" ht="22.5" customHeight="1">
      <c r="B160" s="32"/>
      <c r="C160" s="170" t="s">
        <v>835</v>
      </c>
      <c r="D160" s="170" t="s">
        <v>145</v>
      </c>
      <c r="E160" s="171" t="s">
        <v>1468</v>
      </c>
      <c r="F160" s="172" t="s">
        <v>1469</v>
      </c>
      <c r="G160" s="173" t="s">
        <v>153</v>
      </c>
      <c r="H160" s="174">
        <v>4</v>
      </c>
      <c r="I160" s="175"/>
      <c r="J160" s="176">
        <f t="shared" si="30"/>
        <v>0</v>
      </c>
      <c r="K160" s="172" t="s">
        <v>1286</v>
      </c>
      <c r="L160" s="52"/>
      <c r="M160" s="177" t="s">
        <v>20</v>
      </c>
      <c r="N160" s="178" t="s">
        <v>45</v>
      </c>
      <c r="O160" s="33"/>
      <c r="P160" s="179">
        <f t="shared" si="31"/>
        <v>0</v>
      </c>
      <c r="Q160" s="179">
        <v>0</v>
      </c>
      <c r="R160" s="179">
        <f t="shared" si="32"/>
        <v>0</v>
      </c>
      <c r="S160" s="179">
        <v>0</v>
      </c>
      <c r="T160" s="180">
        <f t="shared" si="33"/>
        <v>0</v>
      </c>
      <c r="AR160" s="15" t="s">
        <v>143</v>
      </c>
      <c r="AT160" s="15" t="s">
        <v>145</v>
      </c>
      <c r="AU160" s="15" t="s">
        <v>22</v>
      </c>
      <c r="AY160" s="15" t="s">
        <v>144</v>
      </c>
      <c r="BE160" s="181">
        <f t="shared" si="34"/>
        <v>0</v>
      </c>
      <c r="BF160" s="181">
        <f t="shared" si="35"/>
        <v>0</v>
      </c>
      <c r="BG160" s="181">
        <f t="shared" si="36"/>
        <v>0</v>
      </c>
      <c r="BH160" s="181">
        <f t="shared" si="37"/>
        <v>0</v>
      </c>
      <c r="BI160" s="181">
        <f t="shared" si="38"/>
        <v>0</v>
      </c>
      <c r="BJ160" s="15" t="s">
        <v>22</v>
      </c>
      <c r="BK160" s="181">
        <f t="shared" si="39"/>
        <v>0</v>
      </c>
      <c r="BL160" s="15" t="s">
        <v>143</v>
      </c>
      <c r="BM160" s="15" t="s">
        <v>1470</v>
      </c>
    </row>
    <row r="161" spans="2:65" s="1" customFormat="1" ht="22.5" customHeight="1">
      <c r="B161" s="32"/>
      <c r="C161" s="170" t="s">
        <v>840</v>
      </c>
      <c r="D161" s="170" t="s">
        <v>145</v>
      </c>
      <c r="E161" s="171" t="s">
        <v>1471</v>
      </c>
      <c r="F161" s="172" t="s">
        <v>1472</v>
      </c>
      <c r="G161" s="173" t="s">
        <v>153</v>
      </c>
      <c r="H161" s="174">
        <v>4</v>
      </c>
      <c r="I161" s="175"/>
      <c r="J161" s="176">
        <f t="shared" si="30"/>
        <v>0</v>
      </c>
      <c r="K161" s="172" t="s">
        <v>1286</v>
      </c>
      <c r="L161" s="52"/>
      <c r="M161" s="177" t="s">
        <v>20</v>
      </c>
      <c r="N161" s="178" t="s">
        <v>45</v>
      </c>
      <c r="O161" s="33"/>
      <c r="P161" s="179">
        <f t="shared" si="31"/>
        <v>0</v>
      </c>
      <c r="Q161" s="179">
        <v>0</v>
      </c>
      <c r="R161" s="179">
        <f t="shared" si="32"/>
        <v>0</v>
      </c>
      <c r="S161" s="179">
        <v>0</v>
      </c>
      <c r="T161" s="180">
        <f t="shared" si="33"/>
        <v>0</v>
      </c>
      <c r="AR161" s="15" t="s">
        <v>143</v>
      </c>
      <c r="AT161" s="15" t="s">
        <v>145</v>
      </c>
      <c r="AU161" s="15" t="s">
        <v>22</v>
      </c>
      <c r="AY161" s="15" t="s">
        <v>144</v>
      </c>
      <c r="BE161" s="181">
        <f t="shared" si="34"/>
        <v>0</v>
      </c>
      <c r="BF161" s="181">
        <f t="shared" si="35"/>
        <v>0</v>
      </c>
      <c r="BG161" s="181">
        <f t="shared" si="36"/>
        <v>0</v>
      </c>
      <c r="BH161" s="181">
        <f t="shared" si="37"/>
        <v>0</v>
      </c>
      <c r="BI161" s="181">
        <f t="shared" si="38"/>
        <v>0</v>
      </c>
      <c r="BJ161" s="15" t="s">
        <v>22</v>
      </c>
      <c r="BK161" s="181">
        <f t="shared" si="39"/>
        <v>0</v>
      </c>
      <c r="BL161" s="15" t="s">
        <v>143</v>
      </c>
      <c r="BM161" s="15" t="s">
        <v>1473</v>
      </c>
    </row>
    <row r="162" spans="2:65" s="1" customFormat="1" ht="22.5" customHeight="1">
      <c r="B162" s="32"/>
      <c r="C162" s="170" t="s">
        <v>844</v>
      </c>
      <c r="D162" s="170" t="s">
        <v>145</v>
      </c>
      <c r="E162" s="171" t="s">
        <v>1474</v>
      </c>
      <c r="F162" s="172" t="s">
        <v>1475</v>
      </c>
      <c r="G162" s="173" t="s">
        <v>153</v>
      </c>
      <c r="H162" s="174">
        <v>2</v>
      </c>
      <c r="I162" s="175"/>
      <c r="J162" s="176">
        <f t="shared" si="30"/>
        <v>0</v>
      </c>
      <c r="K162" s="172" t="s">
        <v>1286</v>
      </c>
      <c r="L162" s="52"/>
      <c r="M162" s="177" t="s">
        <v>20</v>
      </c>
      <c r="N162" s="178" t="s">
        <v>45</v>
      </c>
      <c r="O162" s="33"/>
      <c r="P162" s="179">
        <f t="shared" si="31"/>
        <v>0</v>
      </c>
      <c r="Q162" s="179">
        <v>0</v>
      </c>
      <c r="R162" s="179">
        <f t="shared" si="32"/>
        <v>0</v>
      </c>
      <c r="S162" s="179">
        <v>0</v>
      </c>
      <c r="T162" s="180">
        <f t="shared" si="33"/>
        <v>0</v>
      </c>
      <c r="AR162" s="15" t="s">
        <v>143</v>
      </c>
      <c r="AT162" s="15" t="s">
        <v>145</v>
      </c>
      <c r="AU162" s="15" t="s">
        <v>22</v>
      </c>
      <c r="AY162" s="15" t="s">
        <v>144</v>
      </c>
      <c r="BE162" s="181">
        <f t="shared" si="34"/>
        <v>0</v>
      </c>
      <c r="BF162" s="181">
        <f t="shared" si="35"/>
        <v>0</v>
      </c>
      <c r="BG162" s="181">
        <f t="shared" si="36"/>
        <v>0</v>
      </c>
      <c r="BH162" s="181">
        <f t="shared" si="37"/>
        <v>0</v>
      </c>
      <c r="BI162" s="181">
        <f t="shared" si="38"/>
        <v>0</v>
      </c>
      <c r="BJ162" s="15" t="s">
        <v>22</v>
      </c>
      <c r="BK162" s="181">
        <f t="shared" si="39"/>
        <v>0</v>
      </c>
      <c r="BL162" s="15" t="s">
        <v>143</v>
      </c>
      <c r="BM162" s="15" t="s">
        <v>1476</v>
      </c>
    </row>
    <row r="163" spans="2:65" s="1" customFormat="1" ht="22.5" customHeight="1">
      <c r="B163" s="32"/>
      <c r="C163" s="170" t="s">
        <v>848</v>
      </c>
      <c r="D163" s="170" t="s">
        <v>145</v>
      </c>
      <c r="E163" s="171" t="s">
        <v>1477</v>
      </c>
      <c r="F163" s="172" t="s">
        <v>1478</v>
      </c>
      <c r="G163" s="173" t="s">
        <v>153</v>
      </c>
      <c r="H163" s="174">
        <v>5</v>
      </c>
      <c r="I163" s="175"/>
      <c r="J163" s="176">
        <f t="shared" si="30"/>
        <v>0</v>
      </c>
      <c r="K163" s="172" t="s">
        <v>1286</v>
      </c>
      <c r="L163" s="52"/>
      <c r="M163" s="177" t="s">
        <v>20</v>
      </c>
      <c r="N163" s="178" t="s">
        <v>45</v>
      </c>
      <c r="O163" s="33"/>
      <c r="P163" s="179">
        <f t="shared" si="31"/>
        <v>0</v>
      </c>
      <c r="Q163" s="179">
        <v>0</v>
      </c>
      <c r="R163" s="179">
        <f t="shared" si="32"/>
        <v>0</v>
      </c>
      <c r="S163" s="179">
        <v>0</v>
      </c>
      <c r="T163" s="180">
        <f t="shared" si="33"/>
        <v>0</v>
      </c>
      <c r="AR163" s="15" t="s">
        <v>143</v>
      </c>
      <c r="AT163" s="15" t="s">
        <v>145</v>
      </c>
      <c r="AU163" s="15" t="s">
        <v>22</v>
      </c>
      <c r="AY163" s="15" t="s">
        <v>144</v>
      </c>
      <c r="BE163" s="181">
        <f t="shared" si="34"/>
        <v>0</v>
      </c>
      <c r="BF163" s="181">
        <f t="shared" si="35"/>
        <v>0</v>
      </c>
      <c r="BG163" s="181">
        <f t="shared" si="36"/>
        <v>0</v>
      </c>
      <c r="BH163" s="181">
        <f t="shared" si="37"/>
        <v>0</v>
      </c>
      <c r="BI163" s="181">
        <f t="shared" si="38"/>
        <v>0</v>
      </c>
      <c r="BJ163" s="15" t="s">
        <v>22</v>
      </c>
      <c r="BK163" s="181">
        <f t="shared" si="39"/>
        <v>0</v>
      </c>
      <c r="BL163" s="15" t="s">
        <v>143</v>
      </c>
      <c r="BM163" s="15" t="s">
        <v>1479</v>
      </c>
    </row>
    <row r="164" spans="2:47" s="1" customFormat="1" ht="27">
      <c r="B164" s="32"/>
      <c r="C164" s="54"/>
      <c r="D164" s="186" t="s">
        <v>1298</v>
      </c>
      <c r="E164" s="54"/>
      <c r="F164" s="187" t="s">
        <v>1299</v>
      </c>
      <c r="G164" s="54"/>
      <c r="H164" s="54"/>
      <c r="I164" s="143"/>
      <c r="J164" s="54"/>
      <c r="K164" s="54"/>
      <c r="L164" s="52"/>
      <c r="M164" s="69"/>
      <c r="N164" s="33"/>
      <c r="O164" s="33"/>
      <c r="P164" s="33"/>
      <c r="Q164" s="33"/>
      <c r="R164" s="33"/>
      <c r="S164" s="33"/>
      <c r="T164" s="70"/>
      <c r="AT164" s="15" t="s">
        <v>1298</v>
      </c>
      <c r="AU164" s="15" t="s">
        <v>22</v>
      </c>
    </row>
    <row r="165" spans="2:63" s="9" customFormat="1" ht="37.35" customHeight="1">
      <c r="B165" s="156"/>
      <c r="C165" s="157"/>
      <c r="D165" s="158" t="s">
        <v>73</v>
      </c>
      <c r="E165" s="159" t="s">
        <v>927</v>
      </c>
      <c r="F165" s="159" t="s">
        <v>1480</v>
      </c>
      <c r="G165" s="157"/>
      <c r="H165" s="157"/>
      <c r="I165" s="160"/>
      <c r="J165" s="161">
        <f>BK165</f>
        <v>0</v>
      </c>
      <c r="K165" s="157"/>
      <c r="L165" s="162"/>
      <c r="M165" s="163"/>
      <c r="N165" s="164"/>
      <c r="O165" s="164"/>
      <c r="P165" s="165">
        <f>SUM(P166:P209)</f>
        <v>0</v>
      </c>
      <c r="Q165" s="164"/>
      <c r="R165" s="165">
        <f>SUM(R166:R209)</f>
        <v>0</v>
      </c>
      <c r="S165" s="164"/>
      <c r="T165" s="166">
        <f>SUM(T166:T209)</f>
        <v>0</v>
      </c>
      <c r="AR165" s="167" t="s">
        <v>143</v>
      </c>
      <c r="AT165" s="168" t="s">
        <v>73</v>
      </c>
      <c r="AU165" s="168" t="s">
        <v>74</v>
      </c>
      <c r="AY165" s="167" t="s">
        <v>144</v>
      </c>
      <c r="BK165" s="169">
        <f>SUM(BK166:BK209)</f>
        <v>0</v>
      </c>
    </row>
    <row r="166" spans="2:65" s="1" customFormat="1" ht="22.5" customHeight="1">
      <c r="B166" s="32"/>
      <c r="C166" s="170" t="s">
        <v>852</v>
      </c>
      <c r="D166" s="170" t="s">
        <v>145</v>
      </c>
      <c r="E166" s="171" t="s">
        <v>1481</v>
      </c>
      <c r="F166" s="172" t="s">
        <v>1482</v>
      </c>
      <c r="G166" s="173" t="s">
        <v>153</v>
      </c>
      <c r="H166" s="174">
        <v>30</v>
      </c>
      <c r="I166" s="175"/>
      <c r="J166" s="176">
        <f aca="true" t="shared" si="40" ref="J166:J208">ROUND(I166*H166,2)</f>
        <v>0</v>
      </c>
      <c r="K166" s="172" t="s">
        <v>1286</v>
      </c>
      <c r="L166" s="52"/>
      <c r="M166" s="177" t="s">
        <v>20</v>
      </c>
      <c r="N166" s="178" t="s">
        <v>45</v>
      </c>
      <c r="O166" s="33"/>
      <c r="P166" s="179">
        <f aca="true" t="shared" si="41" ref="P166:P208">O166*H166</f>
        <v>0</v>
      </c>
      <c r="Q166" s="179">
        <v>0</v>
      </c>
      <c r="R166" s="179">
        <f aca="true" t="shared" si="42" ref="R166:R208">Q166*H166</f>
        <v>0</v>
      </c>
      <c r="S166" s="179">
        <v>0</v>
      </c>
      <c r="T166" s="180">
        <f aca="true" t="shared" si="43" ref="T166:T208">S166*H166</f>
        <v>0</v>
      </c>
      <c r="AR166" s="15" t="s">
        <v>143</v>
      </c>
      <c r="AT166" s="15" t="s">
        <v>145</v>
      </c>
      <c r="AU166" s="15" t="s">
        <v>22</v>
      </c>
      <c r="AY166" s="15" t="s">
        <v>144</v>
      </c>
      <c r="BE166" s="181">
        <f aca="true" t="shared" si="44" ref="BE166:BE208">IF(N166="základní",J166,0)</f>
        <v>0</v>
      </c>
      <c r="BF166" s="181">
        <f aca="true" t="shared" si="45" ref="BF166:BF208">IF(N166="snížená",J166,0)</f>
        <v>0</v>
      </c>
      <c r="BG166" s="181">
        <f aca="true" t="shared" si="46" ref="BG166:BG208">IF(N166="zákl. přenesená",J166,0)</f>
        <v>0</v>
      </c>
      <c r="BH166" s="181">
        <f aca="true" t="shared" si="47" ref="BH166:BH208">IF(N166="sníž. přenesená",J166,0)</f>
        <v>0</v>
      </c>
      <c r="BI166" s="181">
        <f aca="true" t="shared" si="48" ref="BI166:BI208">IF(N166="nulová",J166,0)</f>
        <v>0</v>
      </c>
      <c r="BJ166" s="15" t="s">
        <v>22</v>
      </c>
      <c r="BK166" s="181">
        <f aca="true" t="shared" si="49" ref="BK166:BK208">ROUND(I166*H166,2)</f>
        <v>0</v>
      </c>
      <c r="BL166" s="15" t="s">
        <v>143</v>
      </c>
      <c r="BM166" s="15" t="s">
        <v>1483</v>
      </c>
    </row>
    <row r="167" spans="2:65" s="1" customFormat="1" ht="22.5" customHeight="1">
      <c r="B167" s="32"/>
      <c r="C167" s="170" t="s">
        <v>856</v>
      </c>
      <c r="D167" s="170" t="s">
        <v>145</v>
      </c>
      <c r="E167" s="171" t="s">
        <v>1484</v>
      </c>
      <c r="F167" s="172" t="s">
        <v>1485</v>
      </c>
      <c r="G167" s="173" t="s">
        <v>153</v>
      </c>
      <c r="H167" s="174">
        <v>31</v>
      </c>
      <c r="I167" s="175"/>
      <c r="J167" s="176">
        <f t="shared" si="40"/>
        <v>0</v>
      </c>
      <c r="K167" s="172" t="s">
        <v>1286</v>
      </c>
      <c r="L167" s="52"/>
      <c r="M167" s="177" t="s">
        <v>20</v>
      </c>
      <c r="N167" s="178" t="s">
        <v>45</v>
      </c>
      <c r="O167" s="33"/>
      <c r="P167" s="179">
        <f t="shared" si="41"/>
        <v>0</v>
      </c>
      <c r="Q167" s="179">
        <v>0</v>
      </c>
      <c r="R167" s="179">
        <f t="shared" si="42"/>
        <v>0</v>
      </c>
      <c r="S167" s="179">
        <v>0</v>
      </c>
      <c r="T167" s="180">
        <f t="shared" si="43"/>
        <v>0</v>
      </c>
      <c r="AR167" s="15" t="s">
        <v>143</v>
      </c>
      <c r="AT167" s="15" t="s">
        <v>145</v>
      </c>
      <c r="AU167" s="15" t="s">
        <v>22</v>
      </c>
      <c r="AY167" s="15" t="s">
        <v>144</v>
      </c>
      <c r="BE167" s="181">
        <f t="shared" si="44"/>
        <v>0</v>
      </c>
      <c r="BF167" s="181">
        <f t="shared" si="45"/>
        <v>0</v>
      </c>
      <c r="BG167" s="181">
        <f t="shared" si="46"/>
        <v>0</v>
      </c>
      <c r="BH167" s="181">
        <f t="shared" si="47"/>
        <v>0</v>
      </c>
      <c r="BI167" s="181">
        <f t="shared" si="48"/>
        <v>0</v>
      </c>
      <c r="BJ167" s="15" t="s">
        <v>22</v>
      </c>
      <c r="BK167" s="181">
        <f t="shared" si="49"/>
        <v>0</v>
      </c>
      <c r="BL167" s="15" t="s">
        <v>143</v>
      </c>
      <c r="BM167" s="15" t="s">
        <v>1486</v>
      </c>
    </row>
    <row r="168" spans="2:65" s="1" customFormat="1" ht="57" customHeight="1">
      <c r="B168" s="32"/>
      <c r="C168" s="170" t="s">
        <v>860</v>
      </c>
      <c r="D168" s="170" t="s">
        <v>145</v>
      </c>
      <c r="E168" s="171" t="s">
        <v>245</v>
      </c>
      <c r="F168" s="172" t="s">
        <v>1487</v>
      </c>
      <c r="G168" s="173" t="s">
        <v>153</v>
      </c>
      <c r="H168" s="174">
        <v>10</v>
      </c>
      <c r="I168" s="175"/>
      <c r="J168" s="176">
        <f t="shared" si="40"/>
        <v>0</v>
      </c>
      <c r="K168" s="172" t="s">
        <v>149</v>
      </c>
      <c r="L168" s="52"/>
      <c r="M168" s="177" t="s">
        <v>20</v>
      </c>
      <c r="N168" s="178" t="s">
        <v>45</v>
      </c>
      <c r="O168" s="33"/>
      <c r="P168" s="179">
        <f t="shared" si="41"/>
        <v>0</v>
      </c>
      <c r="Q168" s="179">
        <v>0</v>
      </c>
      <c r="R168" s="179">
        <f t="shared" si="42"/>
        <v>0</v>
      </c>
      <c r="S168" s="179">
        <v>0</v>
      </c>
      <c r="T168" s="180">
        <f t="shared" si="43"/>
        <v>0</v>
      </c>
      <c r="AR168" s="15" t="s">
        <v>143</v>
      </c>
      <c r="AT168" s="15" t="s">
        <v>145</v>
      </c>
      <c r="AU168" s="15" t="s">
        <v>22</v>
      </c>
      <c r="AY168" s="15" t="s">
        <v>144</v>
      </c>
      <c r="BE168" s="181">
        <f t="shared" si="44"/>
        <v>0</v>
      </c>
      <c r="BF168" s="181">
        <f t="shared" si="45"/>
        <v>0</v>
      </c>
      <c r="BG168" s="181">
        <f t="shared" si="46"/>
        <v>0</v>
      </c>
      <c r="BH168" s="181">
        <f t="shared" si="47"/>
        <v>0</v>
      </c>
      <c r="BI168" s="181">
        <f t="shared" si="48"/>
        <v>0</v>
      </c>
      <c r="BJ168" s="15" t="s">
        <v>22</v>
      </c>
      <c r="BK168" s="181">
        <f t="shared" si="49"/>
        <v>0</v>
      </c>
      <c r="BL168" s="15" t="s">
        <v>143</v>
      </c>
      <c r="BM168" s="15" t="s">
        <v>1488</v>
      </c>
    </row>
    <row r="169" spans="2:65" s="1" customFormat="1" ht="22.5" customHeight="1">
      <c r="B169" s="32"/>
      <c r="C169" s="170" t="s">
        <v>864</v>
      </c>
      <c r="D169" s="170" t="s">
        <v>145</v>
      </c>
      <c r="E169" s="171" t="s">
        <v>249</v>
      </c>
      <c r="F169" s="172" t="s">
        <v>1489</v>
      </c>
      <c r="G169" s="173" t="s">
        <v>153</v>
      </c>
      <c r="H169" s="174">
        <v>2</v>
      </c>
      <c r="I169" s="175"/>
      <c r="J169" s="176">
        <f t="shared" si="40"/>
        <v>0</v>
      </c>
      <c r="K169" s="172" t="s">
        <v>149</v>
      </c>
      <c r="L169" s="52"/>
      <c r="M169" s="177" t="s">
        <v>20</v>
      </c>
      <c r="N169" s="178" t="s">
        <v>45</v>
      </c>
      <c r="O169" s="33"/>
      <c r="P169" s="179">
        <f t="shared" si="41"/>
        <v>0</v>
      </c>
      <c r="Q169" s="179">
        <v>0</v>
      </c>
      <c r="R169" s="179">
        <f t="shared" si="42"/>
        <v>0</v>
      </c>
      <c r="S169" s="179">
        <v>0</v>
      </c>
      <c r="T169" s="180">
        <f t="shared" si="43"/>
        <v>0</v>
      </c>
      <c r="AR169" s="15" t="s">
        <v>143</v>
      </c>
      <c r="AT169" s="15" t="s">
        <v>145</v>
      </c>
      <c r="AU169" s="15" t="s">
        <v>22</v>
      </c>
      <c r="AY169" s="15" t="s">
        <v>144</v>
      </c>
      <c r="BE169" s="181">
        <f t="shared" si="44"/>
        <v>0</v>
      </c>
      <c r="BF169" s="181">
        <f t="shared" si="45"/>
        <v>0</v>
      </c>
      <c r="BG169" s="181">
        <f t="shared" si="46"/>
        <v>0</v>
      </c>
      <c r="BH169" s="181">
        <f t="shared" si="47"/>
        <v>0</v>
      </c>
      <c r="BI169" s="181">
        <f t="shared" si="48"/>
        <v>0</v>
      </c>
      <c r="BJ169" s="15" t="s">
        <v>22</v>
      </c>
      <c r="BK169" s="181">
        <f t="shared" si="49"/>
        <v>0</v>
      </c>
      <c r="BL169" s="15" t="s">
        <v>143</v>
      </c>
      <c r="BM169" s="15" t="s">
        <v>1490</v>
      </c>
    </row>
    <row r="170" spans="2:65" s="1" customFormat="1" ht="22.5" customHeight="1">
      <c r="B170" s="32"/>
      <c r="C170" s="170" t="s">
        <v>868</v>
      </c>
      <c r="D170" s="170" t="s">
        <v>145</v>
      </c>
      <c r="E170" s="171" t="s">
        <v>253</v>
      </c>
      <c r="F170" s="172" t="s">
        <v>1491</v>
      </c>
      <c r="G170" s="173" t="s">
        <v>153</v>
      </c>
      <c r="H170" s="174">
        <v>2</v>
      </c>
      <c r="I170" s="175"/>
      <c r="J170" s="176">
        <f t="shared" si="40"/>
        <v>0</v>
      </c>
      <c r="K170" s="172" t="s">
        <v>149</v>
      </c>
      <c r="L170" s="52"/>
      <c r="M170" s="177" t="s">
        <v>20</v>
      </c>
      <c r="N170" s="178" t="s">
        <v>45</v>
      </c>
      <c r="O170" s="33"/>
      <c r="P170" s="179">
        <f t="shared" si="41"/>
        <v>0</v>
      </c>
      <c r="Q170" s="179">
        <v>0</v>
      </c>
      <c r="R170" s="179">
        <f t="shared" si="42"/>
        <v>0</v>
      </c>
      <c r="S170" s="179">
        <v>0</v>
      </c>
      <c r="T170" s="180">
        <f t="shared" si="43"/>
        <v>0</v>
      </c>
      <c r="AR170" s="15" t="s">
        <v>143</v>
      </c>
      <c r="AT170" s="15" t="s">
        <v>145</v>
      </c>
      <c r="AU170" s="15" t="s">
        <v>22</v>
      </c>
      <c r="AY170" s="15" t="s">
        <v>144</v>
      </c>
      <c r="BE170" s="181">
        <f t="shared" si="44"/>
        <v>0</v>
      </c>
      <c r="BF170" s="181">
        <f t="shared" si="45"/>
        <v>0</v>
      </c>
      <c r="BG170" s="181">
        <f t="shared" si="46"/>
        <v>0</v>
      </c>
      <c r="BH170" s="181">
        <f t="shared" si="47"/>
        <v>0</v>
      </c>
      <c r="BI170" s="181">
        <f t="shared" si="48"/>
        <v>0</v>
      </c>
      <c r="BJ170" s="15" t="s">
        <v>22</v>
      </c>
      <c r="BK170" s="181">
        <f t="shared" si="49"/>
        <v>0</v>
      </c>
      <c r="BL170" s="15" t="s">
        <v>143</v>
      </c>
      <c r="BM170" s="15" t="s">
        <v>1492</v>
      </c>
    </row>
    <row r="171" spans="2:65" s="1" customFormat="1" ht="22.5" customHeight="1">
      <c r="B171" s="32"/>
      <c r="C171" s="170" t="s">
        <v>872</v>
      </c>
      <c r="D171" s="170" t="s">
        <v>145</v>
      </c>
      <c r="E171" s="171" t="s">
        <v>257</v>
      </c>
      <c r="F171" s="172" t="s">
        <v>1493</v>
      </c>
      <c r="G171" s="173" t="s">
        <v>153</v>
      </c>
      <c r="H171" s="174">
        <v>12</v>
      </c>
      <c r="I171" s="175"/>
      <c r="J171" s="176">
        <f t="shared" si="40"/>
        <v>0</v>
      </c>
      <c r="K171" s="172" t="s">
        <v>149</v>
      </c>
      <c r="L171" s="52"/>
      <c r="M171" s="177" t="s">
        <v>20</v>
      </c>
      <c r="N171" s="178" t="s">
        <v>45</v>
      </c>
      <c r="O171" s="33"/>
      <c r="P171" s="179">
        <f t="shared" si="41"/>
        <v>0</v>
      </c>
      <c r="Q171" s="179">
        <v>0</v>
      </c>
      <c r="R171" s="179">
        <f t="shared" si="42"/>
        <v>0</v>
      </c>
      <c r="S171" s="179">
        <v>0</v>
      </c>
      <c r="T171" s="180">
        <f t="shared" si="43"/>
        <v>0</v>
      </c>
      <c r="AR171" s="15" t="s">
        <v>143</v>
      </c>
      <c r="AT171" s="15" t="s">
        <v>145</v>
      </c>
      <c r="AU171" s="15" t="s">
        <v>22</v>
      </c>
      <c r="AY171" s="15" t="s">
        <v>144</v>
      </c>
      <c r="BE171" s="181">
        <f t="shared" si="44"/>
        <v>0</v>
      </c>
      <c r="BF171" s="181">
        <f t="shared" si="45"/>
        <v>0</v>
      </c>
      <c r="BG171" s="181">
        <f t="shared" si="46"/>
        <v>0</v>
      </c>
      <c r="BH171" s="181">
        <f t="shared" si="47"/>
        <v>0</v>
      </c>
      <c r="BI171" s="181">
        <f t="shared" si="48"/>
        <v>0</v>
      </c>
      <c r="BJ171" s="15" t="s">
        <v>22</v>
      </c>
      <c r="BK171" s="181">
        <f t="shared" si="49"/>
        <v>0</v>
      </c>
      <c r="BL171" s="15" t="s">
        <v>143</v>
      </c>
      <c r="BM171" s="15" t="s">
        <v>1494</v>
      </c>
    </row>
    <row r="172" spans="2:65" s="1" customFormat="1" ht="22.5" customHeight="1">
      <c r="B172" s="32"/>
      <c r="C172" s="170" t="s">
        <v>876</v>
      </c>
      <c r="D172" s="170" t="s">
        <v>145</v>
      </c>
      <c r="E172" s="171" t="s">
        <v>261</v>
      </c>
      <c r="F172" s="172" t="s">
        <v>1495</v>
      </c>
      <c r="G172" s="173" t="s">
        <v>153</v>
      </c>
      <c r="H172" s="174">
        <v>14</v>
      </c>
      <c r="I172" s="175"/>
      <c r="J172" s="176">
        <f t="shared" si="40"/>
        <v>0</v>
      </c>
      <c r="K172" s="172" t="s">
        <v>149</v>
      </c>
      <c r="L172" s="52"/>
      <c r="M172" s="177" t="s">
        <v>20</v>
      </c>
      <c r="N172" s="178" t="s">
        <v>45</v>
      </c>
      <c r="O172" s="33"/>
      <c r="P172" s="179">
        <f t="shared" si="41"/>
        <v>0</v>
      </c>
      <c r="Q172" s="179">
        <v>0</v>
      </c>
      <c r="R172" s="179">
        <f t="shared" si="42"/>
        <v>0</v>
      </c>
      <c r="S172" s="179">
        <v>0</v>
      </c>
      <c r="T172" s="180">
        <f t="shared" si="43"/>
        <v>0</v>
      </c>
      <c r="AR172" s="15" t="s">
        <v>143</v>
      </c>
      <c r="AT172" s="15" t="s">
        <v>145</v>
      </c>
      <c r="AU172" s="15" t="s">
        <v>22</v>
      </c>
      <c r="AY172" s="15" t="s">
        <v>144</v>
      </c>
      <c r="BE172" s="181">
        <f t="shared" si="44"/>
        <v>0</v>
      </c>
      <c r="BF172" s="181">
        <f t="shared" si="45"/>
        <v>0</v>
      </c>
      <c r="BG172" s="181">
        <f t="shared" si="46"/>
        <v>0</v>
      </c>
      <c r="BH172" s="181">
        <f t="shared" si="47"/>
        <v>0</v>
      </c>
      <c r="BI172" s="181">
        <f t="shared" si="48"/>
        <v>0</v>
      </c>
      <c r="BJ172" s="15" t="s">
        <v>22</v>
      </c>
      <c r="BK172" s="181">
        <f t="shared" si="49"/>
        <v>0</v>
      </c>
      <c r="BL172" s="15" t="s">
        <v>143</v>
      </c>
      <c r="BM172" s="15" t="s">
        <v>1496</v>
      </c>
    </row>
    <row r="173" spans="2:65" s="1" customFormat="1" ht="22.5" customHeight="1">
      <c r="B173" s="32"/>
      <c r="C173" s="170" t="s">
        <v>880</v>
      </c>
      <c r="D173" s="170" t="s">
        <v>145</v>
      </c>
      <c r="E173" s="171" t="s">
        <v>265</v>
      </c>
      <c r="F173" s="172" t="s">
        <v>1497</v>
      </c>
      <c r="G173" s="173" t="s">
        <v>153</v>
      </c>
      <c r="H173" s="174">
        <v>10</v>
      </c>
      <c r="I173" s="175"/>
      <c r="J173" s="176">
        <f t="shared" si="40"/>
        <v>0</v>
      </c>
      <c r="K173" s="172" t="s">
        <v>149</v>
      </c>
      <c r="L173" s="52"/>
      <c r="M173" s="177" t="s">
        <v>20</v>
      </c>
      <c r="N173" s="178" t="s">
        <v>45</v>
      </c>
      <c r="O173" s="33"/>
      <c r="P173" s="179">
        <f t="shared" si="41"/>
        <v>0</v>
      </c>
      <c r="Q173" s="179">
        <v>0</v>
      </c>
      <c r="R173" s="179">
        <f t="shared" si="42"/>
        <v>0</v>
      </c>
      <c r="S173" s="179">
        <v>0</v>
      </c>
      <c r="T173" s="180">
        <f t="shared" si="43"/>
        <v>0</v>
      </c>
      <c r="AR173" s="15" t="s">
        <v>143</v>
      </c>
      <c r="AT173" s="15" t="s">
        <v>145</v>
      </c>
      <c r="AU173" s="15" t="s">
        <v>22</v>
      </c>
      <c r="AY173" s="15" t="s">
        <v>144</v>
      </c>
      <c r="BE173" s="181">
        <f t="shared" si="44"/>
        <v>0</v>
      </c>
      <c r="BF173" s="181">
        <f t="shared" si="45"/>
        <v>0</v>
      </c>
      <c r="BG173" s="181">
        <f t="shared" si="46"/>
        <v>0</v>
      </c>
      <c r="BH173" s="181">
        <f t="shared" si="47"/>
        <v>0</v>
      </c>
      <c r="BI173" s="181">
        <f t="shared" si="48"/>
        <v>0</v>
      </c>
      <c r="BJ173" s="15" t="s">
        <v>22</v>
      </c>
      <c r="BK173" s="181">
        <f t="shared" si="49"/>
        <v>0</v>
      </c>
      <c r="BL173" s="15" t="s">
        <v>143</v>
      </c>
      <c r="BM173" s="15" t="s">
        <v>1498</v>
      </c>
    </row>
    <row r="174" spans="2:65" s="1" customFormat="1" ht="22.5" customHeight="1">
      <c r="B174" s="32"/>
      <c r="C174" s="170" t="s">
        <v>884</v>
      </c>
      <c r="D174" s="170" t="s">
        <v>145</v>
      </c>
      <c r="E174" s="171" t="s">
        <v>269</v>
      </c>
      <c r="F174" s="172" t="s">
        <v>1499</v>
      </c>
      <c r="G174" s="173" t="s">
        <v>153</v>
      </c>
      <c r="H174" s="174">
        <v>2</v>
      </c>
      <c r="I174" s="175"/>
      <c r="J174" s="176">
        <f t="shared" si="40"/>
        <v>0</v>
      </c>
      <c r="K174" s="172" t="s">
        <v>149</v>
      </c>
      <c r="L174" s="52"/>
      <c r="M174" s="177" t="s">
        <v>20</v>
      </c>
      <c r="N174" s="178" t="s">
        <v>45</v>
      </c>
      <c r="O174" s="33"/>
      <c r="P174" s="179">
        <f t="shared" si="41"/>
        <v>0</v>
      </c>
      <c r="Q174" s="179">
        <v>0</v>
      </c>
      <c r="R174" s="179">
        <f t="shared" si="42"/>
        <v>0</v>
      </c>
      <c r="S174" s="179">
        <v>0</v>
      </c>
      <c r="T174" s="180">
        <f t="shared" si="43"/>
        <v>0</v>
      </c>
      <c r="AR174" s="15" t="s">
        <v>143</v>
      </c>
      <c r="AT174" s="15" t="s">
        <v>145</v>
      </c>
      <c r="AU174" s="15" t="s">
        <v>22</v>
      </c>
      <c r="AY174" s="15" t="s">
        <v>144</v>
      </c>
      <c r="BE174" s="181">
        <f t="shared" si="44"/>
        <v>0</v>
      </c>
      <c r="BF174" s="181">
        <f t="shared" si="45"/>
        <v>0</v>
      </c>
      <c r="BG174" s="181">
        <f t="shared" si="46"/>
        <v>0</v>
      </c>
      <c r="BH174" s="181">
        <f t="shared" si="47"/>
        <v>0</v>
      </c>
      <c r="BI174" s="181">
        <f t="shared" si="48"/>
        <v>0</v>
      </c>
      <c r="BJ174" s="15" t="s">
        <v>22</v>
      </c>
      <c r="BK174" s="181">
        <f t="shared" si="49"/>
        <v>0</v>
      </c>
      <c r="BL174" s="15" t="s">
        <v>143</v>
      </c>
      <c r="BM174" s="15" t="s">
        <v>1500</v>
      </c>
    </row>
    <row r="175" spans="2:65" s="1" customFormat="1" ht="22.5" customHeight="1">
      <c r="B175" s="32"/>
      <c r="C175" s="170" t="s">
        <v>888</v>
      </c>
      <c r="D175" s="170" t="s">
        <v>145</v>
      </c>
      <c r="E175" s="171" t="s">
        <v>273</v>
      </c>
      <c r="F175" s="172" t="s">
        <v>1501</v>
      </c>
      <c r="G175" s="173" t="s">
        <v>153</v>
      </c>
      <c r="H175" s="174">
        <v>2</v>
      </c>
      <c r="I175" s="175"/>
      <c r="J175" s="176">
        <f t="shared" si="40"/>
        <v>0</v>
      </c>
      <c r="K175" s="172" t="s">
        <v>149</v>
      </c>
      <c r="L175" s="52"/>
      <c r="M175" s="177" t="s">
        <v>20</v>
      </c>
      <c r="N175" s="178" t="s">
        <v>45</v>
      </c>
      <c r="O175" s="33"/>
      <c r="P175" s="179">
        <f t="shared" si="41"/>
        <v>0</v>
      </c>
      <c r="Q175" s="179">
        <v>0</v>
      </c>
      <c r="R175" s="179">
        <f t="shared" si="42"/>
        <v>0</v>
      </c>
      <c r="S175" s="179">
        <v>0</v>
      </c>
      <c r="T175" s="180">
        <f t="shared" si="43"/>
        <v>0</v>
      </c>
      <c r="AR175" s="15" t="s">
        <v>143</v>
      </c>
      <c r="AT175" s="15" t="s">
        <v>145</v>
      </c>
      <c r="AU175" s="15" t="s">
        <v>22</v>
      </c>
      <c r="AY175" s="15" t="s">
        <v>144</v>
      </c>
      <c r="BE175" s="181">
        <f t="shared" si="44"/>
        <v>0</v>
      </c>
      <c r="BF175" s="181">
        <f t="shared" si="45"/>
        <v>0</v>
      </c>
      <c r="BG175" s="181">
        <f t="shared" si="46"/>
        <v>0</v>
      </c>
      <c r="BH175" s="181">
        <f t="shared" si="47"/>
        <v>0</v>
      </c>
      <c r="BI175" s="181">
        <f t="shared" si="48"/>
        <v>0</v>
      </c>
      <c r="BJ175" s="15" t="s">
        <v>22</v>
      </c>
      <c r="BK175" s="181">
        <f t="shared" si="49"/>
        <v>0</v>
      </c>
      <c r="BL175" s="15" t="s">
        <v>143</v>
      </c>
      <c r="BM175" s="15" t="s">
        <v>1502</v>
      </c>
    </row>
    <row r="176" spans="2:65" s="1" customFormat="1" ht="22.5" customHeight="1">
      <c r="B176" s="32"/>
      <c r="C176" s="170" t="s">
        <v>892</v>
      </c>
      <c r="D176" s="170" t="s">
        <v>145</v>
      </c>
      <c r="E176" s="171" t="s">
        <v>277</v>
      </c>
      <c r="F176" s="172" t="s">
        <v>1503</v>
      </c>
      <c r="G176" s="173" t="s">
        <v>153</v>
      </c>
      <c r="H176" s="174">
        <v>4</v>
      </c>
      <c r="I176" s="175"/>
      <c r="J176" s="176">
        <f t="shared" si="40"/>
        <v>0</v>
      </c>
      <c r="K176" s="172" t="s">
        <v>149</v>
      </c>
      <c r="L176" s="52"/>
      <c r="M176" s="177" t="s">
        <v>20</v>
      </c>
      <c r="N176" s="178" t="s">
        <v>45</v>
      </c>
      <c r="O176" s="33"/>
      <c r="P176" s="179">
        <f t="shared" si="41"/>
        <v>0</v>
      </c>
      <c r="Q176" s="179">
        <v>0</v>
      </c>
      <c r="R176" s="179">
        <f t="shared" si="42"/>
        <v>0</v>
      </c>
      <c r="S176" s="179">
        <v>0</v>
      </c>
      <c r="T176" s="180">
        <f t="shared" si="43"/>
        <v>0</v>
      </c>
      <c r="AR176" s="15" t="s">
        <v>143</v>
      </c>
      <c r="AT176" s="15" t="s">
        <v>145</v>
      </c>
      <c r="AU176" s="15" t="s">
        <v>22</v>
      </c>
      <c r="AY176" s="15" t="s">
        <v>144</v>
      </c>
      <c r="BE176" s="181">
        <f t="shared" si="44"/>
        <v>0</v>
      </c>
      <c r="BF176" s="181">
        <f t="shared" si="45"/>
        <v>0</v>
      </c>
      <c r="BG176" s="181">
        <f t="shared" si="46"/>
        <v>0</v>
      </c>
      <c r="BH176" s="181">
        <f t="shared" si="47"/>
        <v>0</v>
      </c>
      <c r="BI176" s="181">
        <f t="shared" si="48"/>
        <v>0</v>
      </c>
      <c r="BJ176" s="15" t="s">
        <v>22</v>
      </c>
      <c r="BK176" s="181">
        <f t="shared" si="49"/>
        <v>0</v>
      </c>
      <c r="BL176" s="15" t="s">
        <v>143</v>
      </c>
      <c r="BM176" s="15" t="s">
        <v>1504</v>
      </c>
    </row>
    <row r="177" spans="2:65" s="1" customFormat="1" ht="22.5" customHeight="1">
      <c r="B177" s="32"/>
      <c r="C177" s="170" t="s">
        <v>896</v>
      </c>
      <c r="D177" s="170" t="s">
        <v>145</v>
      </c>
      <c r="E177" s="171" t="s">
        <v>281</v>
      </c>
      <c r="F177" s="172" t="s">
        <v>1505</v>
      </c>
      <c r="G177" s="173" t="s">
        <v>153</v>
      </c>
      <c r="H177" s="174">
        <v>1</v>
      </c>
      <c r="I177" s="175"/>
      <c r="J177" s="176">
        <f t="shared" si="40"/>
        <v>0</v>
      </c>
      <c r="K177" s="172" t="s">
        <v>149</v>
      </c>
      <c r="L177" s="52"/>
      <c r="M177" s="177" t="s">
        <v>20</v>
      </c>
      <c r="N177" s="178" t="s">
        <v>45</v>
      </c>
      <c r="O177" s="33"/>
      <c r="P177" s="179">
        <f t="shared" si="41"/>
        <v>0</v>
      </c>
      <c r="Q177" s="179">
        <v>0</v>
      </c>
      <c r="R177" s="179">
        <f t="shared" si="42"/>
        <v>0</v>
      </c>
      <c r="S177" s="179">
        <v>0</v>
      </c>
      <c r="T177" s="180">
        <f t="shared" si="43"/>
        <v>0</v>
      </c>
      <c r="AR177" s="15" t="s">
        <v>143</v>
      </c>
      <c r="AT177" s="15" t="s">
        <v>145</v>
      </c>
      <c r="AU177" s="15" t="s">
        <v>22</v>
      </c>
      <c r="AY177" s="15" t="s">
        <v>144</v>
      </c>
      <c r="BE177" s="181">
        <f t="shared" si="44"/>
        <v>0</v>
      </c>
      <c r="BF177" s="181">
        <f t="shared" si="45"/>
        <v>0</v>
      </c>
      <c r="BG177" s="181">
        <f t="shared" si="46"/>
        <v>0</v>
      </c>
      <c r="BH177" s="181">
        <f t="shared" si="47"/>
        <v>0</v>
      </c>
      <c r="BI177" s="181">
        <f t="shared" si="48"/>
        <v>0</v>
      </c>
      <c r="BJ177" s="15" t="s">
        <v>22</v>
      </c>
      <c r="BK177" s="181">
        <f t="shared" si="49"/>
        <v>0</v>
      </c>
      <c r="BL177" s="15" t="s">
        <v>143</v>
      </c>
      <c r="BM177" s="15" t="s">
        <v>1506</v>
      </c>
    </row>
    <row r="178" spans="2:65" s="1" customFormat="1" ht="22.5" customHeight="1">
      <c r="B178" s="32"/>
      <c r="C178" s="170" t="s">
        <v>900</v>
      </c>
      <c r="D178" s="170" t="s">
        <v>145</v>
      </c>
      <c r="E178" s="171" t="s">
        <v>285</v>
      </c>
      <c r="F178" s="172" t="s">
        <v>1507</v>
      </c>
      <c r="G178" s="173" t="s">
        <v>153</v>
      </c>
      <c r="H178" s="174">
        <v>1</v>
      </c>
      <c r="I178" s="175"/>
      <c r="J178" s="176">
        <f t="shared" si="40"/>
        <v>0</v>
      </c>
      <c r="K178" s="172" t="s">
        <v>149</v>
      </c>
      <c r="L178" s="52"/>
      <c r="M178" s="177" t="s">
        <v>20</v>
      </c>
      <c r="N178" s="178" t="s">
        <v>45</v>
      </c>
      <c r="O178" s="33"/>
      <c r="P178" s="179">
        <f t="shared" si="41"/>
        <v>0</v>
      </c>
      <c r="Q178" s="179">
        <v>0</v>
      </c>
      <c r="R178" s="179">
        <f t="shared" si="42"/>
        <v>0</v>
      </c>
      <c r="S178" s="179">
        <v>0</v>
      </c>
      <c r="T178" s="180">
        <f t="shared" si="43"/>
        <v>0</v>
      </c>
      <c r="AR178" s="15" t="s">
        <v>143</v>
      </c>
      <c r="AT178" s="15" t="s">
        <v>145</v>
      </c>
      <c r="AU178" s="15" t="s">
        <v>22</v>
      </c>
      <c r="AY178" s="15" t="s">
        <v>144</v>
      </c>
      <c r="BE178" s="181">
        <f t="shared" si="44"/>
        <v>0</v>
      </c>
      <c r="BF178" s="181">
        <f t="shared" si="45"/>
        <v>0</v>
      </c>
      <c r="BG178" s="181">
        <f t="shared" si="46"/>
        <v>0</v>
      </c>
      <c r="BH178" s="181">
        <f t="shared" si="47"/>
        <v>0</v>
      </c>
      <c r="BI178" s="181">
        <f t="shared" si="48"/>
        <v>0</v>
      </c>
      <c r="BJ178" s="15" t="s">
        <v>22</v>
      </c>
      <c r="BK178" s="181">
        <f t="shared" si="49"/>
        <v>0</v>
      </c>
      <c r="BL178" s="15" t="s">
        <v>143</v>
      </c>
      <c r="BM178" s="15" t="s">
        <v>1508</v>
      </c>
    </row>
    <row r="179" spans="2:65" s="1" customFormat="1" ht="57" customHeight="1">
      <c r="B179" s="32"/>
      <c r="C179" s="170" t="s">
        <v>904</v>
      </c>
      <c r="D179" s="170" t="s">
        <v>145</v>
      </c>
      <c r="E179" s="171" t="s">
        <v>289</v>
      </c>
      <c r="F179" s="172" t="s">
        <v>1509</v>
      </c>
      <c r="G179" s="173" t="s">
        <v>153</v>
      </c>
      <c r="H179" s="174">
        <v>1</v>
      </c>
      <c r="I179" s="175"/>
      <c r="J179" s="176">
        <f t="shared" si="40"/>
        <v>0</v>
      </c>
      <c r="K179" s="172" t="s">
        <v>149</v>
      </c>
      <c r="L179" s="52"/>
      <c r="M179" s="177" t="s">
        <v>20</v>
      </c>
      <c r="N179" s="178" t="s">
        <v>45</v>
      </c>
      <c r="O179" s="33"/>
      <c r="P179" s="179">
        <f t="shared" si="41"/>
        <v>0</v>
      </c>
      <c r="Q179" s="179">
        <v>0</v>
      </c>
      <c r="R179" s="179">
        <f t="shared" si="42"/>
        <v>0</v>
      </c>
      <c r="S179" s="179">
        <v>0</v>
      </c>
      <c r="T179" s="180">
        <f t="shared" si="43"/>
        <v>0</v>
      </c>
      <c r="AR179" s="15" t="s">
        <v>143</v>
      </c>
      <c r="AT179" s="15" t="s">
        <v>145</v>
      </c>
      <c r="AU179" s="15" t="s">
        <v>22</v>
      </c>
      <c r="AY179" s="15" t="s">
        <v>144</v>
      </c>
      <c r="BE179" s="181">
        <f t="shared" si="44"/>
        <v>0</v>
      </c>
      <c r="BF179" s="181">
        <f t="shared" si="45"/>
        <v>0</v>
      </c>
      <c r="BG179" s="181">
        <f t="shared" si="46"/>
        <v>0</v>
      </c>
      <c r="BH179" s="181">
        <f t="shared" si="47"/>
        <v>0</v>
      </c>
      <c r="BI179" s="181">
        <f t="shared" si="48"/>
        <v>0</v>
      </c>
      <c r="BJ179" s="15" t="s">
        <v>22</v>
      </c>
      <c r="BK179" s="181">
        <f t="shared" si="49"/>
        <v>0</v>
      </c>
      <c r="BL179" s="15" t="s">
        <v>143</v>
      </c>
      <c r="BM179" s="15" t="s">
        <v>1510</v>
      </c>
    </row>
    <row r="180" spans="2:65" s="1" customFormat="1" ht="22.5" customHeight="1">
      <c r="B180" s="32"/>
      <c r="C180" s="170" t="s">
        <v>908</v>
      </c>
      <c r="D180" s="170" t="s">
        <v>145</v>
      </c>
      <c r="E180" s="171" t="s">
        <v>293</v>
      </c>
      <c r="F180" s="172" t="s">
        <v>1511</v>
      </c>
      <c r="G180" s="173" t="s">
        <v>153</v>
      </c>
      <c r="H180" s="174">
        <v>2</v>
      </c>
      <c r="I180" s="175"/>
      <c r="J180" s="176">
        <f t="shared" si="40"/>
        <v>0</v>
      </c>
      <c r="K180" s="172" t="s">
        <v>149</v>
      </c>
      <c r="L180" s="52"/>
      <c r="M180" s="177" t="s">
        <v>20</v>
      </c>
      <c r="N180" s="178" t="s">
        <v>45</v>
      </c>
      <c r="O180" s="33"/>
      <c r="P180" s="179">
        <f t="shared" si="41"/>
        <v>0</v>
      </c>
      <c r="Q180" s="179">
        <v>0</v>
      </c>
      <c r="R180" s="179">
        <f t="shared" si="42"/>
        <v>0</v>
      </c>
      <c r="S180" s="179">
        <v>0</v>
      </c>
      <c r="T180" s="180">
        <f t="shared" si="43"/>
        <v>0</v>
      </c>
      <c r="AR180" s="15" t="s">
        <v>143</v>
      </c>
      <c r="AT180" s="15" t="s">
        <v>145</v>
      </c>
      <c r="AU180" s="15" t="s">
        <v>22</v>
      </c>
      <c r="AY180" s="15" t="s">
        <v>144</v>
      </c>
      <c r="BE180" s="181">
        <f t="shared" si="44"/>
        <v>0</v>
      </c>
      <c r="BF180" s="181">
        <f t="shared" si="45"/>
        <v>0</v>
      </c>
      <c r="BG180" s="181">
        <f t="shared" si="46"/>
        <v>0</v>
      </c>
      <c r="BH180" s="181">
        <f t="shared" si="47"/>
        <v>0</v>
      </c>
      <c r="BI180" s="181">
        <f t="shared" si="48"/>
        <v>0</v>
      </c>
      <c r="BJ180" s="15" t="s">
        <v>22</v>
      </c>
      <c r="BK180" s="181">
        <f t="shared" si="49"/>
        <v>0</v>
      </c>
      <c r="BL180" s="15" t="s">
        <v>143</v>
      </c>
      <c r="BM180" s="15" t="s">
        <v>1512</v>
      </c>
    </row>
    <row r="181" spans="2:65" s="1" customFormat="1" ht="22.5" customHeight="1">
      <c r="B181" s="32"/>
      <c r="C181" s="170" t="s">
        <v>912</v>
      </c>
      <c r="D181" s="170" t="s">
        <v>145</v>
      </c>
      <c r="E181" s="171" t="s">
        <v>297</v>
      </c>
      <c r="F181" s="172" t="s">
        <v>1513</v>
      </c>
      <c r="G181" s="173" t="s">
        <v>153</v>
      </c>
      <c r="H181" s="174">
        <v>1</v>
      </c>
      <c r="I181" s="175"/>
      <c r="J181" s="176">
        <f t="shared" si="40"/>
        <v>0</v>
      </c>
      <c r="K181" s="172" t="s">
        <v>149</v>
      </c>
      <c r="L181" s="52"/>
      <c r="M181" s="177" t="s">
        <v>20</v>
      </c>
      <c r="N181" s="178" t="s">
        <v>45</v>
      </c>
      <c r="O181" s="33"/>
      <c r="P181" s="179">
        <f t="shared" si="41"/>
        <v>0</v>
      </c>
      <c r="Q181" s="179">
        <v>0</v>
      </c>
      <c r="R181" s="179">
        <f t="shared" si="42"/>
        <v>0</v>
      </c>
      <c r="S181" s="179">
        <v>0</v>
      </c>
      <c r="T181" s="180">
        <f t="shared" si="43"/>
        <v>0</v>
      </c>
      <c r="AR181" s="15" t="s">
        <v>143</v>
      </c>
      <c r="AT181" s="15" t="s">
        <v>145</v>
      </c>
      <c r="AU181" s="15" t="s">
        <v>22</v>
      </c>
      <c r="AY181" s="15" t="s">
        <v>144</v>
      </c>
      <c r="BE181" s="181">
        <f t="shared" si="44"/>
        <v>0</v>
      </c>
      <c r="BF181" s="181">
        <f t="shared" si="45"/>
        <v>0</v>
      </c>
      <c r="BG181" s="181">
        <f t="shared" si="46"/>
        <v>0</v>
      </c>
      <c r="BH181" s="181">
        <f t="shared" si="47"/>
        <v>0</v>
      </c>
      <c r="BI181" s="181">
        <f t="shared" si="48"/>
        <v>0</v>
      </c>
      <c r="BJ181" s="15" t="s">
        <v>22</v>
      </c>
      <c r="BK181" s="181">
        <f t="shared" si="49"/>
        <v>0</v>
      </c>
      <c r="BL181" s="15" t="s">
        <v>143</v>
      </c>
      <c r="BM181" s="15" t="s">
        <v>1514</v>
      </c>
    </row>
    <row r="182" spans="2:65" s="1" customFormat="1" ht="22.5" customHeight="1">
      <c r="B182" s="32"/>
      <c r="C182" s="170" t="s">
        <v>916</v>
      </c>
      <c r="D182" s="170" t="s">
        <v>145</v>
      </c>
      <c r="E182" s="171" t="s">
        <v>301</v>
      </c>
      <c r="F182" s="172" t="s">
        <v>1515</v>
      </c>
      <c r="G182" s="173" t="s">
        <v>153</v>
      </c>
      <c r="H182" s="174">
        <v>3</v>
      </c>
      <c r="I182" s="175"/>
      <c r="J182" s="176">
        <f t="shared" si="40"/>
        <v>0</v>
      </c>
      <c r="K182" s="172" t="s">
        <v>149</v>
      </c>
      <c r="L182" s="52"/>
      <c r="M182" s="177" t="s">
        <v>20</v>
      </c>
      <c r="N182" s="178" t="s">
        <v>45</v>
      </c>
      <c r="O182" s="33"/>
      <c r="P182" s="179">
        <f t="shared" si="41"/>
        <v>0</v>
      </c>
      <c r="Q182" s="179">
        <v>0</v>
      </c>
      <c r="R182" s="179">
        <f t="shared" si="42"/>
        <v>0</v>
      </c>
      <c r="S182" s="179">
        <v>0</v>
      </c>
      <c r="T182" s="180">
        <f t="shared" si="43"/>
        <v>0</v>
      </c>
      <c r="AR182" s="15" t="s">
        <v>143</v>
      </c>
      <c r="AT182" s="15" t="s">
        <v>145</v>
      </c>
      <c r="AU182" s="15" t="s">
        <v>22</v>
      </c>
      <c r="AY182" s="15" t="s">
        <v>144</v>
      </c>
      <c r="BE182" s="181">
        <f t="shared" si="44"/>
        <v>0</v>
      </c>
      <c r="BF182" s="181">
        <f t="shared" si="45"/>
        <v>0</v>
      </c>
      <c r="BG182" s="181">
        <f t="shared" si="46"/>
        <v>0</v>
      </c>
      <c r="BH182" s="181">
        <f t="shared" si="47"/>
        <v>0</v>
      </c>
      <c r="BI182" s="181">
        <f t="shared" si="48"/>
        <v>0</v>
      </c>
      <c r="BJ182" s="15" t="s">
        <v>22</v>
      </c>
      <c r="BK182" s="181">
        <f t="shared" si="49"/>
        <v>0</v>
      </c>
      <c r="BL182" s="15" t="s">
        <v>143</v>
      </c>
      <c r="BM182" s="15" t="s">
        <v>1516</v>
      </c>
    </row>
    <row r="183" spans="2:65" s="1" customFormat="1" ht="22.5" customHeight="1">
      <c r="B183" s="32"/>
      <c r="C183" s="170" t="s">
        <v>920</v>
      </c>
      <c r="D183" s="170" t="s">
        <v>145</v>
      </c>
      <c r="E183" s="171" t="s">
        <v>305</v>
      </c>
      <c r="F183" s="172" t="s">
        <v>1499</v>
      </c>
      <c r="G183" s="173" t="s">
        <v>153</v>
      </c>
      <c r="H183" s="174">
        <v>5</v>
      </c>
      <c r="I183" s="175"/>
      <c r="J183" s="176">
        <f t="shared" si="40"/>
        <v>0</v>
      </c>
      <c r="K183" s="172" t="s">
        <v>149</v>
      </c>
      <c r="L183" s="52"/>
      <c r="M183" s="177" t="s">
        <v>20</v>
      </c>
      <c r="N183" s="178" t="s">
        <v>45</v>
      </c>
      <c r="O183" s="33"/>
      <c r="P183" s="179">
        <f t="shared" si="41"/>
        <v>0</v>
      </c>
      <c r="Q183" s="179">
        <v>0</v>
      </c>
      <c r="R183" s="179">
        <f t="shared" si="42"/>
        <v>0</v>
      </c>
      <c r="S183" s="179">
        <v>0</v>
      </c>
      <c r="T183" s="180">
        <f t="shared" si="43"/>
        <v>0</v>
      </c>
      <c r="AR183" s="15" t="s">
        <v>143</v>
      </c>
      <c r="AT183" s="15" t="s">
        <v>145</v>
      </c>
      <c r="AU183" s="15" t="s">
        <v>22</v>
      </c>
      <c r="AY183" s="15" t="s">
        <v>144</v>
      </c>
      <c r="BE183" s="181">
        <f t="shared" si="44"/>
        <v>0</v>
      </c>
      <c r="BF183" s="181">
        <f t="shared" si="45"/>
        <v>0</v>
      </c>
      <c r="BG183" s="181">
        <f t="shared" si="46"/>
        <v>0</v>
      </c>
      <c r="BH183" s="181">
        <f t="shared" si="47"/>
        <v>0</v>
      </c>
      <c r="BI183" s="181">
        <f t="shared" si="48"/>
        <v>0</v>
      </c>
      <c r="BJ183" s="15" t="s">
        <v>22</v>
      </c>
      <c r="BK183" s="181">
        <f t="shared" si="49"/>
        <v>0</v>
      </c>
      <c r="BL183" s="15" t="s">
        <v>143</v>
      </c>
      <c r="BM183" s="15" t="s">
        <v>1517</v>
      </c>
    </row>
    <row r="184" spans="2:65" s="1" customFormat="1" ht="44.25" customHeight="1">
      <c r="B184" s="32"/>
      <c r="C184" s="170" t="s">
        <v>923</v>
      </c>
      <c r="D184" s="170" t="s">
        <v>145</v>
      </c>
      <c r="E184" s="171" t="s">
        <v>309</v>
      </c>
      <c r="F184" s="172" t="s">
        <v>1518</v>
      </c>
      <c r="G184" s="173" t="s">
        <v>148</v>
      </c>
      <c r="H184" s="174">
        <v>72</v>
      </c>
      <c r="I184" s="175"/>
      <c r="J184" s="176">
        <f t="shared" si="40"/>
        <v>0</v>
      </c>
      <c r="K184" s="172" t="s">
        <v>149</v>
      </c>
      <c r="L184" s="52"/>
      <c r="M184" s="177" t="s">
        <v>20</v>
      </c>
      <c r="N184" s="178" t="s">
        <v>45</v>
      </c>
      <c r="O184" s="33"/>
      <c r="P184" s="179">
        <f t="shared" si="41"/>
        <v>0</v>
      </c>
      <c r="Q184" s="179">
        <v>0</v>
      </c>
      <c r="R184" s="179">
        <f t="shared" si="42"/>
        <v>0</v>
      </c>
      <c r="S184" s="179">
        <v>0</v>
      </c>
      <c r="T184" s="180">
        <f t="shared" si="43"/>
        <v>0</v>
      </c>
      <c r="AR184" s="15" t="s">
        <v>143</v>
      </c>
      <c r="AT184" s="15" t="s">
        <v>145</v>
      </c>
      <c r="AU184" s="15" t="s">
        <v>22</v>
      </c>
      <c r="AY184" s="15" t="s">
        <v>144</v>
      </c>
      <c r="BE184" s="181">
        <f t="shared" si="44"/>
        <v>0</v>
      </c>
      <c r="BF184" s="181">
        <f t="shared" si="45"/>
        <v>0</v>
      </c>
      <c r="BG184" s="181">
        <f t="shared" si="46"/>
        <v>0</v>
      </c>
      <c r="BH184" s="181">
        <f t="shared" si="47"/>
        <v>0</v>
      </c>
      <c r="BI184" s="181">
        <f t="shared" si="48"/>
        <v>0</v>
      </c>
      <c r="BJ184" s="15" t="s">
        <v>22</v>
      </c>
      <c r="BK184" s="181">
        <f t="shared" si="49"/>
        <v>0</v>
      </c>
      <c r="BL184" s="15" t="s">
        <v>143</v>
      </c>
      <c r="BM184" s="15" t="s">
        <v>1519</v>
      </c>
    </row>
    <row r="185" spans="2:65" s="1" customFormat="1" ht="31.5" customHeight="1">
      <c r="B185" s="32"/>
      <c r="C185" s="170" t="s">
        <v>929</v>
      </c>
      <c r="D185" s="170" t="s">
        <v>145</v>
      </c>
      <c r="E185" s="171" t="s">
        <v>313</v>
      </c>
      <c r="F185" s="172" t="s">
        <v>1520</v>
      </c>
      <c r="G185" s="173" t="s">
        <v>153</v>
      </c>
      <c r="H185" s="174">
        <v>2</v>
      </c>
      <c r="I185" s="175"/>
      <c r="J185" s="176">
        <f t="shared" si="40"/>
        <v>0</v>
      </c>
      <c r="K185" s="172" t="s">
        <v>149</v>
      </c>
      <c r="L185" s="52"/>
      <c r="M185" s="177" t="s">
        <v>20</v>
      </c>
      <c r="N185" s="178" t="s">
        <v>45</v>
      </c>
      <c r="O185" s="33"/>
      <c r="P185" s="179">
        <f t="shared" si="41"/>
        <v>0</v>
      </c>
      <c r="Q185" s="179">
        <v>0</v>
      </c>
      <c r="R185" s="179">
        <f t="shared" si="42"/>
        <v>0</v>
      </c>
      <c r="S185" s="179">
        <v>0</v>
      </c>
      <c r="T185" s="180">
        <f t="shared" si="43"/>
        <v>0</v>
      </c>
      <c r="AR185" s="15" t="s">
        <v>143</v>
      </c>
      <c r="AT185" s="15" t="s">
        <v>145</v>
      </c>
      <c r="AU185" s="15" t="s">
        <v>22</v>
      </c>
      <c r="AY185" s="15" t="s">
        <v>144</v>
      </c>
      <c r="BE185" s="181">
        <f t="shared" si="44"/>
        <v>0</v>
      </c>
      <c r="BF185" s="181">
        <f t="shared" si="45"/>
        <v>0</v>
      </c>
      <c r="BG185" s="181">
        <f t="shared" si="46"/>
        <v>0</v>
      </c>
      <c r="BH185" s="181">
        <f t="shared" si="47"/>
        <v>0</v>
      </c>
      <c r="BI185" s="181">
        <f t="shared" si="48"/>
        <v>0</v>
      </c>
      <c r="BJ185" s="15" t="s">
        <v>22</v>
      </c>
      <c r="BK185" s="181">
        <f t="shared" si="49"/>
        <v>0</v>
      </c>
      <c r="BL185" s="15" t="s">
        <v>143</v>
      </c>
      <c r="BM185" s="15" t="s">
        <v>1521</v>
      </c>
    </row>
    <row r="186" spans="2:65" s="1" customFormat="1" ht="22.5" customHeight="1">
      <c r="B186" s="32"/>
      <c r="C186" s="170" t="s">
        <v>933</v>
      </c>
      <c r="D186" s="170" t="s">
        <v>145</v>
      </c>
      <c r="E186" s="171" t="s">
        <v>1522</v>
      </c>
      <c r="F186" s="172" t="s">
        <v>1523</v>
      </c>
      <c r="G186" s="173" t="s">
        <v>148</v>
      </c>
      <c r="H186" s="174">
        <v>13</v>
      </c>
      <c r="I186" s="175"/>
      <c r="J186" s="176">
        <f t="shared" si="40"/>
        <v>0</v>
      </c>
      <c r="K186" s="172" t="s">
        <v>1286</v>
      </c>
      <c r="L186" s="52"/>
      <c r="M186" s="177" t="s">
        <v>20</v>
      </c>
      <c r="N186" s="178" t="s">
        <v>45</v>
      </c>
      <c r="O186" s="33"/>
      <c r="P186" s="179">
        <f t="shared" si="41"/>
        <v>0</v>
      </c>
      <c r="Q186" s="179">
        <v>0</v>
      </c>
      <c r="R186" s="179">
        <f t="shared" si="42"/>
        <v>0</v>
      </c>
      <c r="S186" s="179">
        <v>0</v>
      </c>
      <c r="T186" s="180">
        <f t="shared" si="43"/>
        <v>0</v>
      </c>
      <c r="AR186" s="15" t="s">
        <v>143</v>
      </c>
      <c r="AT186" s="15" t="s">
        <v>145</v>
      </c>
      <c r="AU186" s="15" t="s">
        <v>22</v>
      </c>
      <c r="AY186" s="15" t="s">
        <v>144</v>
      </c>
      <c r="BE186" s="181">
        <f t="shared" si="44"/>
        <v>0</v>
      </c>
      <c r="BF186" s="181">
        <f t="shared" si="45"/>
        <v>0</v>
      </c>
      <c r="BG186" s="181">
        <f t="shared" si="46"/>
        <v>0</v>
      </c>
      <c r="BH186" s="181">
        <f t="shared" si="47"/>
        <v>0</v>
      </c>
      <c r="BI186" s="181">
        <f t="shared" si="48"/>
        <v>0</v>
      </c>
      <c r="BJ186" s="15" t="s">
        <v>22</v>
      </c>
      <c r="BK186" s="181">
        <f t="shared" si="49"/>
        <v>0</v>
      </c>
      <c r="BL186" s="15" t="s">
        <v>143</v>
      </c>
      <c r="BM186" s="15" t="s">
        <v>1524</v>
      </c>
    </row>
    <row r="187" spans="2:65" s="1" customFormat="1" ht="22.5" customHeight="1">
      <c r="B187" s="32"/>
      <c r="C187" s="170" t="s">
        <v>937</v>
      </c>
      <c r="D187" s="170" t="s">
        <v>145</v>
      </c>
      <c r="E187" s="171" t="s">
        <v>1525</v>
      </c>
      <c r="F187" s="172" t="s">
        <v>1526</v>
      </c>
      <c r="G187" s="173" t="s">
        <v>148</v>
      </c>
      <c r="H187" s="174">
        <v>30</v>
      </c>
      <c r="I187" s="175"/>
      <c r="J187" s="176">
        <f t="shared" si="40"/>
        <v>0</v>
      </c>
      <c r="K187" s="172" t="s">
        <v>1286</v>
      </c>
      <c r="L187" s="52"/>
      <c r="M187" s="177" t="s">
        <v>20</v>
      </c>
      <c r="N187" s="178" t="s">
        <v>45</v>
      </c>
      <c r="O187" s="33"/>
      <c r="P187" s="179">
        <f t="shared" si="41"/>
        <v>0</v>
      </c>
      <c r="Q187" s="179">
        <v>0</v>
      </c>
      <c r="R187" s="179">
        <f t="shared" si="42"/>
        <v>0</v>
      </c>
      <c r="S187" s="179">
        <v>0</v>
      </c>
      <c r="T187" s="180">
        <f t="shared" si="43"/>
        <v>0</v>
      </c>
      <c r="AR187" s="15" t="s">
        <v>143</v>
      </c>
      <c r="AT187" s="15" t="s">
        <v>145</v>
      </c>
      <c r="AU187" s="15" t="s">
        <v>22</v>
      </c>
      <c r="AY187" s="15" t="s">
        <v>144</v>
      </c>
      <c r="BE187" s="181">
        <f t="shared" si="44"/>
        <v>0</v>
      </c>
      <c r="BF187" s="181">
        <f t="shared" si="45"/>
        <v>0</v>
      </c>
      <c r="BG187" s="181">
        <f t="shared" si="46"/>
        <v>0</v>
      </c>
      <c r="BH187" s="181">
        <f t="shared" si="47"/>
        <v>0</v>
      </c>
      <c r="BI187" s="181">
        <f t="shared" si="48"/>
        <v>0</v>
      </c>
      <c r="BJ187" s="15" t="s">
        <v>22</v>
      </c>
      <c r="BK187" s="181">
        <f t="shared" si="49"/>
        <v>0</v>
      </c>
      <c r="BL187" s="15" t="s">
        <v>143</v>
      </c>
      <c r="BM187" s="15" t="s">
        <v>1527</v>
      </c>
    </row>
    <row r="188" spans="2:65" s="1" customFormat="1" ht="22.5" customHeight="1">
      <c r="B188" s="32"/>
      <c r="C188" s="170" t="s">
        <v>941</v>
      </c>
      <c r="D188" s="170" t="s">
        <v>145</v>
      </c>
      <c r="E188" s="171" t="s">
        <v>1528</v>
      </c>
      <c r="F188" s="172" t="s">
        <v>1529</v>
      </c>
      <c r="G188" s="173" t="s">
        <v>148</v>
      </c>
      <c r="H188" s="174">
        <v>14</v>
      </c>
      <c r="I188" s="175"/>
      <c r="J188" s="176">
        <f t="shared" si="40"/>
        <v>0</v>
      </c>
      <c r="K188" s="172" t="s">
        <v>1286</v>
      </c>
      <c r="L188" s="52"/>
      <c r="M188" s="177" t="s">
        <v>20</v>
      </c>
      <c r="N188" s="178" t="s">
        <v>45</v>
      </c>
      <c r="O188" s="33"/>
      <c r="P188" s="179">
        <f t="shared" si="41"/>
        <v>0</v>
      </c>
      <c r="Q188" s="179">
        <v>0</v>
      </c>
      <c r="R188" s="179">
        <f t="shared" si="42"/>
        <v>0</v>
      </c>
      <c r="S188" s="179">
        <v>0</v>
      </c>
      <c r="T188" s="180">
        <f t="shared" si="43"/>
        <v>0</v>
      </c>
      <c r="AR188" s="15" t="s">
        <v>143</v>
      </c>
      <c r="AT188" s="15" t="s">
        <v>145</v>
      </c>
      <c r="AU188" s="15" t="s">
        <v>22</v>
      </c>
      <c r="AY188" s="15" t="s">
        <v>144</v>
      </c>
      <c r="BE188" s="181">
        <f t="shared" si="44"/>
        <v>0</v>
      </c>
      <c r="BF188" s="181">
        <f t="shared" si="45"/>
        <v>0</v>
      </c>
      <c r="BG188" s="181">
        <f t="shared" si="46"/>
        <v>0</v>
      </c>
      <c r="BH188" s="181">
        <f t="shared" si="47"/>
        <v>0</v>
      </c>
      <c r="BI188" s="181">
        <f t="shared" si="48"/>
        <v>0</v>
      </c>
      <c r="BJ188" s="15" t="s">
        <v>22</v>
      </c>
      <c r="BK188" s="181">
        <f t="shared" si="49"/>
        <v>0</v>
      </c>
      <c r="BL188" s="15" t="s">
        <v>143</v>
      </c>
      <c r="BM188" s="15" t="s">
        <v>1530</v>
      </c>
    </row>
    <row r="189" spans="2:65" s="1" customFormat="1" ht="22.5" customHeight="1">
      <c r="B189" s="32"/>
      <c r="C189" s="170" t="s">
        <v>945</v>
      </c>
      <c r="D189" s="170" t="s">
        <v>145</v>
      </c>
      <c r="E189" s="171" t="s">
        <v>1531</v>
      </c>
      <c r="F189" s="172" t="s">
        <v>1532</v>
      </c>
      <c r="G189" s="173" t="s">
        <v>148</v>
      </c>
      <c r="H189" s="174">
        <v>9</v>
      </c>
      <c r="I189" s="175"/>
      <c r="J189" s="176">
        <f t="shared" si="40"/>
        <v>0</v>
      </c>
      <c r="K189" s="172" t="s">
        <v>1286</v>
      </c>
      <c r="L189" s="52"/>
      <c r="M189" s="177" t="s">
        <v>20</v>
      </c>
      <c r="N189" s="178" t="s">
        <v>45</v>
      </c>
      <c r="O189" s="33"/>
      <c r="P189" s="179">
        <f t="shared" si="41"/>
        <v>0</v>
      </c>
      <c r="Q189" s="179">
        <v>0</v>
      </c>
      <c r="R189" s="179">
        <f t="shared" si="42"/>
        <v>0</v>
      </c>
      <c r="S189" s="179">
        <v>0</v>
      </c>
      <c r="T189" s="180">
        <f t="shared" si="43"/>
        <v>0</v>
      </c>
      <c r="AR189" s="15" t="s">
        <v>143</v>
      </c>
      <c r="AT189" s="15" t="s">
        <v>145</v>
      </c>
      <c r="AU189" s="15" t="s">
        <v>22</v>
      </c>
      <c r="AY189" s="15" t="s">
        <v>144</v>
      </c>
      <c r="BE189" s="181">
        <f t="shared" si="44"/>
        <v>0</v>
      </c>
      <c r="BF189" s="181">
        <f t="shared" si="45"/>
        <v>0</v>
      </c>
      <c r="BG189" s="181">
        <f t="shared" si="46"/>
        <v>0</v>
      </c>
      <c r="BH189" s="181">
        <f t="shared" si="47"/>
        <v>0</v>
      </c>
      <c r="BI189" s="181">
        <f t="shared" si="48"/>
        <v>0</v>
      </c>
      <c r="BJ189" s="15" t="s">
        <v>22</v>
      </c>
      <c r="BK189" s="181">
        <f t="shared" si="49"/>
        <v>0</v>
      </c>
      <c r="BL189" s="15" t="s">
        <v>143</v>
      </c>
      <c r="BM189" s="15" t="s">
        <v>1533</v>
      </c>
    </row>
    <row r="190" spans="2:65" s="1" customFormat="1" ht="22.5" customHeight="1">
      <c r="B190" s="32"/>
      <c r="C190" s="170" t="s">
        <v>949</v>
      </c>
      <c r="D190" s="170" t="s">
        <v>145</v>
      </c>
      <c r="E190" s="171" t="s">
        <v>1534</v>
      </c>
      <c r="F190" s="172" t="s">
        <v>1535</v>
      </c>
      <c r="G190" s="173" t="s">
        <v>148</v>
      </c>
      <c r="H190" s="174">
        <v>6</v>
      </c>
      <c r="I190" s="175"/>
      <c r="J190" s="176">
        <f t="shared" si="40"/>
        <v>0</v>
      </c>
      <c r="K190" s="172" t="s">
        <v>1286</v>
      </c>
      <c r="L190" s="52"/>
      <c r="M190" s="177" t="s">
        <v>20</v>
      </c>
      <c r="N190" s="178" t="s">
        <v>45</v>
      </c>
      <c r="O190" s="33"/>
      <c r="P190" s="179">
        <f t="shared" si="41"/>
        <v>0</v>
      </c>
      <c r="Q190" s="179">
        <v>0</v>
      </c>
      <c r="R190" s="179">
        <f t="shared" si="42"/>
        <v>0</v>
      </c>
      <c r="S190" s="179">
        <v>0</v>
      </c>
      <c r="T190" s="180">
        <f t="shared" si="43"/>
        <v>0</v>
      </c>
      <c r="AR190" s="15" t="s">
        <v>143</v>
      </c>
      <c r="AT190" s="15" t="s">
        <v>145</v>
      </c>
      <c r="AU190" s="15" t="s">
        <v>22</v>
      </c>
      <c r="AY190" s="15" t="s">
        <v>144</v>
      </c>
      <c r="BE190" s="181">
        <f t="shared" si="44"/>
        <v>0</v>
      </c>
      <c r="BF190" s="181">
        <f t="shared" si="45"/>
        <v>0</v>
      </c>
      <c r="BG190" s="181">
        <f t="shared" si="46"/>
        <v>0</v>
      </c>
      <c r="BH190" s="181">
        <f t="shared" si="47"/>
        <v>0</v>
      </c>
      <c r="BI190" s="181">
        <f t="shared" si="48"/>
        <v>0</v>
      </c>
      <c r="BJ190" s="15" t="s">
        <v>22</v>
      </c>
      <c r="BK190" s="181">
        <f t="shared" si="49"/>
        <v>0</v>
      </c>
      <c r="BL190" s="15" t="s">
        <v>143</v>
      </c>
      <c r="BM190" s="15" t="s">
        <v>1536</v>
      </c>
    </row>
    <row r="191" spans="2:65" s="1" customFormat="1" ht="69.75" customHeight="1">
      <c r="B191" s="32"/>
      <c r="C191" s="170" t="s">
        <v>953</v>
      </c>
      <c r="D191" s="170" t="s">
        <v>145</v>
      </c>
      <c r="E191" s="171" t="s">
        <v>317</v>
      </c>
      <c r="F191" s="172" t="s">
        <v>1537</v>
      </c>
      <c r="G191" s="173" t="s">
        <v>148</v>
      </c>
      <c r="H191" s="174">
        <v>1</v>
      </c>
      <c r="I191" s="175"/>
      <c r="J191" s="176">
        <f t="shared" si="40"/>
        <v>0</v>
      </c>
      <c r="K191" s="172" t="s">
        <v>149</v>
      </c>
      <c r="L191" s="52"/>
      <c r="M191" s="177" t="s">
        <v>20</v>
      </c>
      <c r="N191" s="178" t="s">
        <v>45</v>
      </c>
      <c r="O191" s="33"/>
      <c r="P191" s="179">
        <f t="shared" si="41"/>
        <v>0</v>
      </c>
      <c r="Q191" s="179">
        <v>0</v>
      </c>
      <c r="R191" s="179">
        <f t="shared" si="42"/>
        <v>0</v>
      </c>
      <c r="S191" s="179">
        <v>0</v>
      </c>
      <c r="T191" s="180">
        <f t="shared" si="43"/>
        <v>0</v>
      </c>
      <c r="AR191" s="15" t="s">
        <v>143</v>
      </c>
      <c r="AT191" s="15" t="s">
        <v>145</v>
      </c>
      <c r="AU191" s="15" t="s">
        <v>22</v>
      </c>
      <c r="AY191" s="15" t="s">
        <v>144</v>
      </c>
      <c r="BE191" s="181">
        <f t="shared" si="44"/>
        <v>0</v>
      </c>
      <c r="BF191" s="181">
        <f t="shared" si="45"/>
        <v>0</v>
      </c>
      <c r="BG191" s="181">
        <f t="shared" si="46"/>
        <v>0</v>
      </c>
      <c r="BH191" s="181">
        <f t="shared" si="47"/>
        <v>0</v>
      </c>
      <c r="BI191" s="181">
        <f t="shared" si="48"/>
        <v>0</v>
      </c>
      <c r="BJ191" s="15" t="s">
        <v>22</v>
      </c>
      <c r="BK191" s="181">
        <f t="shared" si="49"/>
        <v>0</v>
      </c>
      <c r="BL191" s="15" t="s">
        <v>143</v>
      </c>
      <c r="BM191" s="15" t="s">
        <v>1538</v>
      </c>
    </row>
    <row r="192" spans="2:65" s="1" customFormat="1" ht="31.5" customHeight="1">
      <c r="B192" s="32"/>
      <c r="C192" s="170" t="s">
        <v>28</v>
      </c>
      <c r="D192" s="170" t="s">
        <v>145</v>
      </c>
      <c r="E192" s="171" t="s">
        <v>321</v>
      </c>
      <c r="F192" s="172" t="s">
        <v>1539</v>
      </c>
      <c r="G192" s="173" t="s">
        <v>192</v>
      </c>
      <c r="H192" s="174">
        <v>440</v>
      </c>
      <c r="I192" s="175"/>
      <c r="J192" s="176">
        <f t="shared" si="40"/>
        <v>0</v>
      </c>
      <c r="K192" s="172" t="s">
        <v>149</v>
      </c>
      <c r="L192" s="52"/>
      <c r="M192" s="177" t="s">
        <v>20</v>
      </c>
      <c r="N192" s="178" t="s">
        <v>45</v>
      </c>
      <c r="O192" s="33"/>
      <c r="P192" s="179">
        <f t="shared" si="41"/>
        <v>0</v>
      </c>
      <c r="Q192" s="179">
        <v>0</v>
      </c>
      <c r="R192" s="179">
        <f t="shared" si="42"/>
        <v>0</v>
      </c>
      <c r="S192" s="179">
        <v>0</v>
      </c>
      <c r="T192" s="180">
        <f t="shared" si="43"/>
        <v>0</v>
      </c>
      <c r="AR192" s="15" t="s">
        <v>143</v>
      </c>
      <c r="AT192" s="15" t="s">
        <v>145</v>
      </c>
      <c r="AU192" s="15" t="s">
        <v>22</v>
      </c>
      <c r="AY192" s="15" t="s">
        <v>144</v>
      </c>
      <c r="BE192" s="181">
        <f t="shared" si="44"/>
        <v>0</v>
      </c>
      <c r="BF192" s="181">
        <f t="shared" si="45"/>
        <v>0</v>
      </c>
      <c r="BG192" s="181">
        <f t="shared" si="46"/>
        <v>0</v>
      </c>
      <c r="BH192" s="181">
        <f t="shared" si="47"/>
        <v>0</v>
      </c>
      <c r="BI192" s="181">
        <f t="shared" si="48"/>
        <v>0</v>
      </c>
      <c r="BJ192" s="15" t="s">
        <v>22</v>
      </c>
      <c r="BK192" s="181">
        <f t="shared" si="49"/>
        <v>0</v>
      </c>
      <c r="BL192" s="15" t="s">
        <v>143</v>
      </c>
      <c r="BM192" s="15" t="s">
        <v>1540</v>
      </c>
    </row>
    <row r="193" spans="2:65" s="1" customFormat="1" ht="22.5" customHeight="1">
      <c r="B193" s="32"/>
      <c r="C193" s="170" t="s">
        <v>960</v>
      </c>
      <c r="D193" s="170" t="s">
        <v>145</v>
      </c>
      <c r="E193" s="171" t="s">
        <v>325</v>
      </c>
      <c r="F193" s="172" t="s">
        <v>1541</v>
      </c>
      <c r="G193" s="173" t="s">
        <v>192</v>
      </c>
      <c r="H193" s="174">
        <v>26</v>
      </c>
      <c r="I193" s="175"/>
      <c r="J193" s="176">
        <f t="shared" si="40"/>
        <v>0</v>
      </c>
      <c r="K193" s="172" t="s">
        <v>149</v>
      </c>
      <c r="L193" s="52"/>
      <c r="M193" s="177" t="s">
        <v>20</v>
      </c>
      <c r="N193" s="178" t="s">
        <v>45</v>
      </c>
      <c r="O193" s="33"/>
      <c r="P193" s="179">
        <f t="shared" si="41"/>
        <v>0</v>
      </c>
      <c r="Q193" s="179">
        <v>0</v>
      </c>
      <c r="R193" s="179">
        <f t="shared" si="42"/>
        <v>0</v>
      </c>
      <c r="S193" s="179">
        <v>0</v>
      </c>
      <c r="T193" s="180">
        <f t="shared" si="43"/>
        <v>0</v>
      </c>
      <c r="AR193" s="15" t="s">
        <v>143</v>
      </c>
      <c r="AT193" s="15" t="s">
        <v>145</v>
      </c>
      <c r="AU193" s="15" t="s">
        <v>22</v>
      </c>
      <c r="AY193" s="15" t="s">
        <v>144</v>
      </c>
      <c r="BE193" s="181">
        <f t="shared" si="44"/>
        <v>0</v>
      </c>
      <c r="BF193" s="181">
        <f t="shared" si="45"/>
        <v>0</v>
      </c>
      <c r="BG193" s="181">
        <f t="shared" si="46"/>
        <v>0</v>
      </c>
      <c r="BH193" s="181">
        <f t="shared" si="47"/>
        <v>0</v>
      </c>
      <c r="BI193" s="181">
        <f t="shared" si="48"/>
        <v>0</v>
      </c>
      <c r="BJ193" s="15" t="s">
        <v>22</v>
      </c>
      <c r="BK193" s="181">
        <f t="shared" si="49"/>
        <v>0</v>
      </c>
      <c r="BL193" s="15" t="s">
        <v>143</v>
      </c>
      <c r="BM193" s="15" t="s">
        <v>1542</v>
      </c>
    </row>
    <row r="194" spans="2:65" s="1" customFormat="1" ht="22.5" customHeight="1">
      <c r="B194" s="32"/>
      <c r="C194" s="170" t="s">
        <v>964</v>
      </c>
      <c r="D194" s="170" t="s">
        <v>145</v>
      </c>
      <c r="E194" s="171" t="s">
        <v>329</v>
      </c>
      <c r="F194" s="172" t="s">
        <v>1543</v>
      </c>
      <c r="G194" s="173" t="s">
        <v>153</v>
      </c>
      <c r="H194" s="174">
        <v>5</v>
      </c>
      <c r="I194" s="175"/>
      <c r="J194" s="176">
        <f t="shared" si="40"/>
        <v>0</v>
      </c>
      <c r="K194" s="172" t="s">
        <v>149</v>
      </c>
      <c r="L194" s="52"/>
      <c r="M194" s="177" t="s">
        <v>20</v>
      </c>
      <c r="N194" s="178" t="s">
        <v>45</v>
      </c>
      <c r="O194" s="33"/>
      <c r="P194" s="179">
        <f t="shared" si="41"/>
        <v>0</v>
      </c>
      <c r="Q194" s="179">
        <v>0</v>
      </c>
      <c r="R194" s="179">
        <f t="shared" si="42"/>
        <v>0</v>
      </c>
      <c r="S194" s="179">
        <v>0</v>
      </c>
      <c r="T194" s="180">
        <f t="shared" si="43"/>
        <v>0</v>
      </c>
      <c r="AR194" s="15" t="s">
        <v>143</v>
      </c>
      <c r="AT194" s="15" t="s">
        <v>145</v>
      </c>
      <c r="AU194" s="15" t="s">
        <v>22</v>
      </c>
      <c r="AY194" s="15" t="s">
        <v>144</v>
      </c>
      <c r="BE194" s="181">
        <f t="shared" si="44"/>
        <v>0</v>
      </c>
      <c r="BF194" s="181">
        <f t="shared" si="45"/>
        <v>0</v>
      </c>
      <c r="BG194" s="181">
        <f t="shared" si="46"/>
        <v>0</v>
      </c>
      <c r="BH194" s="181">
        <f t="shared" si="47"/>
        <v>0</v>
      </c>
      <c r="BI194" s="181">
        <f t="shared" si="48"/>
        <v>0</v>
      </c>
      <c r="BJ194" s="15" t="s">
        <v>22</v>
      </c>
      <c r="BK194" s="181">
        <f t="shared" si="49"/>
        <v>0</v>
      </c>
      <c r="BL194" s="15" t="s">
        <v>143</v>
      </c>
      <c r="BM194" s="15" t="s">
        <v>1544</v>
      </c>
    </row>
    <row r="195" spans="2:65" s="1" customFormat="1" ht="22.5" customHeight="1">
      <c r="B195" s="32"/>
      <c r="C195" s="170" t="s">
        <v>968</v>
      </c>
      <c r="D195" s="170" t="s">
        <v>145</v>
      </c>
      <c r="E195" s="171" t="s">
        <v>333</v>
      </c>
      <c r="F195" s="172" t="s">
        <v>1545</v>
      </c>
      <c r="G195" s="173" t="s">
        <v>153</v>
      </c>
      <c r="H195" s="174">
        <v>10</v>
      </c>
      <c r="I195" s="175"/>
      <c r="J195" s="176">
        <f t="shared" si="40"/>
        <v>0</v>
      </c>
      <c r="K195" s="172" t="s">
        <v>149</v>
      </c>
      <c r="L195" s="52"/>
      <c r="M195" s="177" t="s">
        <v>20</v>
      </c>
      <c r="N195" s="178" t="s">
        <v>45</v>
      </c>
      <c r="O195" s="33"/>
      <c r="P195" s="179">
        <f t="shared" si="41"/>
        <v>0</v>
      </c>
      <c r="Q195" s="179">
        <v>0</v>
      </c>
      <c r="R195" s="179">
        <f t="shared" si="42"/>
        <v>0</v>
      </c>
      <c r="S195" s="179">
        <v>0</v>
      </c>
      <c r="T195" s="180">
        <f t="shared" si="43"/>
        <v>0</v>
      </c>
      <c r="AR195" s="15" t="s">
        <v>143</v>
      </c>
      <c r="AT195" s="15" t="s">
        <v>145</v>
      </c>
      <c r="AU195" s="15" t="s">
        <v>22</v>
      </c>
      <c r="AY195" s="15" t="s">
        <v>144</v>
      </c>
      <c r="BE195" s="181">
        <f t="shared" si="44"/>
        <v>0</v>
      </c>
      <c r="BF195" s="181">
        <f t="shared" si="45"/>
        <v>0</v>
      </c>
      <c r="BG195" s="181">
        <f t="shared" si="46"/>
        <v>0</v>
      </c>
      <c r="BH195" s="181">
        <f t="shared" si="47"/>
        <v>0</v>
      </c>
      <c r="BI195" s="181">
        <f t="shared" si="48"/>
        <v>0</v>
      </c>
      <c r="BJ195" s="15" t="s">
        <v>22</v>
      </c>
      <c r="BK195" s="181">
        <f t="shared" si="49"/>
        <v>0</v>
      </c>
      <c r="BL195" s="15" t="s">
        <v>143</v>
      </c>
      <c r="BM195" s="15" t="s">
        <v>1546</v>
      </c>
    </row>
    <row r="196" spans="2:65" s="1" customFormat="1" ht="22.5" customHeight="1">
      <c r="B196" s="32"/>
      <c r="C196" s="170" t="s">
        <v>972</v>
      </c>
      <c r="D196" s="170" t="s">
        <v>145</v>
      </c>
      <c r="E196" s="171" t="s">
        <v>337</v>
      </c>
      <c r="F196" s="172" t="s">
        <v>1547</v>
      </c>
      <c r="G196" s="173" t="s">
        <v>153</v>
      </c>
      <c r="H196" s="174">
        <v>5</v>
      </c>
      <c r="I196" s="175"/>
      <c r="J196" s="176">
        <f t="shared" si="40"/>
        <v>0</v>
      </c>
      <c r="K196" s="172" t="s">
        <v>149</v>
      </c>
      <c r="L196" s="52"/>
      <c r="M196" s="177" t="s">
        <v>20</v>
      </c>
      <c r="N196" s="178" t="s">
        <v>45</v>
      </c>
      <c r="O196" s="33"/>
      <c r="P196" s="179">
        <f t="shared" si="41"/>
        <v>0</v>
      </c>
      <c r="Q196" s="179">
        <v>0</v>
      </c>
      <c r="R196" s="179">
        <f t="shared" si="42"/>
        <v>0</v>
      </c>
      <c r="S196" s="179">
        <v>0</v>
      </c>
      <c r="T196" s="180">
        <f t="shared" si="43"/>
        <v>0</v>
      </c>
      <c r="AR196" s="15" t="s">
        <v>143</v>
      </c>
      <c r="AT196" s="15" t="s">
        <v>145</v>
      </c>
      <c r="AU196" s="15" t="s">
        <v>22</v>
      </c>
      <c r="AY196" s="15" t="s">
        <v>144</v>
      </c>
      <c r="BE196" s="181">
        <f t="shared" si="44"/>
        <v>0</v>
      </c>
      <c r="BF196" s="181">
        <f t="shared" si="45"/>
        <v>0</v>
      </c>
      <c r="BG196" s="181">
        <f t="shared" si="46"/>
        <v>0</v>
      </c>
      <c r="BH196" s="181">
        <f t="shared" si="47"/>
        <v>0</v>
      </c>
      <c r="BI196" s="181">
        <f t="shared" si="48"/>
        <v>0</v>
      </c>
      <c r="BJ196" s="15" t="s">
        <v>22</v>
      </c>
      <c r="BK196" s="181">
        <f t="shared" si="49"/>
        <v>0</v>
      </c>
      <c r="BL196" s="15" t="s">
        <v>143</v>
      </c>
      <c r="BM196" s="15" t="s">
        <v>1548</v>
      </c>
    </row>
    <row r="197" spans="2:65" s="1" customFormat="1" ht="44.25" customHeight="1">
      <c r="B197" s="32"/>
      <c r="C197" s="170" t="s">
        <v>976</v>
      </c>
      <c r="D197" s="170" t="s">
        <v>145</v>
      </c>
      <c r="E197" s="171" t="s">
        <v>341</v>
      </c>
      <c r="F197" s="172" t="s">
        <v>1549</v>
      </c>
      <c r="G197" s="173" t="s">
        <v>1550</v>
      </c>
      <c r="H197" s="174">
        <v>76</v>
      </c>
      <c r="I197" s="175"/>
      <c r="J197" s="176">
        <f t="shared" si="40"/>
        <v>0</v>
      </c>
      <c r="K197" s="172" t="s">
        <v>149</v>
      </c>
      <c r="L197" s="52"/>
      <c r="M197" s="177" t="s">
        <v>20</v>
      </c>
      <c r="N197" s="178" t="s">
        <v>45</v>
      </c>
      <c r="O197" s="33"/>
      <c r="P197" s="179">
        <f t="shared" si="41"/>
        <v>0</v>
      </c>
      <c r="Q197" s="179">
        <v>0</v>
      </c>
      <c r="R197" s="179">
        <f t="shared" si="42"/>
        <v>0</v>
      </c>
      <c r="S197" s="179">
        <v>0</v>
      </c>
      <c r="T197" s="180">
        <f t="shared" si="43"/>
        <v>0</v>
      </c>
      <c r="AR197" s="15" t="s">
        <v>143</v>
      </c>
      <c r="AT197" s="15" t="s">
        <v>145</v>
      </c>
      <c r="AU197" s="15" t="s">
        <v>22</v>
      </c>
      <c r="AY197" s="15" t="s">
        <v>144</v>
      </c>
      <c r="BE197" s="181">
        <f t="shared" si="44"/>
        <v>0</v>
      </c>
      <c r="BF197" s="181">
        <f t="shared" si="45"/>
        <v>0</v>
      </c>
      <c r="BG197" s="181">
        <f t="shared" si="46"/>
        <v>0</v>
      </c>
      <c r="BH197" s="181">
        <f t="shared" si="47"/>
        <v>0</v>
      </c>
      <c r="BI197" s="181">
        <f t="shared" si="48"/>
        <v>0</v>
      </c>
      <c r="BJ197" s="15" t="s">
        <v>22</v>
      </c>
      <c r="BK197" s="181">
        <f t="shared" si="49"/>
        <v>0</v>
      </c>
      <c r="BL197" s="15" t="s">
        <v>143</v>
      </c>
      <c r="BM197" s="15" t="s">
        <v>1551</v>
      </c>
    </row>
    <row r="198" spans="2:65" s="1" customFormat="1" ht="22.5" customHeight="1">
      <c r="B198" s="32"/>
      <c r="C198" s="170" t="s">
        <v>980</v>
      </c>
      <c r="D198" s="170" t="s">
        <v>145</v>
      </c>
      <c r="E198" s="171" t="s">
        <v>345</v>
      </c>
      <c r="F198" s="172" t="s">
        <v>1552</v>
      </c>
      <c r="G198" s="173" t="s">
        <v>192</v>
      </c>
      <c r="H198" s="174">
        <v>99</v>
      </c>
      <c r="I198" s="175"/>
      <c r="J198" s="176">
        <f t="shared" si="40"/>
        <v>0</v>
      </c>
      <c r="K198" s="172" t="s">
        <v>149</v>
      </c>
      <c r="L198" s="52"/>
      <c r="M198" s="177" t="s">
        <v>20</v>
      </c>
      <c r="N198" s="178" t="s">
        <v>45</v>
      </c>
      <c r="O198" s="33"/>
      <c r="P198" s="179">
        <f t="shared" si="41"/>
        <v>0</v>
      </c>
      <c r="Q198" s="179">
        <v>0</v>
      </c>
      <c r="R198" s="179">
        <f t="shared" si="42"/>
        <v>0</v>
      </c>
      <c r="S198" s="179">
        <v>0</v>
      </c>
      <c r="T198" s="180">
        <f t="shared" si="43"/>
        <v>0</v>
      </c>
      <c r="AR198" s="15" t="s">
        <v>143</v>
      </c>
      <c r="AT198" s="15" t="s">
        <v>145</v>
      </c>
      <c r="AU198" s="15" t="s">
        <v>22</v>
      </c>
      <c r="AY198" s="15" t="s">
        <v>144</v>
      </c>
      <c r="BE198" s="181">
        <f t="shared" si="44"/>
        <v>0</v>
      </c>
      <c r="BF198" s="181">
        <f t="shared" si="45"/>
        <v>0</v>
      </c>
      <c r="BG198" s="181">
        <f t="shared" si="46"/>
        <v>0</v>
      </c>
      <c r="BH198" s="181">
        <f t="shared" si="47"/>
        <v>0</v>
      </c>
      <c r="BI198" s="181">
        <f t="shared" si="48"/>
        <v>0</v>
      </c>
      <c r="BJ198" s="15" t="s">
        <v>22</v>
      </c>
      <c r="BK198" s="181">
        <f t="shared" si="49"/>
        <v>0</v>
      </c>
      <c r="BL198" s="15" t="s">
        <v>143</v>
      </c>
      <c r="BM198" s="15" t="s">
        <v>1553</v>
      </c>
    </row>
    <row r="199" spans="2:65" s="1" customFormat="1" ht="31.5" customHeight="1">
      <c r="B199" s="32"/>
      <c r="C199" s="170" t="s">
        <v>984</v>
      </c>
      <c r="D199" s="170" t="s">
        <v>145</v>
      </c>
      <c r="E199" s="171" t="s">
        <v>349</v>
      </c>
      <c r="F199" s="172" t="s">
        <v>1554</v>
      </c>
      <c r="G199" s="173" t="s">
        <v>153</v>
      </c>
      <c r="H199" s="174">
        <v>60</v>
      </c>
      <c r="I199" s="175"/>
      <c r="J199" s="176">
        <f t="shared" si="40"/>
        <v>0</v>
      </c>
      <c r="K199" s="172" t="s">
        <v>149</v>
      </c>
      <c r="L199" s="52"/>
      <c r="M199" s="177" t="s">
        <v>20</v>
      </c>
      <c r="N199" s="178" t="s">
        <v>45</v>
      </c>
      <c r="O199" s="33"/>
      <c r="P199" s="179">
        <f t="shared" si="41"/>
        <v>0</v>
      </c>
      <c r="Q199" s="179">
        <v>0</v>
      </c>
      <c r="R199" s="179">
        <f t="shared" si="42"/>
        <v>0</v>
      </c>
      <c r="S199" s="179">
        <v>0</v>
      </c>
      <c r="T199" s="180">
        <f t="shared" si="43"/>
        <v>0</v>
      </c>
      <c r="AR199" s="15" t="s">
        <v>143</v>
      </c>
      <c r="AT199" s="15" t="s">
        <v>145</v>
      </c>
      <c r="AU199" s="15" t="s">
        <v>22</v>
      </c>
      <c r="AY199" s="15" t="s">
        <v>144</v>
      </c>
      <c r="BE199" s="181">
        <f t="shared" si="44"/>
        <v>0</v>
      </c>
      <c r="BF199" s="181">
        <f t="shared" si="45"/>
        <v>0</v>
      </c>
      <c r="BG199" s="181">
        <f t="shared" si="46"/>
        <v>0</v>
      </c>
      <c r="BH199" s="181">
        <f t="shared" si="47"/>
        <v>0</v>
      </c>
      <c r="BI199" s="181">
        <f t="shared" si="48"/>
        <v>0</v>
      </c>
      <c r="BJ199" s="15" t="s">
        <v>22</v>
      </c>
      <c r="BK199" s="181">
        <f t="shared" si="49"/>
        <v>0</v>
      </c>
      <c r="BL199" s="15" t="s">
        <v>143</v>
      </c>
      <c r="BM199" s="15" t="s">
        <v>1555</v>
      </c>
    </row>
    <row r="200" spans="2:65" s="1" customFormat="1" ht="31.5" customHeight="1">
      <c r="B200" s="32"/>
      <c r="C200" s="170" t="s">
        <v>988</v>
      </c>
      <c r="D200" s="170" t="s">
        <v>145</v>
      </c>
      <c r="E200" s="171" t="s">
        <v>353</v>
      </c>
      <c r="F200" s="172" t="s">
        <v>1556</v>
      </c>
      <c r="G200" s="173" t="s">
        <v>153</v>
      </c>
      <c r="H200" s="174">
        <v>10</v>
      </c>
      <c r="I200" s="175"/>
      <c r="J200" s="176">
        <f t="shared" si="40"/>
        <v>0</v>
      </c>
      <c r="K200" s="172" t="s">
        <v>149</v>
      </c>
      <c r="L200" s="52"/>
      <c r="M200" s="177" t="s">
        <v>20</v>
      </c>
      <c r="N200" s="178" t="s">
        <v>45</v>
      </c>
      <c r="O200" s="33"/>
      <c r="P200" s="179">
        <f t="shared" si="41"/>
        <v>0</v>
      </c>
      <c r="Q200" s="179">
        <v>0</v>
      </c>
      <c r="R200" s="179">
        <f t="shared" si="42"/>
        <v>0</v>
      </c>
      <c r="S200" s="179">
        <v>0</v>
      </c>
      <c r="T200" s="180">
        <f t="shared" si="43"/>
        <v>0</v>
      </c>
      <c r="AR200" s="15" t="s">
        <v>143</v>
      </c>
      <c r="AT200" s="15" t="s">
        <v>145</v>
      </c>
      <c r="AU200" s="15" t="s">
        <v>22</v>
      </c>
      <c r="AY200" s="15" t="s">
        <v>144</v>
      </c>
      <c r="BE200" s="181">
        <f t="shared" si="44"/>
        <v>0</v>
      </c>
      <c r="BF200" s="181">
        <f t="shared" si="45"/>
        <v>0</v>
      </c>
      <c r="BG200" s="181">
        <f t="shared" si="46"/>
        <v>0</v>
      </c>
      <c r="BH200" s="181">
        <f t="shared" si="47"/>
        <v>0</v>
      </c>
      <c r="BI200" s="181">
        <f t="shared" si="48"/>
        <v>0</v>
      </c>
      <c r="BJ200" s="15" t="s">
        <v>22</v>
      </c>
      <c r="BK200" s="181">
        <f t="shared" si="49"/>
        <v>0</v>
      </c>
      <c r="BL200" s="15" t="s">
        <v>143</v>
      </c>
      <c r="BM200" s="15" t="s">
        <v>1557</v>
      </c>
    </row>
    <row r="201" spans="2:65" s="1" customFormat="1" ht="31.5" customHeight="1">
      <c r="B201" s="32"/>
      <c r="C201" s="170" t="s">
        <v>992</v>
      </c>
      <c r="D201" s="170" t="s">
        <v>145</v>
      </c>
      <c r="E201" s="171" t="s">
        <v>357</v>
      </c>
      <c r="F201" s="172" t="s">
        <v>1558</v>
      </c>
      <c r="G201" s="173" t="s">
        <v>381</v>
      </c>
      <c r="H201" s="174">
        <v>19</v>
      </c>
      <c r="I201" s="175"/>
      <c r="J201" s="176">
        <f t="shared" si="40"/>
        <v>0</v>
      </c>
      <c r="K201" s="172" t="s">
        <v>149</v>
      </c>
      <c r="L201" s="52"/>
      <c r="M201" s="177" t="s">
        <v>20</v>
      </c>
      <c r="N201" s="178" t="s">
        <v>45</v>
      </c>
      <c r="O201" s="33"/>
      <c r="P201" s="179">
        <f t="shared" si="41"/>
        <v>0</v>
      </c>
      <c r="Q201" s="179">
        <v>0</v>
      </c>
      <c r="R201" s="179">
        <f t="shared" si="42"/>
        <v>0</v>
      </c>
      <c r="S201" s="179">
        <v>0</v>
      </c>
      <c r="T201" s="180">
        <f t="shared" si="43"/>
        <v>0</v>
      </c>
      <c r="AR201" s="15" t="s">
        <v>143</v>
      </c>
      <c r="AT201" s="15" t="s">
        <v>145</v>
      </c>
      <c r="AU201" s="15" t="s">
        <v>22</v>
      </c>
      <c r="AY201" s="15" t="s">
        <v>144</v>
      </c>
      <c r="BE201" s="181">
        <f t="shared" si="44"/>
        <v>0</v>
      </c>
      <c r="BF201" s="181">
        <f t="shared" si="45"/>
        <v>0</v>
      </c>
      <c r="BG201" s="181">
        <f t="shared" si="46"/>
        <v>0</v>
      </c>
      <c r="BH201" s="181">
        <f t="shared" si="47"/>
        <v>0</v>
      </c>
      <c r="BI201" s="181">
        <f t="shared" si="48"/>
        <v>0</v>
      </c>
      <c r="BJ201" s="15" t="s">
        <v>22</v>
      </c>
      <c r="BK201" s="181">
        <f t="shared" si="49"/>
        <v>0</v>
      </c>
      <c r="BL201" s="15" t="s">
        <v>143</v>
      </c>
      <c r="BM201" s="15" t="s">
        <v>1559</v>
      </c>
    </row>
    <row r="202" spans="2:65" s="1" customFormat="1" ht="31.5" customHeight="1">
      <c r="B202" s="32"/>
      <c r="C202" s="170" t="s">
        <v>995</v>
      </c>
      <c r="D202" s="170" t="s">
        <v>145</v>
      </c>
      <c r="E202" s="171" t="s">
        <v>362</v>
      </c>
      <c r="F202" s="172" t="s">
        <v>1560</v>
      </c>
      <c r="G202" s="173" t="s">
        <v>148</v>
      </c>
      <c r="H202" s="174">
        <v>5</v>
      </c>
      <c r="I202" s="175"/>
      <c r="J202" s="176">
        <f t="shared" si="40"/>
        <v>0</v>
      </c>
      <c r="K202" s="172" t="s">
        <v>149</v>
      </c>
      <c r="L202" s="52"/>
      <c r="M202" s="177" t="s">
        <v>20</v>
      </c>
      <c r="N202" s="178" t="s">
        <v>45</v>
      </c>
      <c r="O202" s="33"/>
      <c r="P202" s="179">
        <f t="shared" si="41"/>
        <v>0</v>
      </c>
      <c r="Q202" s="179">
        <v>0</v>
      </c>
      <c r="R202" s="179">
        <f t="shared" si="42"/>
        <v>0</v>
      </c>
      <c r="S202" s="179">
        <v>0</v>
      </c>
      <c r="T202" s="180">
        <f t="shared" si="43"/>
        <v>0</v>
      </c>
      <c r="AR202" s="15" t="s">
        <v>143</v>
      </c>
      <c r="AT202" s="15" t="s">
        <v>145</v>
      </c>
      <c r="AU202" s="15" t="s">
        <v>22</v>
      </c>
      <c r="AY202" s="15" t="s">
        <v>144</v>
      </c>
      <c r="BE202" s="181">
        <f t="shared" si="44"/>
        <v>0</v>
      </c>
      <c r="BF202" s="181">
        <f t="shared" si="45"/>
        <v>0</v>
      </c>
      <c r="BG202" s="181">
        <f t="shared" si="46"/>
        <v>0</v>
      </c>
      <c r="BH202" s="181">
        <f t="shared" si="47"/>
        <v>0</v>
      </c>
      <c r="BI202" s="181">
        <f t="shared" si="48"/>
        <v>0</v>
      </c>
      <c r="BJ202" s="15" t="s">
        <v>22</v>
      </c>
      <c r="BK202" s="181">
        <f t="shared" si="49"/>
        <v>0</v>
      </c>
      <c r="BL202" s="15" t="s">
        <v>143</v>
      </c>
      <c r="BM202" s="15" t="s">
        <v>1561</v>
      </c>
    </row>
    <row r="203" spans="2:65" s="1" customFormat="1" ht="31.5" customHeight="1">
      <c r="B203" s="32"/>
      <c r="C203" s="170" t="s">
        <v>1001</v>
      </c>
      <c r="D203" s="170" t="s">
        <v>145</v>
      </c>
      <c r="E203" s="171" t="s">
        <v>366</v>
      </c>
      <c r="F203" s="172" t="s">
        <v>1562</v>
      </c>
      <c r="G203" s="173" t="s">
        <v>148</v>
      </c>
      <c r="H203" s="174">
        <v>10</v>
      </c>
      <c r="I203" s="175"/>
      <c r="J203" s="176">
        <f t="shared" si="40"/>
        <v>0</v>
      </c>
      <c r="K203" s="172" t="s">
        <v>149</v>
      </c>
      <c r="L203" s="52"/>
      <c r="M203" s="177" t="s">
        <v>20</v>
      </c>
      <c r="N203" s="178" t="s">
        <v>45</v>
      </c>
      <c r="O203" s="33"/>
      <c r="P203" s="179">
        <f t="shared" si="41"/>
        <v>0</v>
      </c>
      <c r="Q203" s="179">
        <v>0</v>
      </c>
      <c r="R203" s="179">
        <f t="shared" si="42"/>
        <v>0</v>
      </c>
      <c r="S203" s="179">
        <v>0</v>
      </c>
      <c r="T203" s="180">
        <f t="shared" si="43"/>
        <v>0</v>
      </c>
      <c r="AR203" s="15" t="s">
        <v>143</v>
      </c>
      <c r="AT203" s="15" t="s">
        <v>145</v>
      </c>
      <c r="AU203" s="15" t="s">
        <v>22</v>
      </c>
      <c r="AY203" s="15" t="s">
        <v>144</v>
      </c>
      <c r="BE203" s="181">
        <f t="shared" si="44"/>
        <v>0</v>
      </c>
      <c r="BF203" s="181">
        <f t="shared" si="45"/>
        <v>0</v>
      </c>
      <c r="BG203" s="181">
        <f t="shared" si="46"/>
        <v>0</v>
      </c>
      <c r="BH203" s="181">
        <f t="shared" si="47"/>
        <v>0</v>
      </c>
      <c r="BI203" s="181">
        <f t="shared" si="48"/>
        <v>0</v>
      </c>
      <c r="BJ203" s="15" t="s">
        <v>22</v>
      </c>
      <c r="BK203" s="181">
        <f t="shared" si="49"/>
        <v>0</v>
      </c>
      <c r="BL203" s="15" t="s">
        <v>143</v>
      </c>
      <c r="BM203" s="15" t="s">
        <v>1563</v>
      </c>
    </row>
    <row r="204" spans="2:65" s="1" customFormat="1" ht="120.75" customHeight="1">
      <c r="B204" s="32"/>
      <c r="C204" s="170" t="s">
        <v>1005</v>
      </c>
      <c r="D204" s="170" t="s">
        <v>145</v>
      </c>
      <c r="E204" s="171" t="s">
        <v>370</v>
      </c>
      <c r="F204" s="172" t="s">
        <v>1564</v>
      </c>
      <c r="G204" s="173" t="s">
        <v>148</v>
      </c>
      <c r="H204" s="174">
        <v>1</v>
      </c>
      <c r="I204" s="175"/>
      <c r="J204" s="176">
        <f t="shared" si="40"/>
        <v>0</v>
      </c>
      <c r="K204" s="172" t="s">
        <v>149</v>
      </c>
      <c r="L204" s="52"/>
      <c r="M204" s="177" t="s">
        <v>20</v>
      </c>
      <c r="N204" s="178" t="s">
        <v>45</v>
      </c>
      <c r="O204" s="33"/>
      <c r="P204" s="179">
        <f t="shared" si="41"/>
        <v>0</v>
      </c>
      <c r="Q204" s="179">
        <v>0</v>
      </c>
      <c r="R204" s="179">
        <f t="shared" si="42"/>
        <v>0</v>
      </c>
      <c r="S204" s="179">
        <v>0</v>
      </c>
      <c r="T204" s="180">
        <f t="shared" si="43"/>
        <v>0</v>
      </c>
      <c r="AR204" s="15" t="s">
        <v>143</v>
      </c>
      <c r="AT204" s="15" t="s">
        <v>145</v>
      </c>
      <c r="AU204" s="15" t="s">
        <v>22</v>
      </c>
      <c r="AY204" s="15" t="s">
        <v>144</v>
      </c>
      <c r="BE204" s="181">
        <f t="shared" si="44"/>
        <v>0</v>
      </c>
      <c r="BF204" s="181">
        <f t="shared" si="45"/>
        <v>0</v>
      </c>
      <c r="BG204" s="181">
        <f t="shared" si="46"/>
        <v>0</v>
      </c>
      <c r="BH204" s="181">
        <f t="shared" si="47"/>
        <v>0</v>
      </c>
      <c r="BI204" s="181">
        <f t="shared" si="48"/>
        <v>0</v>
      </c>
      <c r="BJ204" s="15" t="s">
        <v>22</v>
      </c>
      <c r="BK204" s="181">
        <f t="shared" si="49"/>
        <v>0</v>
      </c>
      <c r="BL204" s="15" t="s">
        <v>143</v>
      </c>
      <c r="BM204" s="15" t="s">
        <v>1565</v>
      </c>
    </row>
    <row r="205" spans="2:65" s="1" customFormat="1" ht="31.5" customHeight="1">
      <c r="B205" s="32"/>
      <c r="C205" s="170" t="s">
        <v>1007</v>
      </c>
      <c r="D205" s="170" t="s">
        <v>145</v>
      </c>
      <c r="E205" s="171" t="s">
        <v>374</v>
      </c>
      <c r="F205" s="172" t="s">
        <v>1566</v>
      </c>
      <c r="G205" s="173" t="s">
        <v>153</v>
      </c>
      <c r="H205" s="174">
        <v>1</v>
      </c>
      <c r="I205" s="175"/>
      <c r="J205" s="176">
        <f t="shared" si="40"/>
        <v>0</v>
      </c>
      <c r="K205" s="172" t="s">
        <v>149</v>
      </c>
      <c r="L205" s="52"/>
      <c r="M205" s="177" t="s">
        <v>20</v>
      </c>
      <c r="N205" s="178" t="s">
        <v>45</v>
      </c>
      <c r="O205" s="33"/>
      <c r="P205" s="179">
        <f t="shared" si="41"/>
        <v>0</v>
      </c>
      <c r="Q205" s="179">
        <v>0</v>
      </c>
      <c r="R205" s="179">
        <f t="shared" si="42"/>
        <v>0</v>
      </c>
      <c r="S205" s="179">
        <v>0</v>
      </c>
      <c r="T205" s="180">
        <f t="shared" si="43"/>
        <v>0</v>
      </c>
      <c r="AR205" s="15" t="s">
        <v>143</v>
      </c>
      <c r="AT205" s="15" t="s">
        <v>145</v>
      </c>
      <c r="AU205" s="15" t="s">
        <v>22</v>
      </c>
      <c r="AY205" s="15" t="s">
        <v>144</v>
      </c>
      <c r="BE205" s="181">
        <f t="shared" si="44"/>
        <v>0</v>
      </c>
      <c r="BF205" s="181">
        <f t="shared" si="45"/>
        <v>0</v>
      </c>
      <c r="BG205" s="181">
        <f t="shared" si="46"/>
        <v>0</v>
      </c>
      <c r="BH205" s="181">
        <f t="shared" si="47"/>
        <v>0</v>
      </c>
      <c r="BI205" s="181">
        <f t="shared" si="48"/>
        <v>0</v>
      </c>
      <c r="BJ205" s="15" t="s">
        <v>22</v>
      </c>
      <c r="BK205" s="181">
        <f t="shared" si="49"/>
        <v>0</v>
      </c>
      <c r="BL205" s="15" t="s">
        <v>143</v>
      </c>
      <c r="BM205" s="15" t="s">
        <v>1567</v>
      </c>
    </row>
    <row r="206" spans="2:65" s="1" customFormat="1" ht="22.5" customHeight="1">
      <c r="B206" s="32"/>
      <c r="C206" s="170" t="s">
        <v>1009</v>
      </c>
      <c r="D206" s="170" t="s">
        <v>145</v>
      </c>
      <c r="E206" s="171" t="s">
        <v>379</v>
      </c>
      <c r="F206" s="172" t="s">
        <v>1568</v>
      </c>
      <c r="G206" s="173" t="s">
        <v>153</v>
      </c>
      <c r="H206" s="174">
        <v>1</v>
      </c>
      <c r="I206" s="175"/>
      <c r="J206" s="176">
        <f t="shared" si="40"/>
        <v>0</v>
      </c>
      <c r="K206" s="172" t="s">
        <v>149</v>
      </c>
      <c r="L206" s="52"/>
      <c r="M206" s="177" t="s">
        <v>20</v>
      </c>
      <c r="N206" s="178" t="s">
        <v>45</v>
      </c>
      <c r="O206" s="33"/>
      <c r="P206" s="179">
        <f t="shared" si="41"/>
        <v>0</v>
      </c>
      <c r="Q206" s="179">
        <v>0</v>
      </c>
      <c r="R206" s="179">
        <f t="shared" si="42"/>
        <v>0</v>
      </c>
      <c r="S206" s="179">
        <v>0</v>
      </c>
      <c r="T206" s="180">
        <f t="shared" si="43"/>
        <v>0</v>
      </c>
      <c r="AR206" s="15" t="s">
        <v>143</v>
      </c>
      <c r="AT206" s="15" t="s">
        <v>145</v>
      </c>
      <c r="AU206" s="15" t="s">
        <v>22</v>
      </c>
      <c r="AY206" s="15" t="s">
        <v>144</v>
      </c>
      <c r="BE206" s="181">
        <f t="shared" si="44"/>
        <v>0</v>
      </c>
      <c r="BF206" s="181">
        <f t="shared" si="45"/>
        <v>0</v>
      </c>
      <c r="BG206" s="181">
        <f t="shared" si="46"/>
        <v>0</v>
      </c>
      <c r="BH206" s="181">
        <f t="shared" si="47"/>
        <v>0</v>
      </c>
      <c r="BI206" s="181">
        <f t="shared" si="48"/>
        <v>0</v>
      </c>
      <c r="BJ206" s="15" t="s">
        <v>22</v>
      </c>
      <c r="BK206" s="181">
        <f t="shared" si="49"/>
        <v>0</v>
      </c>
      <c r="BL206" s="15" t="s">
        <v>143</v>
      </c>
      <c r="BM206" s="15" t="s">
        <v>1569</v>
      </c>
    </row>
    <row r="207" spans="2:65" s="1" customFormat="1" ht="22.5" customHeight="1">
      <c r="B207" s="32"/>
      <c r="C207" s="170" t="s">
        <v>1011</v>
      </c>
      <c r="D207" s="170" t="s">
        <v>145</v>
      </c>
      <c r="E207" s="171" t="s">
        <v>384</v>
      </c>
      <c r="F207" s="172" t="s">
        <v>1570</v>
      </c>
      <c r="G207" s="173" t="s">
        <v>148</v>
      </c>
      <c r="H207" s="174">
        <v>7</v>
      </c>
      <c r="I207" s="175"/>
      <c r="J207" s="176">
        <f t="shared" si="40"/>
        <v>0</v>
      </c>
      <c r="K207" s="172" t="s">
        <v>149</v>
      </c>
      <c r="L207" s="52"/>
      <c r="M207" s="177" t="s">
        <v>20</v>
      </c>
      <c r="N207" s="178" t="s">
        <v>45</v>
      </c>
      <c r="O207" s="33"/>
      <c r="P207" s="179">
        <f t="shared" si="41"/>
        <v>0</v>
      </c>
      <c r="Q207" s="179">
        <v>0</v>
      </c>
      <c r="R207" s="179">
        <f t="shared" si="42"/>
        <v>0</v>
      </c>
      <c r="S207" s="179">
        <v>0</v>
      </c>
      <c r="T207" s="180">
        <f t="shared" si="43"/>
        <v>0</v>
      </c>
      <c r="AR207" s="15" t="s">
        <v>143</v>
      </c>
      <c r="AT207" s="15" t="s">
        <v>145</v>
      </c>
      <c r="AU207" s="15" t="s">
        <v>22</v>
      </c>
      <c r="AY207" s="15" t="s">
        <v>144</v>
      </c>
      <c r="BE207" s="181">
        <f t="shared" si="44"/>
        <v>0</v>
      </c>
      <c r="BF207" s="181">
        <f t="shared" si="45"/>
        <v>0</v>
      </c>
      <c r="BG207" s="181">
        <f t="shared" si="46"/>
        <v>0</v>
      </c>
      <c r="BH207" s="181">
        <f t="shared" si="47"/>
        <v>0</v>
      </c>
      <c r="BI207" s="181">
        <f t="shared" si="48"/>
        <v>0</v>
      </c>
      <c r="BJ207" s="15" t="s">
        <v>22</v>
      </c>
      <c r="BK207" s="181">
        <f t="shared" si="49"/>
        <v>0</v>
      </c>
      <c r="BL207" s="15" t="s">
        <v>143</v>
      </c>
      <c r="BM207" s="15" t="s">
        <v>1571</v>
      </c>
    </row>
    <row r="208" spans="2:65" s="1" customFormat="1" ht="44.25" customHeight="1">
      <c r="B208" s="32"/>
      <c r="C208" s="170" t="s">
        <v>1013</v>
      </c>
      <c r="D208" s="170" t="s">
        <v>145</v>
      </c>
      <c r="E208" s="171" t="s">
        <v>388</v>
      </c>
      <c r="F208" s="172" t="s">
        <v>1572</v>
      </c>
      <c r="G208" s="173" t="s">
        <v>148</v>
      </c>
      <c r="H208" s="174">
        <v>1</v>
      </c>
      <c r="I208" s="175"/>
      <c r="J208" s="176">
        <f t="shared" si="40"/>
        <v>0</v>
      </c>
      <c r="K208" s="172" t="s">
        <v>149</v>
      </c>
      <c r="L208" s="52"/>
      <c r="M208" s="177" t="s">
        <v>20</v>
      </c>
      <c r="N208" s="178" t="s">
        <v>45</v>
      </c>
      <c r="O208" s="33"/>
      <c r="P208" s="179">
        <f t="shared" si="41"/>
        <v>0</v>
      </c>
      <c r="Q208" s="179">
        <v>0</v>
      </c>
      <c r="R208" s="179">
        <f t="shared" si="42"/>
        <v>0</v>
      </c>
      <c r="S208" s="179">
        <v>0</v>
      </c>
      <c r="T208" s="180">
        <f t="shared" si="43"/>
        <v>0</v>
      </c>
      <c r="AR208" s="15" t="s">
        <v>143</v>
      </c>
      <c r="AT208" s="15" t="s">
        <v>145</v>
      </c>
      <c r="AU208" s="15" t="s">
        <v>22</v>
      </c>
      <c r="AY208" s="15" t="s">
        <v>144</v>
      </c>
      <c r="BE208" s="181">
        <f t="shared" si="44"/>
        <v>0</v>
      </c>
      <c r="BF208" s="181">
        <f t="shared" si="45"/>
        <v>0</v>
      </c>
      <c r="BG208" s="181">
        <f t="shared" si="46"/>
        <v>0</v>
      </c>
      <c r="BH208" s="181">
        <f t="shared" si="47"/>
        <v>0</v>
      </c>
      <c r="BI208" s="181">
        <f t="shared" si="48"/>
        <v>0</v>
      </c>
      <c r="BJ208" s="15" t="s">
        <v>22</v>
      </c>
      <c r="BK208" s="181">
        <f t="shared" si="49"/>
        <v>0</v>
      </c>
      <c r="BL208" s="15" t="s">
        <v>143</v>
      </c>
      <c r="BM208" s="15" t="s">
        <v>1573</v>
      </c>
    </row>
    <row r="209" spans="2:47" s="1" customFormat="1" ht="27">
      <c r="B209" s="32"/>
      <c r="C209" s="54"/>
      <c r="D209" s="186" t="s">
        <v>1298</v>
      </c>
      <c r="E209" s="54"/>
      <c r="F209" s="187" t="s">
        <v>1299</v>
      </c>
      <c r="G209" s="54"/>
      <c r="H209" s="54"/>
      <c r="I209" s="143"/>
      <c r="J209" s="54"/>
      <c r="K209" s="54"/>
      <c r="L209" s="52"/>
      <c r="M209" s="69"/>
      <c r="N209" s="33"/>
      <c r="O209" s="33"/>
      <c r="P209" s="33"/>
      <c r="Q209" s="33"/>
      <c r="R209" s="33"/>
      <c r="S209" s="33"/>
      <c r="T209" s="70"/>
      <c r="AT209" s="15" t="s">
        <v>1298</v>
      </c>
      <c r="AU209" s="15" t="s">
        <v>22</v>
      </c>
    </row>
    <row r="210" spans="2:63" s="9" customFormat="1" ht="37.35" customHeight="1">
      <c r="B210" s="156"/>
      <c r="C210" s="157"/>
      <c r="D210" s="158" t="s">
        <v>73</v>
      </c>
      <c r="E210" s="159" t="s">
        <v>999</v>
      </c>
      <c r="F210" s="159" t="s">
        <v>1574</v>
      </c>
      <c r="G210" s="157"/>
      <c r="H210" s="157"/>
      <c r="I210" s="160"/>
      <c r="J210" s="161">
        <f>BK210</f>
        <v>0</v>
      </c>
      <c r="K210" s="157"/>
      <c r="L210" s="162"/>
      <c r="M210" s="163"/>
      <c r="N210" s="164"/>
      <c r="O210" s="164"/>
      <c r="P210" s="165">
        <f>SUM(P211:P213)</f>
        <v>0</v>
      </c>
      <c r="Q210" s="164"/>
      <c r="R210" s="165">
        <f>SUM(R211:R213)</f>
        <v>0</v>
      </c>
      <c r="S210" s="164"/>
      <c r="T210" s="166">
        <f>SUM(T211:T213)</f>
        <v>0</v>
      </c>
      <c r="AR210" s="167" t="s">
        <v>143</v>
      </c>
      <c r="AT210" s="168" t="s">
        <v>73</v>
      </c>
      <c r="AU210" s="168" t="s">
        <v>74</v>
      </c>
      <c r="AY210" s="167" t="s">
        <v>144</v>
      </c>
      <c r="BK210" s="169">
        <f>SUM(BK211:BK213)</f>
        <v>0</v>
      </c>
    </row>
    <row r="211" spans="2:65" s="1" customFormat="1" ht="31.5" customHeight="1">
      <c r="B211" s="32"/>
      <c r="C211" s="170" t="s">
        <v>1017</v>
      </c>
      <c r="D211" s="170" t="s">
        <v>145</v>
      </c>
      <c r="E211" s="171" t="s">
        <v>1575</v>
      </c>
      <c r="F211" s="172" t="s">
        <v>1576</v>
      </c>
      <c r="G211" s="173" t="s">
        <v>192</v>
      </c>
      <c r="H211" s="174">
        <v>36</v>
      </c>
      <c r="I211" s="175"/>
      <c r="J211" s="176">
        <f>ROUND(I211*H211,2)</f>
        <v>0</v>
      </c>
      <c r="K211" s="172" t="s">
        <v>1286</v>
      </c>
      <c r="L211" s="52"/>
      <c r="M211" s="177" t="s">
        <v>20</v>
      </c>
      <c r="N211" s="178" t="s">
        <v>45</v>
      </c>
      <c r="O211" s="33"/>
      <c r="P211" s="179">
        <f>O211*H211</f>
        <v>0</v>
      </c>
      <c r="Q211" s="179">
        <v>0</v>
      </c>
      <c r="R211" s="179">
        <f>Q211*H211</f>
        <v>0</v>
      </c>
      <c r="S211" s="179">
        <v>0</v>
      </c>
      <c r="T211" s="180">
        <f>S211*H211</f>
        <v>0</v>
      </c>
      <c r="AR211" s="15" t="s">
        <v>143</v>
      </c>
      <c r="AT211" s="15" t="s">
        <v>145</v>
      </c>
      <c r="AU211" s="15" t="s">
        <v>22</v>
      </c>
      <c r="AY211" s="15" t="s">
        <v>144</v>
      </c>
      <c r="BE211" s="181">
        <f>IF(N211="základní",J211,0)</f>
        <v>0</v>
      </c>
      <c r="BF211" s="181">
        <f>IF(N211="snížená",J211,0)</f>
        <v>0</v>
      </c>
      <c r="BG211" s="181">
        <f>IF(N211="zákl. přenesená",J211,0)</f>
        <v>0</v>
      </c>
      <c r="BH211" s="181">
        <f>IF(N211="sníž. přenesená",J211,0)</f>
        <v>0</v>
      </c>
      <c r="BI211" s="181">
        <f>IF(N211="nulová",J211,0)</f>
        <v>0</v>
      </c>
      <c r="BJ211" s="15" t="s">
        <v>22</v>
      </c>
      <c r="BK211" s="181">
        <f>ROUND(I211*H211,2)</f>
        <v>0</v>
      </c>
      <c r="BL211" s="15" t="s">
        <v>143</v>
      </c>
      <c r="BM211" s="15" t="s">
        <v>1577</v>
      </c>
    </row>
    <row r="212" spans="2:65" s="1" customFormat="1" ht="22.5" customHeight="1">
      <c r="B212" s="32"/>
      <c r="C212" s="170" t="s">
        <v>1021</v>
      </c>
      <c r="D212" s="170" t="s">
        <v>145</v>
      </c>
      <c r="E212" s="171" t="s">
        <v>1578</v>
      </c>
      <c r="F212" s="172" t="s">
        <v>1579</v>
      </c>
      <c r="G212" s="173" t="s">
        <v>192</v>
      </c>
      <c r="H212" s="174">
        <v>55</v>
      </c>
      <c r="I212" s="175"/>
      <c r="J212" s="176">
        <f>ROUND(I212*H212,2)</f>
        <v>0</v>
      </c>
      <c r="K212" s="172" t="s">
        <v>1286</v>
      </c>
      <c r="L212" s="52"/>
      <c r="M212" s="177" t="s">
        <v>20</v>
      </c>
      <c r="N212" s="178" t="s">
        <v>45</v>
      </c>
      <c r="O212" s="33"/>
      <c r="P212" s="179">
        <f>O212*H212</f>
        <v>0</v>
      </c>
      <c r="Q212" s="179">
        <v>0</v>
      </c>
      <c r="R212" s="179">
        <f>Q212*H212</f>
        <v>0</v>
      </c>
      <c r="S212" s="179">
        <v>0</v>
      </c>
      <c r="T212" s="180">
        <f>S212*H212</f>
        <v>0</v>
      </c>
      <c r="AR212" s="15" t="s">
        <v>143</v>
      </c>
      <c r="AT212" s="15" t="s">
        <v>145</v>
      </c>
      <c r="AU212" s="15" t="s">
        <v>22</v>
      </c>
      <c r="AY212" s="15" t="s">
        <v>144</v>
      </c>
      <c r="BE212" s="181">
        <f>IF(N212="základní",J212,0)</f>
        <v>0</v>
      </c>
      <c r="BF212" s="181">
        <f>IF(N212="snížená",J212,0)</f>
        <v>0</v>
      </c>
      <c r="BG212" s="181">
        <f>IF(N212="zákl. přenesená",J212,0)</f>
        <v>0</v>
      </c>
      <c r="BH212" s="181">
        <f>IF(N212="sníž. přenesená",J212,0)</f>
        <v>0</v>
      </c>
      <c r="BI212" s="181">
        <f>IF(N212="nulová",J212,0)</f>
        <v>0</v>
      </c>
      <c r="BJ212" s="15" t="s">
        <v>22</v>
      </c>
      <c r="BK212" s="181">
        <f>ROUND(I212*H212,2)</f>
        <v>0</v>
      </c>
      <c r="BL212" s="15" t="s">
        <v>143</v>
      </c>
      <c r="BM212" s="15" t="s">
        <v>1580</v>
      </c>
    </row>
    <row r="213" spans="2:47" s="1" customFormat="1" ht="27">
      <c r="B213" s="32"/>
      <c r="C213" s="54"/>
      <c r="D213" s="186" t="s">
        <v>1298</v>
      </c>
      <c r="E213" s="54"/>
      <c r="F213" s="187" t="s">
        <v>1299</v>
      </c>
      <c r="G213" s="54"/>
      <c r="H213" s="54"/>
      <c r="I213" s="143"/>
      <c r="J213" s="54"/>
      <c r="K213" s="54"/>
      <c r="L213" s="52"/>
      <c r="M213" s="69"/>
      <c r="N213" s="33"/>
      <c r="O213" s="33"/>
      <c r="P213" s="33"/>
      <c r="Q213" s="33"/>
      <c r="R213" s="33"/>
      <c r="S213" s="33"/>
      <c r="T213" s="70"/>
      <c r="AT213" s="15" t="s">
        <v>1298</v>
      </c>
      <c r="AU213" s="15" t="s">
        <v>22</v>
      </c>
    </row>
    <row r="214" spans="2:63" s="9" customFormat="1" ht="37.35" customHeight="1">
      <c r="B214" s="156"/>
      <c r="C214" s="157"/>
      <c r="D214" s="158" t="s">
        <v>73</v>
      </c>
      <c r="E214" s="159" t="s">
        <v>1046</v>
      </c>
      <c r="F214" s="159" t="s">
        <v>1581</v>
      </c>
      <c r="G214" s="157"/>
      <c r="H214" s="157"/>
      <c r="I214" s="160"/>
      <c r="J214" s="161">
        <f>BK214</f>
        <v>0</v>
      </c>
      <c r="K214" s="157"/>
      <c r="L214" s="162"/>
      <c r="M214" s="163"/>
      <c r="N214" s="164"/>
      <c r="O214" s="164"/>
      <c r="P214" s="165">
        <f>SUM(P215:P231)</f>
        <v>0</v>
      </c>
      <c r="Q214" s="164"/>
      <c r="R214" s="165">
        <f>SUM(R215:R231)</f>
        <v>0</v>
      </c>
      <c r="S214" s="164"/>
      <c r="T214" s="166">
        <f>SUM(T215:T231)</f>
        <v>0</v>
      </c>
      <c r="AR214" s="167" t="s">
        <v>143</v>
      </c>
      <c r="AT214" s="168" t="s">
        <v>73</v>
      </c>
      <c r="AU214" s="168" t="s">
        <v>74</v>
      </c>
      <c r="AY214" s="167" t="s">
        <v>144</v>
      </c>
      <c r="BK214" s="169">
        <f>SUM(BK215:BK231)</f>
        <v>0</v>
      </c>
    </row>
    <row r="215" spans="2:65" s="1" customFormat="1" ht="31.5" customHeight="1">
      <c r="B215" s="32"/>
      <c r="C215" s="170" t="s">
        <v>1025</v>
      </c>
      <c r="D215" s="170" t="s">
        <v>145</v>
      </c>
      <c r="E215" s="171" t="s">
        <v>1582</v>
      </c>
      <c r="F215" s="172" t="s">
        <v>1583</v>
      </c>
      <c r="G215" s="173" t="s">
        <v>1550</v>
      </c>
      <c r="H215" s="174">
        <v>95</v>
      </c>
      <c r="I215" s="175"/>
      <c r="J215" s="176">
        <f aca="true" t="shared" si="50" ref="J215:J230">ROUND(I215*H215,2)</f>
        <v>0</v>
      </c>
      <c r="K215" s="172" t="s">
        <v>1286</v>
      </c>
      <c r="L215" s="52"/>
      <c r="M215" s="177" t="s">
        <v>20</v>
      </c>
      <c r="N215" s="178" t="s">
        <v>45</v>
      </c>
      <c r="O215" s="33"/>
      <c r="P215" s="179">
        <f aca="true" t="shared" si="51" ref="P215:P230">O215*H215</f>
        <v>0</v>
      </c>
      <c r="Q215" s="179">
        <v>0</v>
      </c>
      <c r="R215" s="179">
        <f aca="true" t="shared" si="52" ref="R215:R230">Q215*H215</f>
        <v>0</v>
      </c>
      <c r="S215" s="179">
        <v>0</v>
      </c>
      <c r="T215" s="180">
        <f aca="true" t="shared" si="53" ref="T215:T230">S215*H215</f>
        <v>0</v>
      </c>
      <c r="AR215" s="15" t="s">
        <v>143</v>
      </c>
      <c r="AT215" s="15" t="s">
        <v>145</v>
      </c>
      <c r="AU215" s="15" t="s">
        <v>22</v>
      </c>
      <c r="AY215" s="15" t="s">
        <v>144</v>
      </c>
      <c r="BE215" s="181">
        <f aca="true" t="shared" si="54" ref="BE215:BE230">IF(N215="základní",J215,0)</f>
        <v>0</v>
      </c>
      <c r="BF215" s="181">
        <f aca="true" t="shared" si="55" ref="BF215:BF230">IF(N215="snížená",J215,0)</f>
        <v>0</v>
      </c>
      <c r="BG215" s="181">
        <f aca="true" t="shared" si="56" ref="BG215:BG230">IF(N215="zákl. přenesená",J215,0)</f>
        <v>0</v>
      </c>
      <c r="BH215" s="181">
        <f aca="true" t="shared" si="57" ref="BH215:BH230">IF(N215="sníž. přenesená",J215,0)</f>
        <v>0</v>
      </c>
      <c r="BI215" s="181">
        <f aca="true" t="shared" si="58" ref="BI215:BI230">IF(N215="nulová",J215,0)</f>
        <v>0</v>
      </c>
      <c r="BJ215" s="15" t="s">
        <v>22</v>
      </c>
      <c r="BK215" s="181">
        <f aca="true" t="shared" si="59" ref="BK215:BK230">ROUND(I215*H215,2)</f>
        <v>0</v>
      </c>
      <c r="BL215" s="15" t="s">
        <v>143</v>
      </c>
      <c r="BM215" s="15" t="s">
        <v>1584</v>
      </c>
    </row>
    <row r="216" spans="2:65" s="1" customFormat="1" ht="22.5" customHeight="1">
      <c r="B216" s="32"/>
      <c r="C216" s="170" t="s">
        <v>1027</v>
      </c>
      <c r="D216" s="170" t="s">
        <v>145</v>
      </c>
      <c r="E216" s="171" t="s">
        <v>811</v>
      </c>
      <c r="F216" s="172" t="s">
        <v>1585</v>
      </c>
      <c r="G216" s="173" t="s">
        <v>1586</v>
      </c>
      <c r="H216" s="174">
        <v>3.8</v>
      </c>
      <c r="I216" s="175"/>
      <c r="J216" s="176">
        <f t="shared" si="50"/>
        <v>0</v>
      </c>
      <c r="K216" s="172" t="s">
        <v>149</v>
      </c>
      <c r="L216" s="52"/>
      <c r="M216" s="177" t="s">
        <v>20</v>
      </c>
      <c r="N216" s="178" t="s">
        <v>45</v>
      </c>
      <c r="O216" s="33"/>
      <c r="P216" s="179">
        <f t="shared" si="51"/>
        <v>0</v>
      </c>
      <c r="Q216" s="179">
        <v>0</v>
      </c>
      <c r="R216" s="179">
        <f t="shared" si="52"/>
        <v>0</v>
      </c>
      <c r="S216" s="179">
        <v>0</v>
      </c>
      <c r="T216" s="180">
        <f t="shared" si="53"/>
        <v>0</v>
      </c>
      <c r="AR216" s="15" t="s">
        <v>143</v>
      </c>
      <c r="AT216" s="15" t="s">
        <v>145</v>
      </c>
      <c r="AU216" s="15" t="s">
        <v>22</v>
      </c>
      <c r="AY216" s="15" t="s">
        <v>144</v>
      </c>
      <c r="BE216" s="181">
        <f t="shared" si="54"/>
        <v>0</v>
      </c>
      <c r="BF216" s="181">
        <f t="shared" si="55"/>
        <v>0</v>
      </c>
      <c r="BG216" s="181">
        <f t="shared" si="56"/>
        <v>0</v>
      </c>
      <c r="BH216" s="181">
        <f t="shared" si="57"/>
        <v>0</v>
      </c>
      <c r="BI216" s="181">
        <f t="shared" si="58"/>
        <v>0</v>
      </c>
      <c r="BJ216" s="15" t="s">
        <v>22</v>
      </c>
      <c r="BK216" s="181">
        <f t="shared" si="59"/>
        <v>0</v>
      </c>
      <c r="BL216" s="15" t="s">
        <v>143</v>
      </c>
      <c r="BM216" s="15" t="s">
        <v>1587</v>
      </c>
    </row>
    <row r="217" spans="2:65" s="1" customFormat="1" ht="22.5" customHeight="1">
      <c r="B217" s="32"/>
      <c r="C217" s="170" t="s">
        <v>1029</v>
      </c>
      <c r="D217" s="170" t="s">
        <v>145</v>
      </c>
      <c r="E217" s="171" t="s">
        <v>815</v>
      </c>
      <c r="F217" s="172" t="s">
        <v>1588</v>
      </c>
      <c r="G217" s="173" t="s">
        <v>192</v>
      </c>
      <c r="H217" s="174">
        <v>592</v>
      </c>
      <c r="I217" s="175"/>
      <c r="J217" s="176">
        <f t="shared" si="50"/>
        <v>0</v>
      </c>
      <c r="K217" s="172" t="s">
        <v>149</v>
      </c>
      <c r="L217" s="52"/>
      <c r="M217" s="177" t="s">
        <v>20</v>
      </c>
      <c r="N217" s="178" t="s">
        <v>45</v>
      </c>
      <c r="O217" s="33"/>
      <c r="P217" s="179">
        <f t="shared" si="51"/>
        <v>0</v>
      </c>
      <c r="Q217" s="179">
        <v>0</v>
      </c>
      <c r="R217" s="179">
        <f t="shared" si="52"/>
        <v>0</v>
      </c>
      <c r="S217" s="179">
        <v>0</v>
      </c>
      <c r="T217" s="180">
        <f t="shared" si="53"/>
        <v>0</v>
      </c>
      <c r="AR217" s="15" t="s">
        <v>143</v>
      </c>
      <c r="AT217" s="15" t="s">
        <v>145</v>
      </c>
      <c r="AU217" s="15" t="s">
        <v>22</v>
      </c>
      <c r="AY217" s="15" t="s">
        <v>144</v>
      </c>
      <c r="BE217" s="181">
        <f t="shared" si="54"/>
        <v>0</v>
      </c>
      <c r="BF217" s="181">
        <f t="shared" si="55"/>
        <v>0</v>
      </c>
      <c r="BG217" s="181">
        <f t="shared" si="56"/>
        <v>0</v>
      </c>
      <c r="BH217" s="181">
        <f t="shared" si="57"/>
        <v>0</v>
      </c>
      <c r="BI217" s="181">
        <f t="shared" si="58"/>
        <v>0</v>
      </c>
      <c r="BJ217" s="15" t="s">
        <v>22</v>
      </c>
      <c r="BK217" s="181">
        <f t="shared" si="59"/>
        <v>0</v>
      </c>
      <c r="BL217" s="15" t="s">
        <v>143</v>
      </c>
      <c r="BM217" s="15" t="s">
        <v>1589</v>
      </c>
    </row>
    <row r="218" spans="2:65" s="1" customFormat="1" ht="22.5" customHeight="1">
      <c r="B218" s="32"/>
      <c r="C218" s="170" t="s">
        <v>1031</v>
      </c>
      <c r="D218" s="170" t="s">
        <v>145</v>
      </c>
      <c r="E218" s="171" t="s">
        <v>819</v>
      </c>
      <c r="F218" s="172" t="s">
        <v>1590</v>
      </c>
      <c r="G218" s="173" t="s">
        <v>192</v>
      </c>
      <c r="H218" s="174">
        <v>176</v>
      </c>
      <c r="I218" s="175"/>
      <c r="J218" s="176">
        <f t="shared" si="50"/>
        <v>0</v>
      </c>
      <c r="K218" s="172" t="s">
        <v>149</v>
      </c>
      <c r="L218" s="52"/>
      <c r="M218" s="177" t="s">
        <v>20</v>
      </c>
      <c r="N218" s="178" t="s">
        <v>45</v>
      </c>
      <c r="O218" s="33"/>
      <c r="P218" s="179">
        <f t="shared" si="51"/>
        <v>0</v>
      </c>
      <c r="Q218" s="179">
        <v>0</v>
      </c>
      <c r="R218" s="179">
        <f t="shared" si="52"/>
        <v>0</v>
      </c>
      <c r="S218" s="179">
        <v>0</v>
      </c>
      <c r="T218" s="180">
        <f t="shared" si="53"/>
        <v>0</v>
      </c>
      <c r="AR218" s="15" t="s">
        <v>143</v>
      </c>
      <c r="AT218" s="15" t="s">
        <v>145</v>
      </c>
      <c r="AU218" s="15" t="s">
        <v>22</v>
      </c>
      <c r="AY218" s="15" t="s">
        <v>144</v>
      </c>
      <c r="BE218" s="181">
        <f t="shared" si="54"/>
        <v>0</v>
      </c>
      <c r="BF218" s="181">
        <f t="shared" si="55"/>
        <v>0</v>
      </c>
      <c r="BG218" s="181">
        <f t="shared" si="56"/>
        <v>0</v>
      </c>
      <c r="BH218" s="181">
        <f t="shared" si="57"/>
        <v>0</v>
      </c>
      <c r="BI218" s="181">
        <f t="shared" si="58"/>
        <v>0</v>
      </c>
      <c r="BJ218" s="15" t="s">
        <v>22</v>
      </c>
      <c r="BK218" s="181">
        <f t="shared" si="59"/>
        <v>0</v>
      </c>
      <c r="BL218" s="15" t="s">
        <v>143</v>
      </c>
      <c r="BM218" s="15" t="s">
        <v>1591</v>
      </c>
    </row>
    <row r="219" spans="2:65" s="1" customFormat="1" ht="22.5" customHeight="1">
      <c r="B219" s="32"/>
      <c r="C219" s="170" t="s">
        <v>1033</v>
      </c>
      <c r="D219" s="170" t="s">
        <v>145</v>
      </c>
      <c r="E219" s="171" t="s">
        <v>829</v>
      </c>
      <c r="F219" s="172" t="s">
        <v>1592</v>
      </c>
      <c r="G219" s="173" t="s">
        <v>192</v>
      </c>
      <c r="H219" s="174">
        <v>230</v>
      </c>
      <c r="I219" s="175"/>
      <c r="J219" s="176">
        <f t="shared" si="50"/>
        <v>0</v>
      </c>
      <c r="K219" s="172" t="s">
        <v>149</v>
      </c>
      <c r="L219" s="52"/>
      <c r="M219" s="177" t="s">
        <v>20</v>
      </c>
      <c r="N219" s="178" t="s">
        <v>45</v>
      </c>
      <c r="O219" s="33"/>
      <c r="P219" s="179">
        <f t="shared" si="51"/>
        <v>0</v>
      </c>
      <c r="Q219" s="179">
        <v>0</v>
      </c>
      <c r="R219" s="179">
        <f t="shared" si="52"/>
        <v>0</v>
      </c>
      <c r="S219" s="179">
        <v>0</v>
      </c>
      <c r="T219" s="180">
        <f t="shared" si="53"/>
        <v>0</v>
      </c>
      <c r="AR219" s="15" t="s">
        <v>143</v>
      </c>
      <c r="AT219" s="15" t="s">
        <v>145</v>
      </c>
      <c r="AU219" s="15" t="s">
        <v>22</v>
      </c>
      <c r="AY219" s="15" t="s">
        <v>144</v>
      </c>
      <c r="BE219" s="181">
        <f t="shared" si="54"/>
        <v>0</v>
      </c>
      <c r="BF219" s="181">
        <f t="shared" si="55"/>
        <v>0</v>
      </c>
      <c r="BG219" s="181">
        <f t="shared" si="56"/>
        <v>0</v>
      </c>
      <c r="BH219" s="181">
        <f t="shared" si="57"/>
        <v>0</v>
      </c>
      <c r="BI219" s="181">
        <f t="shared" si="58"/>
        <v>0</v>
      </c>
      <c r="BJ219" s="15" t="s">
        <v>22</v>
      </c>
      <c r="BK219" s="181">
        <f t="shared" si="59"/>
        <v>0</v>
      </c>
      <c r="BL219" s="15" t="s">
        <v>143</v>
      </c>
      <c r="BM219" s="15" t="s">
        <v>1593</v>
      </c>
    </row>
    <row r="220" spans="2:65" s="1" customFormat="1" ht="22.5" customHeight="1">
      <c r="B220" s="32"/>
      <c r="C220" s="170" t="s">
        <v>1035</v>
      </c>
      <c r="D220" s="170" t="s">
        <v>145</v>
      </c>
      <c r="E220" s="171" t="s">
        <v>833</v>
      </c>
      <c r="F220" s="172" t="s">
        <v>1594</v>
      </c>
      <c r="G220" s="173" t="s">
        <v>192</v>
      </c>
      <c r="H220" s="174">
        <v>108</v>
      </c>
      <c r="I220" s="175"/>
      <c r="J220" s="176">
        <f t="shared" si="50"/>
        <v>0</v>
      </c>
      <c r="K220" s="172" t="s">
        <v>149</v>
      </c>
      <c r="L220" s="52"/>
      <c r="M220" s="177" t="s">
        <v>20</v>
      </c>
      <c r="N220" s="178" t="s">
        <v>45</v>
      </c>
      <c r="O220" s="33"/>
      <c r="P220" s="179">
        <f t="shared" si="51"/>
        <v>0</v>
      </c>
      <c r="Q220" s="179">
        <v>0</v>
      </c>
      <c r="R220" s="179">
        <f t="shared" si="52"/>
        <v>0</v>
      </c>
      <c r="S220" s="179">
        <v>0</v>
      </c>
      <c r="T220" s="180">
        <f t="shared" si="53"/>
        <v>0</v>
      </c>
      <c r="AR220" s="15" t="s">
        <v>143</v>
      </c>
      <c r="AT220" s="15" t="s">
        <v>145</v>
      </c>
      <c r="AU220" s="15" t="s">
        <v>22</v>
      </c>
      <c r="AY220" s="15" t="s">
        <v>144</v>
      </c>
      <c r="BE220" s="181">
        <f t="shared" si="54"/>
        <v>0</v>
      </c>
      <c r="BF220" s="181">
        <f t="shared" si="55"/>
        <v>0</v>
      </c>
      <c r="BG220" s="181">
        <f t="shared" si="56"/>
        <v>0</v>
      </c>
      <c r="BH220" s="181">
        <f t="shared" si="57"/>
        <v>0</v>
      </c>
      <c r="BI220" s="181">
        <f t="shared" si="58"/>
        <v>0</v>
      </c>
      <c r="BJ220" s="15" t="s">
        <v>22</v>
      </c>
      <c r="BK220" s="181">
        <f t="shared" si="59"/>
        <v>0</v>
      </c>
      <c r="BL220" s="15" t="s">
        <v>143</v>
      </c>
      <c r="BM220" s="15" t="s">
        <v>1595</v>
      </c>
    </row>
    <row r="221" spans="2:65" s="1" customFormat="1" ht="22.5" customHeight="1">
      <c r="B221" s="32"/>
      <c r="C221" s="170" t="s">
        <v>1037</v>
      </c>
      <c r="D221" s="170" t="s">
        <v>145</v>
      </c>
      <c r="E221" s="171" t="s">
        <v>836</v>
      </c>
      <c r="F221" s="172" t="s">
        <v>1596</v>
      </c>
      <c r="G221" s="173" t="s">
        <v>148</v>
      </c>
      <c r="H221" s="174">
        <v>55</v>
      </c>
      <c r="I221" s="175"/>
      <c r="J221" s="176">
        <f t="shared" si="50"/>
        <v>0</v>
      </c>
      <c r="K221" s="172" t="s">
        <v>149</v>
      </c>
      <c r="L221" s="52"/>
      <c r="M221" s="177" t="s">
        <v>20</v>
      </c>
      <c r="N221" s="178" t="s">
        <v>45</v>
      </c>
      <c r="O221" s="33"/>
      <c r="P221" s="179">
        <f t="shared" si="51"/>
        <v>0</v>
      </c>
      <c r="Q221" s="179">
        <v>0</v>
      </c>
      <c r="R221" s="179">
        <f t="shared" si="52"/>
        <v>0</v>
      </c>
      <c r="S221" s="179">
        <v>0</v>
      </c>
      <c r="T221" s="180">
        <f t="shared" si="53"/>
        <v>0</v>
      </c>
      <c r="AR221" s="15" t="s">
        <v>143</v>
      </c>
      <c r="AT221" s="15" t="s">
        <v>145</v>
      </c>
      <c r="AU221" s="15" t="s">
        <v>22</v>
      </c>
      <c r="AY221" s="15" t="s">
        <v>144</v>
      </c>
      <c r="BE221" s="181">
        <f t="shared" si="54"/>
        <v>0</v>
      </c>
      <c r="BF221" s="181">
        <f t="shared" si="55"/>
        <v>0</v>
      </c>
      <c r="BG221" s="181">
        <f t="shared" si="56"/>
        <v>0</v>
      </c>
      <c r="BH221" s="181">
        <f t="shared" si="57"/>
        <v>0</v>
      </c>
      <c r="BI221" s="181">
        <f t="shared" si="58"/>
        <v>0</v>
      </c>
      <c r="BJ221" s="15" t="s">
        <v>22</v>
      </c>
      <c r="BK221" s="181">
        <f t="shared" si="59"/>
        <v>0</v>
      </c>
      <c r="BL221" s="15" t="s">
        <v>143</v>
      </c>
      <c r="BM221" s="15" t="s">
        <v>1597</v>
      </c>
    </row>
    <row r="222" spans="2:65" s="1" customFormat="1" ht="22.5" customHeight="1">
      <c r="B222" s="32"/>
      <c r="C222" s="170" t="s">
        <v>1040</v>
      </c>
      <c r="D222" s="170" t="s">
        <v>145</v>
      </c>
      <c r="E222" s="171" t="s">
        <v>841</v>
      </c>
      <c r="F222" s="172" t="s">
        <v>1598</v>
      </c>
      <c r="G222" s="173" t="s">
        <v>153</v>
      </c>
      <c r="H222" s="174">
        <v>37</v>
      </c>
      <c r="I222" s="175"/>
      <c r="J222" s="176">
        <f t="shared" si="50"/>
        <v>0</v>
      </c>
      <c r="K222" s="172" t="s">
        <v>149</v>
      </c>
      <c r="L222" s="52"/>
      <c r="M222" s="177" t="s">
        <v>20</v>
      </c>
      <c r="N222" s="178" t="s">
        <v>45</v>
      </c>
      <c r="O222" s="33"/>
      <c r="P222" s="179">
        <f t="shared" si="51"/>
        <v>0</v>
      </c>
      <c r="Q222" s="179">
        <v>0</v>
      </c>
      <c r="R222" s="179">
        <f t="shared" si="52"/>
        <v>0</v>
      </c>
      <c r="S222" s="179">
        <v>0</v>
      </c>
      <c r="T222" s="180">
        <f t="shared" si="53"/>
        <v>0</v>
      </c>
      <c r="AR222" s="15" t="s">
        <v>143</v>
      </c>
      <c r="AT222" s="15" t="s">
        <v>145</v>
      </c>
      <c r="AU222" s="15" t="s">
        <v>22</v>
      </c>
      <c r="AY222" s="15" t="s">
        <v>144</v>
      </c>
      <c r="BE222" s="181">
        <f t="shared" si="54"/>
        <v>0</v>
      </c>
      <c r="BF222" s="181">
        <f t="shared" si="55"/>
        <v>0</v>
      </c>
      <c r="BG222" s="181">
        <f t="shared" si="56"/>
        <v>0</v>
      </c>
      <c r="BH222" s="181">
        <f t="shared" si="57"/>
        <v>0</v>
      </c>
      <c r="BI222" s="181">
        <f t="shared" si="58"/>
        <v>0</v>
      </c>
      <c r="BJ222" s="15" t="s">
        <v>22</v>
      </c>
      <c r="BK222" s="181">
        <f t="shared" si="59"/>
        <v>0</v>
      </c>
      <c r="BL222" s="15" t="s">
        <v>143</v>
      </c>
      <c r="BM222" s="15" t="s">
        <v>1599</v>
      </c>
    </row>
    <row r="223" spans="2:65" s="1" customFormat="1" ht="31.5" customHeight="1">
      <c r="B223" s="32"/>
      <c r="C223" s="170" t="s">
        <v>1043</v>
      </c>
      <c r="D223" s="170" t="s">
        <v>145</v>
      </c>
      <c r="E223" s="171" t="s">
        <v>1600</v>
      </c>
      <c r="F223" s="172" t="s">
        <v>1601</v>
      </c>
      <c r="G223" s="173" t="s">
        <v>192</v>
      </c>
      <c r="H223" s="174">
        <v>1106</v>
      </c>
      <c r="I223" s="175"/>
      <c r="J223" s="176">
        <f t="shared" si="50"/>
        <v>0</v>
      </c>
      <c r="K223" s="172" t="s">
        <v>1286</v>
      </c>
      <c r="L223" s="52"/>
      <c r="M223" s="177" t="s">
        <v>20</v>
      </c>
      <c r="N223" s="178" t="s">
        <v>45</v>
      </c>
      <c r="O223" s="33"/>
      <c r="P223" s="179">
        <f t="shared" si="51"/>
        <v>0</v>
      </c>
      <c r="Q223" s="179">
        <v>0</v>
      </c>
      <c r="R223" s="179">
        <f t="shared" si="52"/>
        <v>0</v>
      </c>
      <c r="S223" s="179">
        <v>0</v>
      </c>
      <c r="T223" s="180">
        <f t="shared" si="53"/>
        <v>0</v>
      </c>
      <c r="AR223" s="15" t="s">
        <v>143</v>
      </c>
      <c r="AT223" s="15" t="s">
        <v>145</v>
      </c>
      <c r="AU223" s="15" t="s">
        <v>22</v>
      </c>
      <c r="AY223" s="15" t="s">
        <v>144</v>
      </c>
      <c r="BE223" s="181">
        <f t="shared" si="54"/>
        <v>0</v>
      </c>
      <c r="BF223" s="181">
        <f t="shared" si="55"/>
        <v>0</v>
      </c>
      <c r="BG223" s="181">
        <f t="shared" si="56"/>
        <v>0</v>
      </c>
      <c r="BH223" s="181">
        <f t="shared" si="57"/>
        <v>0</v>
      </c>
      <c r="BI223" s="181">
        <f t="shared" si="58"/>
        <v>0</v>
      </c>
      <c r="BJ223" s="15" t="s">
        <v>22</v>
      </c>
      <c r="BK223" s="181">
        <f t="shared" si="59"/>
        <v>0</v>
      </c>
      <c r="BL223" s="15" t="s">
        <v>143</v>
      </c>
      <c r="BM223" s="15" t="s">
        <v>1602</v>
      </c>
    </row>
    <row r="224" spans="2:65" s="1" customFormat="1" ht="31.5" customHeight="1">
      <c r="B224" s="32"/>
      <c r="C224" s="170" t="s">
        <v>1048</v>
      </c>
      <c r="D224" s="170" t="s">
        <v>145</v>
      </c>
      <c r="E224" s="171" t="s">
        <v>845</v>
      </c>
      <c r="F224" s="172" t="s">
        <v>1603</v>
      </c>
      <c r="G224" s="173" t="s">
        <v>192</v>
      </c>
      <c r="H224" s="174">
        <v>6</v>
      </c>
      <c r="I224" s="175"/>
      <c r="J224" s="176">
        <f t="shared" si="50"/>
        <v>0</v>
      </c>
      <c r="K224" s="172" t="s">
        <v>149</v>
      </c>
      <c r="L224" s="52"/>
      <c r="M224" s="177" t="s">
        <v>20</v>
      </c>
      <c r="N224" s="178" t="s">
        <v>45</v>
      </c>
      <c r="O224" s="33"/>
      <c r="P224" s="179">
        <f t="shared" si="51"/>
        <v>0</v>
      </c>
      <c r="Q224" s="179">
        <v>0</v>
      </c>
      <c r="R224" s="179">
        <f t="shared" si="52"/>
        <v>0</v>
      </c>
      <c r="S224" s="179">
        <v>0</v>
      </c>
      <c r="T224" s="180">
        <f t="shared" si="53"/>
        <v>0</v>
      </c>
      <c r="AR224" s="15" t="s">
        <v>143</v>
      </c>
      <c r="AT224" s="15" t="s">
        <v>145</v>
      </c>
      <c r="AU224" s="15" t="s">
        <v>22</v>
      </c>
      <c r="AY224" s="15" t="s">
        <v>144</v>
      </c>
      <c r="BE224" s="181">
        <f t="shared" si="54"/>
        <v>0</v>
      </c>
      <c r="BF224" s="181">
        <f t="shared" si="55"/>
        <v>0</v>
      </c>
      <c r="BG224" s="181">
        <f t="shared" si="56"/>
        <v>0</v>
      </c>
      <c r="BH224" s="181">
        <f t="shared" si="57"/>
        <v>0</v>
      </c>
      <c r="BI224" s="181">
        <f t="shared" si="58"/>
        <v>0</v>
      </c>
      <c r="BJ224" s="15" t="s">
        <v>22</v>
      </c>
      <c r="BK224" s="181">
        <f t="shared" si="59"/>
        <v>0</v>
      </c>
      <c r="BL224" s="15" t="s">
        <v>143</v>
      </c>
      <c r="BM224" s="15" t="s">
        <v>1604</v>
      </c>
    </row>
    <row r="225" spans="2:65" s="1" customFormat="1" ht="22.5" customHeight="1">
      <c r="B225" s="32"/>
      <c r="C225" s="170" t="s">
        <v>1052</v>
      </c>
      <c r="D225" s="170" t="s">
        <v>145</v>
      </c>
      <c r="E225" s="171" t="s">
        <v>849</v>
      </c>
      <c r="F225" s="172" t="s">
        <v>1605</v>
      </c>
      <c r="G225" s="173" t="s">
        <v>192</v>
      </c>
      <c r="H225" s="174">
        <v>6</v>
      </c>
      <c r="I225" s="175"/>
      <c r="J225" s="176">
        <f t="shared" si="50"/>
        <v>0</v>
      </c>
      <c r="K225" s="172" t="s">
        <v>149</v>
      </c>
      <c r="L225" s="52"/>
      <c r="M225" s="177" t="s">
        <v>20</v>
      </c>
      <c r="N225" s="178" t="s">
        <v>45</v>
      </c>
      <c r="O225" s="33"/>
      <c r="P225" s="179">
        <f t="shared" si="51"/>
        <v>0</v>
      </c>
      <c r="Q225" s="179">
        <v>0</v>
      </c>
      <c r="R225" s="179">
        <f t="shared" si="52"/>
        <v>0</v>
      </c>
      <c r="S225" s="179">
        <v>0</v>
      </c>
      <c r="T225" s="180">
        <f t="shared" si="53"/>
        <v>0</v>
      </c>
      <c r="AR225" s="15" t="s">
        <v>143</v>
      </c>
      <c r="AT225" s="15" t="s">
        <v>145</v>
      </c>
      <c r="AU225" s="15" t="s">
        <v>22</v>
      </c>
      <c r="AY225" s="15" t="s">
        <v>144</v>
      </c>
      <c r="BE225" s="181">
        <f t="shared" si="54"/>
        <v>0</v>
      </c>
      <c r="BF225" s="181">
        <f t="shared" si="55"/>
        <v>0</v>
      </c>
      <c r="BG225" s="181">
        <f t="shared" si="56"/>
        <v>0</v>
      </c>
      <c r="BH225" s="181">
        <f t="shared" si="57"/>
        <v>0</v>
      </c>
      <c r="BI225" s="181">
        <f t="shared" si="58"/>
        <v>0</v>
      </c>
      <c r="BJ225" s="15" t="s">
        <v>22</v>
      </c>
      <c r="BK225" s="181">
        <f t="shared" si="59"/>
        <v>0</v>
      </c>
      <c r="BL225" s="15" t="s">
        <v>143</v>
      </c>
      <c r="BM225" s="15" t="s">
        <v>1606</v>
      </c>
    </row>
    <row r="226" spans="2:65" s="1" customFormat="1" ht="22.5" customHeight="1">
      <c r="B226" s="32"/>
      <c r="C226" s="170" t="s">
        <v>1054</v>
      </c>
      <c r="D226" s="170" t="s">
        <v>145</v>
      </c>
      <c r="E226" s="171" t="s">
        <v>853</v>
      </c>
      <c r="F226" s="172" t="s">
        <v>1607</v>
      </c>
      <c r="G226" s="173" t="s">
        <v>192</v>
      </c>
      <c r="H226" s="174">
        <v>18</v>
      </c>
      <c r="I226" s="175"/>
      <c r="J226" s="176">
        <f t="shared" si="50"/>
        <v>0</v>
      </c>
      <c r="K226" s="172" t="s">
        <v>149</v>
      </c>
      <c r="L226" s="52"/>
      <c r="M226" s="177" t="s">
        <v>20</v>
      </c>
      <c r="N226" s="178" t="s">
        <v>45</v>
      </c>
      <c r="O226" s="33"/>
      <c r="P226" s="179">
        <f t="shared" si="51"/>
        <v>0</v>
      </c>
      <c r="Q226" s="179">
        <v>0</v>
      </c>
      <c r="R226" s="179">
        <f t="shared" si="52"/>
        <v>0</v>
      </c>
      <c r="S226" s="179">
        <v>0</v>
      </c>
      <c r="T226" s="180">
        <f t="shared" si="53"/>
        <v>0</v>
      </c>
      <c r="AR226" s="15" t="s">
        <v>143</v>
      </c>
      <c r="AT226" s="15" t="s">
        <v>145</v>
      </c>
      <c r="AU226" s="15" t="s">
        <v>22</v>
      </c>
      <c r="AY226" s="15" t="s">
        <v>144</v>
      </c>
      <c r="BE226" s="181">
        <f t="shared" si="54"/>
        <v>0</v>
      </c>
      <c r="BF226" s="181">
        <f t="shared" si="55"/>
        <v>0</v>
      </c>
      <c r="BG226" s="181">
        <f t="shared" si="56"/>
        <v>0</v>
      </c>
      <c r="BH226" s="181">
        <f t="shared" si="57"/>
        <v>0</v>
      </c>
      <c r="BI226" s="181">
        <f t="shared" si="58"/>
        <v>0</v>
      </c>
      <c r="BJ226" s="15" t="s">
        <v>22</v>
      </c>
      <c r="BK226" s="181">
        <f t="shared" si="59"/>
        <v>0</v>
      </c>
      <c r="BL226" s="15" t="s">
        <v>143</v>
      </c>
      <c r="BM226" s="15" t="s">
        <v>1608</v>
      </c>
    </row>
    <row r="227" spans="2:65" s="1" customFormat="1" ht="22.5" customHeight="1">
      <c r="B227" s="32"/>
      <c r="C227" s="170" t="s">
        <v>1056</v>
      </c>
      <c r="D227" s="170" t="s">
        <v>145</v>
      </c>
      <c r="E227" s="171" t="s">
        <v>857</v>
      </c>
      <c r="F227" s="172" t="s">
        <v>1609</v>
      </c>
      <c r="G227" s="173" t="s">
        <v>192</v>
      </c>
      <c r="H227" s="174">
        <v>16</v>
      </c>
      <c r="I227" s="175"/>
      <c r="J227" s="176">
        <f t="shared" si="50"/>
        <v>0</v>
      </c>
      <c r="K227" s="172" t="s">
        <v>149</v>
      </c>
      <c r="L227" s="52"/>
      <c r="M227" s="177" t="s">
        <v>20</v>
      </c>
      <c r="N227" s="178" t="s">
        <v>45</v>
      </c>
      <c r="O227" s="33"/>
      <c r="P227" s="179">
        <f t="shared" si="51"/>
        <v>0</v>
      </c>
      <c r="Q227" s="179">
        <v>0</v>
      </c>
      <c r="R227" s="179">
        <f t="shared" si="52"/>
        <v>0</v>
      </c>
      <c r="S227" s="179">
        <v>0</v>
      </c>
      <c r="T227" s="180">
        <f t="shared" si="53"/>
        <v>0</v>
      </c>
      <c r="AR227" s="15" t="s">
        <v>143</v>
      </c>
      <c r="AT227" s="15" t="s">
        <v>145</v>
      </c>
      <c r="AU227" s="15" t="s">
        <v>22</v>
      </c>
      <c r="AY227" s="15" t="s">
        <v>144</v>
      </c>
      <c r="BE227" s="181">
        <f t="shared" si="54"/>
        <v>0</v>
      </c>
      <c r="BF227" s="181">
        <f t="shared" si="55"/>
        <v>0</v>
      </c>
      <c r="BG227" s="181">
        <f t="shared" si="56"/>
        <v>0</v>
      </c>
      <c r="BH227" s="181">
        <f t="shared" si="57"/>
        <v>0</v>
      </c>
      <c r="BI227" s="181">
        <f t="shared" si="58"/>
        <v>0</v>
      </c>
      <c r="BJ227" s="15" t="s">
        <v>22</v>
      </c>
      <c r="BK227" s="181">
        <f t="shared" si="59"/>
        <v>0</v>
      </c>
      <c r="BL227" s="15" t="s">
        <v>143</v>
      </c>
      <c r="BM227" s="15" t="s">
        <v>1610</v>
      </c>
    </row>
    <row r="228" spans="2:65" s="1" customFormat="1" ht="22.5" customHeight="1">
      <c r="B228" s="32"/>
      <c r="C228" s="170" t="s">
        <v>1058</v>
      </c>
      <c r="D228" s="170" t="s">
        <v>145</v>
      </c>
      <c r="E228" s="171" t="s">
        <v>861</v>
      </c>
      <c r="F228" s="172" t="s">
        <v>1611</v>
      </c>
      <c r="G228" s="173" t="s">
        <v>192</v>
      </c>
      <c r="H228" s="174">
        <v>9</v>
      </c>
      <c r="I228" s="175"/>
      <c r="J228" s="176">
        <f t="shared" si="50"/>
        <v>0</v>
      </c>
      <c r="K228" s="172" t="s">
        <v>149</v>
      </c>
      <c r="L228" s="52"/>
      <c r="M228" s="177" t="s">
        <v>20</v>
      </c>
      <c r="N228" s="178" t="s">
        <v>45</v>
      </c>
      <c r="O228" s="33"/>
      <c r="P228" s="179">
        <f t="shared" si="51"/>
        <v>0</v>
      </c>
      <c r="Q228" s="179">
        <v>0</v>
      </c>
      <c r="R228" s="179">
        <f t="shared" si="52"/>
        <v>0</v>
      </c>
      <c r="S228" s="179">
        <v>0</v>
      </c>
      <c r="T228" s="180">
        <f t="shared" si="53"/>
        <v>0</v>
      </c>
      <c r="AR228" s="15" t="s">
        <v>143</v>
      </c>
      <c r="AT228" s="15" t="s">
        <v>145</v>
      </c>
      <c r="AU228" s="15" t="s">
        <v>22</v>
      </c>
      <c r="AY228" s="15" t="s">
        <v>144</v>
      </c>
      <c r="BE228" s="181">
        <f t="shared" si="54"/>
        <v>0</v>
      </c>
      <c r="BF228" s="181">
        <f t="shared" si="55"/>
        <v>0</v>
      </c>
      <c r="BG228" s="181">
        <f t="shared" si="56"/>
        <v>0</v>
      </c>
      <c r="BH228" s="181">
        <f t="shared" si="57"/>
        <v>0</v>
      </c>
      <c r="BI228" s="181">
        <f t="shared" si="58"/>
        <v>0</v>
      </c>
      <c r="BJ228" s="15" t="s">
        <v>22</v>
      </c>
      <c r="BK228" s="181">
        <f t="shared" si="59"/>
        <v>0</v>
      </c>
      <c r="BL228" s="15" t="s">
        <v>143</v>
      </c>
      <c r="BM228" s="15" t="s">
        <v>1612</v>
      </c>
    </row>
    <row r="229" spans="2:65" s="1" customFormat="1" ht="22.5" customHeight="1">
      <c r="B229" s="32"/>
      <c r="C229" s="170" t="s">
        <v>1060</v>
      </c>
      <c r="D229" s="170" t="s">
        <v>145</v>
      </c>
      <c r="E229" s="171" t="s">
        <v>865</v>
      </c>
      <c r="F229" s="172" t="s">
        <v>1613</v>
      </c>
      <c r="G229" s="173" t="s">
        <v>153</v>
      </c>
      <c r="H229" s="174">
        <v>2</v>
      </c>
      <c r="I229" s="175"/>
      <c r="J229" s="176">
        <f t="shared" si="50"/>
        <v>0</v>
      </c>
      <c r="K229" s="172" t="s">
        <v>149</v>
      </c>
      <c r="L229" s="52"/>
      <c r="M229" s="177" t="s">
        <v>20</v>
      </c>
      <c r="N229" s="178" t="s">
        <v>45</v>
      </c>
      <c r="O229" s="33"/>
      <c r="P229" s="179">
        <f t="shared" si="51"/>
        <v>0</v>
      </c>
      <c r="Q229" s="179">
        <v>0</v>
      </c>
      <c r="R229" s="179">
        <f t="shared" si="52"/>
        <v>0</v>
      </c>
      <c r="S229" s="179">
        <v>0</v>
      </c>
      <c r="T229" s="180">
        <f t="shared" si="53"/>
        <v>0</v>
      </c>
      <c r="AR229" s="15" t="s">
        <v>143</v>
      </c>
      <c r="AT229" s="15" t="s">
        <v>145</v>
      </c>
      <c r="AU229" s="15" t="s">
        <v>22</v>
      </c>
      <c r="AY229" s="15" t="s">
        <v>144</v>
      </c>
      <c r="BE229" s="181">
        <f t="shared" si="54"/>
        <v>0</v>
      </c>
      <c r="BF229" s="181">
        <f t="shared" si="55"/>
        <v>0</v>
      </c>
      <c r="BG229" s="181">
        <f t="shared" si="56"/>
        <v>0</v>
      </c>
      <c r="BH229" s="181">
        <f t="shared" si="57"/>
        <v>0</v>
      </c>
      <c r="BI229" s="181">
        <f t="shared" si="58"/>
        <v>0</v>
      </c>
      <c r="BJ229" s="15" t="s">
        <v>22</v>
      </c>
      <c r="BK229" s="181">
        <f t="shared" si="59"/>
        <v>0</v>
      </c>
      <c r="BL229" s="15" t="s">
        <v>143</v>
      </c>
      <c r="BM229" s="15" t="s">
        <v>1614</v>
      </c>
    </row>
    <row r="230" spans="2:65" s="1" customFormat="1" ht="31.5" customHeight="1">
      <c r="B230" s="32"/>
      <c r="C230" s="170" t="s">
        <v>1062</v>
      </c>
      <c r="D230" s="170" t="s">
        <v>145</v>
      </c>
      <c r="E230" s="171" t="s">
        <v>1615</v>
      </c>
      <c r="F230" s="172" t="s">
        <v>1616</v>
      </c>
      <c r="G230" s="173" t="s">
        <v>192</v>
      </c>
      <c r="H230" s="174">
        <v>57</v>
      </c>
      <c r="I230" s="175"/>
      <c r="J230" s="176">
        <f t="shared" si="50"/>
        <v>0</v>
      </c>
      <c r="K230" s="172" t="s">
        <v>1286</v>
      </c>
      <c r="L230" s="52"/>
      <c r="M230" s="177" t="s">
        <v>20</v>
      </c>
      <c r="N230" s="178" t="s">
        <v>45</v>
      </c>
      <c r="O230" s="33"/>
      <c r="P230" s="179">
        <f t="shared" si="51"/>
        <v>0</v>
      </c>
      <c r="Q230" s="179">
        <v>0</v>
      </c>
      <c r="R230" s="179">
        <f t="shared" si="52"/>
        <v>0</v>
      </c>
      <c r="S230" s="179">
        <v>0</v>
      </c>
      <c r="T230" s="180">
        <f t="shared" si="53"/>
        <v>0</v>
      </c>
      <c r="AR230" s="15" t="s">
        <v>143</v>
      </c>
      <c r="AT230" s="15" t="s">
        <v>145</v>
      </c>
      <c r="AU230" s="15" t="s">
        <v>22</v>
      </c>
      <c r="AY230" s="15" t="s">
        <v>144</v>
      </c>
      <c r="BE230" s="181">
        <f t="shared" si="54"/>
        <v>0</v>
      </c>
      <c r="BF230" s="181">
        <f t="shared" si="55"/>
        <v>0</v>
      </c>
      <c r="BG230" s="181">
        <f t="shared" si="56"/>
        <v>0</v>
      </c>
      <c r="BH230" s="181">
        <f t="shared" si="57"/>
        <v>0</v>
      </c>
      <c r="BI230" s="181">
        <f t="shared" si="58"/>
        <v>0</v>
      </c>
      <c r="BJ230" s="15" t="s">
        <v>22</v>
      </c>
      <c r="BK230" s="181">
        <f t="shared" si="59"/>
        <v>0</v>
      </c>
      <c r="BL230" s="15" t="s">
        <v>143</v>
      </c>
      <c r="BM230" s="15" t="s">
        <v>1617</v>
      </c>
    </row>
    <row r="231" spans="2:47" s="1" customFormat="1" ht="27">
      <c r="B231" s="32"/>
      <c r="C231" s="54"/>
      <c r="D231" s="186" t="s">
        <v>1298</v>
      </c>
      <c r="E231" s="54"/>
      <c r="F231" s="187" t="s">
        <v>1299</v>
      </c>
      <c r="G231" s="54"/>
      <c r="H231" s="54"/>
      <c r="I231" s="143"/>
      <c r="J231" s="54"/>
      <c r="K231" s="54"/>
      <c r="L231" s="52"/>
      <c r="M231" s="69"/>
      <c r="N231" s="33"/>
      <c r="O231" s="33"/>
      <c r="P231" s="33"/>
      <c r="Q231" s="33"/>
      <c r="R231" s="33"/>
      <c r="S231" s="33"/>
      <c r="T231" s="70"/>
      <c r="AT231" s="15" t="s">
        <v>1298</v>
      </c>
      <c r="AU231" s="15" t="s">
        <v>22</v>
      </c>
    </row>
    <row r="232" spans="2:63" s="9" customFormat="1" ht="37.35" customHeight="1">
      <c r="B232" s="156"/>
      <c r="C232" s="157"/>
      <c r="D232" s="158" t="s">
        <v>73</v>
      </c>
      <c r="E232" s="159" t="s">
        <v>1090</v>
      </c>
      <c r="F232" s="159" t="s">
        <v>1618</v>
      </c>
      <c r="G232" s="157"/>
      <c r="H232" s="157"/>
      <c r="I232" s="160"/>
      <c r="J232" s="161">
        <f>BK232</f>
        <v>0</v>
      </c>
      <c r="K232" s="157"/>
      <c r="L232" s="162"/>
      <c r="M232" s="163"/>
      <c r="N232" s="164"/>
      <c r="O232" s="164"/>
      <c r="P232" s="165">
        <f>SUM(P233:P238)</f>
        <v>0</v>
      </c>
      <c r="Q232" s="164"/>
      <c r="R232" s="165">
        <f>SUM(R233:R238)</f>
        <v>0</v>
      </c>
      <c r="S232" s="164"/>
      <c r="T232" s="166">
        <f>SUM(T233:T238)</f>
        <v>0</v>
      </c>
      <c r="AR232" s="167" t="s">
        <v>143</v>
      </c>
      <c r="AT232" s="168" t="s">
        <v>73</v>
      </c>
      <c r="AU232" s="168" t="s">
        <v>74</v>
      </c>
      <c r="AY232" s="167" t="s">
        <v>144</v>
      </c>
      <c r="BK232" s="169">
        <f>SUM(BK233:BK238)</f>
        <v>0</v>
      </c>
    </row>
    <row r="233" spans="2:65" s="1" customFormat="1" ht="31.5" customHeight="1">
      <c r="B233" s="32"/>
      <c r="C233" s="170" t="s">
        <v>1064</v>
      </c>
      <c r="D233" s="170" t="s">
        <v>145</v>
      </c>
      <c r="E233" s="171" t="s">
        <v>869</v>
      </c>
      <c r="F233" s="172" t="s">
        <v>1619</v>
      </c>
      <c r="G233" s="173" t="s">
        <v>148</v>
      </c>
      <c r="H233" s="174">
        <v>3</v>
      </c>
      <c r="I233" s="175"/>
      <c r="J233" s="176">
        <f>ROUND(I233*H233,2)</f>
        <v>0</v>
      </c>
      <c r="K233" s="172" t="s">
        <v>149</v>
      </c>
      <c r="L233" s="52"/>
      <c r="M233" s="177" t="s">
        <v>20</v>
      </c>
      <c r="N233" s="178" t="s">
        <v>45</v>
      </c>
      <c r="O233" s="33"/>
      <c r="P233" s="179">
        <f>O233*H233</f>
        <v>0</v>
      </c>
      <c r="Q233" s="179">
        <v>0</v>
      </c>
      <c r="R233" s="179">
        <f>Q233*H233</f>
        <v>0</v>
      </c>
      <c r="S233" s="179">
        <v>0</v>
      </c>
      <c r="T233" s="180">
        <f>S233*H233</f>
        <v>0</v>
      </c>
      <c r="AR233" s="15" t="s">
        <v>143</v>
      </c>
      <c r="AT233" s="15" t="s">
        <v>145</v>
      </c>
      <c r="AU233" s="15" t="s">
        <v>22</v>
      </c>
      <c r="AY233" s="15" t="s">
        <v>144</v>
      </c>
      <c r="BE233" s="181">
        <f>IF(N233="základní",J233,0)</f>
        <v>0</v>
      </c>
      <c r="BF233" s="181">
        <f>IF(N233="snížená",J233,0)</f>
        <v>0</v>
      </c>
      <c r="BG233" s="181">
        <f>IF(N233="zákl. přenesená",J233,0)</f>
        <v>0</v>
      </c>
      <c r="BH233" s="181">
        <f>IF(N233="sníž. přenesená",J233,0)</f>
        <v>0</v>
      </c>
      <c r="BI233" s="181">
        <f>IF(N233="nulová",J233,0)</f>
        <v>0</v>
      </c>
      <c r="BJ233" s="15" t="s">
        <v>22</v>
      </c>
      <c r="BK233" s="181">
        <f>ROUND(I233*H233,2)</f>
        <v>0</v>
      </c>
      <c r="BL233" s="15" t="s">
        <v>143</v>
      </c>
      <c r="BM233" s="15" t="s">
        <v>1620</v>
      </c>
    </row>
    <row r="234" spans="2:65" s="1" customFormat="1" ht="22.5" customHeight="1">
      <c r="B234" s="32"/>
      <c r="C234" s="170" t="s">
        <v>1066</v>
      </c>
      <c r="D234" s="170" t="s">
        <v>145</v>
      </c>
      <c r="E234" s="171" t="s">
        <v>873</v>
      </c>
      <c r="F234" s="172" t="s">
        <v>1621</v>
      </c>
      <c r="G234" s="173" t="s">
        <v>786</v>
      </c>
      <c r="H234" s="174">
        <v>72</v>
      </c>
      <c r="I234" s="175"/>
      <c r="J234" s="176">
        <f>ROUND(I234*H234,2)</f>
        <v>0</v>
      </c>
      <c r="K234" s="172" t="s">
        <v>149</v>
      </c>
      <c r="L234" s="52"/>
      <c r="M234" s="177" t="s">
        <v>20</v>
      </c>
      <c r="N234" s="178" t="s">
        <v>45</v>
      </c>
      <c r="O234" s="33"/>
      <c r="P234" s="179">
        <f>O234*H234</f>
        <v>0</v>
      </c>
      <c r="Q234" s="179">
        <v>0</v>
      </c>
      <c r="R234" s="179">
        <f>Q234*H234</f>
        <v>0</v>
      </c>
      <c r="S234" s="179">
        <v>0</v>
      </c>
      <c r="T234" s="180">
        <f>S234*H234</f>
        <v>0</v>
      </c>
      <c r="AR234" s="15" t="s">
        <v>143</v>
      </c>
      <c r="AT234" s="15" t="s">
        <v>145</v>
      </c>
      <c r="AU234" s="15" t="s">
        <v>22</v>
      </c>
      <c r="AY234" s="15" t="s">
        <v>144</v>
      </c>
      <c r="BE234" s="181">
        <f>IF(N234="základní",J234,0)</f>
        <v>0</v>
      </c>
      <c r="BF234" s="181">
        <f>IF(N234="snížená",J234,0)</f>
        <v>0</v>
      </c>
      <c r="BG234" s="181">
        <f>IF(N234="zákl. přenesená",J234,0)</f>
        <v>0</v>
      </c>
      <c r="BH234" s="181">
        <f>IF(N234="sníž. přenesená",J234,0)</f>
        <v>0</v>
      </c>
      <c r="BI234" s="181">
        <f>IF(N234="nulová",J234,0)</f>
        <v>0</v>
      </c>
      <c r="BJ234" s="15" t="s">
        <v>22</v>
      </c>
      <c r="BK234" s="181">
        <f>ROUND(I234*H234,2)</f>
        <v>0</v>
      </c>
      <c r="BL234" s="15" t="s">
        <v>143</v>
      </c>
      <c r="BM234" s="15" t="s">
        <v>1622</v>
      </c>
    </row>
    <row r="235" spans="2:65" s="1" customFormat="1" ht="31.5" customHeight="1">
      <c r="B235" s="32"/>
      <c r="C235" s="170" t="s">
        <v>1068</v>
      </c>
      <c r="D235" s="170" t="s">
        <v>145</v>
      </c>
      <c r="E235" s="171" t="s">
        <v>877</v>
      </c>
      <c r="F235" s="172" t="s">
        <v>1623</v>
      </c>
      <c r="G235" s="173" t="s">
        <v>148</v>
      </c>
      <c r="H235" s="174">
        <v>1</v>
      </c>
      <c r="I235" s="175"/>
      <c r="J235" s="176">
        <f>ROUND(I235*H235,2)</f>
        <v>0</v>
      </c>
      <c r="K235" s="172" t="s">
        <v>149</v>
      </c>
      <c r="L235" s="52"/>
      <c r="M235" s="177" t="s">
        <v>20</v>
      </c>
      <c r="N235" s="178" t="s">
        <v>45</v>
      </c>
      <c r="O235" s="33"/>
      <c r="P235" s="179">
        <f>O235*H235</f>
        <v>0</v>
      </c>
      <c r="Q235" s="179">
        <v>0</v>
      </c>
      <c r="R235" s="179">
        <f>Q235*H235</f>
        <v>0</v>
      </c>
      <c r="S235" s="179">
        <v>0</v>
      </c>
      <c r="T235" s="180">
        <f>S235*H235</f>
        <v>0</v>
      </c>
      <c r="AR235" s="15" t="s">
        <v>143</v>
      </c>
      <c r="AT235" s="15" t="s">
        <v>145</v>
      </c>
      <c r="AU235" s="15" t="s">
        <v>22</v>
      </c>
      <c r="AY235" s="15" t="s">
        <v>144</v>
      </c>
      <c r="BE235" s="181">
        <f>IF(N235="základní",J235,0)</f>
        <v>0</v>
      </c>
      <c r="BF235" s="181">
        <f>IF(N235="snížená",J235,0)</f>
        <v>0</v>
      </c>
      <c r="BG235" s="181">
        <f>IF(N235="zákl. přenesená",J235,0)</f>
        <v>0</v>
      </c>
      <c r="BH235" s="181">
        <f>IF(N235="sníž. přenesená",J235,0)</f>
        <v>0</v>
      </c>
      <c r="BI235" s="181">
        <f>IF(N235="nulová",J235,0)</f>
        <v>0</v>
      </c>
      <c r="BJ235" s="15" t="s">
        <v>22</v>
      </c>
      <c r="BK235" s="181">
        <f>ROUND(I235*H235,2)</f>
        <v>0</v>
      </c>
      <c r="BL235" s="15" t="s">
        <v>143</v>
      </c>
      <c r="BM235" s="15" t="s">
        <v>1624</v>
      </c>
    </row>
    <row r="236" spans="2:65" s="1" customFormat="1" ht="31.5" customHeight="1">
      <c r="B236" s="32"/>
      <c r="C236" s="170" t="s">
        <v>1070</v>
      </c>
      <c r="D236" s="170" t="s">
        <v>145</v>
      </c>
      <c r="E236" s="171" t="s">
        <v>881</v>
      </c>
      <c r="F236" s="172" t="s">
        <v>1625</v>
      </c>
      <c r="G236" s="173" t="s">
        <v>148</v>
      </c>
      <c r="H236" s="174">
        <v>1</v>
      </c>
      <c r="I236" s="175"/>
      <c r="J236" s="176">
        <f>ROUND(I236*H236,2)</f>
        <v>0</v>
      </c>
      <c r="K236" s="172" t="s">
        <v>149</v>
      </c>
      <c r="L236" s="52"/>
      <c r="M236" s="177" t="s">
        <v>20</v>
      </c>
      <c r="N236" s="178" t="s">
        <v>45</v>
      </c>
      <c r="O236" s="33"/>
      <c r="P236" s="179">
        <f>O236*H236</f>
        <v>0</v>
      </c>
      <c r="Q236" s="179">
        <v>0</v>
      </c>
      <c r="R236" s="179">
        <f>Q236*H236</f>
        <v>0</v>
      </c>
      <c r="S236" s="179">
        <v>0</v>
      </c>
      <c r="T236" s="180">
        <f>S236*H236</f>
        <v>0</v>
      </c>
      <c r="AR236" s="15" t="s">
        <v>143</v>
      </c>
      <c r="AT236" s="15" t="s">
        <v>145</v>
      </c>
      <c r="AU236" s="15" t="s">
        <v>22</v>
      </c>
      <c r="AY236" s="15" t="s">
        <v>144</v>
      </c>
      <c r="BE236" s="181">
        <f>IF(N236="základní",J236,0)</f>
        <v>0</v>
      </c>
      <c r="BF236" s="181">
        <f>IF(N236="snížená",J236,0)</f>
        <v>0</v>
      </c>
      <c r="BG236" s="181">
        <f>IF(N236="zákl. přenesená",J236,0)</f>
        <v>0</v>
      </c>
      <c r="BH236" s="181">
        <f>IF(N236="sníž. přenesená",J236,0)</f>
        <v>0</v>
      </c>
      <c r="BI236" s="181">
        <f>IF(N236="nulová",J236,0)</f>
        <v>0</v>
      </c>
      <c r="BJ236" s="15" t="s">
        <v>22</v>
      </c>
      <c r="BK236" s="181">
        <f>ROUND(I236*H236,2)</f>
        <v>0</v>
      </c>
      <c r="BL236" s="15" t="s">
        <v>143</v>
      </c>
      <c r="BM236" s="15" t="s">
        <v>1626</v>
      </c>
    </row>
    <row r="237" spans="2:65" s="1" customFormat="1" ht="44.25" customHeight="1">
      <c r="B237" s="32"/>
      <c r="C237" s="170" t="s">
        <v>1072</v>
      </c>
      <c r="D237" s="170" t="s">
        <v>145</v>
      </c>
      <c r="E237" s="171" t="s">
        <v>885</v>
      </c>
      <c r="F237" s="172" t="s">
        <v>1627</v>
      </c>
      <c r="G237" s="173" t="s">
        <v>148</v>
      </c>
      <c r="H237" s="174">
        <v>1</v>
      </c>
      <c r="I237" s="175"/>
      <c r="J237" s="176">
        <f>ROUND(I237*H237,2)</f>
        <v>0</v>
      </c>
      <c r="K237" s="172" t="s">
        <v>149</v>
      </c>
      <c r="L237" s="52"/>
      <c r="M237" s="177" t="s">
        <v>20</v>
      </c>
      <c r="N237" s="178" t="s">
        <v>45</v>
      </c>
      <c r="O237" s="33"/>
      <c r="P237" s="179">
        <f>O237*H237</f>
        <v>0</v>
      </c>
      <c r="Q237" s="179">
        <v>0</v>
      </c>
      <c r="R237" s="179">
        <f>Q237*H237</f>
        <v>0</v>
      </c>
      <c r="S237" s="179">
        <v>0</v>
      </c>
      <c r="T237" s="180">
        <f>S237*H237</f>
        <v>0</v>
      </c>
      <c r="AR237" s="15" t="s">
        <v>143</v>
      </c>
      <c r="AT237" s="15" t="s">
        <v>145</v>
      </c>
      <c r="AU237" s="15" t="s">
        <v>22</v>
      </c>
      <c r="AY237" s="15" t="s">
        <v>144</v>
      </c>
      <c r="BE237" s="181">
        <f>IF(N237="základní",J237,0)</f>
        <v>0</v>
      </c>
      <c r="BF237" s="181">
        <f>IF(N237="snížená",J237,0)</f>
        <v>0</v>
      </c>
      <c r="BG237" s="181">
        <f>IF(N237="zákl. přenesená",J237,0)</f>
        <v>0</v>
      </c>
      <c r="BH237" s="181">
        <f>IF(N237="sníž. přenesená",J237,0)</f>
        <v>0</v>
      </c>
      <c r="BI237" s="181">
        <f>IF(N237="nulová",J237,0)</f>
        <v>0</v>
      </c>
      <c r="BJ237" s="15" t="s">
        <v>22</v>
      </c>
      <c r="BK237" s="181">
        <f>ROUND(I237*H237,2)</f>
        <v>0</v>
      </c>
      <c r="BL237" s="15" t="s">
        <v>143</v>
      </c>
      <c r="BM237" s="15" t="s">
        <v>1628</v>
      </c>
    </row>
    <row r="238" spans="2:47" s="1" customFormat="1" ht="40.5">
      <c r="B238" s="32"/>
      <c r="C238" s="54"/>
      <c r="D238" s="186" t="s">
        <v>1298</v>
      </c>
      <c r="E238" s="54"/>
      <c r="F238" s="187" t="s">
        <v>1629</v>
      </c>
      <c r="G238" s="54"/>
      <c r="H238" s="54"/>
      <c r="I238" s="143"/>
      <c r="J238" s="54"/>
      <c r="K238" s="54"/>
      <c r="L238" s="52"/>
      <c r="M238" s="69"/>
      <c r="N238" s="33"/>
      <c r="O238" s="33"/>
      <c r="P238" s="33"/>
      <c r="Q238" s="33"/>
      <c r="R238" s="33"/>
      <c r="S238" s="33"/>
      <c r="T238" s="70"/>
      <c r="AT238" s="15" t="s">
        <v>1298</v>
      </c>
      <c r="AU238" s="15" t="s">
        <v>22</v>
      </c>
    </row>
    <row r="239" spans="2:63" s="9" customFormat="1" ht="37.35" customHeight="1">
      <c r="B239" s="156"/>
      <c r="C239" s="157"/>
      <c r="D239" s="158" t="s">
        <v>73</v>
      </c>
      <c r="E239" s="159" t="s">
        <v>1152</v>
      </c>
      <c r="F239" s="159" t="s">
        <v>1630</v>
      </c>
      <c r="G239" s="157"/>
      <c r="H239" s="157"/>
      <c r="I239" s="160"/>
      <c r="J239" s="161">
        <f>BK239</f>
        <v>0</v>
      </c>
      <c r="K239" s="157"/>
      <c r="L239" s="162"/>
      <c r="M239" s="163"/>
      <c r="N239" s="164"/>
      <c r="O239" s="164"/>
      <c r="P239" s="165">
        <f>P240</f>
        <v>0</v>
      </c>
      <c r="Q239" s="164"/>
      <c r="R239" s="165">
        <f>R240</f>
        <v>0</v>
      </c>
      <c r="S239" s="164"/>
      <c r="T239" s="166">
        <f>T240</f>
        <v>0</v>
      </c>
      <c r="AR239" s="167" t="s">
        <v>143</v>
      </c>
      <c r="AT239" s="168" t="s">
        <v>73</v>
      </c>
      <c r="AU239" s="168" t="s">
        <v>74</v>
      </c>
      <c r="AY239" s="167" t="s">
        <v>144</v>
      </c>
      <c r="BK239" s="169">
        <f>BK240</f>
        <v>0</v>
      </c>
    </row>
    <row r="240" spans="2:65" s="1" customFormat="1" ht="22.5" customHeight="1">
      <c r="B240" s="32"/>
      <c r="C240" s="170" t="s">
        <v>1074</v>
      </c>
      <c r="D240" s="170" t="s">
        <v>145</v>
      </c>
      <c r="E240" s="171" t="s">
        <v>889</v>
      </c>
      <c r="F240" s="172" t="s">
        <v>1631</v>
      </c>
      <c r="G240" s="173" t="s">
        <v>148</v>
      </c>
      <c r="H240" s="174">
        <v>1</v>
      </c>
      <c r="I240" s="175"/>
      <c r="J240" s="176">
        <f>ROUND(I240*H240,2)</f>
        <v>0</v>
      </c>
      <c r="K240" s="172" t="s">
        <v>149</v>
      </c>
      <c r="L240" s="52"/>
      <c r="M240" s="177" t="s">
        <v>20</v>
      </c>
      <c r="N240" s="182" t="s">
        <v>45</v>
      </c>
      <c r="O240" s="183"/>
      <c r="P240" s="184">
        <f>O240*H240</f>
        <v>0</v>
      </c>
      <c r="Q240" s="184">
        <v>0</v>
      </c>
      <c r="R240" s="184">
        <f>Q240*H240</f>
        <v>0</v>
      </c>
      <c r="S240" s="184">
        <v>0</v>
      </c>
      <c r="T240" s="185">
        <f>S240*H240</f>
        <v>0</v>
      </c>
      <c r="AR240" s="15" t="s">
        <v>143</v>
      </c>
      <c r="AT240" s="15" t="s">
        <v>145</v>
      </c>
      <c r="AU240" s="15" t="s">
        <v>22</v>
      </c>
      <c r="AY240" s="15" t="s">
        <v>144</v>
      </c>
      <c r="BE240" s="181">
        <f>IF(N240="základní",J240,0)</f>
        <v>0</v>
      </c>
      <c r="BF240" s="181">
        <f>IF(N240="snížená",J240,0)</f>
        <v>0</v>
      </c>
      <c r="BG240" s="181">
        <f>IF(N240="zákl. přenesená",J240,0)</f>
        <v>0</v>
      </c>
      <c r="BH240" s="181">
        <f>IF(N240="sníž. přenesená",J240,0)</f>
        <v>0</v>
      </c>
      <c r="BI240" s="181">
        <f>IF(N240="nulová",J240,0)</f>
        <v>0</v>
      </c>
      <c r="BJ240" s="15" t="s">
        <v>22</v>
      </c>
      <c r="BK240" s="181">
        <f>ROUND(I240*H240,2)</f>
        <v>0</v>
      </c>
      <c r="BL240" s="15" t="s">
        <v>143</v>
      </c>
      <c r="BM240" s="15" t="s">
        <v>1632</v>
      </c>
    </row>
    <row r="241" spans="2:12" s="1" customFormat="1" ht="6.95" customHeight="1">
      <c r="B241" s="47"/>
      <c r="C241" s="48"/>
      <c r="D241" s="48"/>
      <c r="E241" s="48"/>
      <c r="F241" s="48"/>
      <c r="G241" s="48"/>
      <c r="H241" s="48"/>
      <c r="I241" s="126"/>
      <c r="J241" s="48"/>
      <c r="K241" s="48"/>
      <c r="L241" s="52"/>
    </row>
  </sheetData>
  <sheetProtection password="CC35" sheet="1" objects="1" scenarios="1" formatColumns="0" formatRows="0" sort="0" autoFilter="0"/>
  <autoFilter ref="C83:K83"/>
  <mergeCells count="9">
    <mergeCell ref="E74:H74"/>
    <mergeCell ref="E76:H76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tooltip="Krycí list soupisu" display="1) Krycí list soupisu"/>
    <hyperlink ref="G1:H1" location="C54" tooltip="Rekapitulace" display="2) Rekapitulace"/>
    <hyperlink ref="J1" location="C83" tooltip="Soupis prací" display="3) Soupis prací"/>
    <hyperlink ref="L1:V1" location="'Rekapitulace stavby'!C2" tooltip="Rekapitulace stavby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219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02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3"/>
      <c r="B1" s="262"/>
      <c r="C1" s="262"/>
      <c r="D1" s="261" t="s">
        <v>1</v>
      </c>
      <c r="E1" s="262"/>
      <c r="F1" s="263" t="s">
        <v>4989</v>
      </c>
      <c r="G1" s="267" t="s">
        <v>4990</v>
      </c>
      <c r="H1" s="267"/>
      <c r="I1" s="268"/>
      <c r="J1" s="263" t="s">
        <v>4991</v>
      </c>
      <c r="K1" s="261" t="s">
        <v>104</v>
      </c>
      <c r="L1" s="263" t="s">
        <v>4992</v>
      </c>
      <c r="M1" s="263"/>
      <c r="N1" s="263"/>
      <c r="O1" s="263"/>
      <c r="P1" s="263"/>
      <c r="Q1" s="263"/>
      <c r="R1" s="263"/>
      <c r="S1" s="263"/>
      <c r="T1" s="263"/>
      <c r="U1" s="259"/>
      <c r="V1" s="259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</row>
    <row r="2" spans="3:46" ht="36.95" customHeight="1"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17"/>
      <c r="AT2" s="15" t="s">
        <v>88</v>
      </c>
    </row>
    <row r="3" spans="2:46" ht="6.95" customHeight="1">
      <c r="B3" s="16"/>
      <c r="C3" s="17"/>
      <c r="D3" s="17"/>
      <c r="E3" s="17"/>
      <c r="F3" s="17"/>
      <c r="G3" s="17"/>
      <c r="H3" s="17"/>
      <c r="I3" s="103"/>
      <c r="J3" s="17"/>
      <c r="K3" s="18"/>
      <c r="AT3" s="15" t="s">
        <v>82</v>
      </c>
    </row>
    <row r="4" spans="2:46" ht="36.95" customHeight="1">
      <c r="B4" s="19"/>
      <c r="C4" s="20"/>
      <c r="D4" s="21" t="s">
        <v>105</v>
      </c>
      <c r="E4" s="20"/>
      <c r="F4" s="20"/>
      <c r="G4" s="20"/>
      <c r="H4" s="20"/>
      <c r="I4" s="104"/>
      <c r="J4" s="20"/>
      <c r="K4" s="22"/>
      <c r="M4" s="23" t="s">
        <v>10</v>
      </c>
      <c r="AT4" s="15" t="s">
        <v>4</v>
      </c>
    </row>
    <row r="5" spans="2:11" ht="6.95" customHeight="1">
      <c r="B5" s="19"/>
      <c r="C5" s="20"/>
      <c r="D5" s="20"/>
      <c r="E5" s="20"/>
      <c r="F5" s="20"/>
      <c r="G5" s="20"/>
      <c r="H5" s="20"/>
      <c r="I5" s="104"/>
      <c r="J5" s="20"/>
      <c r="K5" s="22"/>
    </row>
    <row r="6" spans="2:11" ht="13.5">
      <c r="B6" s="19"/>
      <c r="C6" s="20"/>
      <c r="D6" s="28" t="s">
        <v>16</v>
      </c>
      <c r="E6" s="20"/>
      <c r="F6" s="20"/>
      <c r="G6" s="20"/>
      <c r="H6" s="20"/>
      <c r="I6" s="104"/>
      <c r="J6" s="20"/>
      <c r="K6" s="22"/>
    </row>
    <row r="7" spans="2:11" ht="22.5" customHeight="1">
      <c r="B7" s="19"/>
      <c r="C7" s="20"/>
      <c r="D7" s="20"/>
      <c r="E7" s="255" t="str">
        <f>'Rekapitulace stavby'!K6</f>
        <v>CENTRUM DUŠEVNÍHO ZDRAVÍ, NA NIVÁCH 57</v>
      </c>
      <c r="F7" s="221"/>
      <c r="G7" s="221"/>
      <c r="H7" s="221"/>
      <c r="I7" s="104"/>
      <c r="J7" s="20"/>
      <c r="K7" s="22"/>
    </row>
    <row r="8" spans="2:11" s="1" customFormat="1" ht="13.5">
      <c r="B8" s="32"/>
      <c r="C8" s="33"/>
      <c r="D8" s="28" t="s">
        <v>106</v>
      </c>
      <c r="E8" s="33"/>
      <c r="F8" s="33"/>
      <c r="G8" s="33"/>
      <c r="H8" s="33"/>
      <c r="I8" s="105"/>
      <c r="J8" s="33"/>
      <c r="K8" s="36"/>
    </row>
    <row r="9" spans="2:11" s="1" customFormat="1" ht="36.95" customHeight="1">
      <c r="B9" s="32"/>
      <c r="C9" s="33"/>
      <c r="D9" s="33"/>
      <c r="E9" s="256" t="s">
        <v>1633</v>
      </c>
      <c r="F9" s="228"/>
      <c r="G9" s="228"/>
      <c r="H9" s="228"/>
      <c r="I9" s="105"/>
      <c r="J9" s="33"/>
      <c r="K9" s="36"/>
    </row>
    <row r="10" spans="2:11" s="1" customFormat="1" ht="13.5">
      <c r="B10" s="32"/>
      <c r="C10" s="33"/>
      <c r="D10" s="33"/>
      <c r="E10" s="33"/>
      <c r="F10" s="33"/>
      <c r="G10" s="33"/>
      <c r="H10" s="33"/>
      <c r="I10" s="105"/>
      <c r="J10" s="33"/>
      <c r="K10" s="36"/>
    </row>
    <row r="11" spans="2:11" s="1" customFormat="1" ht="14.45" customHeight="1">
      <c r="B11" s="32"/>
      <c r="C11" s="33"/>
      <c r="D11" s="28" t="s">
        <v>19</v>
      </c>
      <c r="E11" s="33"/>
      <c r="F11" s="26" t="s">
        <v>20</v>
      </c>
      <c r="G11" s="33"/>
      <c r="H11" s="33"/>
      <c r="I11" s="106" t="s">
        <v>21</v>
      </c>
      <c r="J11" s="26" t="s">
        <v>20</v>
      </c>
      <c r="K11" s="36"/>
    </row>
    <row r="12" spans="2:11" s="1" customFormat="1" ht="14.45" customHeight="1">
      <c r="B12" s="32"/>
      <c r="C12" s="33"/>
      <c r="D12" s="28" t="s">
        <v>23</v>
      </c>
      <c r="E12" s="33"/>
      <c r="F12" s="26" t="s">
        <v>24</v>
      </c>
      <c r="G12" s="33"/>
      <c r="H12" s="33"/>
      <c r="I12" s="106" t="s">
        <v>25</v>
      </c>
      <c r="J12" s="107" t="str">
        <f>'Rekapitulace stavby'!AN8</f>
        <v>23. 2. 2018</v>
      </c>
      <c r="K12" s="36"/>
    </row>
    <row r="13" spans="2:11" s="1" customFormat="1" ht="10.9" customHeight="1">
      <c r="B13" s="32"/>
      <c r="C13" s="33"/>
      <c r="D13" s="33"/>
      <c r="E13" s="33"/>
      <c r="F13" s="33"/>
      <c r="G13" s="33"/>
      <c r="H13" s="33"/>
      <c r="I13" s="105"/>
      <c r="J13" s="33"/>
      <c r="K13" s="36"/>
    </row>
    <row r="14" spans="2:11" s="1" customFormat="1" ht="14.45" customHeight="1">
      <c r="B14" s="32"/>
      <c r="C14" s="33"/>
      <c r="D14" s="28" t="s">
        <v>29</v>
      </c>
      <c r="E14" s="33"/>
      <c r="F14" s="33"/>
      <c r="G14" s="33"/>
      <c r="H14" s="33"/>
      <c r="I14" s="106" t="s">
        <v>30</v>
      </c>
      <c r="J14" s="26" t="s">
        <v>20</v>
      </c>
      <c r="K14" s="36"/>
    </row>
    <row r="15" spans="2:11" s="1" customFormat="1" ht="18" customHeight="1">
      <c r="B15" s="32"/>
      <c r="C15" s="33"/>
      <c r="D15" s="33"/>
      <c r="E15" s="26" t="s">
        <v>31</v>
      </c>
      <c r="F15" s="33"/>
      <c r="G15" s="33"/>
      <c r="H15" s="33"/>
      <c r="I15" s="106" t="s">
        <v>32</v>
      </c>
      <c r="J15" s="26" t="s">
        <v>20</v>
      </c>
      <c r="K15" s="36"/>
    </row>
    <row r="16" spans="2:11" s="1" customFormat="1" ht="6.95" customHeight="1">
      <c r="B16" s="32"/>
      <c r="C16" s="33"/>
      <c r="D16" s="33"/>
      <c r="E16" s="33"/>
      <c r="F16" s="33"/>
      <c r="G16" s="33"/>
      <c r="H16" s="33"/>
      <c r="I16" s="105"/>
      <c r="J16" s="33"/>
      <c r="K16" s="36"/>
    </row>
    <row r="17" spans="2:11" s="1" customFormat="1" ht="14.45" customHeight="1">
      <c r="B17" s="32"/>
      <c r="C17" s="33"/>
      <c r="D17" s="28" t="s">
        <v>33</v>
      </c>
      <c r="E17" s="33"/>
      <c r="F17" s="33"/>
      <c r="G17" s="33"/>
      <c r="H17" s="33"/>
      <c r="I17" s="106" t="s">
        <v>30</v>
      </c>
      <c r="J17" s="26" t="str">
        <f>IF('Rekapitulace stavby'!AN13="Vyplň údaj","",IF('Rekapitulace stavby'!AN13="","",'Rekapitulace stavby'!AN13))</f>
        <v/>
      </c>
      <c r="K17" s="36"/>
    </row>
    <row r="18" spans="2:11" s="1" customFormat="1" ht="18" customHeight="1">
      <c r="B18" s="32"/>
      <c r="C18" s="33"/>
      <c r="D18" s="33"/>
      <c r="E18" s="26" t="str">
        <f>IF('Rekapitulace stavby'!E14="Vyplň údaj","",IF('Rekapitulace stavby'!E14="","",'Rekapitulace stavby'!E14))</f>
        <v/>
      </c>
      <c r="F18" s="33"/>
      <c r="G18" s="33"/>
      <c r="H18" s="33"/>
      <c r="I18" s="106" t="s">
        <v>32</v>
      </c>
      <c r="J18" s="26" t="str">
        <f>IF('Rekapitulace stavby'!AN14="Vyplň údaj","",IF('Rekapitulace stavby'!AN14="","",'Rekapitulace stavby'!AN14))</f>
        <v/>
      </c>
      <c r="K18" s="36"/>
    </row>
    <row r="19" spans="2:11" s="1" customFormat="1" ht="6.95" customHeight="1">
      <c r="B19" s="32"/>
      <c r="C19" s="33"/>
      <c r="D19" s="33"/>
      <c r="E19" s="33"/>
      <c r="F19" s="33"/>
      <c r="G19" s="33"/>
      <c r="H19" s="33"/>
      <c r="I19" s="105"/>
      <c r="J19" s="33"/>
      <c r="K19" s="36"/>
    </row>
    <row r="20" spans="2:11" s="1" customFormat="1" ht="14.45" customHeight="1">
      <c r="B20" s="32"/>
      <c r="C20" s="33"/>
      <c r="D20" s="28" t="s">
        <v>35</v>
      </c>
      <c r="E20" s="33"/>
      <c r="F20" s="33"/>
      <c r="G20" s="33"/>
      <c r="H20" s="33"/>
      <c r="I20" s="106" t="s">
        <v>30</v>
      </c>
      <c r="J20" s="26" t="s">
        <v>20</v>
      </c>
      <c r="K20" s="36"/>
    </row>
    <row r="21" spans="2:11" s="1" customFormat="1" ht="18" customHeight="1">
      <c r="B21" s="32"/>
      <c r="C21" s="33"/>
      <c r="D21" s="33"/>
      <c r="E21" s="26" t="s">
        <v>36</v>
      </c>
      <c r="F21" s="33"/>
      <c r="G21" s="33"/>
      <c r="H21" s="33"/>
      <c r="I21" s="106" t="s">
        <v>32</v>
      </c>
      <c r="J21" s="26" t="s">
        <v>20</v>
      </c>
      <c r="K21" s="36"/>
    </row>
    <row r="22" spans="2:11" s="1" customFormat="1" ht="6.95" customHeight="1">
      <c r="B22" s="32"/>
      <c r="C22" s="33"/>
      <c r="D22" s="33"/>
      <c r="E22" s="33"/>
      <c r="F22" s="33"/>
      <c r="G22" s="33"/>
      <c r="H22" s="33"/>
      <c r="I22" s="105"/>
      <c r="J22" s="33"/>
      <c r="K22" s="36"/>
    </row>
    <row r="23" spans="2:11" s="1" customFormat="1" ht="14.45" customHeight="1">
      <c r="B23" s="32"/>
      <c r="C23" s="33"/>
      <c r="D23" s="28" t="s">
        <v>38</v>
      </c>
      <c r="E23" s="33"/>
      <c r="F23" s="33"/>
      <c r="G23" s="33"/>
      <c r="H23" s="33"/>
      <c r="I23" s="105"/>
      <c r="J23" s="33"/>
      <c r="K23" s="36"/>
    </row>
    <row r="24" spans="2:11" s="6" customFormat="1" ht="63" customHeight="1">
      <c r="B24" s="108"/>
      <c r="C24" s="109"/>
      <c r="D24" s="109"/>
      <c r="E24" s="224" t="s">
        <v>39</v>
      </c>
      <c r="F24" s="257"/>
      <c r="G24" s="257"/>
      <c r="H24" s="257"/>
      <c r="I24" s="110"/>
      <c r="J24" s="109"/>
      <c r="K24" s="111"/>
    </row>
    <row r="25" spans="2:11" s="1" customFormat="1" ht="6.95" customHeight="1">
      <c r="B25" s="32"/>
      <c r="C25" s="33"/>
      <c r="D25" s="33"/>
      <c r="E25" s="33"/>
      <c r="F25" s="33"/>
      <c r="G25" s="33"/>
      <c r="H25" s="33"/>
      <c r="I25" s="105"/>
      <c r="J25" s="33"/>
      <c r="K25" s="36"/>
    </row>
    <row r="26" spans="2:11" s="1" customFormat="1" ht="6.95" customHeight="1">
      <c r="B26" s="32"/>
      <c r="C26" s="33"/>
      <c r="D26" s="77"/>
      <c r="E26" s="77"/>
      <c r="F26" s="77"/>
      <c r="G26" s="77"/>
      <c r="H26" s="77"/>
      <c r="I26" s="112"/>
      <c r="J26" s="77"/>
      <c r="K26" s="113"/>
    </row>
    <row r="27" spans="2:11" s="1" customFormat="1" ht="25.35" customHeight="1">
      <c r="B27" s="32"/>
      <c r="C27" s="33"/>
      <c r="D27" s="114" t="s">
        <v>40</v>
      </c>
      <c r="E27" s="33"/>
      <c r="F27" s="33"/>
      <c r="G27" s="33"/>
      <c r="H27" s="33"/>
      <c r="I27" s="105"/>
      <c r="J27" s="115">
        <f>ROUND(J87,2)</f>
        <v>0</v>
      </c>
      <c r="K27" s="36"/>
    </row>
    <row r="28" spans="2:11" s="1" customFormat="1" ht="6.95" customHeight="1">
      <c r="B28" s="32"/>
      <c r="C28" s="33"/>
      <c r="D28" s="77"/>
      <c r="E28" s="77"/>
      <c r="F28" s="77"/>
      <c r="G28" s="77"/>
      <c r="H28" s="77"/>
      <c r="I28" s="112"/>
      <c r="J28" s="77"/>
      <c r="K28" s="113"/>
    </row>
    <row r="29" spans="2:11" s="1" customFormat="1" ht="14.45" customHeight="1">
      <c r="B29" s="32"/>
      <c r="C29" s="33"/>
      <c r="D29" s="33"/>
      <c r="E29" s="33"/>
      <c r="F29" s="37" t="s">
        <v>42</v>
      </c>
      <c r="G29" s="33"/>
      <c r="H29" s="33"/>
      <c r="I29" s="116" t="s">
        <v>41</v>
      </c>
      <c r="J29" s="37" t="s">
        <v>43</v>
      </c>
      <c r="K29" s="36"/>
    </row>
    <row r="30" spans="2:11" s="1" customFormat="1" ht="14.45" customHeight="1">
      <c r="B30" s="32"/>
      <c r="C30" s="33"/>
      <c r="D30" s="40" t="s">
        <v>44</v>
      </c>
      <c r="E30" s="40" t="s">
        <v>45</v>
      </c>
      <c r="F30" s="117">
        <f>ROUND(SUM(BE87:BE218),2)</f>
        <v>0</v>
      </c>
      <c r="G30" s="33"/>
      <c r="H30" s="33"/>
      <c r="I30" s="118">
        <v>0.21</v>
      </c>
      <c r="J30" s="117">
        <f>ROUND(ROUND((SUM(BE87:BE218)),2)*I30,2)</f>
        <v>0</v>
      </c>
      <c r="K30" s="36"/>
    </row>
    <row r="31" spans="2:11" s="1" customFormat="1" ht="14.45" customHeight="1">
      <c r="B31" s="32"/>
      <c r="C31" s="33"/>
      <c r="D31" s="33"/>
      <c r="E31" s="40" t="s">
        <v>46</v>
      </c>
      <c r="F31" s="117">
        <f>ROUND(SUM(BF87:BF218),2)</f>
        <v>0</v>
      </c>
      <c r="G31" s="33"/>
      <c r="H31" s="33"/>
      <c r="I31" s="118">
        <v>0.15</v>
      </c>
      <c r="J31" s="117">
        <f>ROUND(ROUND((SUM(BF87:BF218)),2)*I31,2)</f>
        <v>0</v>
      </c>
      <c r="K31" s="36"/>
    </row>
    <row r="32" spans="2:11" s="1" customFormat="1" ht="14.45" customHeight="1" hidden="1">
      <c r="B32" s="32"/>
      <c r="C32" s="33"/>
      <c r="D32" s="33"/>
      <c r="E32" s="40" t="s">
        <v>47</v>
      </c>
      <c r="F32" s="117">
        <f>ROUND(SUM(BG87:BG218),2)</f>
        <v>0</v>
      </c>
      <c r="G32" s="33"/>
      <c r="H32" s="33"/>
      <c r="I32" s="118">
        <v>0.21</v>
      </c>
      <c r="J32" s="117">
        <v>0</v>
      </c>
      <c r="K32" s="36"/>
    </row>
    <row r="33" spans="2:11" s="1" customFormat="1" ht="14.45" customHeight="1" hidden="1">
      <c r="B33" s="32"/>
      <c r="C33" s="33"/>
      <c r="D33" s="33"/>
      <c r="E33" s="40" t="s">
        <v>48</v>
      </c>
      <c r="F33" s="117">
        <f>ROUND(SUM(BH87:BH218),2)</f>
        <v>0</v>
      </c>
      <c r="G33" s="33"/>
      <c r="H33" s="33"/>
      <c r="I33" s="118">
        <v>0.15</v>
      </c>
      <c r="J33" s="117">
        <v>0</v>
      </c>
      <c r="K33" s="36"/>
    </row>
    <row r="34" spans="2:11" s="1" customFormat="1" ht="14.45" customHeight="1" hidden="1">
      <c r="B34" s="32"/>
      <c r="C34" s="33"/>
      <c r="D34" s="33"/>
      <c r="E34" s="40" t="s">
        <v>49</v>
      </c>
      <c r="F34" s="117">
        <f>ROUND(SUM(BI87:BI218),2)</f>
        <v>0</v>
      </c>
      <c r="G34" s="33"/>
      <c r="H34" s="33"/>
      <c r="I34" s="118">
        <v>0</v>
      </c>
      <c r="J34" s="117">
        <v>0</v>
      </c>
      <c r="K34" s="36"/>
    </row>
    <row r="35" spans="2:11" s="1" customFormat="1" ht="6.95" customHeight="1">
      <c r="B35" s="32"/>
      <c r="C35" s="33"/>
      <c r="D35" s="33"/>
      <c r="E35" s="33"/>
      <c r="F35" s="33"/>
      <c r="G35" s="33"/>
      <c r="H35" s="33"/>
      <c r="I35" s="105"/>
      <c r="J35" s="33"/>
      <c r="K35" s="36"/>
    </row>
    <row r="36" spans="2:11" s="1" customFormat="1" ht="25.35" customHeight="1">
      <c r="B36" s="32"/>
      <c r="C36" s="119"/>
      <c r="D36" s="120" t="s">
        <v>50</v>
      </c>
      <c r="E36" s="71"/>
      <c r="F36" s="71"/>
      <c r="G36" s="121" t="s">
        <v>51</v>
      </c>
      <c r="H36" s="122" t="s">
        <v>52</v>
      </c>
      <c r="I36" s="123"/>
      <c r="J36" s="124">
        <f>SUM(J27:J34)</f>
        <v>0</v>
      </c>
      <c r="K36" s="125"/>
    </row>
    <row r="37" spans="2:11" s="1" customFormat="1" ht="14.45" customHeight="1">
      <c r="B37" s="47"/>
      <c r="C37" s="48"/>
      <c r="D37" s="48"/>
      <c r="E37" s="48"/>
      <c r="F37" s="48"/>
      <c r="G37" s="48"/>
      <c r="H37" s="48"/>
      <c r="I37" s="126"/>
      <c r="J37" s="48"/>
      <c r="K37" s="49"/>
    </row>
    <row r="41" spans="2:11" s="1" customFormat="1" ht="6.95" customHeight="1">
      <c r="B41" s="127"/>
      <c r="C41" s="128"/>
      <c r="D41" s="128"/>
      <c r="E41" s="128"/>
      <c r="F41" s="128"/>
      <c r="G41" s="128"/>
      <c r="H41" s="128"/>
      <c r="I41" s="129"/>
      <c r="J41" s="128"/>
      <c r="K41" s="130"/>
    </row>
    <row r="42" spans="2:11" s="1" customFormat="1" ht="36.95" customHeight="1">
      <c r="B42" s="32"/>
      <c r="C42" s="21" t="s">
        <v>108</v>
      </c>
      <c r="D42" s="33"/>
      <c r="E42" s="33"/>
      <c r="F42" s="33"/>
      <c r="G42" s="33"/>
      <c r="H42" s="33"/>
      <c r="I42" s="105"/>
      <c r="J42" s="33"/>
      <c r="K42" s="36"/>
    </row>
    <row r="43" spans="2:11" s="1" customFormat="1" ht="6.95" customHeight="1">
      <c r="B43" s="32"/>
      <c r="C43" s="33"/>
      <c r="D43" s="33"/>
      <c r="E43" s="33"/>
      <c r="F43" s="33"/>
      <c r="G43" s="33"/>
      <c r="H43" s="33"/>
      <c r="I43" s="105"/>
      <c r="J43" s="33"/>
      <c r="K43" s="36"/>
    </row>
    <row r="44" spans="2:11" s="1" customFormat="1" ht="14.45" customHeight="1">
      <c r="B44" s="32"/>
      <c r="C44" s="28" t="s">
        <v>16</v>
      </c>
      <c r="D44" s="33"/>
      <c r="E44" s="33"/>
      <c r="F44" s="33"/>
      <c r="G44" s="33"/>
      <c r="H44" s="33"/>
      <c r="I44" s="105"/>
      <c r="J44" s="33"/>
      <c r="K44" s="36"/>
    </row>
    <row r="45" spans="2:11" s="1" customFormat="1" ht="22.5" customHeight="1">
      <c r="B45" s="32"/>
      <c r="C45" s="33"/>
      <c r="D45" s="33"/>
      <c r="E45" s="255" t="str">
        <f>E7</f>
        <v>CENTRUM DUŠEVNÍHO ZDRAVÍ, NA NIVÁCH 57</v>
      </c>
      <c r="F45" s="228"/>
      <c r="G45" s="228"/>
      <c r="H45" s="228"/>
      <c r="I45" s="105"/>
      <c r="J45" s="33"/>
      <c r="K45" s="36"/>
    </row>
    <row r="46" spans="2:11" s="1" customFormat="1" ht="14.45" customHeight="1">
      <c r="B46" s="32"/>
      <c r="C46" s="28" t="s">
        <v>106</v>
      </c>
      <c r="D46" s="33"/>
      <c r="E46" s="33"/>
      <c r="F46" s="33"/>
      <c r="G46" s="33"/>
      <c r="H46" s="33"/>
      <c r="I46" s="105"/>
      <c r="J46" s="33"/>
      <c r="K46" s="36"/>
    </row>
    <row r="47" spans="2:11" s="1" customFormat="1" ht="23.25" customHeight="1">
      <c r="B47" s="32"/>
      <c r="C47" s="33"/>
      <c r="D47" s="33"/>
      <c r="E47" s="256" t="str">
        <f>E9</f>
        <v>07 - Vzduchotechnika</v>
      </c>
      <c r="F47" s="228"/>
      <c r="G47" s="228"/>
      <c r="H47" s="228"/>
      <c r="I47" s="105"/>
      <c r="J47" s="33"/>
      <c r="K47" s="36"/>
    </row>
    <row r="48" spans="2:11" s="1" customFormat="1" ht="6.95" customHeight="1">
      <c r="B48" s="32"/>
      <c r="C48" s="33"/>
      <c r="D48" s="33"/>
      <c r="E48" s="33"/>
      <c r="F48" s="33"/>
      <c r="G48" s="33"/>
      <c r="H48" s="33"/>
      <c r="I48" s="105"/>
      <c r="J48" s="33"/>
      <c r="K48" s="36"/>
    </row>
    <row r="49" spans="2:11" s="1" customFormat="1" ht="18" customHeight="1">
      <c r="B49" s="32"/>
      <c r="C49" s="28" t="s">
        <v>23</v>
      </c>
      <c r="D49" s="33"/>
      <c r="E49" s="33"/>
      <c r="F49" s="26" t="str">
        <f>F12</f>
        <v>TRUTNOV</v>
      </c>
      <c r="G49" s="33"/>
      <c r="H49" s="33"/>
      <c r="I49" s="106" t="s">
        <v>25</v>
      </c>
      <c r="J49" s="107" t="str">
        <f>IF(J12="","",J12)</f>
        <v>23. 2. 2018</v>
      </c>
      <c r="K49" s="36"/>
    </row>
    <row r="50" spans="2:11" s="1" customFormat="1" ht="6.95" customHeight="1">
      <c r="B50" s="32"/>
      <c r="C50" s="33"/>
      <c r="D50" s="33"/>
      <c r="E50" s="33"/>
      <c r="F50" s="33"/>
      <c r="G50" s="33"/>
      <c r="H50" s="33"/>
      <c r="I50" s="105"/>
      <c r="J50" s="33"/>
      <c r="K50" s="36"/>
    </row>
    <row r="51" spans="2:11" s="1" customFormat="1" ht="13.5">
      <c r="B51" s="32"/>
      <c r="C51" s="28" t="s">
        <v>29</v>
      </c>
      <c r="D51" s="33"/>
      <c r="E51" s="33"/>
      <c r="F51" s="26" t="str">
        <f>E15</f>
        <v>SDRUŽENÍ OZDRAVOVEN A LÉČEBEN OKRESU TRUTNOV</v>
      </c>
      <c r="G51" s="33"/>
      <c r="H51" s="33"/>
      <c r="I51" s="106" t="s">
        <v>35</v>
      </c>
      <c r="J51" s="26" t="str">
        <f>E21</f>
        <v>ATELIER PAVLÍČEK</v>
      </c>
      <c r="K51" s="36"/>
    </row>
    <row r="52" spans="2:11" s="1" customFormat="1" ht="14.45" customHeight="1">
      <c r="B52" s="32"/>
      <c r="C52" s="28" t="s">
        <v>33</v>
      </c>
      <c r="D52" s="33"/>
      <c r="E52" s="33"/>
      <c r="F52" s="26" t="str">
        <f>IF(E18="","",E18)</f>
        <v/>
      </c>
      <c r="G52" s="33"/>
      <c r="H52" s="33"/>
      <c r="I52" s="105"/>
      <c r="J52" s="33"/>
      <c r="K52" s="36"/>
    </row>
    <row r="53" spans="2:11" s="1" customFormat="1" ht="10.35" customHeight="1">
      <c r="B53" s="32"/>
      <c r="C53" s="33"/>
      <c r="D53" s="33"/>
      <c r="E53" s="33"/>
      <c r="F53" s="33"/>
      <c r="G53" s="33"/>
      <c r="H53" s="33"/>
      <c r="I53" s="105"/>
      <c r="J53" s="33"/>
      <c r="K53" s="36"/>
    </row>
    <row r="54" spans="2:11" s="1" customFormat="1" ht="29.25" customHeight="1">
      <c r="B54" s="32"/>
      <c r="C54" s="131" t="s">
        <v>109</v>
      </c>
      <c r="D54" s="119"/>
      <c r="E54" s="119"/>
      <c r="F54" s="119"/>
      <c r="G54" s="119"/>
      <c r="H54" s="119"/>
      <c r="I54" s="132"/>
      <c r="J54" s="133" t="s">
        <v>110</v>
      </c>
      <c r="K54" s="134"/>
    </row>
    <row r="55" spans="2:11" s="1" customFormat="1" ht="10.35" customHeight="1">
      <c r="B55" s="32"/>
      <c r="C55" s="33"/>
      <c r="D55" s="33"/>
      <c r="E55" s="33"/>
      <c r="F55" s="33"/>
      <c r="G55" s="33"/>
      <c r="H55" s="33"/>
      <c r="I55" s="105"/>
      <c r="J55" s="33"/>
      <c r="K55" s="36"/>
    </row>
    <row r="56" spans="2:47" s="1" customFormat="1" ht="29.25" customHeight="1">
      <c r="B56" s="32"/>
      <c r="C56" s="135" t="s">
        <v>111</v>
      </c>
      <c r="D56" s="33"/>
      <c r="E56" s="33"/>
      <c r="F56" s="33"/>
      <c r="G56" s="33"/>
      <c r="H56" s="33"/>
      <c r="I56" s="105"/>
      <c r="J56" s="115">
        <f>J87</f>
        <v>0</v>
      </c>
      <c r="K56" s="36"/>
      <c r="AU56" s="15" t="s">
        <v>112</v>
      </c>
    </row>
    <row r="57" spans="2:11" s="7" customFormat="1" ht="24.95" customHeight="1">
      <c r="B57" s="136"/>
      <c r="C57" s="137"/>
      <c r="D57" s="138" t="s">
        <v>1634</v>
      </c>
      <c r="E57" s="139"/>
      <c r="F57" s="139"/>
      <c r="G57" s="139"/>
      <c r="H57" s="139"/>
      <c r="I57" s="140"/>
      <c r="J57" s="141">
        <f>J88</f>
        <v>0</v>
      </c>
      <c r="K57" s="142"/>
    </row>
    <row r="58" spans="2:11" s="7" customFormat="1" ht="24.95" customHeight="1">
      <c r="B58" s="136"/>
      <c r="C58" s="137"/>
      <c r="D58" s="138" t="s">
        <v>1635</v>
      </c>
      <c r="E58" s="139"/>
      <c r="F58" s="139"/>
      <c r="G58" s="139"/>
      <c r="H58" s="139"/>
      <c r="I58" s="140"/>
      <c r="J58" s="141">
        <f>J95</f>
        <v>0</v>
      </c>
      <c r="K58" s="142"/>
    </row>
    <row r="59" spans="2:11" s="7" customFormat="1" ht="24.95" customHeight="1">
      <c r="B59" s="136"/>
      <c r="C59" s="137"/>
      <c r="D59" s="138" t="s">
        <v>1636</v>
      </c>
      <c r="E59" s="139"/>
      <c r="F59" s="139"/>
      <c r="G59" s="139"/>
      <c r="H59" s="139"/>
      <c r="I59" s="140"/>
      <c r="J59" s="141">
        <f>J100</f>
        <v>0</v>
      </c>
      <c r="K59" s="142"/>
    </row>
    <row r="60" spans="2:11" s="7" customFormat="1" ht="24.95" customHeight="1">
      <c r="B60" s="136"/>
      <c r="C60" s="137"/>
      <c r="D60" s="138" t="s">
        <v>1637</v>
      </c>
      <c r="E60" s="139"/>
      <c r="F60" s="139"/>
      <c r="G60" s="139"/>
      <c r="H60" s="139"/>
      <c r="I60" s="140"/>
      <c r="J60" s="141">
        <f>J110</f>
        <v>0</v>
      </c>
      <c r="K60" s="142"/>
    </row>
    <row r="61" spans="2:11" s="7" customFormat="1" ht="24.95" customHeight="1">
      <c r="B61" s="136"/>
      <c r="C61" s="137"/>
      <c r="D61" s="138" t="s">
        <v>1638</v>
      </c>
      <c r="E61" s="139"/>
      <c r="F61" s="139"/>
      <c r="G61" s="139"/>
      <c r="H61" s="139"/>
      <c r="I61" s="140"/>
      <c r="J61" s="141">
        <f>J132</f>
        <v>0</v>
      </c>
      <c r="K61" s="142"/>
    </row>
    <row r="62" spans="2:11" s="7" customFormat="1" ht="24.95" customHeight="1">
      <c r="B62" s="136"/>
      <c r="C62" s="137"/>
      <c r="D62" s="138" t="s">
        <v>1639</v>
      </c>
      <c r="E62" s="139"/>
      <c r="F62" s="139"/>
      <c r="G62" s="139"/>
      <c r="H62" s="139"/>
      <c r="I62" s="140"/>
      <c r="J62" s="141">
        <f>J140</f>
        <v>0</v>
      </c>
      <c r="K62" s="142"/>
    </row>
    <row r="63" spans="2:11" s="7" customFormat="1" ht="24.95" customHeight="1">
      <c r="B63" s="136"/>
      <c r="C63" s="137"/>
      <c r="D63" s="138" t="s">
        <v>1640</v>
      </c>
      <c r="E63" s="139"/>
      <c r="F63" s="139"/>
      <c r="G63" s="139"/>
      <c r="H63" s="139"/>
      <c r="I63" s="140"/>
      <c r="J63" s="141">
        <f>J161</f>
        <v>0</v>
      </c>
      <c r="K63" s="142"/>
    </row>
    <row r="64" spans="2:11" s="7" customFormat="1" ht="24.95" customHeight="1">
      <c r="B64" s="136"/>
      <c r="C64" s="137"/>
      <c r="D64" s="138" t="s">
        <v>1641</v>
      </c>
      <c r="E64" s="139"/>
      <c r="F64" s="139"/>
      <c r="G64" s="139"/>
      <c r="H64" s="139"/>
      <c r="I64" s="140"/>
      <c r="J64" s="141">
        <f>J170</f>
        <v>0</v>
      </c>
      <c r="K64" s="142"/>
    </row>
    <row r="65" spans="2:11" s="7" customFormat="1" ht="24.95" customHeight="1">
      <c r="B65" s="136"/>
      <c r="C65" s="137"/>
      <c r="D65" s="138" t="s">
        <v>1642</v>
      </c>
      <c r="E65" s="139"/>
      <c r="F65" s="139"/>
      <c r="G65" s="139"/>
      <c r="H65" s="139"/>
      <c r="I65" s="140"/>
      <c r="J65" s="141">
        <f>J179</f>
        <v>0</v>
      </c>
      <c r="K65" s="142"/>
    </row>
    <row r="66" spans="2:11" s="7" customFormat="1" ht="24.95" customHeight="1">
      <c r="B66" s="136"/>
      <c r="C66" s="137"/>
      <c r="D66" s="138" t="s">
        <v>1643</v>
      </c>
      <c r="E66" s="139"/>
      <c r="F66" s="139"/>
      <c r="G66" s="139"/>
      <c r="H66" s="139"/>
      <c r="I66" s="140"/>
      <c r="J66" s="141">
        <f>J199</f>
        <v>0</v>
      </c>
      <c r="K66" s="142"/>
    </row>
    <row r="67" spans="2:11" s="7" customFormat="1" ht="24.95" customHeight="1">
      <c r="B67" s="136"/>
      <c r="C67" s="137"/>
      <c r="D67" s="138" t="s">
        <v>1644</v>
      </c>
      <c r="E67" s="139"/>
      <c r="F67" s="139"/>
      <c r="G67" s="139"/>
      <c r="H67" s="139"/>
      <c r="I67" s="140"/>
      <c r="J67" s="141">
        <f>J208</f>
        <v>0</v>
      </c>
      <c r="K67" s="142"/>
    </row>
    <row r="68" spans="2:11" s="1" customFormat="1" ht="21.75" customHeight="1">
      <c r="B68" s="32"/>
      <c r="C68" s="33"/>
      <c r="D68" s="33"/>
      <c r="E68" s="33"/>
      <c r="F68" s="33"/>
      <c r="G68" s="33"/>
      <c r="H68" s="33"/>
      <c r="I68" s="105"/>
      <c r="J68" s="33"/>
      <c r="K68" s="36"/>
    </row>
    <row r="69" spans="2:11" s="1" customFormat="1" ht="6.95" customHeight="1">
      <c r="B69" s="47"/>
      <c r="C69" s="48"/>
      <c r="D69" s="48"/>
      <c r="E69" s="48"/>
      <c r="F69" s="48"/>
      <c r="G69" s="48"/>
      <c r="H69" s="48"/>
      <c r="I69" s="126"/>
      <c r="J69" s="48"/>
      <c r="K69" s="49"/>
    </row>
    <row r="73" spans="2:12" s="1" customFormat="1" ht="6.95" customHeight="1">
      <c r="B73" s="50"/>
      <c r="C73" s="51"/>
      <c r="D73" s="51"/>
      <c r="E73" s="51"/>
      <c r="F73" s="51"/>
      <c r="G73" s="51"/>
      <c r="H73" s="51"/>
      <c r="I73" s="129"/>
      <c r="J73" s="51"/>
      <c r="K73" s="51"/>
      <c r="L73" s="52"/>
    </row>
    <row r="74" spans="2:12" s="1" customFormat="1" ht="36.95" customHeight="1">
      <c r="B74" s="32"/>
      <c r="C74" s="53" t="s">
        <v>127</v>
      </c>
      <c r="D74" s="54"/>
      <c r="E74" s="54"/>
      <c r="F74" s="54"/>
      <c r="G74" s="54"/>
      <c r="H74" s="54"/>
      <c r="I74" s="143"/>
      <c r="J74" s="54"/>
      <c r="K74" s="54"/>
      <c r="L74" s="52"/>
    </row>
    <row r="75" spans="2:12" s="1" customFormat="1" ht="6.95" customHeight="1">
      <c r="B75" s="32"/>
      <c r="C75" s="54"/>
      <c r="D75" s="54"/>
      <c r="E75" s="54"/>
      <c r="F75" s="54"/>
      <c r="G75" s="54"/>
      <c r="H75" s="54"/>
      <c r="I75" s="143"/>
      <c r="J75" s="54"/>
      <c r="K75" s="54"/>
      <c r="L75" s="52"/>
    </row>
    <row r="76" spans="2:12" s="1" customFormat="1" ht="14.45" customHeight="1">
      <c r="B76" s="32"/>
      <c r="C76" s="56" t="s">
        <v>16</v>
      </c>
      <c r="D76" s="54"/>
      <c r="E76" s="54"/>
      <c r="F76" s="54"/>
      <c r="G76" s="54"/>
      <c r="H76" s="54"/>
      <c r="I76" s="143"/>
      <c r="J76" s="54"/>
      <c r="K76" s="54"/>
      <c r="L76" s="52"/>
    </row>
    <row r="77" spans="2:12" s="1" customFormat="1" ht="22.5" customHeight="1">
      <c r="B77" s="32"/>
      <c r="C77" s="54"/>
      <c r="D77" s="54"/>
      <c r="E77" s="258" t="str">
        <f>E7</f>
        <v>CENTRUM DUŠEVNÍHO ZDRAVÍ, NA NIVÁCH 57</v>
      </c>
      <c r="F77" s="239"/>
      <c r="G77" s="239"/>
      <c r="H77" s="239"/>
      <c r="I77" s="143"/>
      <c r="J77" s="54"/>
      <c r="K77" s="54"/>
      <c r="L77" s="52"/>
    </row>
    <row r="78" spans="2:12" s="1" customFormat="1" ht="14.45" customHeight="1">
      <c r="B78" s="32"/>
      <c r="C78" s="56" t="s">
        <v>106</v>
      </c>
      <c r="D78" s="54"/>
      <c r="E78" s="54"/>
      <c r="F78" s="54"/>
      <c r="G78" s="54"/>
      <c r="H78" s="54"/>
      <c r="I78" s="143"/>
      <c r="J78" s="54"/>
      <c r="K78" s="54"/>
      <c r="L78" s="52"/>
    </row>
    <row r="79" spans="2:12" s="1" customFormat="1" ht="23.25" customHeight="1">
      <c r="B79" s="32"/>
      <c r="C79" s="54"/>
      <c r="D79" s="54"/>
      <c r="E79" s="236" t="str">
        <f>E9</f>
        <v>07 - Vzduchotechnika</v>
      </c>
      <c r="F79" s="239"/>
      <c r="G79" s="239"/>
      <c r="H79" s="239"/>
      <c r="I79" s="143"/>
      <c r="J79" s="54"/>
      <c r="K79" s="54"/>
      <c r="L79" s="52"/>
    </row>
    <row r="80" spans="2:12" s="1" customFormat="1" ht="6.95" customHeight="1">
      <c r="B80" s="32"/>
      <c r="C80" s="54"/>
      <c r="D80" s="54"/>
      <c r="E80" s="54"/>
      <c r="F80" s="54"/>
      <c r="G80" s="54"/>
      <c r="H80" s="54"/>
      <c r="I80" s="143"/>
      <c r="J80" s="54"/>
      <c r="K80" s="54"/>
      <c r="L80" s="52"/>
    </row>
    <row r="81" spans="2:12" s="1" customFormat="1" ht="18" customHeight="1">
      <c r="B81" s="32"/>
      <c r="C81" s="56" t="s">
        <v>23</v>
      </c>
      <c r="D81" s="54"/>
      <c r="E81" s="54"/>
      <c r="F81" s="144" t="str">
        <f>F12</f>
        <v>TRUTNOV</v>
      </c>
      <c r="G81" s="54"/>
      <c r="H81" s="54"/>
      <c r="I81" s="145" t="s">
        <v>25</v>
      </c>
      <c r="J81" s="64" t="str">
        <f>IF(J12="","",J12)</f>
        <v>23. 2. 2018</v>
      </c>
      <c r="K81" s="54"/>
      <c r="L81" s="52"/>
    </row>
    <row r="82" spans="2:12" s="1" customFormat="1" ht="6.95" customHeight="1">
      <c r="B82" s="32"/>
      <c r="C82" s="54"/>
      <c r="D82" s="54"/>
      <c r="E82" s="54"/>
      <c r="F82" s="54"/>
      <c r="G82" s="54"/>
      <c r="H82" s="54"/>
      <c r="I82" s="143"/>
      <c r="J82" s="54"/>
      <c r="K82" s="54"/>
      <c r="L82" s="52"/>
    </row>
    <row r="83" spans="2:12" s="1" customFormat="1" ht="13.5">
      <c r="B83" s="32"/>
      <c r="C83" s="56" t="s">
        <v>29</v>
      </c>
      <c r="D83" s="54"/>
      <c r="E83" s="54"/>
      <c r="F83" s="144" t="str">
        <f>E15</f>
        <v>SDRUŽENÍ OZDRAVOVEN A LÉČEBEN OKRESU TRUTNOV</v>
      </c>
      <c r="G83" s="54"/>
      <c r="H83" s="54"/>
      <c r="I83" s="145" t="s">
        <v>35</v>
      </c>
      <c r="J83" s="144" t="str">
        <f>E21</f>
        <v>ATELIER PAVLÍČEK</v>
      </c>
      <c r="K83" s="54"/>
      <c r="L83" s="52"/>
    </row>
    <row r="84" spans="2:12" s="1" customFormat="1" ht="14.45" customHeight="1">
      <c r="B84" s="32"/>
      <c r="C84" s="56" t="s">
        <v>33</v>
      </c>
      <c r="D84" s="54"/>
      <c r="E84" s="54"/>
      <c r="F84" s="144" t="str">
        <f>IF(E18="","",E18)</f>
        <v/>
      </c>
      <c r="G84" s="54"/>
      <c r="H84" s="54"/>
      <c r="I84" s="143"/>
      <c r="J84" s="54"/>
      <c r="K84" s="54"/>
      <c r="L84" s="52"/>
    </row>
    <row r="85" spans="2:12" s="1" customFormat="1" ht="10.35" customHeight="1">
      <c r="B85" s="32"/>
      <c r="C85" s="54"/>
      <c r="D85" s="54"/>
      <c r="E85" s="54"/>
      <c r="F85" s="54"/>
      <c r="G85" s="54"/>
      <c r="H85" s="54"/>
      <c r="I85" s="143"/>
      <c r="J85" s="54"/>
      <c r="K85" s="54"/>
      <c r="L85" s="52"/>
    </row>
    <row r="86" spans="2:20" s="8" customFormat="1" ht="29.25" customHeight="1">
      <c r="B86" s="146"/>
      <c r="C86" s="147" t="s">
        <v>128</v>
      </c>
      <c r="D86" s="148" t="s">
        <v>59</v>
      </c>
      <c r="E86" s="148" t="s">
        <v>55</v>
      </c>
      <c r="F86" s="148" t="s">
        <v>129</v>
      </c>
      <c r="G86" s="148" t="s">
        <v>130</v>
      </c>
      <c r="H86" s="148" t="s">
        <v>131</v>
      </c>
      <c r="I86" s="149" t="s">
        <v>132</v>
      </c>
      <c r="J86" s="148" t="s">
        <v>110</v>
      </c>
      <c r="K86" s="150" t="s">
        <v>133</v>
      </c>
      <c r="L86" s="151"/>
      <c r="M86" s="73" t="s">
        <v>134</v>
      </c>
      <c r="N86" s="74" t="s">
        <v>44</v>
      </c>
      <c r="O86" s="74" t="s">
        <v>135</v>
      </c>
      <c r="P86" s="74" t="s">
        <v>136</v>
      </c>
      <c r="Q86" s="74" t="s">
        <v>137</v>
      </c>
      <c r="R86" s="74" t="s">
        <v>138</v>
      </c>
      <c r="S86" s="74" t="s">
        <v>139</v>
      </c>
      <c r="T86" s="75" t="s">
        <v>140</v>
      </c>
    </row>
    <row r="87" spans="2:63" s="1" customFormat="1" ht="29.25" customHeight="1">
      <c r="B87" s="32"/>
      <c r="C87" s="79" t="s">
        <v>111</v>
      </c>
      <c r="D87" s="54"/>
      <c r="E87" s="54"/>
      <c r="F87" s="54"/>
      <c r="G87" s="54"/>
      <c r="H87" s="54"/>
      <c r="I87" s="143"/>
      <c r="J87" s="152">
        <f>BK87</f>
        <v>0</v>
      </c>
      <c r="K87" s="54"/>
      <c r="L87" s="52"/>
      <c r="M87" s="76"/>
      <c r="N87" s="77"/>
      <c r="O87" s="77"/>
      <c r="P87" s="153">
        <f>P88+P95+P100+P110+P132+P140+P161+P170+P179+P199+P208</f>
        <v>0</v>
      </c>
      <c r="Q87" s="77"/>
      <c r="R87" s="153">
        <f>R88+R95+R100+R110+R132+R140+R161+R170+R179+R199+R208</f>
        <v>0</v>
      </c>
      <c r="S87" s="77"/>
      <c r="T87" s="154">
        <f>T88+T95+T100+T110+T132+T140+T161+T170+T179+T199+T208</f>
        <v>0</v>
      </c>
      <c r="AT87" s="15" t="s">
        <v>73</v>
      </c>
      <c r="AU87" s="15" t="s">
        <v>112</v>
      </c>
      <c r="BK87" s="155">
        <f>BK88+BK95+BK100+BK110+BK132+BK140+BK161+BK170+BK179+BK199+BK208</f>
        <v>0</v>
      </c>
    </row>
    <row r="88" spans="2:63" s="9" customFormat="1" ht="37.35" customHeight="1">
      <c r="B88" s="156"/>
      <c r="C88" s="157"/>
      <c r="D88" s="158" t="s">
        <v>73</v>
      </c>
      <c r="E88" s="159" t="s">
        <v>391</v>
      </c>
      <c r="F88" s="159" t="s">
        <v>1645</v>
      </c>
      <c r="G88" s="157"/>
      <c r="H88" s="157"/>
      <c r="I88" s="160"/>
      <c r="J88" s="161">
        <f>BK88</f>
        <v>0</v>
      </c>
      <c r="K88" s="157"/>
      <c r="L88" s="162"/>
      <c r="M88" s="163"/>
      <c r="N88" s="164"/>
      <c r="O88" s="164"/>
      <c r="P88" s="165">
        <f>SUM(P89:P94)</f>
        <v>0</v>
      </c>
      <c r="Q88" s="164"/>
      <c r="R88" s="165">
        <f>SUM(R89:R94)</f>
        <v>0</v>
      </c>
      <c r="S88" s="164"/>
      <c r="T88" s="166">
        <f>SUM(T89:T94)</f>
        <v>0</v>
      </c>
      <c r="AR88" s="167" t="s">
        <v>143</v>
      </c>
      <c r="AT88" s="168" t="s">
        <v>73</v>
      </c>
      <c r="AU88" s="168" t="s">
        <v>74</v>
      </c>
      <c r="AY88" s="167" t="s">
        <v>144</v>
      </c>
      <c r="BK88" s="169">
        <f>SUM(BK89:BK94)</f>
        <v>0</v>
      </c>
    </row>
    <row r="89" spans="2:65" s="1" customFormat="1" ht="22.5" customHeight="1">
      <c r="B89" s="32"/>
      <c r="C89" s="170" t="s">
        <v>937</v>
      </c>
      <c r="D89" s="170" t="s">
        <v>145</v>
      </c>
      <c r="E89" s="171" t="s">
        <v>179</v>
      </c>
      <c r="F89" s="172" t="s">
        <v>1646</v>
      </c>
      <c r="G89" s="173" t="s">
        <v>376</v>
      </c>
      <c r="H89" s="174">
        <v>1</v>
      </c>
      <c r="I89" s="175"/>
      <c r="J89" s="176">
        <f>ROUND(I89*H89,2)</f>
        <v>0</v>
      </c>
      <c r="K89" s="172" t="s">
        <v>149</v>
      </c>
      <c r="L89" s="52"/>
      <c r="M89" s="177" t="s">
        <v>20</v>
      </c>
      <c r="N89" s="178" t="s">
        <v>45</v>
      </c>
      <c r="O89" s="33"/>
      <c r="P89" s="179">
        <f>O89*H89</f>
        <v>0</v>
      </c>
      <c r="Q89" s="179">
        <v>0</v>
      </c>
      <c r="R89" s="179">
        <f>Q89*H89</f>
        <v>0</v>
      </c>
      <c r="S89" s="179">
        <v>0</v>
      </c>
      <c r="T89" s="180">
        <f>S89*H89</f>
        <v>0</v>
      </c>
      <c r="AR89" s="15" t="s">
        <v>143</v>
      </c>
      <c r="AT89" s="15" t="s">
        <v>145</v>
      </c>
      <c r="AU89" s="15" t="s">
        <v>22</v>
      </c>
      <c r="AY89" s="15" t="s">
        <v>144</v>
      </c>
      <c r="BE89" s="181">
        <f>IF(N89="základní",J89,0)</f>
        <v>0</v>
      </c>
      <c r="BF89" s="181">
        <f>IF(N89="snížená",J89,0)</f>
        <v>0</v>
      </c>
      <c r="BG89" s="181">
        <f>IF(N89="zákl. přenesená",J89,0)</f>
        <v>0</v>
      </c>
      <c r="BH89" s="181">
        <f>IF(N89="sníž. přenesená",J89,0)</f>
        <v>0</v>
      </c>
      <c r="BI89" s="181">
        <f>IF(N89="nulová",J89,0)</f>
        <v>0</v>
      </c>
      <c r="BJ89" s="15" t="s">
        <v>22</v>
      </c>
      <c r="BK89" s="181">
        <f>ROUND(I89*H89,2)</f>
        <v>0</v>
      </c>
      <c r="BL89" s="15" t="s">
        <v>143</v>
      </c>
      <c r="BM89" s="15" t="s">
        <v>1647</v>
      </c>
    </row>
    <row r="90" spans="2:65" s="1" customFormat="1" ht="22.5" customHeight="1">
      <c r="B90" s="32"/>
      <c r="C90" s="170" t="s">
        <v>941</v>
      </c>
      <c r="D90" s="170" t="s">
        <v>145</v>
      </c>
      <c r="E90" s="171" t="s">
        <v>1195</v>
      </c>
      <c r="F90" s="172" t="s">
        <v>1648</v>
      </c>
      <c r="G90" s="173" t="s">
        <v>153</v>
      </c>
      <c r="H90" s="174">
        <v>1</v>
      </c>
      <c r="I90" s="175"/>
      <c r="J90" s="176">
        <f>ROUND(I90*H90,2)</f>
        <v>0</v>
      </c>
      <c r="K90" s="172" t="s">
        <v>149</v>
      </c>
      <c r="L90" s="52"/>
      <c r="M90" s="177" t="s">
        <v>20</v>
      </c>
      <c r="N90" s="178" t="s">
        <v>45</v>
      </c>
      <c r="O90" s="33"/>
      <c r="P90" s="179">
        <f>O90*H90</f>
        <v>0</v>
      </c>
      <c r="Q90" s="179">
        <v>0</v>
      </c>
      <c r="R90" s="179">
        <f>Q90*H90</f>
        <v>0</v>
      </c>
      <c r="S90" s="179">
        <v>0</v>
      </c>
      <c r="T90" s="180">
        <f>S90*H90</f>
        <v>0</v>
      </c>
      <c r="AR90" s="15" t="s">
        <v>143</v>
      </c>
      <c r="AT90" s="15" t="s">
        <v>145</v>
      </c>
      <c r="AU90" s="15" t="s">
        <v>22</v>
      </c>
      <c r="AY90" s="15" t="s">
        <v>144</v>
      </c>
      <c r="BE90" s="181">
        <f>IF(N90="základní",J90,0)</f>
        <v>0</v>
      </c>
      <c r="BF90" s="181">
        <f>IF(N90="snížená",J90,0)</f>
        <v>0</v>
      </c>
      <c r="BG90" s="181">
        <f>IF(N90="zákl. přenesená",J90,0)</f>
        <v>0</v>
      </c>
      <c r="BH90" s="181">
        <f>IF(N90="sníž. přenesená",J90,0)</f>
        <v>0</v>
      </c>
      <c r="BI90" s="181">
        <f>IF(N90="nulová",J90,0)</f>
        <v>0</v>
      </c>
      <c r="BJ90" s="15" t="s">
        <v>22</v>
      </c>
      <c r="BK90" s="181">
        <f>ROUND(I90*H90,2)</f>
        <v>0</v>
      </c>
      <c r="BL90" s="15" t="s">
        <v>143</v>
      </c>
      <c r="BM90" s="15" t="s">
        <v>1649</v>
      </c>
    </row>
    <row r="91" spans="2:65" s="1" customFormat="1" ht="22.5" customHeight="1">
      <c r="B91" s="32"/>
      <c r="C91" s="170" t="s">
        <v>945</v>
      </c>
      <c r="D91" s="170" t="s">
        <v>145</v>
      </c>
      <c r="E91" s="171" t="s">
        <v>1199</v>
      </c>
      <c r="F91" s="172" t="s">
        <v>1650</v>
      </c>
      <c r="G91" s="173" t="s">
        <v>192</v>
      </c>
      <c r="H91" s="174">
        <v>10</v>
      </c>
      <c r="I91" s="175"/>
      <c r="J91" s="176">
        <f>ROUND(I91*H91,2)</f>
        <v>0</v>
      </c>
      <c r="K91" s="172" t="s">
        <v>149</v>
      </c>
      <c r="L91" s="52"/>
      <c r="M91" s="177" t="s">
        <v>20</v>
      </c>
      <c r="N91" s="178" t="s">
        <v>45</v>
      </c>
      <c r="O91" s="33"/>
      <c r="P91" s="179">
        <f>O91*H91</f>
        <v>0</v>
      </c>
      <c r="Q91" s="179">
        <v>0</v>
      </c>
      <c r="R91" s="179">
        <f>Q91*H91</f>
        <v>0</v>
      </c>
      <c r="S91" s="179">
        <v>0</v>
      </c>
      <c r="T91" s="180">
        <f>S91*H91</f>
        <v>0</v>
      </c>
      <c r="AR91" s="15" t="s">
        <v>143</v>
      </c>
      <c r="AT91" s="15" t="s">
        <v>145</v>
      </c>
      <c r="AU91" s="15" t="s">
        <v>22</v>
      </c>
      <c r="AY91" s="15" t="s">
        <v>144</v>
      </c>
      <c r="BE91" s="181">
        <f>IF(N91="základní",J91,0)</f>
        <v>0</v>
      </c>
      <c r="BF91" s="181">
        <f>IF(N91="snížená",J91,0)</f>
        <v>0</v>
      </c>
      <c r="BG91" s="181">
        <f>IF(N91="zákl. přenesená",J91,0)</f>
        <v>0</v>
      </c>
      <c r="BH91" s="181">
        <f>IF(N91="sníž. přenesená",J91,0)</f>
        <v>0</v>
      </c>
      <c r="BI91" s="181">
        <f>IF(N91="nulová",J91,0)</f>
        <v>0</v>
      </c>
      <c r="BJ91" s="15" t="s">
        <v>22</v>
      </c>
      <c r="BK91" s="181">
        <f>ROUND(I91*H91,2)</f>
        <v>0</v>
      </c>
      <c r="BL91" s="15" t="s">
        <v>143</v>
      </c>
      <c r="BM91" s="15" t="s">
        <v>1651</v>
      </c>
    </row>
    <row r="92" spans="2:65" s="1" customFormat="1" ht="22.5" customHeight="1">
      <c r="B92" s="32"/>
      <c r="C92" s="170" t="s">
        <v>949</v>
      </c>
      <c r="D92" s="170" t="s">
        <v>145</v>
      </c>
      <c r="E92" s="171" t="s">
        <v>1203</v>
      </c>
      <c r="F92" s="172" t="s">
        <v>1652</v>
      </c>
      <c r="G92" s="173" t="s">
        <v>153</v>
      </c>
      <c r="H92" s="174">
        <v>1</v>
      </c>
      <c r="I92" s="175"/>
      <c r="J92" s="176">
        <f>ROUND(I92*H92,2)</f>
        <v>0</v>
      </c>
      <c r="K92" s="172" t="s">
        <v>149</v>
      </c>
      <c r="L92" s="52"/>
      <c r="M92" s="177" t="s">
        <v>20</v>
      </c>
      <c r="N92" s="178" t="s">
        <v>45</v>
      </c>
      <c r="O92" s="33"/>
      <c r="P92" s="179">
        <f>O92*H92</f>
        <v>0</v>
      </c>
      <c r="Q92" s="179">
        <v>0</v>
      </c>
      <c r="R92" s="179">
        <f>Q92*H92</f>
        <v>0</v>
      </c>
      <c r="S92" s="179">
        <v>0</v>
      </c>
      <c r="T92" s="180">
        <f>S92*H92</f>
        <v>0</v>
      </c>
      <c r="AR92" s="15" t="s">
        <v>143</v>
      </c>
      <c r="AT92" s="15" t="s">
        <v>145</v>
      </c>
      <c r="AU92" s="15" t="s">
        <v>22</v>
      </c>
      <c r="AY92" s="15" t="s">
        <v>144</v>
      </c>
      <c r="BE92" s="181">
        <f>IF(N92="základní",J92,0)</f>
        <v>0</v>
      </c>
      <c r="BF92" s="181">
        <f>IF(N92="snížená",J92,0)</f>
        <v>0</v>
      </c>
      <c r="BG92" s="181">
        <f>IF(N92="zákl. přenesená",J92,0)</f>
        <v>0</v>
      </c>
      <c r="BH92" s="181">
        <f>IF(N92="sníž. přenesená",J92,0)</f>
        <v>0</v>
      </c>
      <c r="BI92" s="181">
        <f>IF(N92="nulová",J92,0)</f>
        <v>0</v>
      </c>
      <c r="BJ92" s="15" t="s">
        <v>22</v>
      </c>
      <c r="BK92" s="181">
        <f>ROUND(I92*H92,2)</f>
        <v>0</v>
      </c>
      <c r="BL92" s="15" t="s">
        <v>143</v>
      </c>
      <c r="BM92" s="15" t="s">
        <v>1653</v>
      </c>
    </row>
    <row r="93" spans="2:65" s="1" customFormat="1" ht="22.5" customHeight="1">
      <c r="B93" s="32"/>
      <c r="C93" s="170" t="s">
        <v>953</v>
      </c>
      <c r="D93" s="170" t="s">
        <v>145</v>
      </c>
      <c r="E93" s="171" t="s">
        <v>1207</v>
      </c>
      <c r="F93" s="172" t="s">
        <v>1654</v>
      </c>
      <c r="G93" s="173" t="s">
        <v>192</v>
      </c>
      <c r="H93" s="174">
        <v>2</v>
      </c>
      <c r="I93" s="175"/>
      <c r="J93" s="176">
        <f>ROUND(I93*H93,2)</f>
        <v>0</v>
      </c>
      <c r="K93" s="172" t="s">
        <v>149</v>
      </c>
      <c r="L93" s="52"/>
      <c r="M93" s="177" t="s">
        <v>20</v>
      </c>
      <c r="N93" s="178" t="s">
        <v>45</v>
      </c>
      <c r="O93" s="33"/>
      <c r="P93" s="179">
        <f>O93*H93</f>
        <v>0</v>
      </c>
      <c r="Q93" s="179">
        <v>0</v>
      </c>
      <c r="R93" s="179">
        <f>Q93*H93</f>
        <v>0</v>
      </c>
      <c r="S93" s="179">
        <v>0</v>
      </c>
      <c r="T93" s="180">
        <f>S93*H93</f>
        <v>0</v>
      </c>
      <c r="AR93" s="15" t="s">
        <v>143</v>
      </c>
      <c r="AT93" s="15" t="s">
        <v>145</v>
      </c>
      <c r="AU93" s="15" t="s">
        <v>22</v>
      </c>
      <c r="AY93" s="15" t="s">
        <v>144</v>
      </c>
      <c r="BE93" s="181">
        <f>IF(N93="základní",J93,0)</f>
        <v>0</v>
      </c>
      <c r="BF93" s="181">
        <f>IF(N93="snížená",J93,0)</f>
        <v>0</v>
      </c>
      <c r="BG93" s="181">
        <f>IF(N93="zákl. přenesená",J93,0)</f>
        <v>0</v>
      </c>
      <c r="BH93" s="181">
        <f>IF(N93="sníž. přenesená",J93,0)</f>
        <v>0</v>
      </c>
      <c r="BI93" s="181">
        <f>IF(N93="nulová",J93,0)</f>
        <v>0</v>
      </c>
      <c r="BJ93" s="15" t="s">
        <v>22</v>
      </c>
      <c r="BK93" s="181">
        <f>ROUND(I93*H93,2)</f>
        <v>0</v>
      </c>
      <c r="BL93" s="15" t="s">
        <v>143</v>
      </c>
      <c r="BM93" s="15" t="s">
        <v>1655</v>
      </c>
    </row>
    <row r="94" spans="2:47" s="1" customFormat="1" ht="27">
      <c r="B94" s="32"/>
      <c r="C94" s="54"/>
      <c r="D94" s="186" t="s">
        <v>1298</v>
      </c>
      <c r="E94" s="54"/>
      <c r="F94" s="187" t="s">
        <v>1656</v>
      </c>
      <c r="G94" s="54"/>
      <c r="H94" s="54"/>
      <c r="I94" s="143"/>
      <c r="J94" s="54"/>
      <c r="K94" s="54"/>
      <c r="L94" s="52"/>
      <c r="M94" s="69"/>
      <c r="N94" s="33"/>
      <c r="O94" s="33"/>
      <c r="P94" s="33"/>
      <c r="Q94" s="33"/>
      <c r="R94" s="33"/>
      <c r="S94" s="33"/>
      <c r="T94" s="70"/>
      <c r="AT94" s="15" t="s">
        <v>1298</v>
      </c>
      <c r="AU94" s="15" t="s">
        <v>22</v>
      </c>
    </row>
    <row r="95" spans="2:63" s="9" customFormat="1" ht="37.35" customHeight="1">
      <c r="B95" s="156"/>
      <c r="C95" s="157"/>
      <c r="D95" s="158" t="s">
        <v>73</v>
      </c>
      <c r="E95" s="159" t="s">
        <v>474</v>
      </c>
      <c r="F95" s="159" t="s">
        <v>1657</v>
      </c>
      <c r="G95" s="157"/>
      <c r="H95" s="157"/>
      <c r="I95" s="160"/>
      <c r="J95" s="161">
        <f>BK95</f>
        <v>0</v>
      </c>
      <c r="K95" s="157"/>
      <c r="L95" s="162"/>
      <c r="M95" s="163"/>
      <c r="N95" s="164"/>
      <c r="O95" s="164"/>
      <c r="P95" s="165">
        <f>SUM(P96:P99)</f>
        <v>0</v>
      </c>
      <c r="Q95" s="164"/>
      <c r="R95" s="165">
        <f>SUM(R96:R99)</f>
        <v>0</v>
      </c>
      <c r="S95" s="164"/>
      <c r="T95" s="166">
        <f>SUM(T96:T99)</f>
        <v>0</v>
      </c>
      <c r="AR95" s="167" t="s">
        <v>143</v>
      </c>
      <c r="AT95" s="168" t="s">
        <v>73</v>
      </c>
      <c r="AU95" s="168" t="s">
        <v>74</v>
      </c>
      <c r="AY95" s="167" t="s">
        <v>144</v>
      </c>
      <c r="BK95" s="169">
        <f>SUM(BK96:BK99)</f>
        <v>0</v>
      </c>
    </row>
    <row r="96" spans="2:65" s="1" customFormat="1" ht="22.5" customHeight="1">
      <c r="B96" s="32"/>
      <c r="C96" s="170" t="s">
        <v>28</v>
      </c>
      <c r="D96" s="170" t="s">
        <v>145</v>
      </c>
      <c r="E96" s="171" t="s">
        <v>182</v>
      </c>
      <c r="F96" s="172" t="s">
        <v>1658</v>
      </c>
      <c r="G96" s="173" t="s">
        <v>376</v>
      </c>
      <c r="H96" s="174">
        <v>1</v>
      </c>
      <c r="I96" s="175"/>
      <c r="J96" s="176">
        <f>ROUND(I96*H96,2)</f>
        <v>0</v>
      </c>
      <c r="K96" s="172" t="s">
        <v>149</v>
      </c>
      <c r="L96" s="52"/>
      <c r="M96" s="177" t="s">
        <v>20</v>
      </c>
      <c r="N96" s="178" t="s">
        <v>45</v>
      </c>
      <c r="O96" s="33"/>
      <c r="P96" s="179">
        <f>O96*H96</f>
        <v>0</v>
      </c>
      <c r="Q96" s="179">
        <v>0</v>
      </c>
      <c r="R96" s="179">
        <f>Q96*H96</f>
        <v>0</v>
      </c>
      <c r="S96" s="179">
        <v>0</v>
      </c>
      <c r="T96" s="180">
        <f>S96*H96</f>
        <v>0</v>
      </c>
      <c r="AR96" s="15" t="s">
        <v>143</v>
      </c>
      <c r="AT96" s="15" t="s">
        <v>145</v>
      </c>
      <c r="AU96" s="15" t="s">
        <v>22</v>
      </c>
      <c r="AY96" s="15" t="s">
        <v>144</v>
      </c>
      <c r="BE96" s="181">
        <f>IF(N96="základní",J96,0)</f>
        <v>0</v>
      </c>
      <c r="BF96" s="181">
        <f>IF(N96="snížená",J96,0)</f>
        <v>0</v>
      </c>
      <c r="BG96" s="181">
        <f>IF(N96="zákl. přenesená",J96,0)</f>
        <v>0</v>
      </c>
      <c r="BH96" s="181">
        <f>IF(N96="sníž. přenesená",J96,0)</f>
        <v>0</v>
      </c>
      <c r="BI96" s="181">
        <f>IF(N96="nulová",J96,0)</f>
        <v>0</v>
      </c>
      <c r="BJ96" s="15" t="s">
        <v>22</v>
      </c>
      <c r="BK96" s="181">
        <f>ROUND(I96*H96,2)</f>
        <v>0</v>
      </c>
      <c r="BL96" s="15" t="s">
        <v>143</v>
      </c>
      <c r="BM96" s="15" t="s">
        <v>1659</v>
      </c>
    </row>
    <row r="97" spans="2:65" s="1" customFormat="1" ht="31.5" customHeight="1">
      <c r="B97" s="32"/>
      <c r="C97" s="170" t="s">
        <v>960</v>
      </c>
      <c r="D97" s="170" t="s">
        <v>145</v>
      </c>
      <c r="E97" s="171" t="s">
        <v>1211</v>
      </c>
      <c r="F97" s="172" t="s">
        <v>1660</v>
      </c>
      <c r="G97" s="173" t="s">
        <v>192</v>
      </c>
      <c r="H97" s="174">
        <v>10</v>
      </c>
      <c r="I97" s="175"/>
      <c r="J97" s="176">
        <f>ROUND(I97*H97,2)</f>
        <v>0</v>
      </c>
      <c r="K97" s="172" t="s">
        <v>149</v>
      </c>
      <c r="L97" s="52"/>
      <c r="M97" s="177" t="s">
        <v>20</v>
      </c>
      <c r="N97" s="178" t="s">
        <v>45</v>
      </c>
      <c r="O97" s="33"/>
      <c r="P97" s="179">
        <f>O97*H97</f>
        <v>0</v>
      </c>
      <c r="Q97" s="179">
        <v>0</v>
      </c>
      <c r="R97" s="179">
        <f>Q97*H97</f>
        <v>0</v>
      </c>
      <c r="S97" s="179">
        <v>0</v>
      </c>
      <c r="T97" s="180">
        <f>S97*H97</f>
        <v>0</v>
      </c>
      <c r="AR97" s="15" t="s">
        <v>143</v>
      </c>
      <c r="AT97" s="15" t="s">
        <v>145</v>
      </c>
      <c r="AU97" s="15" t="s">
        <v>22</v>
      </c>
      <c r="AY97" s="15" t="s">
        <v>144</v>
      </c>
      <c r="BE97" s="181">
        <f>IF(N97="základní",J97,0)</f>
        <v>0</v>
      </c>
      <c r="BF97" s="181">
        <f>IF(N97="snížená",J97,0)</f>
        <v>0</v>
      </c>
      <c r="BG97" s="181">
        <f>IF(N97="zákl. přenesená",J97,0)</f>
        <v>0</v>
      </c>
      <c r="BH97" s="181">
        <f>IF(N97="sníž. přenesená",J97,0)</f>
        <v>0</v>
      </c>
      <c r="BI97" s="181">
        <f>IF(N97="nulová",J97,0)</f>
        <v>0</v>
      </c>
      <c r="BJ97" s="15" t="s">
        <v>22</v>
      </c>
      <c r="BK97" s="181">
        <f>ROUND(I97*H97,2)</f>
        <v>0</v>
      </c>
      <c r="BL97" s="15" t="s">
        <v>143</v>
      </c>
      <c r="BM97" s="15" t="s">
        <v>1661</v>
      </c>
    </row>
    <row r="98" spans="2:65" s="1" customFormat="1" ht="22.5" customHeight="1">
      <c r="B98" s="32"/>
      <c r="C98" s="170" t="s">
        <v>964</v>
      </c>
      <c r="D98" s="170" t="s">
        <v>145</v>
      </c>
      <c r="E98" s="171" t="s">
        <v>1215</v>
      </c>
      <c r="F98" s="172" t="s">
        <v>1662</v>
      </c>
      <c r="G98" s="173" t="s">
        <v>153</v>
      </c>
      <c r="H98" s="174">
        <v>1</v>
      </c>
      <c r="I98" s="175"/>
      <c r="J98" s="176">
        <f>ROUND(I98*H98,2)</f>
        <v>0</v>
      </c>
      <c r="K98" s="172" t="s">
        <v>149</v>
      </c>
      <c r="L98" s="52"/>
      <c r="M98" s="177" t="s">
        <v>20</v>
      </c>
      <c r="N98" s="178" t="s">
        <v>45</v>
      </c>
      <c r="O98" s="33"/>
      <c r="P98" s="179">
        <f>O98*H98</f>
        <v>0</v>
      </c>
      <c r="Q98" s="179">
        <v>0</v>
      </c>
      <c r="R98" s="179">
        <f>Q98*H98</f>
        <v>0</v>
      </c>
      <c r="S98" s="179">
        <v>0</v>
      </c>
      <c r="T98" s="180">
        <f>S98*H98</f>
        <v>0</v>
      </c>
      <c r="AR98" s="15" t="s">
        <v>143</v>
      </c>
      <c r="AT98" s="15" t="s">
        <v>145</v>
      </c>
      <c r="AU98" s="15" t="s">
        <v>22</v>
      </c>
      <c r="AY98" s="15" t="s">
        <v>144</v>
      </c>
      <c r="BE98" s="181">
        <f>IF(N98="základní",J98,0)</f>
        <v>0</v>
      </c>
      <c r="BF98" s="181">
        <f>IF(N98="snížená",J98,0)</f>
        <v>0</v>
      </c>
      <c r="BG98" s="181">
        <f>IF(N98="zákl. přenesená",J98,0)</f>
        <v>0</v>
      </c>
      <c r="BH98" s="181">
        <f>IF(N98="sníž. přenesená",J98,0)</f>
        <v>0</v>
      </c>
      <c r="BI98" s="181">
        <f>IF(N98="nulová",J98,0)</f>
        <v>0</v>
      </c>
      <c r="BJ98" s="15" t="s">
        <v>22</v>
      </c>
      <c r="BK98" s="181">
        <f>ROUND(I98*H98,2)</f>
        <v>0</v>
      </c>
      <c r="BL98" s="15" t="s">
        <v>143</v>
      </c>
      <c r="BM98" s="15" t="s">
        <v>1663</v>
      </c>
    </row>
    <row r="99" spans="2:65" s="1" customFormat="1" ht="22.5" customHeight="1">
      <c r="B99" s="32"/>
      <c r="C99" s="170" t="s">
        <v>968</v>
      </c>
      <c r="D99" s="170" t="s">
        <v>145</v>
      </c>
      <c r="E99" s="171" t="s">
        <v>1219</v>
      </c>
      <c r="F99" s="172" t="s">
        <v>1664</v>
      </c>
      <c r="G99" s="173" t="s">
        <v>153</v>
      </c>
      <c r="H99" s="174">
        <v>1</v>
      </c>
      <c r="I99" s="175"/>
      <c r="J99" s="176">
        <f>ROUND(I99*H99,2)</f>
        <v>0</v>
      </c>
      <c r="K99" s="172" t="s">
        <v>149</v>
      </c>
      <c r="L99" s="52"/>
      <c r="M99" s="177" t="s">
        <v>20</v>
      </c>
      <c r="N99" s="178" t="s">
        <v>45</v>
      </c>
      <c r="O99" s="33"/>
      <c r="P99" s="179">
        <f>O99*H99</f>
        <v>0</v>
      </c>
      <c r="Q99" s="179">
        <v>0</v>
      </c>
      <c r="R99" s="179">
        <f>Q99*H99</f>
        <v>0</v>
      </c>
      <c r="S99" s="179">
        <v>0</v>
      </c>
      <c r="T99" s="180">
        <f>S99*H99</f>
        <v>0</v>
      </c>
      <c r="AR99" s="15" t="s">
        <v>143</v>
      </c>
      <c r="AT99" s="15" t="s">
        <v>145</v>
      </c>
      <c r="AU99" s="15" t="s">
        <v>22</v>
      </c>
      <c r="AY99" s="15" t="s">
        <v>144</v>
      </c>
      <c r="BE99" s="181">
        <f>IF(N99="základní",J99,0)</f>
        <v>0</v>
      </c>
      <c r="BF99" s="181">
        <f>IF(N99="snížená",J99,0)</f>
        <v>0</v>
      </c>
      <c r="BG99" s="181">
        <f>IF(N99="zákl. přenesená",J99,0)</f>
        <v>0</v>
      </c>
      <c r="BH99" s="181">
        <f>IF(N99="sníž. přenesená",J99,0)</f>
        <v>0</v>
      </c>
      <c r="BI99" s="181">
        <f>IF(N99="nulová",J99,0)</f>
        <v>0</v>
      </c>
      <c r="BJ99" s="15" t="s">
        <v>22</v>
      </c>
      <c r="BK99" s="181">
        <f>ROUND(I99*H99,2)</f>
        <v>0</v>
      </c>
      <c r="BL99" s="15" t="s">
        <v>143</v>
      </c>
      <c r="BM99" s="15" t="s">
        <v>1665</v>
      </c>
    </row>
    <row r="100" spans="2:63" s="9" customFormat="1" ht="37.35" customHeight="1">
      <c r="B100" s="156"/>
      <c r="C100" s="157"/>
      <c r="D100" s="158" t="s">
        <v>73</v>
      </c>
      <c r="E100" s="159" t="s">
        <v>650</v>
      </c>
      <c r="F100" s="159" t="s">
        <v>1666</v>
      </c>
      <c r="G100" s="157"/>
      <c r="H100" s="157"/>
      <c r="I100" s="160"/>
      <c r="J100" s="161">
        <f>BK100</f>
        <v>0</v>
      </c>
      <c r="K100" s="157"/>
      <c r="L100" s="162"/>
      <c r="M100" s="163"/>
      <c r="N100" s="164"/>
      <c r="O100" s="164"/>
      <c r="P100" s="165">
        <f>SUM(P101:P109)</f>
        <v>0</v>
      </c>
      <c r="Q100" s="164"/>
      <c r="R100" s="165">
        <f>SUM(R101:R109)</f>
        <v>0</v>
      </c>
      <c r="S100" s="164"/>
      <c r="T100" s="166">
        <f>SUM(T101:T109)</f>
        <v>0</v>
      </c>
      <c r="AR100" s="167" t="s">
        <v>143</v>
      </c>
      <c r="AT100" s="168" t="s">
        <v>73</v>
      </c>
      <c r="AU100" s="168" t="s">
        <v>74</v>
      </c>
      <c r="AY100" s="167" t="s">
        <v>144</v>
      </c>
      <c r="BK100" s="169">
        <f>SUM(BK101:BK109)</f>
        <v>0</v>
      </c>
    </row>
    <row r="101" spans="2:65" s="1" customFormat="1" ht="22.5" customHeight="1">
      <c r="B101" s="32"/>
      <c r="C101" s="170" t="s">
        <v>972</v>
      </c>
      <c r="D101" s="170" t="s">
        <v>145</v>
      </c>
      <c r="E101" s="171" t="s">
        <v>849</v>
      </c>
      <c r="F101" s="172" t="s">
        <v>1667</v>
      </c>
      <c r="G101" s="173" t="s">
        <v>148</v>
      </c>
      <c r="H101" s="174">
        <v>1</v>
      </c>
      <c r="I101" s="175"/>
      <c r="J101" s="176">
        <f aca="true" t="shared" si="0" ref="J101:J109">ROUND(I101*H101,2)</f>
        <v>0</v>
      </c>
      <c r="K101" s="172" t="s">
        <v>149</v>
      </c>
      <c r="L101" s="52"/>
      <c r="M101" s="177" t="s">
        <v>20</v>
      </c>
      <c r="N101" s="178" t="s">
        <v>45</v>
      </c>
      <c r="O101" s="33"/>
      <c r="P101" s="179">
        <f aca="true" t="shared" si="1" ref="P101:P109">O101*H101</f>
        <v>0</v>
      </c>
      <c r="Q101" s="179">
        <v>0</v>
      </c>
      <c r="R101" s="179">
        <f aca="true" t="shared" si="2" ref="R101:R109">Q101*H101</f>
        <v>0</v>
      </c>
      <c r="S101" s="179">
        <v>0</v>
      </c>
      <c r="T101" s="180">
        <f aca="true" t="shared" si="3" ref="T101:T109">S101*H101</f>
        <v>0</v>
      </c>
      <c r="AR101" s="15" t="s">
        <v>143</v>
      </c>
      <c r="AT101" s="15" t="s">
        <v>145</v>
      </c>
      <c r="AU101" s="15" t="s">
        <v>22</v>
      </c>
      <c r="AY101" s="15" t="s">
        <v>144</v>
      </c>
      <c r="BE101" s="181">
        <f aca="true" t="shared" si="4" ref="BE101:BE109">IF(N101="základní",J101,0)</f>
        <v>0</v>
      </c>
      <c r="BF101" s="181">
        <f aca="true" t="shared" si="5" ref="BF101:BF109">IF(N101="snížená",J101,0)</f>
        <v>0</v>
      </c>
      <c r="BG101" s="181">
        <f aca="true" t="shared" si="6" ref="BG101:BG109">IF(N101="zákl. přenesená",J101,0)</f>
        <v>0</v>
      </c>
      <c r="BH101" s="181">
        <f aca="true" t="shared" si="7" ref="BH101:BH109">IF(N101="sníž. přenesená",J101,0)</f>
        <v>0</v>
      </c>
      <c r="BI101" s="181">
        <f aca="true" t="shared" si="8" ref="BI101:BI109">IF(N101="nulová",J101,0)</f>
        <v>0</v>
      </c>
      <c r="BJ101" s="15" t="s">
        <v>22</v>
      </c>
      <c r="BK101" s="181">
        <f aca="true" t="shared" si="9" ref="BK101:BK109">ROUND(I101*H101,2)</f>
        <v>0</v>
      </c>
      <c r="BL101" s="15" t="s">
        <v>143</v>
      </c>
      <c r="BM101" s="15" t="s">
        <v>1668</v>
      </c>
    </row>
    <row r="102" spans="2:65" s="1" customFormat="1" ht="22.5" customHeight="1">
      <c r="B102" s="32"/>
      <c r="C102" s="170" t="s">
        <v>976</v>
      </c>
      <c r="D102" s="170" t="s">
        <v>145</v>
      </c>
      <c r="E102" s="171" t="s">
        <v>853</v>
      </c>
      <c r="F102" s="172" t="s">
        <v>1669</v>
      </c>
      <c r="G102" s="173" t="s">
        <v>148</v>
      </c>
      <c r="H102" s="174">
        <v>1</v>
      </c>
      <c r="I102" s="175"/>
      <c r="J102" s="176">
        <f t="shared" si="0"/>
        <v>0</v>
      </c>
      <c r="K102" s="172" t="s">
        <v>149</v>
      </c>
      <c r="L102" s="52"/>
      <c r="M102" s="177" t="s">
        <v>20</v>
      </c>
      <c r="N102" s="178" t="s">
        <v>45</v>
      </c>
      <c r="O102" s="33"/>
      <c r="P102" s="179">
        <f t="shared" si="1"/>
        <v>0</v>
      </c>
      <c r="Q102" s="179">
        <v>0</v>
      </c>
      <c r="R102" s="179">
        <f t="shared" si="2"/>
        <v>0</v>
      </c>
      <c r="S102" s="179">
        <v>0</v>
      </c>
      <c r="T102" s="180">
        <f t="shared" si="3"/>
        <v>0</v>
      </c>
      <c r="AR102" s="15" t="s">
        <v>143</v>
      </c>
      <c r="AT102" s="15" t="s">
        <v>145</v>
      </c>
      <c r="AU102" s="15" t="s">
        <v>22</v>
      </c>
      <c r="AY102" s="15" t="s">
        <v>144</v>
      </c>
      <c r="BE102" s="181">
        <f t="shared" si="4"/>
        <v>0</v>
      </c>
      <c r="BF102" s="181">
        <f t="shared" si="5"/>
        <v>0</v>
      </c>
      <c r="BG102" s="181">
        <f t="shared" si="6"/>
        <v>0</v>
      </c>
      <c r="BH102" s="181">
        <f t="shared" si="7"/>
        <v>0</v>
      </c>
      <c r="BI102" s="181">
        <f t="shared" si="8"/>
        <v>0</v>
      </c>
      <c r="BJ102" s="15" t="s">
        <v>22</v>
      </c>
      <c r="BK102" s="181">
        <f t="shared" si="9"/>
        <v>0</v>
      </c>
      <c r="BL102" s="15" t="s">
        <v>143</v>
      </c>
      <c r="BM102" s="15" t="s">
        <v>1670</v>
      </c>
    </row>
    <row r="103" spans="2:65" s="1" customFormat="1" ht="22.5" customHeight="1">
      <c r="B103" s="32"/>
      <c r="C103" s="170" t="s">
        <v>980</v>
      </c>
      <c r="D103" s="170" t="s">
        <v>145</v>
      </c>
      <c r="E103" s="171" t="s">
        <v>857</v>
      </c>
      <c r="F103" s="172" t="s">
        <v>1671</v>
      </c>
      <c r="G103" s="173" t="s">
        <v>148</v>
      </c>
      <c r="H103" s="174">
        <v>1</v>
      </c>
      <c r="I103" s="175"/>
      <c r="J103" s="176">
        <f t="shared" si="0"/>
        <v>0</v>
      </c>
      <c r="K103" s="172" t="s">
        <v>149</v>
      </c>
      <c r="L103" s="52"/>
      <c r="M103" s="177" t="s">
        <v>20</v>
      </c>
      <c r="N103" s="178" t="s">
        <v>45</v>
      </c>
      <c r="O103" s="33"/>
      <c r="P103" s="179">
        <f t="shared" si="1"/>
        <v>0</v>
      </c>
      <c r="Q103" s="179">
        <v>0</v>
      </c>
      <c r="R103" s="179">
        <f t="shared" si="2"/>
        <v>0</v>
      </c>
      <c r="S103" s="179">
        <v>0</v>
      </c>
      <c r="T103" s="180">
        <f t="shared" si="3"/>
        <v>0</v>
      </c>
      <c r="AR103" s="15" t="s">
        <v>143</v>
      </c>
      <c r="AT103" s="15" t="s">
        <v>145</v>
      </c>
      <c r="AU103" s="15" t="s">
        <v>22</v>
      </c>
      <c r="AY103" s="15" t="s">
        <v>144</v>
      </c>
      <c r="BE103" s="181">
        <f t="shared" si="4"/>
        <v>0</v>
      </c>
      <c r="BF103" s="181">
        <f t="shared" si="5"/>
        <v>0</v>
      </c>
      <c r="BG103" s="181">
        <f t="shared" si="6"/>
        <v>0</v>
      </c>
      <c r="BH103" s="181">
        <f t="shared" si="7"/>
        <v>0</v>
      </c>
      <c r="BI103" s="181">
        <f t="shared" si="8"/>
        <v>0</v>
      </c>
      <c r="BJ103" s="15" t="s">
        <v>22</v>
      </c>
      <c r="BK103" s="181">
        <f t="shared" si="9"/>
        <v>0</v>
      </c>
      <c r="BL103" s="15" t="s">
        <v>143</v>
      </c>
      <c r="BM103" s="15" t="s">
        <v>1672</v>
      </c>
    </row>
    <row r="104" spans="2:65" s="1" customFormat="1" ht="22.5" customHeight="1">
      <c r="B104" s="32"/>
      <c r="C104" s="170" t="s">
        <v>984</v>
      </c>
      <c r="D104" s="170" t="s">
        <v>145</v>
      </c>
      <c r="E104" s="171" t="s">
        <v>861</v>
      </c>
      <c r="F104" s="172" t="s">
        <v>1673</v>
      </c>
      <c r="G104" s="173" t="s">
        <v>148</v>
      </c>
      <c r="H104" s="174">
        <v>1</v>
      </c>
      <c r="I104" s="175"/>
      <c r="J104" s="176">
        <f t="shared" si="0"/>
        <v>0</v>
      </c>
      <c r="K104" s="172" t="s">
        <v>149</v>
      </c>
      <c r="L104" s="52"/>
      <c r="M104" s="177" t="s">
        <v>20</v>
      </c>
      <c r="N104" s="178" t="s">
        <v>45</v>
      </c>
      <c r="O104" s="33"/>
      <c r="P104" s="179">
        <f t="shared" si="1"/>
        <v>0</v>
      </c>
      <c r="Q104" s="179">
        <v>0</v>
      </c>
      <c r="R104" s="179">
        <f t="shared" si="2"/>
        <v>0</v>
      </c>
      <c r="S104" s="179">
        <v>0</v>
      </c>
      <c r="T104" s="180">
        <f t="shared" si="3"/>
        <v>0</v>
      </c>
      <c r="AR104" s="15" t="s">
        <v>143</v>
      </c>
      <c r="AT104" s="15" t="s">
        <v>145</v>
      </c>
      <c r="AU104" s="15" t="s">
        <v>22</v>
      </c>
      <c r="AY104" s="15" t="s">
        <v>144</v>
      </c>
      <c r="BE104" s="181">
        <f t="shared" si="4"/>
        <v>0</v>
      </c>
      <c r="BF104" s="181">
        <f t="shared" si="5"/>
        <v>0</v>
      </c>
      <c r="BG104" s="181">
        <f t="shared" si="6"/>
        <v>0</v>
      </c>
      <c r="BH104" s="181">
        <f t="shared" si="7"/>
        <v>0</v>
      </c>
      <c r="BI104" s="181">
        <f t="shared" si="8"/>
        <v>0</v>
      </c>
      <c r="BJ104" s="15" t="s">
        <v>22</v>
      </c>
      <c r="BK104" s="181">
        <f t="shared" si="9"/>
        <v>0</v>
      </c>
      <c r="BL104" s="15" t="s">
        <v>143</v>
      </c>
      <c r="BM104" s="15" t="s">
        <v>1674</v>
      </c>
    </row>
    <row r="105" spans="2:65" s="1" customFormat="1" ht="22.5" customHeight="1">
      <c r="B105" s="32"/>
      <c r="C105" s="170" t="s">
        <v>988</v>
      </c>
      <c r="D105" s="170" t="s">
        <v>145</v>
      </c>
      <c r="E105" s="171" t="s">
        <v>865</v>
      </c>
      <c r="F105" s="172" t="s">
        <v>1675</v>
      </c>
      <c r="G105" s="173" t="s">
        <v>148</v>
      </c>
      <c r="H105" s="174">
        <v>1</v>
      </c>
      <c r="I105" s="175"/>
      <c r="J105" s="176">
        <f t="shared" si="0"/>
        <v>0</v>
      </c>
      <c r="K105" s="172" t="s">
        <v>149</v>
      </c>
      <c r="L105" s="52"/>
      <c r="M105" s="177" t="s">
        <v>20</v>
      </c>
      <c r="N105" s="178" t="s">
        <v>45</v>
      </c>
      <c r="O105" s="33"/>
      <c r="P105" s="179">
        <f t="shared" si="1"/>
        <v>0</v>
      </c>
      <c r="Q105" s="179">
        <v>0</v>
      </c>
      <c r="R105" s="179">
        <f t="shared" si="2"/>
        <v>0</v>
      </c>
      <c r="S105" s="179">
        <v>0</v>
      </c>
      <c r="T105" s="180">
        <f t="shared" si="3"/>
        <v>0</v>
      </c>
      <c r="AR105" s="15" t="s">
        <v>143</v>
      </c>
      <c r="AT105" s="15" t="s">
        <v>145</v>
      </c>
      <c r="AU105" s="15" t="s">
        <v>22</v>
      </c>
      <c r="AY105" s="15" t="s">
        <v>144</v>
      </c>
      <c r="BE105" s="181">
        <f t="shared" si="4"/>
        <v>0</v>
      </c>
      <c r="BF105" s="181">
        <f t="shared" si="5"/>
        <v>0</v>
      </c>
      <c r="BG105" s="181">
        <f t="shared" si="6"/>
        <v>0</v>
      </c>
      <c r="BH105" s="181">
        <f t="shared" si="7"/>
        <v>0</v>
      </c>
      <c r="BI105" s="181">
        <f t="shared" si="8"/>
        <v>0</v>
      </c>
      <c r="BJ105" s="15" t="s">
        <v>22</v>
      </c>
      <c r="BK105" s="181">
        <f t="shared" si="9"/>
        <v>0</v>
      </c>
      <c r="BL105" s="15" t="s">
        <v>143</v>
      </c>
      <c r="BM105" s="15" t="s">
        <v>1676</v>
      </c>
    </row>
    <row r="106" spans="2:65" s="1" customFormat="1" ht="22.5" customHeight="1">
      <c r="B106" s="32"/>
      <c r="C106" s="170" t="s">
        <v>992</v>
      </c>
      <c r="D106" s="170" t="s">
        <v>145</v>
      </c>
      <c r="E106" s="171" t="s">
        <v>869</v>
      </c>
      <c r="F106" s="172" t="s">
        <v>1677</v>
      </c>
      <c r="G106" s="173" t="s">
        <v>148</v>
      </c>
      <c r="H106" s="174">
        <v>1</v>
      </c>
      <c r="I106" s="175"/>
      <c r="J106" s="176">
        <f t="shared" si="0"/>
        <v>0</v>
      </c>
      <c r="K106" s="172" t="s">
        <v>149</v>
      </c>
      <c r="L106" s="52"/>
      <c r="M106" s="177" t="s">
        <v>20</v>
      </c>
      <c r="N106" s="178" t="s">
        <v>45</v>
      </c>
      <c r="O106" s="33"/>
      <c r="P106" s="179">
        <f t="shared" si="1"/>
        <v>0</v>
      </c>
      <c r="Q106" s="179">
        <v>0</v>
      </c>
      <c r="R106" s="179">
        <f t="shared" si="2"/>
        <v>0</v>
      </c>
      <c r="S106" s="179">
        <v>0</v>
      </c>
      <c r="T106" s="180">
        <f t="shared" si="3"/>
        <v>0</v>
      </c>
      <c r="AR106" s="15" t="s">
        <v>143</v>
      </c>
      <c r="AT106" s="15" t="s">
        <v>145</v>
      </c>
      <c r="AU106" s="15" t="s">
        <v>22</v>
      </c>
      <c r="AY106" s="15" t="s">
        <v>144</v>
      </c>
      <c r="BE106" s="181">
        <f t="shared" si="4"/>
        <v>0</v>
      </c>
      <c r="BF106" s="181">
        <f t="shared" si="5"/>
        <v>0</v>
      </c>
      <c r="BG106" s="181">
        <f t="shared" si="6"/>
        <v>0</v>
      </c>
      <c r="BH106" s="181">
        <f t="shared" si="7"/>
        <v>0</v>
      </c>
      <c r="BI106" s="181">
        <f t="shared" si="8"/>
        <v>0</v>
      </c>
      <c r="BJ106" s="15" t="s">
        <v>22</v>
      </c>
      <c r="BK106" s="181">
        <f t="shared" si="9"/>
        <v>0</v>
      </c>
      <c r="BL106" s="15" t="s">
        <v>143</v>
      </c>
      <c r="BM106" s="15" t="s">
        <v>1678</v>
      </c>
    </row>
    <row r="107" spans="2:65" s="1" customFormat="1" ht="22.5" customHeight="1">
      <c r="B107" s="32"/>
      <c r="C107" s="170" t="s">
        <v>995</v>
      </c>
      <c r="D107" s="170" t="s">
        <v>145</v>
      </c>
      <c r="E107" s="171" t="s">
        <v>873</v>
      </c>
      <c r="F107" s="172" t="s">
        <v>1679</v>
      </c>
      <c r="G107" s="173" t="s">
        <v>148</v>
      </c>
      <c r="H107" s="174">
        <v>1</v>
      </c>
      <c r="I107" s="175"/>
      <c r="J107" s="176">
        <f t="shared" si="0"/>
        <v>0</v>
      </c>
      <c r="K107" s="172" t="s">
        <v>149</v>
      </c>
      <c r="L107" s="52"/>
      <c r="M107" s="177" t="s">
        <v>20</v>
      </c>
      <c r="N107" s="178" t="s">
        <v>45</v>
      </c>
      <c r="O107" s="33"/>
      <c r="P107" s="179">
        <f t="shared" si="1"/>
        <v>0</v>
      </c>
      <c r="Q107" s="179">
        <v>0</v>
      </c>
      <c r="R107" s="179">
        <f t="shared" si="2"/>
        <v>0</v>
      </c>
      <c r="S107" s="179">
        <v>0</v>
      </c>
      <c r="T107" s="180">
        <f t="shared" si="3"/>
        <v>0</v>
      </c>
      <c r="AR107" s="15" t="s">
        <v>143</v>
      </c>
      <c r="AT107" s="15" t="s">
        <v>145</v>
      </c>
      <c r="AU107" s="15" t="s">
        <v>22</v>
      </c>
      <c r="AY107" s="15" t="s">
        <v>144</v>
      </c>
      <c r="BE107" s="181">
        <f t="shared" si="4"/>
        <v>0</v>
      </c>
      <c r="BF107" s="181">
        <f t="shared" si="5"/>
        <v>0</v>
      </c>
      <c r="BG107" s="181">
        <f t="shared" si="6"/>
        <v>0</v>
      </c>
      <c r="BH107" s="181">
        <f t="shared" si="7"/>
        <v>0</v>
      </c>
      <c r="BI107" s="181">
        <f t="shared" si="8"/>
        <v>0</v>
      </c>
      <c r="BJ107" s="15" t="s">
        <v>22</v>
      </c>
      <c r="BK107" s="181">
        <f t="shared" si="9"/>
        <v>0</v>
      </c>
      <c r="BL107" s="15" t="s">
        <v>143</v>
      </c>
      <c r="BM107" s="15" t="s">
        <v>1680</v>
      </c>
    </row>
    <row r="108" spans="2:65" s="1" customFormat="1" ht="31.5" customHeight="1">
      <c r="B108" s="32"/>
      <c r="C108" s="170" t="s">
        <v>1001</v>
      </c>
      <c r="D108" s="170" t="s">
        <v>145</v>
      </c>
      <c r="E108" s="171" t="s">
        <v>877</v>
      </c>
      <c r="F108" s="172" t="s">
        <v>1681</v>
      </c>
      <c r="G108" s="173" t="s">
        <v>148</v>
      </c>
      <c r="H108" s="174">
        <v>1</v>
      </c>
      <c r="I108" s="175"/>
      <c r="J108" s="176">
        <f t="shared" si="0"/>
        <v>0</v>
      </c>
      <c r="K108" s="172" t="s">
        <v>149</v>
      </c>
      <c r="L108" s="52"/>
      <c r="M108" s="177" t="s">
        <v>20</v>
      </c>
      <c r="N108" s="178" t="s">
        <v>45</v>
      </c>
      <c r="O108" s="33"/>
      <c r="P108" s="179">
        <f t="shared" si="1"/>
        <v>0</v>
      </c>
      <c r="Q108" s="179">
        <v>0</v>
      </c>
      <c r="R108" s="179">
        <f t="shared" si="2"/>
        <v>0</v>
      </c>
      <c r="S108" s="179">
        <v>0</v>
      </c>
      <c r="T108" s="180">
        <f t="shared" si="3"/>
        <v>0</v>
      </c>
      <c r="AR108" s="15" t="s">
        <v>143</v>
      </c>
      <c r="AT108" s="15" t="s">
        <v>145</v>
      </c>
      <c r="AU108" s="15" t="s">
        <v>22</v>
      </c>
      <c r="AY108" s="15" t="s">
        <v>144</v>
      </c>
      <c r="BE108" s="181">
        <f t="shared" si="4"/>
        <v>0</v>
      </c>
      <c r="BF108" s="181">
        <f t="shared" si="5"/>
        <v>0</v>
      </c>
      <c r="BG108" s="181">
        <f t="shared" si="6"/>
        <v>0</v>
      </c>
      <c r="BH108" s="181">
        <f t="shared" si="7"/>
        <v>0</v>
      </c>
      <c r="BI108" s="181">
        <f t="shared" si="8"/>
        <v>0</v>
      </c>
      <c r="BJ108" s="15" t="s">
        <v>22</v>
      </c>
      <c r="BK108" s="181">
        <f t="shared" si="9"/>
        <v>0</v>
      </c>
      <c r="BL108" s="15" t="s">
        <v>143</v>
      </c>
      <c r="BM108" s="15" t="s">
        <v>1682</v>
      </c>
    </row>
    <row r="109" spans="2:65" s="1" customFormat="1" ht="22.5" customHeight="1">
      <c r="B109" s="32"/>
      <c r="C109" s="170" t="s">
        <v>1005</v>
      </c>
      <c r="D109" s="170" t="s">
        <v>145</v>
      </c>
      <c r="E109" s="171" t="s">
        <v>881</v>
      </c>
      <c r="F109" s="172" t="s">
        <v>1683</v>
      </c>
      <c r="G109" s="173" t="s">
        <v>148</v>
      </c>
      <c r="H109" s="174">
        <v>1</v>
      </c>
      <c r="I109" s="175"/>
      <c r="J109" s="176">
        <f t="shared" si="0"/>
        <v>0</v>
      </c>
      <c r="K109" s="172" t="s">
        <v>149</v>
      </c>
      <c r="L109" s="52"/>
      <c r="M109" s="177" t="s">
        <v>20</v>
      </c>
      <c r="N109" s="178" t="s">
        <v>45</v>
      </c>
      <c r="O109" s="33"/>
      <c r="P109" s="179">
        <f t="shared" si="1"/>
        <v>0</v>
      </c>
      <c r="Q109" s="179">
        <v>0</v>
      </c>
      <c r="R109" s="179">
        <f t="shared" si="2"/>
        <v>0</v>
      </c>
      <c r="S109" s="179">
        <v>0</v>
      </c>
      <c r="T109" s="180">
        <f t="shared" si="3"/>
        <v>0</v>
      </c>
      <c r="AR109" s="15" t="s">
        <v>143</v>
      </c>
      <c r="AT109" s="15" t="s">
        <v>145</v>
      </c>
      <c r="AU109" s="15" t="s">
        <v>22</v>
      </c>
      <c r="AY109" s="15" t="s">
        <v>144</v>
      </c>
      <c r="BE109" s="181">
        <f t="shared" si="4"/>
        <v>0</v>
      </c>
      <c r="BF109" s="181">
        <f t="shared" si="5"/>
        <v>0</v>
      </c>
      <c r="BG109" s="181">
        <f t="shared" si="6"/>
        <v>0</v>
      </c>
      <c r="BH109" s="181">
        <f t="shared" si="7"/>
        <v>0</v>
      </c>
      <c r="BI109" s="181">
        <f t="shared" si="8"/>
        <v>0</v>
      </c>
      <c r="BJ109" s="15" t="s">
        <v>22</v>
      </c>
      <c r="BK109" s="181">
        <f t="shared" si="9"/>
        <v>0</v>
      </c>
      <c r="BL109" s="15" t="s">
        <v>143</v>
      </c>
      <c r="BM109" s="15" t="s">
        <v>1684</v>
      </c>
    </row>
    <row r="110" spans="2:63" s="9" customFormat="1" ht="37.35" customHeight="1">
      <c r="B110" s="156"/>
      <c r="C110" s="157"/>
      <c r="D110" s="158" t="s">
        <v>73</v>
      </c>
      <c r="E110" s="159" t="s">
        <v>808</v>
      </c>
      <c r="F110" s="159" t="s">
        <v>1685</v>
      </c>
      <c r="G110" s="157"/>
      <c r="H110" s="157"/>
      <c r="I110" s="160"/>
      <c r="J110" s="161">
        <f>BK110</f>
        <v>0</v>
      </c>
      <c r="K110" s="157"/>
      <c r="L110" s="162"/>
      <c r="M110" s="163"/>
      <c r="N110" s="164"/>
      <c r="O110" s="164"/>
      <c r="P110" s="165">
        <f>SUM(P111:P131)</f>
        <v>0</v>
      </c>
      <c r="Q110" s="164"/>
      <c r="R110" s="165">
        <f>SUM(R111:R131)</f>
        <v>0</v>
      </c>
      <c r="S110" s="164"/>
      <c r="T110" s="166">
        <f>SUM(T111:T131)</f>
        <v>0</v>
      </c>
      <c r="AR110" s="167" t="s">
        <v>143</v>
      </c>
      <c r="AT110" s="168" t="s">
        <v>73</v>
      </c>
      <c r="AU110" s="168" t="s">
        <v>74</v>
      </c>
      <c r="AY110" s="167" t="s">
        <v>144</v>
      </c>
      <c r="BK110" s="169">
        <f>SUM(BK111:BK131)</f>
        <v>0</v>
      </c>
    </row>
    <row r="111" spans="2:65" s="1" customFormat="1" ht="22.5" customHeight="1">
      <c r="B111" s="32"/>
      <c r="C111" s="170" t="s">
        <v>22</v>
      </c>
      <c r="D111" s="170" t="s">
        <v>145</v>
      </c>
      <c r="E111" s="171" t="s">
        <v>146</v>
      </c>
      <c r="F111" s="172" t="s">
        <v>1686</v>
      </c>
      <c r="G111" s="173" t="s">
        <v>376</v>
      </c>
      <c r="H111" s="174">
        <v>1</v>
      </c>
      <c r="I111" s="175"/>
      <c r="J111" s="176">
        <f aca="true" t="shared" si="10" ref="J111:J131">ROUND(I111*H111,2)</f>
        <v>0</v>
      </c>
      <c r="K111" s="172" t="s">
        <v>149</v>
      </c>
      <c r="L111" s="52"/>
      <c r="M111" s="177" t="s">
        <v>20</v>
      </c>
      <c r="N111" s="178" t="s">
        <v>45</v>
      </c>
      <c r="O111" s="33"/>
      <c r="P111" s="179">
        <f aca="true" t="shared" si="11" ref="P111:P131">O111*H111</f>
        <v>0</v>
      </c>
      <c r="Q111" s="179">
        <v>0</v>
      </c>
      <c r="R111" s="179">
        <f aca="true" t="shared" si="12" ref="R111:R131">Q111*H111</f>
        <v>0</v>
      </c>
      <c r="S111" s="179">
        <v>0</v>
      </c>
      <c r="T111" s="180">
        <f aca="true" t="shared" si="13" ref="T111:T131">S111*H111</f>
        <v>0</v>
      </c>
      <c r="AR111" s="15" t="s">
        <v>143</v>
      </c>
      <c r="AT111" s="15" t="s">
        <v>145</v>
      </c>
      <c r="AU111" s="15" t="s">
        <v>22</v>
      </c>
      <c r="AY111" s="15" t="s">
        <v>144</v>
      </c>
      <c r="BE111" s="181">
        <f aca="true" t="shared" si="14" ref="BE111:BE131">IF(N111="základní",J111,0)</f>
        <v>0</v>
      </c>
      <c r="BF111" s="181">
        <f aca="true" t="shared" si="15" ref="BF111:BF131">IF(N111="snížená",J111,0)</f>
        <v>0</v>
      </c>
      <c r="BG111" s="181">
        <f aca="true" t="shared" si="16" ref="BG111:BG131">IF(N111="zákl. přenesená",J111,0)</f>
        <v>0</v>
      </c>
      <c r="BH111" s="181">
        <f aca="true" t="shared" si="17" ref="BH111:BH131">IF(N111="sníž. přenesená",J111,0)</f>
        <v>0</v>
      </c>
      <c r="BI111" s="181">
        <f aca="true" t="shared" si="18" ref="BI111:BI131">IF(N111="nulová",J111,0)</f>
        <v>0</v>
      </c>
      <c r="BJ111" s="15" t="s">
        <v>22</v>
      </c>
      <c r="BK111" s="181">
        <f aca="true" t="shared" si="19" ref="BK111:BK131">ROUND(I111*H111,2)</f>
        <v>0</v>
      </c>
      <c r="BL111" s="15" t="s">
        <v>143</v>
      </c>
      <c r="BM111" s="15" t="s">
        <v>1687</v>
      </c>
    </row>
    <row r="112" spans="2:65" s="1" customFormat="1" ht="31.5" customHeight="1">
      <c r="B112" s="32"/>
      <c r="C112" s="170" t="s">
        <v>82</v>
      </c>
      <c r="D112" s="170" t="s">
        <v>145</v>
      </c>
      <c r="E112" s="171" t="s">
        <v>885</v>
      </c>
      <c r="F112" s="172" t="s">
        <v>1688</v>
      </c>
      <c r="G112" s="173" t="s">
        <v>1689</v>
      </c>
      <c r="H112" s="174">
        <v>3</v>
      </c>
      <c r="I112" s="175"/>
      <c r="J112" s="176">
        <f t="shared" si="10"/>
        <v>0</v>
      </c>
      <c r="K112" s="172" t="s">
        <v>149</v>
      </c>
      <c r="L112" s="52"/>
      <c r="M112" s="177" t="s">
        <v>20</v>
      </c>
      <c r="N112" s="178" t="s">
        <v>45</v>
      </c>
      <c r="O112" s="33"/>
      <c r="P112" s="179">
        <f t="shared" si="11"/>
        <v>0</v>
      </c>
      <c r="Q112" s="179">
        <v>0</v>
      </c>
      <c r="R112" s="179">
        <f t="shared" si="12"/>
        <v>0</v>
      </c>
      <c r="S112" s="179">
        <v>0</v>
      </c>
      <c r="T112" s="180">
        <f t="shared" si="13"/>
        <v>0</v>
      </c>
      <c r="AR112" s="15" t="s">
        <v>143</v>
      </c>
      <c r="AT112" s="15" t="s">
        <v>145</v>
      </c>
      <c r="AU112" s="15" t="s">
        <v>22</v>
      </c>
      <c r="AY112" s="15" t="s">
        <v>144</v>
      </c>
      <c r="BE112" s="181">
        <f t="shared" si="14"/>
        <v>0</v>
      </c>
      <c r="BF112" s="181">
        <f t="shared" si="15"/>
        <v>0</v>
      </c>
      <c r="BG112" s="181">
        <f t="shared" si="16"/>
        <v>0</v>
      </c>
      <c r="BH112" s="181">
        <f t="shared" si="17"/>
        <v>0</v>
      </c>
      <c r="BI112" s="181">
        <f t="shared" si="18"/>
        <v>0</v>
      </c>
      <c r="BJ112" s="15" t="s">
        <v>22</v>
      </c>
      <c r="BK112" s="181">
        <f t="shared" si="19"/>
        <v>0</v>
      </c>
      <c r="BL112" s="15" t="s">
        <v>143</v>
      </c>
      <c r="BM112" s="15" t="s">
        <v>1690</v>
      </c>
    </row>
    <row r="113" spans="2:65" s="1" customFormat="1" ht="22.5" customHeight="1">
      <c r="B113" s="32"/>
      <c r="C113" s="170" t="s">
        <v>155</v>
      </c>
      <c r="D113" s="170" t="s">
        <v>145</v>
      </c>
      <c r="E113" s="171" t="s">
        <v>889</v>
      </c>
      <c r="F113" s="172" t="s">
        <v>1691</v>
      </c>
      <c r="G113" s="173" t="s">
        <v>153</v>
      </c>
      <c r="H113" s="174">
        <v>6</v>
      </c>
      <c r="I113" s="175"/>
      <c r="J113" s="176">
        <f t="shared" si="10"/>
        <v>0</v>
      </c>
      <c r="K113" s="172" t="s">
        <v>149</v>
      </c>
      <c r="L113" s="52"/>
      <c r="M113" s="177" t="s">
        <v>20</v>
      </c>
      <c r="N113" s="178" t="s">
        <v>45</v>
      </c>
      <c r="O113" s="33"/>
      <c r="P113" s="179">
        <f t="shared" si="11"/>
        <v>0</v>
      </c>
      <c r="Q113" s="179">
        <v>0</v>
      </c>
      <c r="R113" s="179">
        <f t="shared" si="12"/>
        <v>0</v>
      </c>
      <c r="S113" s="179">
        <v>0</v>
      </c>
      <c r="T113" s="180">
        <f t="shared" si="13"/>
        <v>0</v>
      </c>
      <c r="AR113" s="15" t="s">
        <v>143</v>
      </c>
      <c r="AT113" s="15" t="s">
        <v>145</v>
      </c>
      <c r="AU113" s="15" t="s">
        <v>22</v>
      </c>
      <c r="AY113" s="15" t="s">
        <v>144</v>
      </c>
      <c r="BE113" s="181">
        <f t="shared" si="14"/>
        <v>0</v>
      </c>
      <c r="BF113" s="181">
        <f t="shared" si="15"/>
        <v>0</v>
      </c>
      <c r="BG113" s="181">
        <f t="shared" si="16"/>
        <v>0</v>
      </c>
      <c r="BH113" s="181">
        <f t="shared" si="17"/>
        <v>0</v>
      </c>
      <c r="BI113" s="181">
        <f t="shared" si="18"/>
        <v>0</v>
      </c>
      <c r="BJ113" s="15" t="s">
        <v>22</v>
      </c>
      <c r="BK113" s="181">
        <f t="shared" si="19"/>
        <v>0</v>
      </c>
      <c r="BL113" s="15" t="s">
        <v>143</v>
      </c>
      <c r="BM113" s="15" t="s">
        <v>1692</v>
      </c>
    </row>
    <row r="114" spans="2:65" s="1" customFormat="1" ht="22.5" customHeight="1">
      <c r="B114" s="32"/>
      <c r="C114" s="170" t="s">
        <v>143</v>
      </c>
      <c r="D114" s="170" t="s">
        <v>145</v>
      </c>
      <c r="E114" s="171" t="s">
        <v>893</v>
      </c>
      <c r="F114" s="172" t="s">
        <v>1693</v>
      </c>
      <c r="G114" s="173" t="s">
        <v>153</v>
      </c>
      <c r="H114" s="174">
        <v>3</v>
      </c>
      <c r="I114" s="175"/>
      <c r="J114" s="176">
        <f t="shared" si="10"/>
        <v>0</v>
      </c>
      <c r="K114" s="172" t="s">
        <v>149</v>
      </c>
      <c r="L114" s="52"/>
      <c r="M114" s="177" t="s">
        <v>20</v>
      </c>
      <c r="N114" s="178" t="s">
        <v>45</v>
      </c>
      <c r="O114" s="33"/>
      <c r="P114" s="179">
        <f t="shared" si="11"/>
        <v>0</v>
      </c>
      <c r="Q114" s="179">
        <v>0</v>
      </c>
      <c r="R114" s="179">
        <f t="shared" si="12"/>
        <v>0</v>
      </c>
      <c r="S114" s="179">
        <v>0</v>
      </c>
      <c r="T114" s="180">
        <f t="shared" si="13"/>
        <v>0</v>
      </c>
      <c r="AR114" s="15" t="s">
        <v>143</v>
      </c>
      <c r="AT114" s="15" t="s">
        <v>145</v>
      </c>
      <c r="AU114" s="15" t="s">
        <v>22</v>
      </c>
      <c r="AY114" s="15" t="s">
        <v>144</v>
      </c>
      <c r="BE114" s="181">
        <f t="shared" si="14"/>
        <v>0</v>
      </c>
      <c r="BF114" s="181">
        <f t="shared" si="15"/>
        <v>0</v>
      </c>
      <c r="BG114" s="181">
        <f t="shared" si="16"/>
        <v>0</v>
      </c>
      <c r="BH114" s="181">
        <f t="shared" si="17"/>
        <v>0</v>
      </c>
      <c r="BI114" s="181">
        <f t="shared" si="18"/>
        <v>0</v>
      </c>
      <c r="BJ114" s="15" t="s">
        <v>22</v>
      </c>
      <c r="BK114" s="181">
        <f t="shared" si="19"/>
        <v>0</v>
      </c>
      <c r="BL114" s="15" t="s">
        <v>143</v>
      </c>
      <c r="BM114" s="15" t="s">
        <v>1694</v>
      </c>
    </row>
    <row r="115" spans="2:65" s="1" customFormat="1" ht="22.5" customHeight="1">
      <c r="B115" s="32"/>
      <c r="C115" s="170" t="s">
        <v>162</v>
      </c>
      <c r="D115" s="170" t="s">
        <v>145</v>
      </c>
      <c r="E115" s="171" t="s">
        <v>897</v>
      </c>
      <c r="F115" s="172" t="s">
        <v>1695</v>
      </c>
      <c r="G115" s="173" t="s">
        <v>153</v>
      </c>
      <c r="H115" s="174">
        <v>4</v>
      </c>
      <c r="I115" s="175"/>
      <c r="J115" s="176">
        <f t="shared" si="10"/>
        <v>0</v>
      </c>
      <c r="K115" s="172" t="s">
        <v>149</v>
      </c>
      <c r="L115" s="52"/>
      <c r="M115" s="177" t="s">
        <v>20</v>
      </c>
      <c r="N115" s="178" t="s">
        <v>45</v>
      </c>
      <c r="O115" s="33"/>
      <c r="P115" s="179">
        <f t="shared" si="11"/>
        <v>0</v>
      </c>
      <c r="Q115" s="179">
        <v>0</v>
      </c>
      <c r="R115" s="179">
        <f t="shared" si="12"/>
        <v>0</v>
      </c>
      <c r="S115" s="179">
        <v>0</v>
      </c>
      <c r="T115" s="180">
        <f t="shared" si="13"/>
        <v>0</v>
      </c>
      <c r="AR115" s="15" t="s">
        <v>143</v>
      </c>
      <c r="AT115" s="15" t="s">
        <v>145</v>
      </c>
      <c r="AU115" s="15" t="s">
        <v>22</v>
      </c>
      <c r="AY115" s="15" t="s">
        <v>144</v>
      </c>
      <c r="BE115" s="181">
        <f t="shared" si="14"/>
        <v>0</v>
      </c>
      <c r="BF115" s="181">
        <f t="shared" si="15"/>
        <v>0</v>
      </c>
      <c r="BG115" s="181">
        <f t="shared" si="16"/>
        <v>0</v>
      </c>
      <c r="BH115" s="181">
        <f t="shared" si="17"/>
        <v>0</v>
      </c>
      <c r="BI115" s="181">
        <f t="shared" si="18"/>
        <v>0</v>
      </c>
      <c r="BJ115" s="15" t="s">
        <v>22</v>
      </c>
      <c r="BK115" s="181">
        <f t="shared" si="19"/>
        <v>0</v>
      </c>
      <c r="BL115" s="15" t="s">
        <v>143</v>
      </c>
      <c r="BM115" s="15" t="s">
        <v>1696</v>
      </c>
    </row>
    <row r="116" spans="2:65" s="1" customFormat="1" ht="22.5" customHeight="1">
      <c r="B116" s="32"/>
      <c r="C116" s="170" t="s">
        <v>166</v>
      </c>
      <c r="D116" s="170" t="s">
        <v>145</v>
      </c>
      <c r="E116" s="171" t="s">
        <v>901</v>
      </c>
      <c r="F116" s="172" t="s">
        <v>1697</v>
      </c>
      <c r="G116" s="173" t="s">
        <v>153</v>
      </c>
      <c r="H116" s="174">
        <v>2</v>
      </c>
      <c r="I116" s="175"/>
      <c r="J116" s="176">
        <f t="shared" si="10"/>
        <v>0</v>
      </c>
      <c r="K116" s="172" t="s">
        <v>149</v>
      </c>
      <c r="L116" s="52"/>
      <c r="M116" s="177" t="s">
        <v>20</v>
      </c>
      <c r="N116" s="178" t="s">
        <v>45</v>
      </c>
      <c r="O116" s="33"/>
      <c r="P116" s="179">
        <f t="shared" si="11"/>
        <v>0</v>
      </c>
      <c r="Q116" s="179">
        <v>0</v>
      </c>
      <c r="R116" s="179">
        <f t="shared" si="12"/>
        <v>0</v>
      </c>
      <c r="S116" s="179">
        <v>0</v>
      </c>
      <c r="T116" s="180">
        <f t="shared" si="13"/>
        <v>0</v>
      </c>
      <c r="AR116" s="15" t="s">
        <v>143</v>
      </c>
      <c r="AT116" s="15" t="s">
        <v>145</v>
      </c>
      <c r="AU116" s="15" t="s">
        <v>22</v>
      </c>
      <c r="AY116" s="15" t="s">
        <v>144</v>
      </c>
      <c r="BE116" s="181">
        <f t="shared" si="14"/>
        <v>0</v>
      </c>
      <c r="BF116" s="181">
        <f t="shared" si="15"/>
        <v>0</v>
      </c>
      <c r="BG116" s="181">
        <f t="shared" si="16"/>
        <v>0</v>
      </c>
      <c r="BH116" s="181">
        <f t="shared" si="17"/>
        <v>0</v>
      </c>
      <c r="BI116" s="181">
        <f t="shared" si="18"/>
        <v>0</v>
      </c>
      <c r="BJ116" s="15" t="s">
        <v>22</v>
      </c>
      <c r="BK116" s="181">
        <f t="shared" si="19"/>
        <v>0</v>
      </c>
      <c r="BL116" s="15" t="s">
        <v>143</v>
      </c>
      <c r="BM116" s="15" t="s">
        <v>1698</v>
      </c>
    </row>
    <row r="117" spans="2:65" s="1" customFormat="1" ht="22.5" customHeight="1">
      <c r="B117" s="32"/>
      <c r="C117" s="170" t="s">
        <v>170</v>
      </c>
      <c r="D117" s="170" t="s">
        <v>145</v>
      </c>
      <c r="E117" s="171" t="s">
        <v>905</v>
      </c>
      <c r="F117" s="172" t="s">
        <v>1699</v>
      </c>
      <c r="G117" s="173" t="s">
        <v>153</v>
      </c>
      <c r="H117" s="174">
        <v>6</v>
      </c>
      <c r="I117" s="175"/>
      <c r="J117" s="176">
        <f t="shared" si="10"/>
        <v>0</v>
      </c>
      <c r="K117" s="172" t="s">
        <v>149</v>
      </c>
      <c r="L117" s="52"/>
      <c r="M117" s="177" t="s">
        <v>20</v>
      </c>
      <c r="N117" s="178" t="s">
        <v>45</v>
      </c>
      <c r="O117" s="33"/>
      <c r="P117" s="179">
        <f t="shared" si="11"/>
        <v>0</v>
      </c>
      <c r="Q117" s="179">
        <v>0</v>
      </c>
      <c r="R117" s="179">
        <f t="shared" si="12"/>
        <v>0</v>
      </c>
      <c r="S117" s="179">
        <v>0</v>
      </c>
      <c r="T117" s="180">
        <f t="shared" si="13"/>
        <v>0</v>
      </c>
      <c r="AR117" s="15" t="s">
        <v>143</v>
      </c>
      <c r="AT117" s="15" t="s">
        <v>145</v>
      </c>
      <c r="AU117" s="15" t="s">
        <v>22</v>
      </c>
      <c r="AY117" s="15" t="s">
        <v>144</v>
      </c>
      <c r="BE117" s="181">
        <f t="shared" si="14"/>
        <v>0</v>
      </c>
      <c r="BF117" s="181">
        <f t="shared" si="15"/>
        <v>0</v>
      </c>
      <c r="BG117" s="181">
        <f t="shared" si="16"/>
        <v>0</v>
      </c>
      <c r="BH117" s="181">
        <f t="shared" si="17"/>
        <v>0</v>
      </c>
      <c r="BI117" s="181">
        <f t="shared" si="18"/>
        <v>0</v>
      </c>
      <c r="BJ117" s="15" t="s">
        <v>22</v>
      </c>
      <c r="BK117" s="181">
        <f t="shared" si="19"/>
        <v>0</v>
      </c>
      <c r="BL117" s="15" t="s">
        <v>143</v>
      </c>
      <c r="BM117" s="15" t="s">
        <v>1700</v>
      </c>
    </row>
    <row r="118" spans="2:65" s="1" customFormat="1" ht="31.5" customHeight="1">
      <c r="B118" s="32"/>
      <c r="C118" s="170" t="s">
        <v>174</v>
      </c>
      <c r="D118" s="170" t="s">
        <v>145</v>
      </c>
      <c r="E118" s="171" t="s">
        <v>909</v>
      </c>
      <c r="F118" s="172" t="s">
        <v>1701</v>
      </c>
      <c r="G118" s="173" t="s">
        <v>1689</v>
      </c>
      <c r="H118" s="174">
        <v>4</v>
      </c>
      <c r="I118" s="175"/>
      <c r="J118" s="176">
        <f t="shared" si="10"/>
        <v>0</v>
      </c>
      <c r="K118" s="172" t="s">
        <v>149</v>
      </c>
      <c r="L118" s="52"/>
      <c r="M118" s="177" t="s">
        <v>20</v>
      </c>
      <c r="N118" s="178" t="s">
        <v>45</v>
      </c>
      <c r="O118" s="33"/>
      <c r="P118" s="179">
        <f t="shared" si="11"/>
        <v>0</v>
      </c>
      <c r="Q118" s="179">
        <v>0</v>
      </c>
      <c r="R118" s="179">
        <f t="shared" si="12"/>
        <v>0</v>
      </c>
      <c r="S118" s="179">
        <v>0</v>
      </c>
      <c r="T118" s="180">
        <f t="shared" si="13"/>
        <v>0</v>
      </c>
      <c r="AR118" s="15" t="s">
        <v>143</v>
      </c>
      <c r="AT118" s="15" t="s">
        <v>145</v>
      </c>
      <c r="AU118" s="15" t="s">
        <v>22</v>
      </c>
      <c r="AY118" s="15" t="s">
        <v>144</v>
      </c>
      <c r="BE118" s="181">
        <f t="shared" si="14"/>
        <v>0</v>
      </c>
      <c r="BF118" s="181">
        <f t="shared" si="15"/>
        <v>0</v>
      </c>
      <c r="BG118" s="181">
        <f t="shared" si="16"/>
        <v>0</v>
      </c>
      <c r="BH118" s="181">
        <f t="shared" si="17"/>
        <v>0</v>
      </c>
      <c r="BI118" s="181">
        <f t="shared" si="18"/>
        <v>0</v>
      </c>
      <c r="BJ118" s="15" t="s">
        <v>22</v>
      </c>
      <c r="BK118" s="181">
        <f t="shared" si="19"/>
        <v>0</v>
      </c>
      <c r="BL118" s="15" t="s">
        <v>143</v>
      </c>
      <c r="BM118" s="15" t="s">
        <v>1702</v>
      </c>
    </row>
    <row r="119" spans="2:65" s="1" customFormat="1" ht="22.5" customHeight="1">
      <c r="B119" s="32"/>
      <c r="C119" s="170" t="s">
        <v>178</v>
      </c>
      <c r="D119" s="170" t="s">
        <v>145</v>
      </c>
      <c r="E119" s="171" t="s">
        <v>913</v>
      </c>
      <c r="F119" s="172" t="s">
        <v>1703</v>
      </c>
      <c r="G119" s="173" t="s">
        <v>153</v>
      </c>
      <c r="H119" s="174">
        <v>8</v>
      </c>
      <c r="I119" s="175"/>
      <c r="J119" s="176">
        <f t="shared" si="10"/>
        <v>0</v>
      </c>
      <c r="K119" s="172" t="s">
        <v>149</v>
      </c>
      <c r="L119" s="52"/>
      <c r="M119" s="177" t="s">
        <v>20</v>
      </c>
      <c r="N119" s="178" t="s">
        <v>45</v>
      </c>
      <c r="O119" s="33"/>
      <c r="P119" s="179">
        <f t="shared" si="11"/>
        <v>0</v>
      </c>
      <c r="Q119" s="179">
        <v>0</v>
      </c>
      <c r="R119" s="179">
        <f t="shared" si="12"/>
        <v>0</v>
      </c>
      <c r="S119" s="179">
        <v>0</v>
      </c>
      <c r="T119" s="180">
        <f t="shared" si="13"/>
        <v>0</v>
      </c>
      <c r="AR119" s="15" t="s">
        <v>143</v>
      </c>
      <c r="AT119" s="15" t="s">
        <v>145</v>
      </c>
      <c r="AU119" s="15" t="s">
        <v>22</v>
      </c>
      <c r="AY119" s="15" t="s">
        <v>144</v>
      </c>
      <c r="BE119" s="181">
        <f t="shared" si="14"/>
        <v>0</v>
      </c>
      <c r="BF119" s="181">
        <f t="shared" si="15"/>
        <v>0</v>
      </c>
      <c r="BG119" s="181">
        <f t="shared" si="16"/>
        <v>0</v>
      </c>
      <c r="BH119" s="181">
        <f t="shared" si="17"/>
        <v>0</v>
      </c>
      <c r="BI119" s="181">
        <f t="shared" si="18"/>
        <v>0</v>
      </c>
      <c r="BJ119" s="15" t="s">
        <v>22</v>
      </c>
      <c r="BK119" s="181">
        <f t="shared" si="19"/>
        <v>0</v>
      </c>
      <c r="BL119" s="15" t="s">
        <v>143</v>
      </c>
      <c r="BM119" s="15" t="s">
        <v>1704</v>
      </c>
    </row>
    <row r="120" spans="2:65" s="1" customFormat="1" ht="22.5" customHeight="1">
      <c r="B120" s="32"/>
      <c r="C120" s="170" t="s">
        <v>27</v>
      </c>
      <c r="D120" s="170" t="s">
        <v>145</v>
      </c>
      <c r="E120" s="171" t="s">
        <v>917</v>
      </c>
      <c r="F120" s="172" t="s">
        <v>1705</v>
      </c>
      <c r="G120" s="173" t="s">
        <v>153</v>
      </c>
      <c r="H120" s="174">
        <v>9</v>
      </c>
      <c r="I120" s="175"/>
      <c r="J120" s="176">
        <f t="shared" si="10"/>
        <v>0</v>
      </c>
      <c r="K120" s="172" t="s">
        <v>149</v>
      </c>
      <c r="L120" s="52"/>
      <c r="M120" s="177" t="s">
        <v>20</v>
      </c>
      <c r="N120" s="178" t="s">
        <v>45</v>
      </c>
      <c r="O120" s="33"/>
      <c r="P120" s="179">
        <f t="shared" si="11"/>
        <v>0</v>
      </c>
      <c r="Q120" s="179">
        <v>0</v>
      </c>
      <c r="R120" s="179">
        <f t="shared" si="12"/>
        <v>0</v>
      </c>
      <c r="S120" s="179">
        <v>0</v>
      </c>
      <c r="T120" s="180">
        <f t="shared" si="13"/>
        <v>0</v>
      </c>
      <c r="AR120" s="15" t="s">
        <v>143</v>
      </c>
      <c r="AT120" s="15" t="s">
        <v>145</v>
      </c>
      <c r="AU120" s="15" t="s">
        <v>22</v>
      </c>
      <c r="AY120" s="15" t="s">
        <v>144</v>
      </c>
      <c r="BE120" s="181">
        <f t="shared" si="14"/>
        <v>0</v>
      </c>
      <c r="BF120" s="181">
        <f t="shared" si="15"/>
        <v>0</v>
      </c>
      <c r="BG120" s="181">
        <f t="shared" si="16"/>
        <v>0</v>
      </c>
      <c r="BH120" s="181">
        <f t="shared" si="17"/>
        <v>0</v>
      </c>
      <c r="BI120" s="181">
        <f t="shared" si="18"/>
        <v>0</v>
      </c>
      <c r="BJ120" s="15" t="s">
        <v>22</v>
      </c>
      <c r="BK120" s="181">
        <f t="shared" si="19"/>
        <v>0</v>
      </c>
      <c r="BL120" s="15" t="s">
        <v>143</v>
      </c>
      <c r="BM120" s="15" t="s">
        <v>1706</v>
      </c>
    </row>
    <row r="121" spans="2:65" s="1" customFormat="1" ht="31.5" customHeight="1">
      <c r="B121" s="32"/>
      <c r="C121" s="170" t="s">
        <v>185</v>
      </c>
      <c r="D121" s="170" t="s">
        <v>145</v>
      </c>
      <c r="E121" s="171" t="s">
        <v>921</v>
      </c>
      <c r="F121" s="172" t="s">
        <v>1707</v>
      </c>
      <c r="G121" s="173" t="s">
        <v>153</v>
      </c>
      <c r="H121" s="174">
        <v>25</v>
      </c>
      <c r="I121" s="175"/>
      <c r="J121" s="176">
        <f t="shared" si="10"/>
        <v>0</v>
      </c>
      <c r="K121" s="172" t="s">
        <v>149</v>
      </c>
      <c r="L121" s="52"/>
      <c r="M121" s="177" t="s">
        <v>20</v>
      </c>
      <c r="N121" s="178" t="s">
        <v>45</v>
      </c>
      <c r="O121" s="33"/>
      <c r="P121" s="179">
        <f t="shared" si="11"/>
        <v>0</v>
      </c>
      <c r="Q121" s="179">
        <v>0</v>
      </c>
      <c r="R121" s="179">
        <f t="shared" si="12"/>
        <v>0</v>
      </c>
      <c r="S121" s="179">
        <v>0</v>
      </c>
      <c r="T121" s="180">
        <f t="shared" si="13"/>
        <v>0</v>
      </c>
      <c r="AR121" s="15" t="s">
        <v>143</v>
      </c>
      <c r="AT121" s="15" t="s">
        <v>145</v>
      </c>
      <c r="AU121" s="15" t="s">
        <v>22</v>
      </c>
      <c r="AY121" s="15" t="s">
        <v>144</v>
      </c>
      <c r="BE121" s="181">
        <f t="shared" si="14"/>
        <v>0</v>
      </c>
      <c r="BF121" s="181">
        <f t="shared" si="15"/>
        <v>0</v>
      </c>
      <c r="BG121" s="181">
        <f t="shared" si="16"/>
        <v>0</v>
      </c>
      <c r="BH121" s="181">
        <f t="shared" si="17"/>
        <v>0</v>
      </c>
      <c r="BI121" s="181">
        <f t="shared" si="18"/>
        <v>0</v>
      </c>
      <c r="BJ121" s="15" t="s">
        <v>22</v>
      </c>
      <c r="BK121" s="181">
        <f t="shared" si="19"/>
        <v>0</v>
      </c>
      <c r="BL121" s="15" t="s">
        <v>143</v>
      </c>
      <c r="BM121" s="15" t="s">
        <v>1708</v>
      </c>
    </row>
    <row r="122" spans="2:65" s="1" customFormat="1" ht="31.5" customHeight="1">
      <c r="B122" s="32"/>
      <c r="C122" s="170" t="s">
        <v>189</v>
      </c>
      <c r="D122" s="170" t="s">
        <v>145</v>
      </c>
      <c r="E122" s="171" t="s">
        <v>924</v>
      </c>
      <c r="F122" s="172" t="s">
        <v>1709</v>
      </c>
      <c r="G122" s="173" t="s">
        <v>153</v>
      </c>
      <c r="H122" s="174">
        <v>5</v>
      </c>
      <c r="I122" s="175"/>
      <c r="J122" s="176">
        <f t="shared" si="10"/>
        <v>0</v>
      </c>
      <c r="K122" s="172" t="s">
        <v>149</v>
      </c>
      <c r="L122" s="52"/>
      <c r="M122" s="177" t="s">
        <v>20</v>
      </c>
      <c r="N122" s="178" t="s">
        <v>45</v>
      </c>
      <c r="O122" s="33"/>
      <c r="P122" s="179">
        <f t="shared" si="11"/>
        <v>0</v>
      </c>
      <c r="Q122" s="179">
        <v>0</v>
      </c>
      <c r="R122" s="179">
        <f t="shared" si="12"/>
        <v>0</v>
      </c>
      <c r="S122" s="179">
        <v>0</v>
      </c>
      <c r="T122" s="180">
        <f t="shared" si="13"/>
        <v>0</v>
      </c>
      <c r="AR122" s="15" t="s">
        <v>143</v>
      </c>
      <c r="AT122" s="15" t="s">
        <v>145</v>
      </c>
      <c r="AU122" s="15" t="s">
        <v>22</v>
      </c>
      <c r="AY122" s="15" t="s">
        <v>144</v>
      </c>
      <c r="BE122" s="181">
        <f t="shared" si="14"/>
        <v>0</v>
      </c>
      <c r="BF122" s="181">
        <f t="shared" si="15"/>
        <v>0</v>
      </c>
      <c r="BG122" s="181">
        <f t="shared" si="16"/>
        <v>0</v>
      </c>
      <c r="BH122" s="181">
        <f t="shared" si="17"/>
        <v>0</v>
      </c>
      <c r="BI122" s="181">
        <f t="shared" si="18"/>
        <v>0</v>
      </c>
      <c r="BJ122" s="15" t="s">
        <v>22</v>
      </c>
      <c r="BK122" s="181">
        <f t="shared" si="19"/>
        <v>0</v>
      </c>
      <c r="BL122" s="15" t="s">
        <v>143</v>
      </c>
      <c r="BM122" s="15" t="s">
        <v>1710</v>
      </c>
    </row>
    <row r="123" spans="2:65" s="1" customFormat="1" ht="22.5" customHeight="1">
      <c r="B123" s="32"/>
      <c r="C123" s="170" t="s">
        <v>194</v>
      </c>
      <c r="D123" s="170" t="s">
        <v>145</v>
      </c>
      <c r="E123" s="171" t="s">
        <v>930</v>
      </c>
      <c r="F123" s="172" t="s">
        <v>1711</v>
      </c>
      <c r="G123" s="173" t="s">
        <v>153</v>
      </c>
      <c r="H123" s="174">
        <v>11</v>
      </c>
      <c r="I123" s="175"/>
      <c r="J123" s="176">
        <f t="shared" si="10"/>
        <v>0</v>
      </c>
      <c r="K123" s="172" t="s">
        <v>149</v>
      </c>
      <c r="L123" s="52"/>
      <c r="M123" s="177" t="s">
        <v>20</v>
      </c>
      <c r="N123" s="178" t="s">
        <v>45</v>
      </c>
      <c r="O123" s="33"/>
      <c r="P123" s="179">
        <f t="shared" si="11"/>
        <v>0</v>
      </c>
      <c r="Q123" s="179">
        <v>0</v>
      </c>
      <c r="R123" s="179">
        <f t="shared" si="12"/>
        <v>0</v>
      </c>
      <c r="S123" s="179">
        <v>0</v>
      </c>
      <c r="T123" s="180">
        <f t="shared" si="13"/>
        <v>0</v>
      </c>
      <c r="AR123" s="15" t="s">
        <v>143</v>
      </c>
      <c r="AT123" s="15" t="s">
        <v>145</v>
      </c>
      <c r="AU123" s="15" t="s">
        <v>22</v>
      </c>
      <c r="AY123" s="15" t="s">
        <v>144</v>
      </c>
      <c r="BE123" s="181">
        <f t="shared" si="14"/>
        <v>0</v>
      </c>
      <c r="BF123" s="181">
        <f t="shared" si="15"/>
        <v>0</v>
      </c>
      <c r="BG123" s="181">
        <f t="shared" si="16"/>
        <v>0</v>
      </c>
      <c r="BH123" s="181">
        <f t="shared" si="17"/>
        <v>0</v>
      </c>
      <c r="BI123" s="181">
        <f t="shared" si="18"/>
        <v>0</v>
      </c>
      <c r="BJ123" s="15" t="s">
        <v>22</v>
      </c>
      <c r="BK123" s="181">
        <f t="shared" si="19"/>
        <v>0</v>
      </c>
      <c r="BL123" s="15" t="s">
        <v>143</v>
      </c>
      <c r="BM123" s="15" t="s">
        <v>1712</v>
      </c>
    </row>
    <row r="124" spans="2:65" s="1" customFormat="1" ht="22.5" customHeight="1">
      <c r="B124" s="32"/>
      <c r="C124" s="170" t="s">
        <v>198</v>
      </c>
      <c r="D124" s="170" t="s">
        <v>145</v>
      </c>
      <c r="E124" s="171" t="s">
        <v>934</v>
      </c>
      <c r="F124" s="172" t="s">
        <v>1713</v>
      </c>
      <c r="G124" s="173" t="s">
        <v>192</v>
      </c>
      <c r="H124" s="174">
        <v>35</v>
      </c>
      <c r="I124" s="175"/>
      <c r="J124" s="176">
        <f t="shared" si="10"/>
        <v>0</v>
      </c>
      <c r="K124" s="172" t="s">
        <v>149</v>
      </c>
      <c r="L124" s="52"/>
      <c r="M124" s="177" t="s">
        <v>20</v>
      </c>
      <c r="N124" s="178" t="s">
        <v>45</v>
      </c>
      <c r="O124" s="33"/>
      <c r="P124" s="179">
        <f t="shared" si="11"/>
        <v>0</v>
      </c>
      <c r="Q124" s="179">
        <v>0</v>
      </c>
      <c r="R124" s="179">
        <f t="shared" si="12"/>
        <v>0</v>
      </c>
      <c r="S124" s="179">
        <v>0</v>
      </c>
      <c r="T124" s="180">
        <f t="shared" si="13"/>
        <v>0</v>
      </c>
      <c r="AR124" s="15" t="s">
        <v>143</v>
      </c>
      <c r="AT124" s="15" t="s">
        <v>145</v>
      </c>
      <c r="AU124" s="15" t="s">
        <v>22</v>
      </c>
      <c r="AY124" s="15" t="s">
        <v>144</v>
      </c>
      <c r="BE124" s="181">
        <f t="shared" si="14"/>
        <v>0</v>
      </c>
      <c r="BF124" s="181">
        <f t="shared" si="15"/>
        <v>0</v>
      </c>
      <c r="BG124" s="181">
        <f t="shared" si="16"/>
        <v>0</v>
      </c>
      <c r="BH124" s="181">
        <f t="shared" si="17"/>
        <v>0</v>
      </c>
      <c r="BI124" s="181">
        <f t="shared" si="18"/>
        <v>0</v>
      </c>
      <c r="BJ124" s="15" t="s">
        <v>22</v>
      </c>
      <c r="BK124" s="181">
        <f t="shared" si="19"/>
        <v>0</v>
      </c>
      <c r="BL124" s="15" t="s">
        <v>143</v>
      </c>
      <c r="BM124" s="15" t="s">
        <v>1714</v>
      </c>
    </row>
    <row r="125" spans="2:65" s="1" customFormat="1" ht="22.5" customHeight="1">
      <c r="B125" s="32"/>
      <c r="C125" s="170" t="s">
        <v>8</v>
      </c>
      <c r="D125" s="170" t="s">
        <v>145</v>
      </c>
      <c r="E125" s="171" t="s">
        <v>938</v>
      </c>
      <c r="F125" s="172" t="s">
        <v>1715</v>
      </c>
      <c r="G125" s="173" t="s">
        <v>192</v>
      </c>
      <c r="H125" s="174">
        <v>15</v>
      </c>
      <c r="I125" s="175"/>
      <c r="J125" s="176">
        <f t="shared" si="10"/>
        <v>0</v>
      </c>
      <c r="K125" s="172" t="s">
        <v>149</v>
      </c>
      <c r="L125" s="52"/>
      <c r="M125" s="177" t="s">
        <v>20</v>
      </c>
      <c r="N125" s="178" t="s">
        <v>45</v>
      </c>
      <c r="O125" s="33"/>
      <c r="P125" s="179">
        <f t="shared" si="11"/>
        <v>0</v>
      </c>
      <c r="Q125" s="179">
        <v>0</v>
      </c>
      <c r="R125" s="179">
        <f t="shared" si="12"/>
        <v>0</v>
      </c>
      <c r="S125" s="179">
        <v>0</v>
      </c>
      <c r="T125" s="180">
        <f t="shared" si="13"/>
        <v>0</v>
      </c>
      <c r="AR125" s="15" t="s">
        <v>143</v>
      </c>
      <c r="AT125" s="15" t="s">
        <v>145</v>
      </c>
      <c r="AU125" s="15" t="s">
        <v>22</v>
      </c>
      <c r="AY125" s="15" t="s">
        <v>144</v>
      </c>
      <c r="BE125" s="181">
        <f t="shared" si="14"/>
        <v>0</v>
      </c>
      <c r="BF125" s="181">
        <f t="shared" si="15"/>
        <v>0</v>
      </c>
      <c r="BG125" s="181">
        <f t="shared" si="16"/>
        <v>0</v>
      </c>
      <c r="BH125" s="181">
        <f t="shared" si="17"/>
        <v>0</v>
      </c>
      <c r="BI125" s="181">
        <f t="shared" si="18"/>
        <v>0</v>
      </c>
      <c r="BJ125" s="15" t="s">
        <v>22</v>
      </c>
      <c r="BK125" s="181">
        <f t="shared" si="19"/>
        <v>0</v>
      </c>
      <c r="BL125" s="15" t="s">
        <v>143</v>
      </c>
      <c r="BM125" s="15" t="s">
        <v>1716</v>
      </c>
    </row>
    <row r="126" spans="2:65" s="1" customFormat="1" ht="22.5" customHeight="1">
      <c r="B126" s="32"/>
      <c r="C126" s="170" t="s">
        <v>205</v>
      </c>
      <c r="D126" s="170" t="s">
        <v>145</v>
      </c>
      <c r="E126" s="171" t="s">
        <v>942</v>
      </c>
      <c r="F126" s="172" t="s">
        <v>1717</v>
      </c>
      <c r="G126" s="173" t="s">
        <v>192</v>
      </c>
      <c r="H126" s="174">
        <v>30</v>
      </c>
      <c r="I126" s="175"/>
      <c r="J126" s="176">
        <f t="shared" si="10"/>
        <v>0</v>
      </c>
      <c r="K126" s="172" t="s">
        <v>149</v>
      </c>
      <c r="L126" s="52"/>
      <c r="M126" s="177" t="s">
        <v>20</v>
      </c>
      <c r="N126" s="178" t="s">
        <v>45</v>
      </c>
      <c r="O126" s="33"/>
      <c r="P126" s="179">
        <f t="shared" si="11"/>
        <v>0</v>
      </c>
      <c r="Q126" s="179">
        <v>0</v>
      </c>
      <c r="R126" s="179">
        <f t="shared" si="12"/>
        <v>0</v>
      </c>
      <c r="S126" s="179">
        <v>0</v>
      </c>
      <c r="T126" s="180">
        <f t="shared" si="13"/>
        <v>0</v>
      </c>
      <c r="AR126" s="15" t="s">
        <v>143</v>
      </c>
      <c r="AT126" s="15" t="s">
        <v>145</v>
      </c>
      <c r="AU126" s="15" t="s">
        <v>22</v>
      </c>
      <c r="AY126" s="15" t="s">
        <v>144</v>
      </c>
      <c r="BE126" s="181">
        <f t="shared" si="14"/>
        <v>0</v>
      </c>
      <c r="BF126" s="181">
        <f t="shared" si="15"/>
        <v>0</v>
      </c>
      <c r="BG126" s="181">
        <f t="shared" si="16"/>
        <v>0</v>
      </c>
      <c r="BH126" s="181">
        <f t="shared" si="17"/>
        <v>0</v>
      </c>
      <c r="BI126" s="181">
        <f t="shared" si="18"/>
        <v>0</v>
      </c>
      <c r="BJ126" s="15" t="s">
        <v>22</v>
      </c>
      <c r="BK126" s="181">
        <f t="shared" si="19"/>
        <v>0</v>
      </c>
      <c r="BL126" s="15" t="s">
        <v>143</v>
      </c>
      <c r="BM126" s="15" t="s">
        <v>1718</v>
      </c>
    </row>
    <row r="127" spans="2:65" s="1" customFormat="1" ht="22.5" customHeight="1">
      <c r="B127" s="32"/>
      <c r="C127" s="170" t="s">
        <v>209</v>
      </c>
      <c r="D127" s="170" t="s">
        <v>145</v>
      </c>
      <c r="E127" s="171" t="s">
        <v>946</v>
      </c>
      <c r="F127" s="172" t="s">
        <v>1719</v>
      </c>
      <c r="G127" s="173" t="s">
        <v>192</v>
      </c>
      <c r="H127" s="174">
        <v>15</v>
      </c>
      <c r="I127" s="175"/>
      <c r="J127" s="176">
        <f t="shared" si="10"/>
        <v>0</v>
      </c>
      <c r="K127" s="172" t="s">
        <v>149</v>
      </c>
      <c r="L127" s="52"/>
      <c r="M127" s="177" t="s">
        <v>20</v>
      </c>
      <c r="N127" s="178" t="s">
        <v>45</v>
      </c>
      <c r="O127" s="33"/>
      <c r="P127" s="179">
        <f t="shared" si="11"/>
        <v>0</v>
      </c>
      <c r="Q127" s="179">
        <v>0</v>
      </c>
      <c r="R127" s="179">
        <f t="shared" si="12"/>
        <v>0</v>
      </c>
      <c r="S127" s="179">
        <v>0</v>
      </c>
      <c r="T127" s="180">
        <f t="shared" si="13"/>
        <v>0</v>
      </c>
      <c r="AR127" s="15" t="s">
        <v>143</v>
      </c>
      <c r="AT127" s="15" t="s">
        <v>145</v>
      </c>
      <c r="AU127" s="15" t="s">
        <v>22</v>
      </c>
      <c r="AY127" s="15" t="s">
        <v>144</v>
      </c>
      <c r="BE127" s="181">
        <f t="shared" si="14"/>
        <v>0</v>
      </c>
      <c r="BF127" s="181">
        <f t="shared" si="15"/>
        <v>0</v>
      </c>
      <c r="BG127" s="181">
        <f t="shared" si="16"/>
        <v>0</v>
      </c>
      <c r="BH127" s="181">
        <f t="shared" si="17"/>
        <v>0</v>
      </c>
      <c r="BI127" s="181">
        <f t="shared" si="18"/>
        <v>0</v>
      </c>
      <c r="BJ127" s="15" t="s">
        <v>22</v>
      </c>
      <c r="BK127" s="181">
        <f t="shared" si="19"/>
        <v>0</v>
      </c>
      <c r="BL127" s="15" t="s">
        <v>143</v>
      </c>
      <c r="BM127" s="15" t="s">
        <v>1720</v>
      </c>
    </row>
    <row r="128" spans="2:65" s="1" customFormat="1" ht="22.5" customHeight="1">
      <c r="B128" s="32"/>
      <c r="C128" s="170" t="s">
        <v>213</v>
      </c>
      <c r="D128" s="170" t="s">
        <v>145</v>
      </c>
      <c r="E128" s="171" t="s">
        <v>950</v>
      </c>
      <c r="F128" s="172" t="s">
        <v>1721</v>
      </c>
      <c r="G128" s="173" t="s">
        <v>1253</v>
      </c>
      <c r="H128" s="174">
        <v>4</v>
      </c>
      <c r="I128" s="175"/>
      <c r="J128" s="176">
        <f t="shared" si="10"/>
        <v>0</v>
      </c>
      <c r="K128" s="172" t="s">
        <v>149</v>
      </c>
      <c r="L128" s="52"/>
      <c r="M128" s="177" t="s">
        <v>20</v>
      </c>
      <c r="N128" s="178" t="s">
        <v>45</v>
      </c>
      <c r="O128" s="33"/>
      <c r="P128" s="179">
        <f t="shared" si="11"/>
        <v>0</v>
      </c>
      <c r="Q128" s="179">
        <v>0</v>
      </c>
      <c r="R128" s="179">
        <f t="shared" si="12"/>
        <v>0</v>
      </c>
      <c r="S128" s="179">
        <v>0</v>
      </c>
      <c r="T128" s="180">
        <f t="shared" si="13"/>
        <v>0</v>
      </c>
      <c r="AR128" s="15" t="s">
        <v>143</v>
      </c>
      <c r="AT128" s="15" t="s">
        <v>145</v>
      </c>
      <c r="AU128" s="15" t="s">
        <v>22</v>
      </c>
      <c r="AY128" s="15" t="s">
        <v>144</v>
      </c>
      <c r="BE128" s="181">
        <f t="shared" si="14"/>
        <v>0</v>
      </c>
      <c r="BF128" s="181">
        <f t="shared" si="15"/>
        <v>0</v>
      </c>
      <c r="BG128" s="181">
        <f t="shared" si="16"/>
        <v>0</v>
      </c>
      <c r="BH128" s="181">
        <f t="shared" si="17"/>
        <v>0</v>
      </c>
      <c r="BI128" s="181">
        <f t="shared" si="18"/>
        <v>0</v>
      </c>
      <c r="BJ128" s="15" t="s">
        <v>22</v>
      </c>
      <c r="BK128" s="181">
        <f t="shared" si="19"/>
        <v>0</v>
      </c>
      <c r="BL128" s="15" t="s">
        <v>143</v>
      </c>
      <c r="BM128" s="15" t="s">
        <v>1722</v>
      </c>
    </row>
    <row r="129" spans="2:65" s="1" customFormat="1" ht="31.5" customHeight="1">
      <c r="B129" s="32"/>
      <c r="C129" s="170" t="s">
        <v>217</v>
      </c>
      <c r="D129" s="170" t="s">
        <v>145</v>
      </c>
      <c r="E129" s="171" t="s">
        <v>954</v>
      </c>
      <c r="F129" s="172" t="s">
        <v>1723</v>
      </c>
      <c r="G129" s="173" t="s">
        <v>1550</v>
      </c>
      <c r="H129" s="174">
        <v>15</v>
      </c>
      <c r="I129" s="175"/>
      <c r="J129" s="176">
        <f t="shared" si="10"/>
        <v>0</v>
      </c>
      <c r="K129" s="172" t="s">
        <v>149</v>
      </c>
      <c r="L129" s="52"/>
      <c r="M129" s="177" t="s">
        <v>20</v>
      </c>
      <c r="N129" s="178" t="s">
        <v>45</v>
      </c>
      <c r="O129" s="33"/>
      <c r="P129" s="179">
        <f t="shared" si="11"/>
        <v>0</v>
      </c>
      <c r="Q129" s="179">
        <v>0</v>
      </c>
      <c r="R129" s="179">
        <f t="shared" si="12"/>
        <v>0</v>
      </c>
      <c r="S129" s="179">
        <v>0</v>
      </c>
      <c r="T129" s="180">
        <f t="shared" si="13"/>
        <v>0</v>
      </c>
      <c r="AR129" s="15" t="s">
        <v>143</v>
      </c>
      <c r="AT129" s="15" t="s">
        <v>145</v>
      </c>
      <c r="AU129" s="15" t="s">
        <v>22</v>
      </c>
      <c r="AY129" s="15" t="s">
        <v>144</v>
      </c>
      <c r="BE129" s="181">
        <f t="shared" si="14"/>
        <v>0</v>
      </c>
      <c r="BF129" s="181">
        <f t="shared" si="15"/>
        <v>0</v>
      </c>
      <c r="BG129" s="181">
        <f t="shared" si="16"/>
        <v>0</v>
      </c>
      <c r="BH129" s="181">
        <f t="shared" si="17"/>
        <v>0</v>
      </c>
      <c r="BI129" s="181">
        <f t="shared" si="18"/>
        <v>0</v>
      </c>
      <c r="BJ129" s="15" t="s">
        <v>22</v>
      </c>
      <c r="BK129" s="181">
        <f t="shared" si="19"/>
        <v>0</v>
      </c>
      <c r="BL129" s="15" t="s">
        <v>143</v>
      </c>
      <c r="BM129" s="15" t="s">
        <v>1724</v>
      </c>
    </row>
    <row r="130" spans="2:65" s="1" customFormat="1" ht="22.5" customHeight="1">
      <c r="B130" s="32"/>
      <c r="C130" s="170" t="s">
        <v>221</v>
      </c>
      <c r="D130" s="170" t="s">
        <v>145</v>
      </c>
      <c r="E130" s="171" t="s">
        <v>957</v>
      </c>
      <c r="F130" s="172" t="s">
        <v>1725</v>
      </c>
      <c r="G130" s="173" t="s">
        <v>148</v>
      </c>
      <c r="H130" s="174">
        <v>1</v>
      </c>
      <c r="I130" s="175"/>
      <c r="J130" s="176">
        <f t="shared" si="10"/>
        <v>0</v>
      </c>
      <c r="K130" s="172" t="s">
        <v>149</v>
      </c>
      <c r="L130" s="52"/>
      <c r="M130" s="177" t="s">
        <v>20</v>
      </c>
      <c r="N130" s="178" t="s">
        <v>45</v>
      </c>
      <c r="O130" s="33"/>
      <c r="P130" s="179">
        <f t="shared" si="11"/>
        <v>0</v>
      </c>
      <c r="Q130" s="179">
        <v>0</v>
      </c>
      <c r="R130" s="179">
        <f t="shared" si="12"/>
        <v>0</v>
      </c>
      <c r="S130" s="179">
        <v>0</v>
      </c>
      <c r="T130" s="180">
        <f t="shared" si="13"/>
        <v>0</v>
      </c>
      <c r="AR130" s="15" t="s">
        <v>143</v>
      </c>
      <c r="AT130" s="15" t="s">
        <v>145</v>
      </c>
      <c r="AU130" s="15" t="s">
        <v>22</v>
      </c>
      <c r="AY130" s="15" t="s">
        <v>144</v>
      </c>
      <c r="BE130" s="181">
        <f t="shared" si="14"/>
        <v>0</v>
      </c>
      <c r="BF130" s="181">
        <f t="shared" si="15"/>
        <v>0</v>
      </c>
      <c r="BG130" s="181">
        <f t="shared" si="16"/>
        <v>0</v>
      </c>
      <c r="BH130" s="181">
        <f t="shared" si="17"/>
        <v>0</v>
      </c>
      <c r="BI130" s="181">
        <f t="shared" si="18"/>
        <v>0</v>
      </c>
      <c r="BJ130" s="15" t="s">
        <v>22</v>
      </c>
      <c r="BK130" s="181">
        <f t="shared" si="19"/>
        <v>0</v>
      </c>
      <c r="BL130" s="15" t="s">
        <v>143</v>
      </c>
      <c r="BM130" s="15" t="s">
        <v>1726</v>
      </c>
    </row>
    <row r="131" spans="2:65" s="1" customFormat="1" ht="31.5" customHeight="1">
      <c r="B131" s="32"/>
      <c r="C131" s="170" t="s">
        <v>7</v>
      </c>
      <c r="D131" s="170" t="s">
        <v>145</v>
      </c>
      <c r="E131" s="171" t="s">
        <v>961</v>
      </c>
      <c r="F131" s="172" t="s">
        <v>1727</v>
      </c>
      <c r="G131" s="173" t="s">
        <v>1689</v>
      </c>
      <c r="H131" s="174">
        <v>1</v>
      </c>
      <c r="I131" s="175"/>
      <c r="J131" s="176">
        <f t="shared" si="10"/>
        <v>0</v>
      </c>
      <c r="K131" s="172" t="s">
        <v>149</v>
      </c>
      <c r="L131" s="52"/>
      <c r="M131" s="177" t="s">
        <v>20</v>
      </c>
      <c r="N131" s="178" t="s">
        <v>45</v>
      </c>
      <c r="O131" s="33"/>
      <c r="P131" s="179">
        <f t="shared" si="11"/>
        <v>0</v>
      </c>
      <c r="Q131" s="179">
        <v>0</v>
      </c>
      <c r="R131" s="179">
        <f t="shared" si="12"/>
        <v>0</v>
      </c>
      <c r="S131" s="179">
        <v>0</v>
      </c>
      <c r="T131" s="180">
        <f t="shared" si="13"/>
        <v>0</v>
      </c>
      <c r="AR131" s="15" t="s">
        <v>143</v>
      </c>
      <c r="AT131" s="15" t="s">
        <v>145</v>
      </c>
      <c r="AU131" s="15" t="s">
        <v>22</v>
      </c>
      <c r="AY131" s="15" t="s">
        <v>144</v>
      </c>
      <c r="BE131" s="181">
        <f t="shared" si="14"/>
        <v>0</v>
      </c>
      <c r="BF131" s="181">
        <f t="shared" si="15"/>
        <v>0</v>
      </c>
      <c r="BG131" s="181">
        <f t="shared" si="16"/>
        <v>0</v>
      </c>
      <c r="BH131" s="181">
        <f t="shared" si="17"/>
        <v>0</v>
      </c>
      <c r="BI131" s="181">
        <f t="shared" si="18"/>
        <v>0</v>
      </c>
      <c r="BJ131" s="15" t="s">
        <v>22</v>
      </c>
      <c r="BK131" s="181">
        <f t="shared" si="19"/>
        <v>0</v>
      </c>
      <c r="BL131" s="15" t="s">
        <v>143</v>
      </c>
      <c r="BM131" s="15" t="s">
        <v>1728</v>
      </c>
    </row>
    <row r="132" spans="2:63" s="9" customFormat="1" ht="37.35" customHeight="1">
      <c r="B132" s="156"/>
      <c r="C132" s="157"/>
      <c r="D132" s="158" t="s">
        <v>73</v>
      </c>
      <c r="E132" s="159" t="s">
        <v>838</v>
      </c>
      <c r="F132" s="159" t="s">
        <v>1729</v>
      </c>
      <c r="G132" s="157"/>
      <c r="H132" s="157"/>
      <c r="I132" s="160"/>
      <c r="J132" s="161">
        <f>BK132</f>
        <v>0</v>
      </c>
      <c r="K132" s="157"/>
      <c r="L132" s="162"/>
      <c r="M132" s="163"/>
      <c r="N132" s="164"/>
      <c r="O132" s="164"/>
      <c r="P132" s="165">
        <f>SUM(P133:P139)</f>
        <v>0</v>
      </c>
      <c r="Q132" s="164"/>
      <c r="R132" s="165">
        <f>SUM(R133:R139)</f>
        <v>0</v>
      </c>
      <c r="S132" s="164"/>
      <c r="T132" s="166">
        <f>SUM(T133:T139)</f>
        <v>0</v>
      </c>
      <c r="AR132" s="167" t="s">
        <v>143</v>
      </c>
      <c r="AT132" s="168" t="s">
        <v>73</v>
      </c>
      <c r="AU132" s="168" t="s">
        <v>74</v>
      </c>
      <c r="AY132" s="167" t="s">
        <v>144</v>
      </c>
      <c r="BK132" s="169">
        <f>SUM(BK133:BK139)</f>
        <v>0</v>
      </c>
    </row>
    <row r="133" spans="2:65" s="1" customFormat="1" ht="22.5" customHeight="1">
      <c r="B133" s="32"/>
      <c r="C133" s="170" t="s">
        <v>228</v>
      </c>
      <c r="D133" s="170" t="s">
        <v>145</v>
      </c>
      <c r="E133" s="171" t="s">
        <v>151</v>
      </c>
      <c r="F133" s="172" t="s">
        <v>1730</v>
      </c>
      <c r="G133" s="173" t="s">
        <v>376</v>
      </c>
      <c r="H133" s="174">
        <v>1</v>
      </c>
      <c r="I133" s="175"/>
      <c r="J133" s="176">
        <f aca="true" t="shared" si="20" ref="J133:J139">ROUND(I133*H133,2)</f>
        <v>0</v>
      </c>
      <c r="K133" s="172" t="s">
        <v>149</v>
      </c>
      <c r="L133" s="52"/>
      <c r="M133" s="177" t="s">
        <v>20</v>
      </c>
      <c r="N133" s="178" t="s">
        <v>45</v>
      </c>
      <c r="O133" s="33"/>
      <c r="P133" s="179">
        <f aca="true" t="shared" si="21" ref="P133:P139">O133*H133</f>
        <v>0</v>
      </c>
      <c r="Q133" s="179">
        <v>0</v>
      </c>
      <c r="R133" s="179">
        <f aca="true" t="shared" si="22" ref="R133:R139">Q133*H133</f>
        <v>0</v>
      </c>
      <c r="S133" s="179">
        <v>0</v>
      </c>
      <c r="T133" s="180">
        <f aca="true" t="shared" si="23" ref="T133:T139">S133*H133</f>
        <v>0</v>
      </c>
      <c r="AR133" s="15" t="s">
        <v>143</v>
      </c>
      <c r="AT133" s="15" t="s">
        <v>145</v>
      </c>
      <c r="AU133" s="15" t="s">
        <v>22</v>
      </c>
      <c r="AY133" s="15" t="s">
        <v>144</v>
      </c>
      <c r="BE133" s="181">
        <f aca="true" t="shared" si="24" ref="BE133:BE139">IF(N133="základní",J133,0)</f>
        <v>0</v>
      </c>
      <c r="BF133" s="181">
        <f aca="true" t="shared" si="25" ref="BF133:BF139">IF(N133="snížená",J133,0)</f>
        <v>0</v>
      </c>
      <c r="BG133" s="181">
        <f aca="true" t="shared" si="26" ref="BG133:BG139">IF(N133="zákl. přenesená",J133,0)</f>
        <v>0</v>
      </c>
      <c r="BH133" s="181">
        <f aca="true" t="shared" si="27" ref="BH133:BH139">IF(N133="sníž. přenesená",J133,0)</f>
        <v>0</v>
      </c>
      <c r="BI133" s="181">
        <f aca="true" t="shared" si="28" ref="BI133:BI139">IF(N133="nulová",J133,0)</f>
        <v>0</v>
      </c>
      <c r="BJ133" s="15" t="s">
        <v>22</v>
      </c>
      <c r="BK133" s="181">
        <f aca="true" t="shared" si="29" ref="BK133:BK139">ROUND(I133*H133,2)</f>
        <v>0</v>
      </c>
      <c r="BL133" s="15" t="s">
        <v>143</v>
      </c>
      <c r="BM133" s="15" t="s">
        <v>1731</v>
      </c>
    </row>
    <row r="134" spans="2:65" s="1" customFormat="1" ht="22.5" customHeight="1">
      <c r="B134" s="32"/>
      <c r="C134" s="170" t="s">
        <v>232</v>
      </c>
      <c r="D134" s="170" t="s">
        <v>145</v>
      </c>
      <c r="E134" s="171" t="s">
        <v>965</v>
      </c>
      <c r="F134" s="172" t="s">
        <v>1732</v>
      </c>
      <c r="G134" s="173" t="s">
        <v>1689</v>
      </c>
      <c r="H134" s="174">
        <v>1</v>
      </c>
      <c r="I134" s="175"/>
      <c r="J134" s="176">
        <f t="shared" si="20"/>
        <v>0</v>
      </c>
      <c r="K134" s="172" t="s">
        <v>149</v>
      </c>
      <c r="L134" s="52"/>
      <c r="M134" s="177" t="s">
        <v>20</v>
      </c>
      <c r="N134" s="178" t="s">
        <v>45</v>
      </c>
      <c r="O134" s="33"/>
      <c r="P134" s="179">
        <f t="shared" si="21"/>
        <v>0</v>
      </c>
      <c r="Q134" s="179">
        <v>0</v>
      </c>
      <c r="R134" s="179">
        <f t="shared" si="22"/>
        <v>0</v>
      </c>
      <c r="S134" s="179">
        <v>0</v>
      </c>
      <c r="T134" s="180">
        <f t="shared" si="23"/>
        <v>0</v>
      </c>
      <c r="AR134" s="15" t="s">
        <v>143</v>
      </c>
      <c r="AT134" s="15" t="s">
        <v>145</v>
      </c>
      <c r="AU134" s="15" t="s">
        <v>22</v>
      </c>
      <c r="AY134" s="15" t="s">
        <v>144</v>
      </c>
      <c r="BE134" s="181">
        <f t="shared" si="24"/>
        <v>0</v>
      </c>
      <c r="BF134" s="181">
        <f t="shared" si="25"/>
        <v>0</v>
      </c>
      <c r="BG134" s="181">
        <f t="shared" si="26"/>
        <v>0</v>
      </c>
      <c r="BH134" s="181">
        <f t="shared" si="27"/>
        <v>0</v>
      </c>
      <c r="BI134" s="181">
        <f t="shared" si="28"/>
        <v>0</v>
      </c>
      <c r="BJ134" s="15" t="s">
        <v>22</v>
      </c>
      <c r="BK134" s="181">
        <f t="shared" si="29"/>
        <v>0</v>
      </c>
      <c r="BL134" s="15" t="s">
        <v>143</v>
      </c>
      <c r="BM134" s="15" t="s">
        <v>1733</v>
      </c>
    </row>
    <row r="135" spans="2:65" s="1" customFormat="1" ht="22.5" customHeight="1">
      <c r="B135" s="32"/>
      <c r="C135" s="170" t="s">
        <v>236</v>
      </c>
      <c r="D135" s="170" t="s">
        <v>145</v>
      </c>
      <c r="E135" s="171" t="s">
        <v>889</v>
      </c>
      <c r="F135" s="172" t="s">
        <v>1691</v>
      </c>
      <c r="G135" s="173" t="s">
        <v>153</v>
      </c>
      <c r="H135" s="174">
        <v>1</v>
      </c>
      <c r="I135" s="175"/>
      <c r="J135" s="176">
        <f t="shared" si="20"/>
        <v>0</v>
      </c>
      <c r="K135" s="172" t="s">
        <v>149</v>
      </c>
      <c r="L135" s="52"/>
      <c r="M135" s="177" t="s">
        <v>20</v>
      </c>
      <c r="N135" s="178" t="s">
        <v>45</v>
      </c>
      <c r="O135" s="33"/>
      <c r="P135" s="179">
        <f t="shared" si="21"/>
        <v>0</v>
      </c>
      <c r="Q135" s="179">
        <v>0</v>
      </c>
      <c r="R135" s="179">
        <f t="shared" si="22"/>
        <v>0</v>
      </c>
      <c r="S135" s="179">
        <v>0</v>
      </c>
      <c r="T135" s="180">
        <f t="shared" si="23"/>
        <v>0</v>
      </c>
      <c r="AR135" s="15" t="s">
        <v>143</v>
      </c>
      <c r="AT135" s="15" t="s">
        <v>145</v>
      </c>
      <c r="AU135" s="15" t="s">
        <v>22</v>
      </c>
      <c r="AY135" s="15" t="s">
        <v>144</v>
      </c>
      <c r="BE135" s="181">
        <f t="shared" si="24"/>
        <v>0</v>
      </c>
      <c r="BF135" s="181">
        <f t="shared" si="25"/>
        <v>0</v>
      </c>
      <c r="BG135" s="181">
        <f t="shared" si="26"/>
        <v>0</v>
      </c>
      <c r="BH135" s="181">
        <f t="shared" si="27"/>
        <v>0</v>
      </c>
      <c r="BI135" s="181">
        <f t="shared" si="28"/>
        <v>0</v>
      </c>
      <c r="BJ135" s="15" t="s">
        <v>22</v>
      </c>
      <c r="BK135" s="181">
        <f t="shared" si="29"/>
        <v>0</v>
      </c>
      <c r="BL135" s="15" t="s">
        <v>143</v>
      </c>
      <c r="BM135" s="15" t="s">
        <v>1734</v>
      </c>
    </row>
    <row r="136" spans="2:65" s="1" customFormat="1" ht="22.5" customHeight="1">
      <c r="B136" s="32"/>
      <c r="C136" s="170" t="s">
        <v>240</v>
      </c>
      <c r="D136" s="170" t="s">
        <v>145</v>
      </c>
      <c r="E136" s="171" t="s">
        <v>893</v>
      </c>
      <c r="F136" s="172" t="s">
        <v>1693</v>
      </c>
      <c r="G136" s="173" t="s">
        <v>153</v>
      </c>
      <c r="H136" s="174">
        <v>1</v>
      </c>
      <c r="I136" s="175"/>
      <c r="J136" s="176">
        <f t="shared" si="20"/>
        <v>0</v>
      </c>
      <c r="K136" s="172" t="s">
        <v>149</v>
      </c>
      <c r="L136" s="52"/>
      <c r="M136" s="177" t="s">
        <v>20</v>
      </c>
      <c r="N136" s="178" t="s">
        <v>45</v>
      </c>
      <c r="O136" s="33"/>
      <c r="P136" s="179">
        <f t="shared" si="21"/>
        <v>0</v>
      </c>
      <c r="Q136" s="179">
        <v>0</v>
      </c>
      <c r="R136" s="179">
        <f t="shared" si="22"/>
        <v>0</v>
      </c>
      <c r="S136" s="179">
        <v>0</v>
      </c>
      <c r="T136" s="180">
        <f t="shared" si="23"/>
        <v>0</v>
      </c>
      <c r="AR136" s="15" t="s">
        <v>143</v>
      </c>
      <c r="AT136" s="15" t="s">
        <v>145</v>
      </c>
      <c r="AU136" s="15" t="s">
        <v>22</v>
      </c>
      <c r="AY136" s="15" t="s">
        <v>144</v>
      </c>
      <c r="BE136" s="181">
        <f t="shared" si="24"/>
        <v>0</v>
      </c>
      <c r="BF136" s="181">
        <f t="shared" si="25"/>
        <v>0</v>
      </c>
      <c r="BG136" s="181">
        <f t="shared" si="26"/>
        <v>0</v>
      </c>
      <c r="BH136" s="181">
        <f t="shared" si="27"/>
        <v>0</v>
      </c>
      <c r="BI136" s="181">
        <f t="shared" si="28"/>
        <v>0</v>
      </c>
      <c r="BJ136" s="15" t="s">
        <v>22</v>
      </c>
      <c r="BK136" s="181">
        <f t="shared" si="29"/>
        <v>0</v>
      </c>
      <c r="BL136" s="15" t="s">
        <v>143</v>
      </c>
      <c r="BM136" s="15" t="s">
        <v>1735</v>
      </c>
    </row>
    <row r="137" spans="2:65" s="1" customFormat="1" ht="31.5" customHeight="1">
      <c r="B137" s="32"/>
      <c r="C137" s="170" t="s">
        <v>244</v>
      </c>
      <c r="D137" s="170" t="s">
        <v>145</v>
      </c>
      <c r="E137" s="171" t="s">
        <v>921</v>
      </c>
      <c r="F137" s="172" t="s">
        <v>1707</v>
      </c>
      <c r="G137" s="173" t="s">
        <v>153</v>
      </c>
      <c r="H137" s="174">
        <v>1</v>
      </c>
      <c r="I137" s="175"/>
      <c r="J137" s="176">
        <f t="shared" si="20"/>
        <v>0</v>
      </c>
      <c r="K137" s="172" t="s">
        <v>149</v>
      </c>
      <c r="L137" s="52"/>
      <c r="M137" s="177" t="s">
        <v>20</v>
      </c>
      <c r="N137" s="178" t="s">
        <v>45</v>
      </c>
      <c r="O137" s="33"/>
      <c r="P137" s="179">
        <f t="shared" si="21"/>
        <v>0</v>
      </c>
      <c r="Q137" s="179">
        <v>0</v>
      </c>
      <c r="R137" s="179">
        <f t="shared" si="22"/>
        <v>0</v>
      </c>
      <c r="S137" s="179">
        <v>0</v>
      </c>
      <c r="T137" s="180">
        <f t="shared" si="23"/>
        <v>0</v>
      </c>
      <c r="AR137" s="15" t="s">
        <v>143</v>
      </c>
      <c r="AT137" s="15" t="s">
        <v>145</v>
      </c>
      <c r="AU137" s="15" t="s">
        <v>22</v>
      </c>
      <c r="AY137" s="15" t="s">
        <v>144</v>
      </c>
      <c r="BE137" s="181">
        <f t="shared" si="24"/>
        <v>0</v>
      </c>
      <c r="BF137" s="181">
        <f t="shared" si="25"/>
        <v>0</v>
      </c>
      <c r="BG137" s="181">
        <f t="shared" si="26"/>
        <v>0</v>
      </c>
      <c r="BH137" s="181">
        <f t="shared" si="27"/>
        <v>0</v>
      </c>
      <c r="BI137" s="181">
        <f t="shared" si="28"/>
        <v>0</v>
      </c>
      <c r="BJ137" s="15" t="s">
        <v>22</v>
      </c>
      <c r="BK137" s="181">
        <f t="shared" si="29"/>
        <v>0</v>
      </c>
      <c r="BL137" s="15" t="s">
        <v>143</v>
      </c>
      <c r="BM137" s="15" t="s">
        <v>1736</v>
      </c>
    </row>
    <row r="138" spans="2:65" s="1" customFormat="1" ht="22.5" customHeight="1">
      <c r="B138" s="32"/>
      <c r="C138" s="170" t="s">
        <v>248</v>
      </c>
      <c r="D138" s="170" t="s">
        <v>145</v>
      </c>
      <c r="E138" s="171" t="s">
        <v>934</v>
      </c>
      <c r="F138" s="172" t="s">
        <v>1713</v>
      </c>
      <c r="G138" s="173" t="s">
        <v>192</v>
      </c>
      <c r="H138" s="174">
        <v>10</v>
      </c>
      <c r="I138" s="175"/>
      <c r="J138" s="176">
        <f t="shared" si="20"/>
        <v>0</v>
      </c>
      <c r="K138" s="172" t="s">
        <v>149</v>
      </c>
      <c r="L138" s="52"/>
      <c r="M138" s="177" t="s">
        <v>20</v>
      </c>
      <c r="N138" s="178" t="s">
        <v>45</v>
      </c>
      <c r="O138" s="33"/>
      <c r="P138" s="179">
        <f t="shared" si="21"/>
        <v>0</v>
      </c>
      <c r="Q138" s="179">
        <v>0</v>
      </c>
      <c r="R138" s="179">
        <f t="shared" si="22"/>
        <v>0</v>
      </c>
      <c r="S138" s="179">
        <v>0</v>
      </c>
      <c r="T138" s="180">
        <f t="shared" si="23"/>
        <v>0</v>
      </c>
      <c r="AR138" s="15" t="s">
        <v>143</v>
      </c>
      <c r="AT138" s="15" t="s">
        <v>145</v>
      </c>
      <c r="AU138" s="15" t="s">
        <v>22</v>
      </c>
      <c r="AY138" s="15" t="s">
        <v>144</v>
      </c>
      <c r="BE138" s="181">
        <f t="shared" si="24"/>
        <v>0</v>
      </c>
      <c r="BF138" s="181">
        <f t="shared" si="25"/>
        <v>0</v>
      </c>
      <c r="BG138" s="181">
        <f t="shared" si="26"/>
        <v>0</v>
      </c>
      <c r="BH138" s="181">
        <f t="shared" si="27"/>
        <v>0</v>
      </c>
      <c r="BI138" s="181">
        <f t="shared" si="28"/>
        <v>0</v>
      </c>
      <c r="BJ138" s="15" t="s">
        <v>22</v>
      </c>
      <c r="BK138" s="181">
        <f t="shared" si="29"/>
        <v>0</v>
      </c>
      <c r="BL138" s="15" t="s">
        <v>143</v>
      </c>
      <c r="BM138" s="15" t="s">
        <v>1737</v>
      </c>
    </row>
    <row r="139" spans="2:65" s="1" customFormat="1" ht="22.5" customHeight="1">
      <c r="B139" s="32"/>
      <c r="C139" s="170" t="s">
        <v>252</v>
      </c>
      <c r="D139" s="170" t="s">
        <v>145</v>
      </c>
      <c r="E139" s="171" t="s">
        <v>942</v>
      </c>
      <c r="F139" s="172" t="s">
        <v>1717</v>
      </c>
      <c r="G139" s="173" t="s">
        <v>192</v>
      </c>
      <c r="H139" s="174">
        <v>3</v>
      </c>
      <c r="I139" s="175"/>
      <c r="J139" s="176">
        <f t="shared" si="20"/>
        <v>0</v>
      </c>
      <c r="K139" s="172" t="s">
        <v>149</v>
      </c>
      <c r="L139" s="52"/>
      <c r="M139" s="177" t="s">
        <v>20</v>
      </c>
      <c r="N139" s="178" t="s">
        <v>45</v>
      </c>
      <c r="O139" s="33"/>
      <c r="P139" s="179">
        <f t="shared" si="21"/>
        <v>0</v>
      </c>
      <c r="Q139" s="179">
        <v>0</v>
      </c>
      <c r="R139" s="179">
        <f t="shared" si="22"/>
        <v>0</v>
      </c>
      <c r="S139" s="179">
        <v>0</v>
      </c>
      <c r="T139" s="180">
        <f t="shared" si="23"/>
        <v>0</v>
      </c>
      <c r="AR139" s="15" t="s">
        <v>143</v>
      </c>
      <c r="AT139" s="15" t="s">
        <v>145</v>
      </c>
      <c r="AU139" s="15" t="s">
        <v>22</v>
      </c>
      <c r="AY139" s="15" t="s">
        <v>144</v>
      </c>
      <c r="BE139" s="181">
        <f t="shared" si="24"/>
        <v>0</v>
      </c>
      <c r="BF139" s="181">
        <f t="shared" si="25"/>
        <v>0</v>
      </c>
      <c r="BG139" s="181">
        <f t="shared" si="26"/>
        <v>0</v>
      </c>
      <c r="BH139" s="181">
        <f t="shared" si="27"/>
        <v>0</v>
      </c>
      <c r="BI139" s="181">
        <f t="shared" si="28"/>
        <v>0</v>
      </c>
      <c r="BJ139" s="15" t="s">
        <v>22</v>
      </c>
      <c r="BK139" s="181">
        <f t="shared" si="29"/>
        <v>0</v>
      </c>
      <c r="BL139" s="15" t="s">
        <v>143</v>
      </c>
      <c r="BM139" s="15" t="s">
        <v>1738</v>
      </c>
    </row>
    <row r="140" spans="2:63" s="9" customFormat="1" ht="37.35" customHeight="1">
      <c r="B140" s="156"/>
      <c r="C140" s="157"/>
      <c r="D140" s="158" t="s">
        <v>73</v>
      </c>
      <c r="E140" s="159" t="s">
        <v>927</v>
      </c>
      <c r="F140" s="159" t="s">
        <v>1739</v>
      </c>
      <c r="G140" s="157"/>
      <c r="H140" s="157"/>
      <c r="I140" s="160"/>
      <c r="J140" s="161">
        <f>BK140</f>
        <v>0</v>
      </c>
      <c r="K140" s="157"/>
      <c r="L140" s="162"/>
      <c r="M140" s="163"/>
      <c r="N140" s="164"/>
      <c r="O140" s="164"/>
      <c r="P140" s="165">
        <f>SUM(P141:P160)</f>
        <v>0</v>
      </c>
      <c r="Q140" s="164"/>
      <c r="R140" s="165">
        <f>SUM(R141:R160)</f>
        <v>0</v>
      </c>
      <c r="S140" s="164"/>
      <c r="T140" s="166">
        <f>SUM(T141:T160)</f>
        <v>0</v>
      </c>
      <c r="AR140" s="167" t="s">
        <v>143</v>
      </c>
      <c r="AT140" s="168" t="s">
        <v>73</v>
      </c>
      <c r="AU140" s="168" t="s">
        <v>74</v>
      </c>
      <c r="AY140" s="167" t="s">
        <v>144</v>
      </c>
      <c r="BK140" s="169">
        <f>SUM(BK141:BK160)</f>
        <v>0</v>
      </c>
    </row>
    <row r="141" spans="2:65" s="1" customFormat="1" ht="22.5" customHeight="1">
      <c r="B141" s="32"/>
      <c r="C141" s="170" t="s">
        <v>256</v>
      </c>
      <c r="D141" s="170" t="s">
        <v>145</v>
      </c>
      <c r="E141" s="171" t="s">
        <v>156</v>
      </c>
      <c r="F141" s="172" t="s">
        <v>1740</v>
      </c>
      <c r="G141" s="173" t="s">
        <v>376</v>
      </c>
      <c r="H141" s="174">
        <v>1</v>
      </c>
      <c r="I141" s="175"/>
      <c r="J141" s="176">
        <f>ROUND(I141*H141,2)</f>
        <v>0</v>
      </c>
      <c r="K141" s="172" t="s">
        <v>149</v>
      </c>
      <c r="L141" s="52"/>
      <c r="M141" s="177" t="s">
        <v>20</v>
      </c>
      <c r="N141" s="178" t="s">
        <v>45</v>
      </c>
      <c r="O141" s="33"/>
      <c r="P141" s="179">
        <f>O141*H141</f>
        <v>0</v>
      </c>
      <c r="Q141" s="179">
        <v>0</v>
      </c>
      <c r="R141" s="179">
        <f>Q141*H141</f>
        <v>0</v>
      </c>
      <c r="S141" s="179">
        <v>0</v>
      </c>
      <c r="T141" s="180">
        <f>S141*H141</f>
        <v>0</v>
      </c>
      <c r="AR141" s="15" t="s">
        <v>143</v>
      </c>
      <c r="AT141" s="15" t="s">
        <v>145</v>
      </c>
      <c r="AU141" s="15" t="s">
        <v>22</v>
      </c>
      <c r="AY141" s="15" t="s">
        <v>144</v>
      </c>
      <c r="BE141" s="181">
        <f>IF(N141="základní",J141,0)</f>
        <v>0</v>
      </c>
      <c r="BF141" s="181">
        <f>IF(N141="snížená",J141,0)</f>
        <v>0</v>
      </c>
      <c r="BG141" s="181">
        <f>IF(N141="zákl. přenesená",J141,0)</f>
        <v>0</v>
      </c>
      <c r="BH141" s="181">
        <f>IF(N141="sníž. přenesená",J141,0)</f>
        <v>0</v>
      </c>
      <c r="BI141" s="181">
        <f>IF(N141="nulová",J141,0)</f>
        <v>0</v>
      </c>
      <c r="BJ141" s="15" t="s">
        <v>22</v>
      </c>
      <c r="BK141" s="181">
        <f>ROUND(I141*H141,2)</f>
        <v>0</v>
      </c>
      <c r="BL141" s="15" t="s">
        <v>143</v>
      </c>
      <c r="BM141" s="15" t="s">
        <v>1741</v>
      </c>
    </row>
    <row r="142" spans="2:65" s="1" customFormat="1" ht="31.5" customHeight="1">
      <c r="B142" s="32"/>
      <c r="C142" s="170" t="s">
        <v>260</v>
      </c>
      <c r="D142" s="170" t="s">
        <v>145</v>
      </c>
      <c r="E142" s="171" t="s">
        <v>969</v>
      </c>
      <c r="F142" s="172" t="s">
        <v>1742</v>
      </c>
      <c r="G142" s="173" t="s">
        <v>1689</v>
      </c>
      <c r="H142" s="174">
        <v>1</v>
      </c>
      <c r="I142" s="175"/>
      <c r="J142" s="176">
        <f>ROUND(I142*H142,2)</f>
        <v>0</v>
      </c>
      <c r="K142" s="172" t="s">
        <v>149</v>
      </c>
      <c r="L142" s="52"/>
      <c r="M142" s="177" t="s">
        <v>20</v>
      </c>
      <c r="N142" s="178" t="s">
        <v>45</v>
      </c>
      <c r="O142" s="33"/>
      <c r="P142" s="179">
        <f>O142*H142</f>
        <v>0</v>
      </c>
      <c r="Q142" s="179">
        <v>0</v>
      </c>
      <c r="R142" s="179">
        <f>Q142*H142</f>
        <v>0</v>
      </c>
      <c r="S142" s="179">
        <v>0</v>
      </c>
      <c r="T142" s="180">
        <f>S142*H142</f>
        <v>0</v>
      </c>
      <c r="AR142" s="15" t="s">
        <v>143</v>
      </c>
      <c r="AT142" s="15" t="s">
        <v>145</v>
      </c>
      <c r="AU142" s="15" t="s">
        <v>22</v>
      </c>
      <c r="AY142" s="15" t="s">
        <v>144</v>
      </c>
      <c r="BE142" s="181">
        <f>IF(N142="základní",J142,0)</f>
        <v>0</v>
      </c>
      <c r="BF142" s="181">
        <f>IF(N142="snížená",J142,0)</f>
        <v>0</v>
      </c>
      <c r="BG142" s="181">
        <f>IF(N142="zákl. přenesená",J142,0)</f>
        <v>0</v>
      </c>
      <c r="BH142" s="181">
        <f>IF(N142="sníž. přenesená",J142,0)</f>
        <v>0</v>
      </c>
      <c r="BI142" s="181">
        <f>IF(N142="nulová",J142,0)</f>
        <v>0</v>
      </c>
      <c r="BJ142" s="15" t="s">
        <v>22</v>
      </c>
      <c r="BK142" s="181">
        <f>ROUND(I142*H142,2)</f>
        <v>0</v>
      </c>
      <c r="BL142" s="15" t="s">
        <v>143</v>
      </c>
      <c r="BM142" s="15" t="s">
        <v>1743</v>
      </c>
    </row>
    <row r="143" spans="2:47" s="1" customFormat="1" ht="54">
      <c r="B143" s="32"/>
      <c r="C143" s="54"/>
      <c r="D143" s="188" t="s">
        <v>1298</v>
      </c>
      <c r="E143" s="54"/>
      <c r="F143" s="189" t="s">
        <v>1744</v>
      </c>
      <c r="G143" s="54"/>
      <c r="H143" s="54"/>
      <c r="I143" s="143"/>
      <c r="J143" s="54"/>
      <c r="K143" s="54"/>
      <c r="L143" s="52"/>
      <c r="M143" s="69"/>
      <c r="N143" s="33"/>
      <c r="O143" s="33"/>
      <c r="P143" s="33"/>
      <c r="Q143" s="33"/>
      <c r="R143" s="33"/>
      <c r="S143" s="33"/>
      <c r="T143" s="70"/>
      <c r="AT143" s="15" t="s">
        <v>1298</v>
      </c>
      <c r="AU143" s="15" t="s">
        <v>22</v>
      </c>
    </row>
    <row r="144" spans="2:65" s="1" customFormat="1" ht="31.5" customHeight="1">
      <c r="B144" s="32"/>
      <c r="C144" s="170" t="s">
        <v>264</v>
      </c>
      <c r="D144" s="170" t="s">
        <v>145</v>
      </c>
      <c r="E144" s="171" t="s">
        <v>973</v>
      </c>
      <c r="F144" s="172" t="s">
        <v>1745</v>
      </c>
      <c r="G144" s="173" t="s">
        <v>153</v>
      </c>
      <c r="H144" s="174">
        <v>1</v>
      </c>
      <c r="I144" s="175"/>
      <c r="J144" s="176">
        <f aca="true" t="shared" si="30" ref="J144:J160">ROUND(I144*H144,2)</f>
        <v>0</v>
      </c>
      <c r="K144" s="172" t="s">
        <v>149</v>
      </c>
      <c r="L144" s="52"/>
      <c r="M144" s="177" t="s">
        <v>20</v>
      </c>
      <c r="N144" s="178" t="s">
        <v>45</v>
      </c>
      <c r="O144" s="33"/>
      <c r="P144" s="179">
        <f aca="true" t="shared" si="31" ref="P144:P160">O144*H144</f>
        <v>0</v>
      </c>
      <c r="Q144" s="179">
        <v>0</v>
      </c>
      <c r="R144" s="179">
        <f aca="true" t="shared" si="32" ref="R144:R160">Q144*H144</f>
        <v>0</v>
      </c>
      <c r="S144" s="179">
        <v>0</v>
      </c>
      <c r="T144" s="180">
        <f aca="true" t="shared" si="33" ref="T144:T160">S144*H144</f>
        <v>0</v>
      </c>
      <c r="AR144" s="15" t="s">
        <v>143</v>
      </c>
      <c r="AT144" s="15" t="s">
        <v>145</v>
      </c>
      <c r="AU144" s="15" t="s">
        <v>22</v>
      </c>
      <c r="AY144" s="15" t="s">
        <v>144</v>
      </c>
      <c r="BE144" s="181">
        <f aca="true" t="shared" si="34" ref="BE144:BE160">IF(N144="základní",J144,0)</f>
        <v>0</v>
      </c>
      <c r="BF144" s="181">
        <f aca="true" t="shared" si="35" ref="BF144:BF160">IF(N144="snížená",J144,0)</f>
        <v>0</v>
      </c>
      <c r="BG144" s="181">
        <f aca="true" t="shared" si="36" ref="BG144:BG160">IF(N144="zákl. přenesená",J144,0)</f>
        <v>0</v>
      </c>
      <c r="BH144" s="181">
        <f aca="true" t="shared" si="37" ref="BH144:BH160">IF(N144="sníž. přenesená",J144,0)</f>
        <v>0</v>
      </c>
      <c r="BI144" s="181">
        <f aca="true" t="shared" si="38" ref="BI144:BI160">IF(N144="nulová",J144,0)</f>
        <v>0</v>
      </c>
      <c r="BJ144" s="15" t="s">
        <v>22</v>
      </c>
      <c r="BK144" s="181">
        <f aca="true" t="shared" si="39" ref="BK144:BK160">ROUND(I144*H144,2)</f>
        <v>0</v>
      </c>
      <c r="BL144" s="15" t="s">
        <v>143</v>
      </c>
      <c r="BM144" s="15" t="s">
        <v>1746</v>
      </c>
    </row>
    <row r="145" spans="2:65" s="1" customFormat="1" ht="22.5" customHeight="1">
      <c r="B145" s="32"/>
      <c r="C145" s="170" t="s">
        <v>268</v>
      </c>
      <c r="D145" s="170" t="s">
        <v>145</v>
      </c>
      <c r="E145" s="171" t="s">
        <v>977</v>
      </c>
      <c r="F145" s="172" t="s">
        <v>1747</v>
      </c>
      <c r="G145" s="173" t="s">
        <v>153</v>
      </c>
      <c r="H145" s="174">
        <v>1</v>
      </c>
      <c r="I145" s="175"/>
      <c r="J145" s="176">
        <f t="shared" si="30"/>
        <v>0</v>
      </c>
      <c r="K145" s="172" t="s">
        <v>149</v>
      </c>
      <c r="L145" s="52"/>
      <c r="M145" s="177" t="s">
        <v>20</v>
      </c>
      <c r="N145" s="178" t="s">
        <v>45</v>
      </c>
      <c r="O145" s="33"/>
      <c r="P145" s="179">
        <f t="shared" si="31"/>
        <v>0</v>
      </c>
      <c r="Q145" s="179">
        <v>0</v>
      </c>
      <c r="R145" s="179">
        <f t="shared" si="32"/>
        <v>0</v>
      </c>
      <c r="S145" s="179">
        <v>0</v>
      </c>
      <c r="T145" s="180">
        <f t="shared" si="33"/>
        <v>0</v>
      </c>
      <c r="AR145" s="15" t="s">
        <v>143</v>
      </c>
      <c r="AT145" s="15" t="s">
        <v>145</v>
      </c>
      <c r="AU145" s="15" t="s">
        <v>22</v>
      </c>
      <c r="AY145" s="15" t="s">
        <v>144</v>
      </c>
      <c r="BE145" s="181">
        <f t="shared" si="34"/>
        <v>0</v>
      </c>
      <c r="BF145" s="181">
        <f t="shared" si="35"/>
        <v>0</v>
      </c>
      <c r="BG145" s="181">
        <f t="shared" si="36"/>
        <v>0</v>
      </c>
      <c r="BH145" s="181">
        <f t="shared" si="37"/>
        <v>0</v>
      </c>
      <c r="BI145" s="181">
        <f t="shared" si="38"/>
        <v>0</v>
      </c>
      <c r="BJ145" s="15" t="s">
        <v>22</v>
      </c>
      <c r="BK145" s="181">
        <f t="shared" si="39"/>
        <v>0</v>
      </c>
      <c r="BL145" s="15" t="s">
        <v>143</v>
      </c>
      <c r="BM145" s="15" t="s">
        <v>1748</v>
      </c>
    </row>
    <row r="146" spans="2:65" s="1" customFormat="1" ht="22.5" customHeight="1">
      <c r="B146" s="32"/>
      <c r="C146" s="170" t="s">
        <v>272</v>
      </c>
      <c r="D146" s="170" t="s">
        <v>145</v>
      </c>
      <c r="E146" s="171" t="s">
        <v>981</v>
      </c>
      <c r="F146" s="172" t="s">
        <v>1749</v>
      </c>
      <c r="G146" s="173" t="s">
        <v>153</v>
      </c>
      <c r="H146" s="174">
        <v>1</v>
      </c>
      <c r="I146" s="175"/>
      <c r="J146" s="176">
        <f t="shared" si="30"/>
        <v>0</v>
      </c>
      <c r="K146" s="172" t="s">
        <v>149</v>
      </c>
      <c r="L146" s="52"/>
      <c r="M146" s="177" t="s">
        <v>20</v>
      </c>
      <c r="N146" s="178" t="s">
        <v>45</v>
      </c>
      <c r="O146" s="33"/>
      <c r="P146" s="179">
        <f t="shared" si="31"/>
        <v>0</v>
      </c>
      <c r="Q146" s="179">
        <v>0</v>
      </c>
      <c r="R146" s="179">
        <f t="shared" si="32"/>
        <v>0</v>
      </c>
      <c r="S146" s="179">
        <v>0</v>
      </c>
      <c r="T146" s="180">
        <f t="shared" si="33"/>
        <v>0</v>
      </c>
      <c r="AR146" s="15" t="s">
        <v>143</v>
      </c>
      <c r="AT146" s="15" t="s">
        <v>145</v>
      </c>
      <c r="AU146" s="15" t="s">
        <v>22</v>
      </c>
      <c r="AY146" s="15" t="s">
        <v>144</v>
      </c>
      <c r="BE146" s="181">
        <f t="shared" si="34"/>
        <v>0</v>
      </c>
      <c r="BF146" s="181">
        <f t="shared" si="35"/>
        <v>0</v>
      </c>
      <c r="BG146" s="181">
        <f t="shared" si="36"/>
        <v>0</v>
      </c>
      <c r="BH146" s="181">
        <f t="shared" si="37"/>
        <v>0</v>
      </c>
      <c r="BI146" s="181">
        <f t="shared" si="38"/>
        <v>0</v>
      </c>
      <c r="BJ146" s="15" t="s">
        <v>22</v>
      </c>
      <c r="BK146" s="181">
        <f t="shared" si="39"/>
        <v>0</v>
      </c>
      <c r="BL146" s="15" t="s">
        <v>143</v>
      </c>
      <c r="BM146" s="15" t="s">
        <v>1750</v>
      </c>
    </row>
    <row r="147" spans="2:65" s="1" customFormat="1" ht="22.5" customHeight="1">
      <c r="B147" s="32"/>
      <c r="C147" s="170" t="s">
        <v>276</v>
      </c>
      <c r="D147" s="170" t="s">
        <v>145</v>
      </c>
      <c r="E147" s="171" t="s">
        <v>985</v>
      </c>
      <c r="F147" s="172" t="s">
        <v>1751</v>
      </c>
      <c r="G147" s="173" t="s">
        <v>153</v>
      </c>
      <c r="H147" s="174">
        <v>4</v>
      </c>
      <c r="I147" s="175"/>
      <c r="J147" s="176">
        <f t="shared" si="30"/>
        <v>0</v>
      </c>
      <c r="K147" s="172" t="s">
        <v>149</v>
      </c>
      <c r="L147" s="52"/>
      <c r="M147" s="177" t="s">
        <v>20</v>
      </c>
      <c r="N147" s="178" t="s">
        <v>45</v>
      </c>
      <c r="O147" s="33"/>
      <c r="P147" s="179">
        <f t="shared" si="31"/>
        <v>0</v>
      </c>
      <c r="Q147" s="179">
        <v>0</v>
      </c>
      <c r="R147" s="179">
        <f t="shared" si="32"/>
        <v>0</v>
      </c>
      <c r="S147" s="179">
        <v>0</v>
      </c>
      <c r="T147" s="180">
        <f t="shared" si="33"/>
        <v>0</v>
      </c>
      <c r="AR147" s="15" t="s">
        <v>143</v>
      </c>
      <c r="AT147" s="15" t="s">
        <v>145</v>
      </c>
      <c r="AU147" s="15" t="s">
        <v>22</v>
      </c>
      <c r="AY147" s="15" t="s">
        <v>144</v>
      </c>
      <c r="BE147" s="181">
        <f t="shared" si="34"/>
        <v>0</v>
      </c>
      <c r="BF147" s="181">
        <f t="shared" si="35"/>
        <v>0</v>
      </c>
      <c r="BG147" s="181">
        <f t="shared" si="36"/>
        <v>0</v>
      </c>
      <c r="BH147" s="181">
        <f t="shared" si="37"/>
        <v>0</v>
      </c>
      <c r="BI147" s="181">
        <f t="shared" si="38"/>
        <v>0</v>
      </c>
      <c r="BJ147" s="15" t="s">
        <v>22</v>
      </c>
      <c r="BK147" s="181">
        <f t="shared" si="39"/>
        <v>0</v>
      </c>
      <c r="BL147" s="15" t="s">
        <v>143</v>
      </c>
      <c r="BM147" s="15" t="s">
        <v>1752</v>
      </c>
    </row>
    <row r="148" spans="2:65" s="1" customFormat="1" ht="22.5" customHeight="1">
      <c r="B148" s="32"/>
      <c r="C148" s="170" t="s">
        <v>280</v>
      </c>
      <c r="D148" s="170" t="s">
        <v>145</v>
      </c>
      <c r="E148" s="171" t="s">
        <v>989</v>
      </c>
      <c r="F148" s="172" t="s">
        <v>1753</v>
      </c>
      <c r="G148" s="173" t="s">
        <v>153</v>
      </c>
      <c r="H148" s="174">
        <v>2</v>
      </c>
      <c r="I148" s="175"/>
      <c r="J148" s="176">
        <f t="shared" si="30"/>
        <v>0</v>
      </c>
      <c r="K148" s="172" t="s">
        <v>149</v>
      </c>
      <c r="L148" s="52"/>
      <c r="M148" s="177" t="s">
        <v>20</v>
      </c>
      <c r="N148" s="178" t="s">
        <v>45</v>
      </c>
      <c r="O148" s="33"/>
      <c r="P148" s="179">
        <f t="shared" si="31"/>
        <v>0</v>
      </c>
      <c r="Q148" s="179">
        <v>0</v>
      </c>
      <c r="R148" s="179">
        <f t="shared" si="32"/>
        <v>0</v>
      </c>
      <c r="S148" s="179">
        <v>0</v>
      </c>
      <c r="T148" s="180">
        <f t="shared" si="33"/>
        <v>0</v>
      </c>
      <c r="AR148" s="15" t="s">
        <v>143</v>
      </c>
      <c r="AT148" s="15" t="s">
        <v>145</v>
      </c>
      <c r="AU148" s="15" t="s">
        <v>22</v>
      </c>
      <c r="AY148" s="15" t="s">
        <v>144</v>
      </c>
      <c r="BE148" s="181">
        <f t="shared" si="34"/>
        <v>0</v>
      </c>
      <c r="BF148" s="181">
        <f t="shared" si="35"/>
        <v>0</v>
      </c>
      <c r="BG148" s="181">
        <f t="shared" si="36"/>
        <v>0</v>
      </c>
      <c r="BH148" s="181">
        <f t="shared" si="37"/>
        <v>0</v>
      </c>
      <c r="BI148" s="181">
        <f t="shared" si="38"/>
        <v>0</v>
      </c>
      <c r="BJ148" s="15" t="s">
        <v>22</v>
      </c>
      <c r="BK148" s="181">
        <f t="shared" si="39"/>
        <v>0</v>
      </c>
      <c r="BL148" s="15" t="s">
        <v>143</v>
      </c>
      <c r="BM148" s="15" t="s">
        <v>1754</v>
      </c>
    </row>
    <row r="149" spans="2:65" s="1" customFormat="1" ht="31.5" customHeight="1">
      <c r="B149" s="32"/>
      <c r="C149" s="170" t="s">
        <v>284</v>
      </c>
      <c r="D149" s="170" t="s">
        <v>145</v>
      </c>
      <c r="E149" s="171" t="s">
        <v>993</v>
      </c>
      <c r="F149" s="172" t="s">
        <v>1755</v>
      </c>
      <c r="G149" s="173" t="s">
        <v>153</v>
      </c>
      <c r="H149" s="174">
        <v>2</v>
      </c>
      <c r="I149" s="175"/>
      <c r="J149" s="176">
        <f t="shared" si="30"/>
        <v>0</v>
      </c>
      <c r="K149" s="172" t="s">
        <v>149</v>
      </c>
      <c r="L149" s="52"/>
      <c r="M149" s="177" t="s">
        <v>20</v>
      </c>
      <c r="N149" s="178" t="s">
        <v>45</v>
      </c>
      <c r="O149" s="33"/>
      <c r="P149" s="179">
        <f t="shared" si="31"/>
        <v>0</v>
      </c>
      <c r="Q149" s="179">
        <v>0</v>
      </c>
      <c r="R149" s="179">
        <f t="shared" si="32"/>
        <v>0</v>
      </c>
      <c r="S149" s="179">
        <v>0</v>
      </c>
      <c r="T149" s="180">
        <f t="shared" si="33"/>
        <v>0</v>
      </c>
      <c r="AR149" s="15" t="s">
        <v>143</v>
      </c>
      <c r="AT149" s="15" t="s">
        <v>145</v>
      </c>
      <c r="AU149" s="15" t="s">
        <v>22</v>
      </c>
      <c r="AY149" s="15" t="s">
        <v>144</v>
      </c>
      <c r="BE149" s="181">
        <f t="shared" si="34"/>
        <v>0</v>
      </c>
      <c r="BF149" s="181">
        <f t="shared" si="35"/>
        <v>0</v>
      </c>
      <c r="BG149" s="181">
        <f t="shared" si="36"/>
        <v>0</v>
      </c>
      <c r="BH149" s="181">
        <f t="shared" si="37"/>
        <v>0</v>
      </c>
      <c r="BI149" s="181">
        <f t="shared" si="38"/>
        <v>0</v>
      </c>
      <c r="BJ149" s="15" t="s">
        <v>22</v>
      </c>
      <c r="BK149" s="181">
        <f t="shared" si="39"/>
        <v>0</v>
      </c>
      <c r="BL149" s="15" t="s">
        <v>143</v>
      </c>
      <c r="BM149" s="15" t="s">
        <v>1756</v>
      </c>
    </row>
    <row r="150" spans="2:65" s="1" customFormat="1" ht="22.5" customHeight="1">
      <c r="B150" s="32"/>
      <c r="C150" s="170" t="s">
        <v>288</v>
      </c>
      <c r="D150" s="170" t="s">
        <v>145</v>
      </c>
      <c r="E150" s="171" t="s">
        <v>996</v>
      </c>
      <c r="F150" s="172" t="s">
        <v>1757</v>
      </c>
      <c r="G150" s="173" t="s">
        <v>153</v>
      </c>
      <c r="H150" s="174">
        <v>2</v>
      </c>
      <c r="I150" s="175"/>
      <c r="J150" s="176">
        <f t="shared" si="30"/>
        <v>0</v>
      </c>
      <c r="K150" s="172" t="s">
        <v>149</v>
      </c>
      <c r="L150" s="52"/>
      <c r="M150" s="177" t="s">
        <v>20</v>
      </c>
      <c r="N150" s="178" t="s">
        <v>45</v>
      </c>
      <c r="O150" s="33"/>
      <c r="P150" s="179">
        <f t="shared" si="31"/>
        <v>0</v>
      </c>
      <c r="Q150" s="179">
        <v>0</v>
      </c>
      <c r="R150" s="179">
        <f t="shared" si="32"/>
        <v>0</v>
      </c>
      <c r="S150" s="179">
        <v>0</v>
      </c>
      <c r="T150" s="180">
        <f t="shared" si="33"/>
        <v>0</v>
      </c>
      <c r="AR150" s="15" t="s">
        <v>143</v>
      </c>
      <c r="AT150" s="15" t="s">
        <v>145</v>
      </c>
      <c r="AU150" s="15" t="s">
        <v>22</v>
      </c>
      <c r="AY150" s="15" t="s">
        <v>144</v>
      </c>
      <c r="BE150" s="181">
        <f t="shared" si="34"/>
        <v>0</v>
      </c>
      <c r="BF150" s="181">
        <f t="shared" si="35"/>
        <v>0</v>
      </c>
      <c r="BG150" s="181">
        <f t="shared" si="36"/>
        <v>0</v>
      </c>
      <c r="BH150" s="181">
        <f t="shared" si="37"/>
        <v>0</v>
      </c>
      <c r="BI150" s="181">
        <f t="shared" si="38"/>
        <v>0</v>
      </c>
      <c r="BJ150" s="15" t="s">
        <v>22</v>
      </c>
      <c r="BK150" s="181">
        <f t="shared" si="39"/>
        <v>0</v>
      </c>
      <c r="BL150" s="15" t="s">
        <v>143</v>
      </c>
      <c r="BM150" s="15" t="s">
        <v>1758</v>
      </c>
    </row>
    <row r="151" spans="2:65" s="1" customFormat="1" ht="22.5" customHeight="1">
      <c r="B151" s="32"/>
      <c r="C151" s="170" t="s">
        <v>292</v>
      </c>
      <c r="D151" s="170" t="s">
        <v>145</v>
      </c>
      <c r="E151" s="171" t="s">
        <v>1002</v>
      </c>
      <c r="F151" s="172" t="s">
        <v>1759</v>
      </c>
      <c r="G151" s="173" t="s">
        <v>153</v>
      </c>
      <c r="H151" s="174">
        <v>2</v>
      </c>
      <c r="I151" s="175"/>
      <c r="J151" s="176">
        <f t="shared" si="30"/>
        <v>0</v>
      </c>
      <c r="K151" s="172" t="s">
        <v>149</v>
      </c>
      <c r="L151" s="52"/>
      <c r="M151" s="177" t="s">
        <v>20</v>
      </c>
      <c r="N151" s="178" t="s">
        <v>45</v>
      </c>
      <c r="O151" s="33"/>
      <c r="P151" s="179">
        <f t="shared" si="31"/>
        <v>0</v>
      </c>
      <c r="Q151" s="179">
        <v>0</v>
      </c>
      <c r="R151" s="179">
        <f t="shared" si="32"/>
        <v>0</v>
      </c>
      <c r="S151" s="179">
        <v>0</v>
      </c>
      <c r="T151" s="180">
        <f t="shared" si="33"/>
        <v>0</v>
      </c>
      <c r="AR151" s="15" t="s">
        <v>143</v>
      </c>
      <c r="AT151" s="15" t="s">
        <v>145</v>
      </c>
      <c r="AU151" s="15" t="s">
        <v>22</v>
      </c>
      <c r="AY151" s="15" t="s">
        <v>144</v>
      </c>
      <c r="BE151" s="181">
        <f t="shared" si="34"/>
        <v>0</v>
      </c>
      <c r="BF151" s="181">
        <f t="shared" si="35"/>
        <v>0</v>
      </c>
      <c r="BG151" s="181">
        <f t="shared" si="36"/>
        <v>0</v>
      </c>
      <c r="BH151" s="181">
        <f t="shared" si="37"/>
        <v>0</v>
      </c>
      <c r="BI151" s="181">
        <f t="shared" si="38"/>
        <v>0</v>
      </c>
      <c r="BJ151" s="15" t="s">
        <v>22</v>
      </c>
      <c r="BK151" s="181">
        <f t="shared" si="39"/>
        <v>0</v>
      </c>
      <c r="BL151" s="15" t="s">
        <v>143</v>
      </c>
      <c r="BM151" s="15" t="s">
        <v>1760</v>
      </c>
    </row>
    <row r="152" spans="2:65" s="1" customFormat="1" ht="31.5" customHeight="1">
      <c r="B152" s="32"/>
      <c r="C152" s="170" t="s">
        <v>296</v>
      </c>
      <c r="D152" s="170" t="s">
        <v>145</v>
      </c>
      <c r="E152" s="171" t="s">
        <v>1014</v>
      </c>
      <c r="F152" s="172" t="s">
        <v>1761</v>
      </c>
      <c r="G152" s="173" t="s">
        <v>153</v>
      </c>
      <c r="H152" s="174">
        <v>5</v>
      </c>
      <c r="I152" s="175"/>
      <c r="J152" s="176">
        <f t="shared" si="30"/>
        <v>0</v>
      </c>
      <c r="K152" s="172" t="s">
        <v>149</v>
      </c>
      <c r="L152" s="52"/>
      <c r="M152" s="177" t="s">
        <v>20</v>
      </c>
      <c r="N152" s="178" t="s">
        <v>45</v>
      </c>
      <c r="O152" s="33"/>
      <c r="P152" s="179">
        <f t="shared" si="31"/>
        <v>0</v>
      </c>
      <c r="Q152" s="179">
        <v>0</v>
      </c>
      <c r="R152" s="179">
        <f t="shared" si="32"/>
        <v>0</v>
      </c>
      <c r="S152" s="179">
        <v>0</v>
      </c>
      <c r="T152" s="180">
        <f t="shared" si="33"/>
        <v>0</v>
      </c>
      <c r="AR152" s="15" t="s">
        <v>143</v>
      </c>
      <c r="AT152" s="15" t="s">
        <v>145</v>
      </c>
      <c r="AU152" s="15" t="s">
        <v>22</v>
      </c>
      <c r="AY152" s="15" t="s">
        <v>144</v>
      </c>
      <c r="BE152" s="181">
        <f t="shared" si="34"/>
        <v>0</v>
      </c>
      <c r="BF152" s="181">
        <f t="shared" si="35"/>
        <v>0</v>
      </c>
      <c r="BG152" s="181">
        <f t="shared" si="36"/>
        <v>0</v>
      </c>
      <c r="BH152" s="181">
        <f t="shared" si="37"/>
        <v>0</v>
      </c>
      <c r="BI152" s="181">
        <f t="shared" si="38"/>
        <v>0</v>
      </c>
      <c r="BJ152" s="15" t="s">
        <v>22</v>
      </c>
      <c r="BK152" s="181">
        <f t="shared" si="39"/>
        <v>0</v>
      </c>
      <c r="BL152" s="15" t="s">
        <v>143</v>
      </c>
      <c r="BM152" s="15" t="s">
        <v>1762</v>
      </c>
    </row>
    <row r="153" spans="2:65" s="1" customFormat="1" ht="31.5" customHeight="1">
      <c r="B153" s="32"/>
      <c r="C153" s="170" t="s">
        <v>300</v>
      </c>
      <c r="D153" s="170" t="s">
        <v>145</v>
      </c>
      <c r="E153" s="171" t="s">
        <v>1018</v>
      </c>
      <c r="F153" s="172" t="s">
        <v>1763</v>
      </c>
      <c r="G153" s="173" t="s">
        <v>153</v>
      </c>
      <c r="H153" s="174">
        <v>3</v>
      </c>
      <c r="I153" s="175"/>
      <c r="J153" s="176">
        <f t="shared" si="30"/>
        <v>0</v>
      </c>
      <c r="K153" s="172" t="s">
        <v>149</v>
      </c>
      <c r="L153" s="52"/>
      <c r="M153" s="177" t="s">
        <v>20</v>
      </c>
      <c r="N153" s="178" t="s">
        <v>45</v>
      </c>
      <c r="O153" s="33"/>
      <c r="P153" s="179">
        <f t="shared" si="31"/>
        <v>0</v>
      </c>
      <c r="Q153" s="179">
        <v>0</v>
      </c>
      <c r="R153" s="179">
        <f t="shared" si="32"/>
        <v>0</v>
      </c>
      <c r="S153" s="179">
        <v>0</v>
      </c>
      <c r="T153" s="180">
        <f t="shared" si="33"/>
        <v>0</v>
      </c>
      <c r="AR153" s="15" t="s">
        <v>143</v>
      </c>
      <c r="AT153" s="15" t="s">
        <v>145</v>
      </c>
      <c r="AU153" s="15" t="s">
        <v>22</v>
      </c>
      <c r="AY153" s="15" t="s">
        <v>144</v>
      </c>
      <c r="BE153" s="181">
        <f t="shared" si="34"/>
        <v>0</v>
      </c>
      <c r="BF153" s="181">
        <f t="shared" si="35"/>
        <v>0</v>
      </c>
      <c r="BG153" s="181">
        <f t="shared" si="36"/>
        <v>0</v>
      </c>
      <c r="BH153" s="181">
        <f t="shared" si="37"/>
        <v>0</v>
      </c>
      <c r="BI153" s="181">
        <f t="shared" si="38"/>
        <v>0</v>
      </c>
      <c r="BJ153" s="15" t="s">
        <v>22</v>
      </c>
      <c r="BK153" s="181">
        <f t="shared" si="39"/>
        <v>0</v>
      </c>
      <c r="BL153" s="15" t="s">
        <v>143</v>
      </c>
      <c r="BM153" s="15" t="s">
        <v>1764</v>
      </c>
    </row>
    <row r="154" spans="2:65" s="1" customFormat="1" ht="22.5" customHeight="1">
      <c r="B154" s="32"/>
      <c r="C154" s="170" t="s">
        <v>304</v>
      </c>
      <c r="D154" s="170" t="s">
        <v>145</v>
      </c>
      <c r="E154" s="171" t="s">
        <v>1022</v>
      </c>
      <c r="F154" s="172" t="s">
        <v>1765</v>
      </c>
      <c r="G154" s="173" t="s">
        <v>192</v>
      </c>
      <c r="H154" s="174">
        <v>6</v>
      </c>
      <c r="I154" s="175"/>
      <c r="J154" s="176">
        <f t="shared" si="30"/>
        <v>0</v>
      </c>
      <c r="K154" s="172" t="s">
        <v>149</v>
      </c>
      <c r="L154" s="52"/>
      <c r="M154" s="177" t="s">
        <v>20</v>
      </c>
      <c r="N154" s="178" t="s">
        <v>45</v>
      </c>
      <c r="O154" s="33"/>
      <c r="P154" s="179">
        <f t="shared" si="31"/>
        <v>0</v>
      </c>
      <c r="Q154" s="179">
        <v>0</v>
      </c>
      <c r="R154" s="179">
        <f t="shared" si="32"/>
        <v>0</v>
      </c>
      <c r="S154" s="179">
        <v>0</v>
      </c>
      <c r="T154" s="180">
        <f t="shared" si="33"/>
        <v>0</v>
      </c>
      <c r="AR154" s="15" t="s">
        <v>143</v>
      </c>
      <c r="AT154" s="15" t="s">
        <v>145</v>
      </c>
      <c r="AU154" s="15" t="s">
        <v>22</v>
      </c>
      <c r="AY154" s="15" t="s">
        <v>144</v>
      </c>
      <c r="BE154" s="181">
        <f t="shared" si="34"/>
        <v>0</v>
      </c>
      <c r="BF154" s="181">
        <f t="shared" si="35"/>
        <v>0</v>
      </c>
      <c r="BG154" s="181">
        <f t="shared" si="36"/>
        <v>0</v>
      </c>
      <c r="BH154" s="181">
        <f t="shared" si="37"/>
        <v>0</v>
      </c>
      <c r="BI154" s="181">
        <f t="shared" si="38"/>
        <v>0</v>
      </c>
      <c r="BJ154" s="15" t="s">
        <v>22</v>
      </c>
      <c r="BK154" s="181">
        <f t="shared" si="39"/>
        <v>0</v>
      </c>
      <c r="BL154" s="15" t="s">
        <v>143</v>
      </c>
      <c r="BM154" s="15" t="s">
        <v>1766</v>
      </c>
    </row>
    <row r="155" spans="2:65" s="1" customFormat="1" ht="22.5" customHeight="1">
      <c r="B155" s="32"/>
      <c r="C155" s="170" t="s">
        <v>308</v>
      </c>
      <c r="D155" s="170" t="s">
        <v>145</v>
      </c>
      <c r="E155" s="171" t="s">
        <v>1038</v>
      </c>
      <c r="F155" s="172" t="s">
        <v>1767</v>
      </c>
      <c r="G155" s="173" t="s">
        <v>192</v>
      </c>
      <c r="H155" s="174">
        <v>9</v>
      </c>
      <c r="I155" s="175"/>
      <c r="J155" s="176">
        <f t="shared" si="30"/>
        <v>0</v>
      </c>
      <c r="K155" s="172" t="s">
        <v>149</v>
      </c>
      <c r="L155" s="52"/>
      <c r="M155" s="177" t="s">
        <v>20</v>
      </c>
      <c r="N155" s="178" t="s">
        <v>45</v>
      </c>
      <c r="O155" s="33"/>
      <c r="P155" s="179">
        <f t="shared" si="31"/>
        <v>0</v>
      </c>
      <c r="Q155" s="179">
        <v>0</v>
      </c>
      <c r="R155" s="179">
        <f t="shared" si="32"/>
        <v>0</v>
      </c>
      <c r="S155" s="179">
        <v>0</v>
      </c>
      <c r="T155" s="180">
        <f t="shared" si="33"/>
        <v>0</v>
      </c>
      <c r="AR155" s="15" t="s">
        <v>143</v>
      </c>
      <c r="AT155" s="15" t="s">
        <v>145</v>
      </c>
      <c r="AU155" s="15" t="s">
        <v>22</v>
      </c>
      <c r="AY155" s="15" t="s">
        <v>144</v>
      </c>
      <c r="BE155" s="181">
        <f t="shared" si="34"/>
        <v>0</v>
      </c>
      <c r="BF155" s="181">
        <f t="shared" si="35"/>
        <v>0</v>
      </c>
      <c r="BG155" s="181">
        <f t="shared" si="36"/>
        <v>0</v>
      </c>
      <c r="BH155" s="181">
        <f t="shared" si="37"/>
        <v>0</v>
      </c>
      <c r="BI155" s="181">
        <f t="shared" si="38"/>
        <v>0</v>
      </c>
      <c r="BJ155" s="15" t="s">
        <v>22</v>
      </c>
      <c r="BK155" s="181">
        <f t="shared" si="39"/>
        <v>0</v>
      </c>
      <c r="BL155" s="15" t="s">
        <v>143</v>
      </c>
      <c r="BM155" s="15" t="s">
        <v>1768</v>
      </c>
    </row>
    <row r="156" spans="2:65" s="1" customFormat="1" ht="22.5" customHeight="1">
      <c r="B156" s="32"/>
      <c r="C156" s="170" t="s">
        <v>312</v>
      </c>
      <c r="D156" s="170" t="s">
        <v>145</v>
      </c>
      <c r="E156" s="171" t="s">
        <v>1041</v>
      </c>
      <c r="F156" s="172" t="s">
        <v>1769</v>
      </c>
      <c r="G156" s="173" t="s">
        <v>192</v>
      </c>
      <c r="H156" s="174">
        <v>52</v>
      </c>
      <c r="I156" s="175"/>
      <c r="J156" s="176">
        <f t="shared" si="30"/>
        <v>0</v>
      </c>
      <c r="K156" s="172" t="s">
        <v>149</v>
      </c>
      <c r="L156" s="52"/>
      <c r="M156" s="177" t="s">
        <v>20</v>
      </c>
      <c r="N156" s="178" t="s">
        <v>45</v>
      </c>
      <c r="O156" s="33"/>
      <c r="P156" s="179">
        <f t="shared" si="31"/>
        <v>0</v>
      </c>
      <c r="Q156" s="179">
        <v>0</v>
      </c>
      <c r="R156" s="179">
        <f t="shared" si="32"/>
        <v>0</v>
      </c>
      <c r="S156" s="179">
        <v>0</v>
      </c>
      <c r="T156" s="180">
        <f t="shared" si="33"/>
        <v>0</v>
      </c>
      <c r="AR156" s="15" t="s">
        <v>143</v>
      </c>
      <c r="AT156" s="15" t="s">
        <v>145</v>
      </c>
      <c r="AU156" s="15" t="s">
        <v>22</v>
      </c>
      <c r="AY156" s="15" t="s">
        <v>144</v>
      </c>
      <c r="BE156" s="181">
        <f t="shared" si="34"/>
        <v>0</v>
      </c>
      <c r="BF156" s="181">
        <f t="shared" si="35"/>
        <v>0</v>
      </c>
      <c r="BG156" s="181">
        <f t="shared" si="36"/>
        <v>0</v>
      </c>
      <c r="BH156" s="181">
        <f t="shared" si="37"/>
        <v>0</v>
      </c>
      <c r="BI156" s="181">
        <f t="shared" si="38"/>
        <v>0</v>
      </c>
      <c r="BJ156" s="15" t="s">
        <v>22</v>
      </c>
      <c r="BK156" s="181">
        <f t="shared" si="39"/>
        <v>0</v>
      </c>
      <c r="BL156" s="15" t="s">
        <v>143</v>
      </c>
      <c r="BM156" s="15" t="s">
        <v>1770</v>
      </c>
    </row>
    <row r="157" spans="2:65" s="1" customFormat="1" ht="22.5" customHeight="1">
      <c r="B157" s="32"/>
      <c r="C157" s="170" t="s">
        <v>316</v>
      </c>
      <c r="D157" s="170" t="s">
        <v>145</v>
      </c>
      <c r="E157" s="171" t="s">
        <v>1044</v>
      </c>
      <c r="F157" s="172" t="s">
        <v>1771</v>
      </c>
      <c r="G157" s="173" t="s">
        <v>192</v>
      </c>
      <c r="H157" s="174">
        <v>10</v>
      </c>
      <c r="I157" s="175"/>
      <c r="J157" s="176">
        <f t="shared" si="30"/>
        <v>0</v>
      </c>
      <c r="K157" s="172" t="s">
        <v>149</v>
      </c>
      <c r="L157" s="52"/>
      <c r="M157" s="177" t="s">
        <v>20</v>
      </c>
      <c r="N157" s="178" t="s">
        <v>45</v>
      </c>
      <c r="O157" s="33"/>
      <c r="P157" s="179">
        <f t="shared" si="31"/>
        <v>0</v>
      </c>
      <c r="Q157" s="179">
        <v>0</v>
      </c>
      <c r="R157" s="179">
        <f t="shared" si="32"/>
        <v>0</v>
      </c>
      <c r="S157" s="179">
        <v>0</v>
      </c>
      <c r="T157" s="180">
        <f t="shared" si="33"/>
        <v>0</v>
      </c>
      <c r="AR157" s="15" t="s">
        <v>143</v>
      </c>
      <c r="AT157" s="15" t="s">
        <v>145</v>
      </c>
      <c r="AU157" s="15" t="s">
        <v>22</v>
      </c>
      <c r="AY157" s="15" t="s">
        <v>144</v>
      </c>
      <c r="BE157" s="181">
        <f t="shared" si="34"/>
        <v>0</v>
      </c>
      <c r="BF157" s="181">
        <f t="shared" si="35"/>
        <v>0</v>
      </c>
      <c r="BG157" s="181">
        <f t="shared" si="36"/>
        <v>0</v>
      </c>
      <c r="BH157" s="181">
        <f t="shared" si="37"/>
        <v>0</v>
      </c>
      <c r="BI157" s="181">
        <f t="shared" si="38"/>
        <v>0</v>
      </c>
      <c r="BJ157" s="15" t="s">
        <v>22</v>
      </c>
      <c r="BK157" s="181">
        <f t="shared" si="39"/>
        <v>0</v>
      </c>
      <c r="BL157" s="15" t="s">
        <v>143</v>
      </c>
      <c r="BM157" s="15" t="s">
        <v>1772</v>
      </c>
    </row>
    <row r="158" spans="2:65" s="1" customFormat="1" ht="22.5" customHeight="1">
      <c r="B158" s="32"/>
      <c r="C158" s="170" t="s">
        <v>320</v>
      </c>
      <c r="D158" s="170" t="s">
        <v>145</v>
      </c>
      <c r="E158" s="171" t="s">
        <v>1049</v>
      </c>
      <c r="F158" s="172" t="s">
        <v>1773</v>
      </c>
      <c r="G158" s="173" t="s">
        <v>192</v>
      </c>
      <c r="H158" s="174">
        <v>10</v>
      </c>
      <c r="I158" s="175"/>
      <c r="J158" s="176">
        <f t="shared" si="30"/>
        <v>0</v>
      </c>
      <c r="K158" s="172" t="s">
        <v>149</v>
      </c>
      <c r="L158" s="52"/>
      <c r="M158" s="177" t="s">
        <v>20</v>
      </c>
      <c r="N158" s="178" t="s">
        <v>45</v>
      </c>
      <c r="O158" s="33"/>
      <c r="P158" s="179">
        <f t="shared" si="31"/>
        <v>0</v>
      </c>
      <c r="Q158" s="179">
        <v>0</v>
      </c>
      <c r="R158" s="179">
        <f t="shared" si="32"/>
        <v>0</v>
      </c>
      <c r="S158" s="179">
        <v>0</v>
      </c>
      <c r="T158" s="180">
        <f t="shared" si="33"/>
        <v>0</v>
      </c>
      <c r="AR158" s="15" t="s">
        <v>143</v>
      </c>
      <c r="AT158" s="15" t="s">
        <v>145</v>
      </c>
      <c r="AU158" s="15" t="s">
        <v>22</v>
      </c>
      <c r="AY158" s="15" t="s">
        <v>144</v>
      </c>
      <c r="BE158" s="181">
        <f t="shared" si="34"/>
        <v>0</v>
      </c>
      <c r="BF158" s="181">
        <f t="shared" si="35"/>
        <v>0</v>
      </c>
      <c r="BG158" s="181">
        <f t="shared" si="36"/>
        <v>0</v>
      </c>
      <c r="BH158" s="181">
        <f t="shared" si="37"/>
        <v>0</v>
      </c>
      <c r="BI158" s="181">
        <f t="shared" si="38"/>
        <v>0</v>
      </c>
      <c r="BJ158" s="15" t="s">
        <v>22</v>
      </c>
      <c r="BK158" s="181">
        <f t="shared" si="39"/>
        <v>0</v>
      </c>
      <c r="BL158" s="15" t="s">
        <v>143</v>
      </c>
      <c r="BM158" s="15" t="s">
        <v>1774</v>
      </c>
    </row>
    <row r="159" spans="2:65" s="1" customFormat="1" ht="31.5" customHeight="1">
      <c r="B159" s="32"/>
      <c r="C159" s="170" t="s">
        <v>324</v>
      </c>
      <c r="D159" s="170" t="s">
        <v>145</v>
      </c>
      <c r="E159" s="171" t="s">
        <v>1077</v>
      </c>
      <c r="F159" s="172" t="s">
        <v>1775</v>
      </c>
      <c r="G159" s="173" t="s">
        <v>1550</v>
      </c>
      <c r="H159" s="174">
        <v>16</v>
      </c>
      <c r="I159" s="175"/>
      <c r="J159" s="176">
        <f t="shared" si="30"/>
        <v>0</v>
      </c>
      <c r="K159" s="172" t="s">
        <v>149</v>
      </c>
      <c r="L159" s="52"/>
      <c r="M159" s="177" t="s">
        <v>20</v>
      </c>
      <c r="N159" s="178" t="s">
        <v>45</v>
      </c>
      <c r="O159" s="33"/>
      <c r="P159" s="179">
        <f t="shared" si="31"/>
        <v>0</v>
      </c>
      <c r="Q159" s="179">
        <v>0</v>
      </c>
      <c r="R159" s="179">
        <f t="shared" si="32"/>
        <v>0</v>
      </c>
      <c r="S159" s="179">
        <v>0</v>
      </c>
      <c r="T159" s="180">
        <f t="shared" si="33"/>
        <v>0</v>
      </c>
      <c r="AR159" s="15" t="s">
        <v>143</v>
      </c>
      <c r="AT159" s="15" t="s">
        <v>145</v>
      </c>
      <c r="AU159" s="15" t="s">
        <v>22</v>
      </c>
      <c r="AY159" s="15" t="s">
        <v>144</v>
      </c>
      <c r="BE159" s="181">
        <f t="shared" si="34"/>
        <v>0</v>
      </c>
      <c r="BF159" s="181">
        <f t="shared" si="35"/>
        <v>0</v>
      </c>
      <c r="BG159" s="181">
        <f t="shared" si="36"/>
        <v>0</v>
      </c>
      <c r="BH159" s="181">
        <f t="shared" si="37"/>
        <v>0</v>
      </c>
      <c r="BI159" s="181">
        <f t="shared" si="38"/>
        <v>0</v>
      </c>
      <c r="BJ159" s="15" t="s">
        <v>22</v>
      </c>
      <c r="BK159" s="181">
        <f t="shared" si="39"/>
        <v>0</v>
      </c>
      <c r="BL159" s="15" t="s">
        <v>143</v>
      </c>
      <c r="BM159" s="15" t="s">
        <v>1776</v>
      </c>
    </row>
    <row r="160" spans="2:65" s="1" customFormat="1" ht="22.5" customHeight="1">
      <c r="B160" s="32"/>
      <c r="C160" s="170" t="s">
        <v>328</v>
      </c>
      <c r="D160" s="170" t="s">
        <v>145</v>
      </c>
      <c r="E160" s="171" t="s">
        <v>1085</v>
      </c>
      <c r="F160" s="172" t="s">
        <v>1777</v>
      </c>
      <c r="G160" s="173" t="s">
        <v>1550</v>
      </c>
      <c r="H160" s="174">
        <v>20</v>
      </c>
      <c r="I160" s="175"/>
      <c r="J160" s="176">
        <f t="shared" si="30"/>
        <v>0</v>
      </c>
      <c r="K160" s="172" t="s">
        <v>149</v>
      </c>
      <c r="L160" s="52"/>
      <c r="M160" s="177" t="s">
        <v>20</v>
      </c>
      <c r="N160" s="178" t="s">
        <v>45</v>
      </c>
      <c r="O160" s="33"/>
      <c r="P160" s="179">
        <f t="shared" si="31"/>
        <v>0</v>
      </c>
      <c r="Q160" s="179">
        <v>0</v>
      </c>
      <c r="R160" s="179">
        <f t="shared" si="32"/>
        <v>0</v>
      </c>
      <c r="S160" s="179">
        <v>0</v>
      </c>
      <c r="T160" s="180">
        <f t="shared" si="33"/>
        <v>0</v>
      </c>
      <c r="AR160" s="15" t="s">
        <v>143</v>
      </c>
      <c r="AT160" s="15" t="s">
        <v>145</v>
      </c>
      <c r="AU160" s="15" t="s">
        <v>22</v>
      </c>
      <c r="AY160" s="15" t="s">
        <v>144</v>
      </c>
      <c r="BE160" s="181">
        <f t="shared" si="34"/>
        <v>0</v>
      </c>
      <c r="BF160" s="181">
        <f t="shared" si="35"/>
        <v>0</v>
      </c>
      <c r="BG160" s="181">
        <f t="shared" si="36"/>
        <v>0</v>
      </c>
      <c r="BH160" s="181">
        <f t="shared" si="37"/>
        <v>0</v>
      </c>
      <c r="BI160" s="181">
        <f t="shared" si="38"/>
        <v>0</v>
      </c>
      <c r="BJ160" s="15" t="s">
        <v>22</v>
      </c>
      <c r="BK160" s="181">
        <f t="shared" si="39"/>
        <v>0</v>
      </c>
      <c r="BL160" s="15" t="s">
        <v>143</v>
      </c>
      <c r="BM160" s="15" t="s">
        <v>1778</v>
      </c>
    </row>
    <row r="161" spans="2:63" s="9" customFormat="1" ht="37.35" customHeight="1">
      <c r="B161" s="156"/>
      <c r="C161" s="157"/>
      <c r="D161" s="158" t="s">
        <v>73</v>
      </c>
      <c r="E161" s="159" t="s">
        <v>999</v>
      </c>
      <c r="F161" s="159" t="s">
        <v>1779</v>
      </c>
      <c r="G161" s="157"/>
      <c r="H161" s="157"/>
      <c r="I161" s="160"/>
      <c r="J161" s="161">
        <f>BK161</f>
        <v>0</v>
      </c>
      <c r="K161" s="157"/>
      <c r="L161" s="162"/>
      <c r="M161" s="163"/>
      <c r="N161" s="164"/>
      <c r="O161" s="164"/>
      <c r="P161" s="165">
        <f>SUM(P162:P169)</f>
        <v>0</v>
      </c>
      <c r="Q161" s="164"/>
      <c r="R161" s="165">
        <f>SUM(R162:R169)</f>
        <v>0</v>
      </c>
      <c r="S161" s="164"/>
      <c r="T161" s="166">
        <f>SUM(T162:T169)</f>
        <v>0</v>
      </c>
      <c r="AR161" s="167" t="s">
        <v>143</v>
      </c>
      <c r="AT161" s="168" t="s">
        <v>73</v>
      </c>
      <c r="AU161" s="168" t="s">
        <v>74</v>
      </c>
      <c r="AY161" s="167" t="s">
        <v>144</v>
      </c>
      <c r="BK161" s="169">
        <f>SUM(BK162:BK169)</f>
        <v>0</v>
      </c>
    </row>
    <row r="162" spans="2:65" s="1" customFormat="1" ht="31.5" customHeight="1">
      <c r="B162" s="32"/>
      <c r="C162" s="170" t="s">
        <v>332</v>
      </c>
      <c r="D162" s="170" t="s">
        <v>145</v>
      </c>
      <c r="E162" s="171" t="s">
        <v>159</v>
      </c>
      <c r="F162" s="172" t="s">
        <v>1780</v>
      </c>
      <c r="G162" s="173" t="s">
        <v>376</v>
      </c>
      <c r="H162" s="174">
        <v>1</v>
      </c>
      <c r="I162" s="175"/>
      <c r="J162" s="176">
        <f aca="true" t="shared" si="40" ref="J162:J168">ROUND(I162*H162,2)</f>
        <v>0</v>
      </c>
      <c r="K162" s="172" t="s">
        <v>149</v>
      </c>
      <c r="L162" s="52"/>
      <c r="M162" s="177" t="s">
        <v>20</v>
      </c>
      <c r="N162" s="178" t="s">
        <v>45</v>
      </c>
      <c r="O162" s="33"/>
      <c r="P162" s="179">
        <f aca="true" t="shared" si="41" ref="P162:P168">O162*H162</f>
        <v>0</v>
      </c>
      <c r="Q162" s="179">
        <v>0</v>
      </c>
      <c r="R162" s="179">
        <f aca="true" t="shared" si="42" ref="R162:R168">Q162*H162</f>
        <v>0</v>
      </c>
      <c r="S162" s="179">
        <v>0</v>
      </c>
      <c r="T162" s="180">
        <f aca="true" t="shared" si="43" ref="T162:T168">S162*H162</f>
        <v>0</v>
      </c>
      <c r="AR162" s="15" t="s">
        <v>143</v>
      </c>
      <c r="AT162" s="15" t="s">
        <v>145</v>
      </c>
      <c r="AU162" s="15" t="s">
        <v>22</v>
      </c>
      <c r="AY162" s="15" t="s">
        <v>144</v>
      </c>
      <c r="BE162" s="181">
        <f aca="true" t="shared" si="44" ref="BE162:BE168">IF(N162="základní",J162,0)</f>
        <v>0</v>
      </c>
      <c r="BF162" s="181">
        <f aca="true" t="shared" si="45" ref="BF162:BF168">IF(N162="snížená",J162,0)</f>
        <v>0</v>
      </c>
      <c r="BG162" s="181">
        <f aca="true" t="shared" si="46" ref="BG162:BG168">IF(N162="zákl. přenesená",J162,0)</f>
        <v>0</v>
      </c>
      <c r="BH162" s="181">
        <f aca="true" t="shared" si="47" ref="BH162:BH168">IF(N162="sníž. přenesená",J162,0)</f>
        <v>0</v>
      </c>
      <c r="BI162" s="181">
        <f aca="true" t="shared" si="48" ref="BI162:BI168">IF(N162="nulová",J162,0)</f>
        <v>0</v>
      </c>
      <c r="BJ162" s="15" t="s">
        <v>22</v>
      </c>
      <c r="BK162" s="181">
        <f aca="true" t="shared" si="49" ref="BK162:BK168">ROUND(I162*H162,2)</f>
        <v>0</v>
      </c>
      <c r="BL162" s="15" t="s">
        <v>143</v>
      </c>
      <c r="BM162" s="15" t="s">
        <v>1781</v>
      </c>
    </row>
    <row r="163" spans="2:65" s="1" customFormat="1" ht="22.5" customHeight="1">
      <c r="B163" s="32"/>
      <c r="C163" s="170" t="s">
        <v>336</v>
      </c>
      <c r="D163" s="170" t="s">
        <v>145</v>
      </c>
      <c r="E163" s="171" t="s">
        <v>1088</v>
      </c>
      <c r="F163" s="172" t="s">
        <v>1782</v>
      </c>
      <c r="G163" s="173" t="s">
        <v>1689</v>
      </c>
      <c r="H163" s="174">
        <v>1</v>
      </c>
      <c r="I163" s="175"/>
      <c r="J163" s="176">
        <f t="shared" si="40"/>
        <v>0</v>
      </c>
      <c r="K163" s="172" t="s">
        <v>149</v>
      </c>
      <c r="L163" s="52"/>
      <c r="M163" s="177" t="s">
        <v>20</v>
      </c>
      <c r="N163" s="178" t="s">
        <v>45</v>
      </c>
      <c r="O163" s="33"/>
      <c r="P163" s="179">
        <f t="shared" si="41"/>
        <v>0</v>
      </c>
      <c r="Q163" s="179">
        <v>0</v>
      </c>
      <c r="R163" s="179">
        <f t="shared" si="42"/>
        <v>0</v>
      </c>
      <c r="S163" s="179">
        <v>0</v>
      </c>
      <c r="T163" s="180">
        <f t="shared" si="43"/>
        <v>0</v>
      </c>
      <c r="AR163" s="15" t="s">
        <v>143</v>
      </c>
      <c r="AT163" s="15" t="s">
        <v>145</v>
      </c>
      <c r="AU163" s="15" t="s">
        <v>22</v>
      </c>
      <c r="AY163" s="15" t="s">
        <v>144</v>
      </c>
      <c r="BE163" s="181">
        <f t="shared" si="44"/>
        <v>0</v>
      </c>
      <c r="BF163" s="181">
        <f t="shared" si="45"/>
        <v>0</v>
      </c>
      <c r="BG163" s="181">
        <f t="shared" si="46"/>
        <v>0</v>
      </c>
      <c r="BH163" s="181">
        <f t="shared" si="47"/>
        <v>0</v>
      </c>
      <c r="BI163" s="181">
        <f t="shared" si="48"/>
        <v>0</v>
      </c>
      <c r="BJ163" s="15" t="s">
        <v>22</v>
      </c>
      <c r="BK163" s="181">
        <f t="shared" si="49"/>
        <v>0</v>
      </c>
      <c r="BL163" s="15" t="s">
        <v>143</v>
      </c>
      <c r="BM163" s="15" t="s">
        <v>1783</v>
      </c>
    </row>
    <row r="164" spans="2:65" s="1" customFormat="1" ht="22.5" customHeight="1">
      <c r="B164" s="32"/>
      <c r="C164" s="170" t="s">
        <v>340</v>
      </c>
      <c r="D164" s="170" t="s">
        <v>145</v>
      </c>
      <c r="E164" s="171" t="s">
        <v>1093</v>
      </c>
      <c r="F164" s="172" t="s">
        <v>1784</v>
      </c>
      <c r="G164" s="173" t="s">
        <v>1689</v>
      </c>
      <c r="H164" s="174">
        <v>1</v>
      </c>
      <c r="I164" s="175"/>
      <c r="J164" s="176">
        <f t="shared" si="40"/>
        <v>0</v>
      </c>
      <c r="K164" s="172" t="s">
        <v>149</v>
      </c>
      <c r="L164" s="52"/>
      <c r="M164" s="177" t="s">
        <v>20</v>
      </c>
      <c r="N164" s="178" t="s">
        <v>45</v>
      </c>
      <c r="O164" s="33"/>
      <c r="P164" s="179">
        <f t="shared" si="41"/>
        <v>0</v>
      </c>
      <c r="Q164" s="179">
        <v>0</v>
      </c>
      <c r="R164" s="179">
        <f t="shared" si="42"/>
        <v>0</v>
      </c>
      <c r="S164" s="179">
        <v>0</v>
      </c>
      <c r="T164" s="180">
        <f t="shared" si="43"/>
        <v>0</v>
      </c>
      <c r="AR164" s="15" t="s">
        <v>143</v>
      </c>
      <c r="AT164" s="15" t="s">
        <v>145</v>
      </c>
      <c r="AU164" s="15" t="s">
        <v>22</v>
      </c>
      <c r="AY164" s="15" t="s">
        <v>144</v>
      </c>
      <c r="BE164" s="181">
        <f t="shared" si="44"/>
        <v>0</v>
      </c>
      <c r="BF164" s="181">
        <f t="shared" si="45"/>
        <v>0</v>
      </c>
      <c r="BG164" s="181">
        <f t="shared" si="46"/>
        <v>0</v>
      </c>
      <c r="BH164" s="181">
        <f t="shared" si="47"/>
        <v>0</v>
      </c>
      <c r="BI164" s="181">
        <f t="shared" si="48"/>
        <v>0</v>
      </c>
      <c r="BJ164" s="15" t="s">
        <v>22</v>
      </c>
      <c r="BK164" s="181">
        <f t="shared" si="49"/>
        <v>0</v>
      </c>
      <c r="BL164" s="15" t="s">
        <v>143</v>
      </c>
      <c r="BM164" s="15" t="s">
        <v>1785</v>
      </c>
    </row>
    <row r="165" spans="2:65" s="1" customFormat="1" ht="22.5" customHeight="1">
      <c r="B165" s="32"/>
      <c r="C165" s="170" t="s">
        <v>344</v>
      </c>
      <c r="D165" s="170" t="s">
        <v>145</v>
      </c>
      <c r="E165" s="171" t="s">
        <v>1097</v>
      </c>
      <c r="F165" s="172" t="s">
        <v>1786</v>
      </c>
      <c r="G165" s="173" t="s">
        <v>1689</v>
      </c>
      <c r="H165" s="174">
        <v>1</v>
      </c>
      <c r="I165" s="175"/>
      <c r="J165" s="176">
        <f t="shared" si="40"/>
        <v>0</v>
      </c>
      <c r="K165" s="172" t="s">
        <v>149</v>
      </c>
      <c r="L165" s="52"/>
      <c r="M165" s="177" t="s">
        <v>20</v>
      </c>
      <c r="N165" s="178" t="s">
        <v>45</v>
      </c>
      <c r="O165" s="33"/>
      <c r="P165" s="179">
        <f t="shared" si="41"/>
        <v>0</v>
      </c>
      <c r="Q165" s="179">
        <v>0</v>
      </c>
      <c r="R165" s="179">
        <f t="shared" si="42"/>
        <v>0</v>
      </c>
      <c r="S165" s="179">
        <v>0</v>
      </c>
      <c r="T165" s="180">
        <f t="shared" si="43"/>
        <v>0</v>
      </c>
      <c r="AR165" s="15" t="s">
        <v>143</v>
      </c>
      <c r="AT165" s="15" t="s">
        <v>145</v>
      </c>
      <c r="AU165" s="15" t="s">
        <v>22</v>
      </c>
      <c r="AY165" s="15" t="s">
        <v>144</v>
      </c>
      <c r="BE165" s="181">
        <f t="shared" si="44"/>
        <v>0</v>
      </c>
      <c r="BF165" s="181">
        <f t="shared" si="45"/>
        <v>0</v>
      </c>
      <c r="BG165" s="181">
        <f t="shared" si="46"/>
        <v>0</v>
      </c>
      <c r="BH165" s="181">
        <f t="shared" si="47"/>
        <v>0</v>
      </c>
      <c r="BI165" s="181">
        <f t="shared" si="48"/>
        <v>0</v>
      </c>
      <c r="BJ165" s="15" t="s">
        <v>22</v>
      </c>
      <c r="BK165" s="181">
        <f t="shared" si="49"/>
        <v>0</v>
      </c>
      <c r="BL165" s="15" t="s">
        <v>143</v>
      </c>
      <c r="BM165" s="15" t="s">
        <v>1787</v>
      </c>
    </row>
    <row r="166" spans="2:65" s="1" customFormat="1" ht="31.5" customHeight="1">
      <c r="B166" s="32"/>
      <c r="C166" s="170" t="s">
        <v>348</v>
      </c>
      <c r="D166" s="170" t="s">
        <v>145</v>
      </c>
      <c r="E166" s="171" t="s">
        <v>1100</v>
      </c>
      <c r="F166" s="172" t="s">
        <v>1788</v>
      </c>
      <c r="G166" s="173" t="s">
        <v>1689</v>
      </c>
      <c r="H166" s="174">
        <v>1</v>
      </c>
      <c r="I166" s="175"/>
      <c r="J166" s="176">
        <f t="shared" si="40"/>
        <v>0</v>
      </c>
      <c r="K166" s="172" t="s">
        <v>149</v>
      </c>
      <c r="L166" s="52"/>
      <c r="M166" s="177" t="s">
        <v>20</v>
      </c>
      <c r="N166" s="178" t="s">
        <v>45</v>
      </c>
      <c r="O166" s="33"/>
      <c r="P166" s="179">
        <f t="shared" si="41"/>
        <v>0</v>
      </c>
      <c r="Q166" s="179">
        <v>0</v>
      </c>
      <c r="R166" s="179">
        <f t="shared" si="42"/>
        <v>0</v>
      </c>
      <c r="S166" s="179">
        <v>0</v>
      </c>
      <c r="T166" s="180">
        <f t="shared" si="43"/>
        <v>0</v>
      </c>
      <c r="AR166" s="15" t="s">
        <v>143</v>
      </c>
      <c r="AT166" s="15" t="s">
        <v>145</v>
      </c>
      <c r="AU166" s="15" t="s">
        <v>22</v>
      </c>
      <c r="AY166" s="15" t="s">
        <v>144</v>
      </c>
      <c r="BE166" s="181">
        <f t="shared" si="44"/>
        <v>0</v>
      </c>
      <c r="BF166" s="181">
        <f t="shared" si="45"/>
        <v>0</v>
      </c>
      <c r="BG166" s="181">
        <f t="shared" si="46"/>
        <v>0</v>
      </c>
      <c r="BH166" s="181">
        <f t="shared" si="47"/>
        <v>0</v>
      </c>
      <c r="BI166" s="181">
        <f t="shared" si="48"/>
        <v>0</v>
      </c>
      <c r="BJ166" s="15" t="s">
        <v>22</v>
      </c>
      <c r="BK166" s="181">
        <f t="shared" si="49"/>
        <v>0</v>
      </c>
      <c r="BL166" s="15" t="s">
        <v>143</v>
      </c>
      <c r="BM166" s="15" t="s">
        <v>1789</v>
      </c>
    </row>
    <row r="167" spans="2:65" s="1" customFormat="1" ht="31.5" customHeight="1">
      <c r="B167" s="32"/>
      <c r="C167" s="170" t="s">
        <v>352</v>
      </c>
      <c r="D167" s="170" t="s">
        <v>145</v>
      </c>
      <c r="E167" s="171" t="s">
        <v>1104</v>
      </c>
      <c r="F167" s="172" t="s">
        <v>1790</v>
      </c>
      <c r="G167" s="173" t="s">
        <v>1689</v>
      </c>
      <c r="H167" s="174">
        <v>1</v>
      </c>
      <c r="I167" s="175"/>
      <c r="J167" s="176">
        <f t="shared" si="40"/>
        <v>0</v>
      </c>
      <c r="K167" s="172" t="s">
        <v>149</v>
      </c>
      <c r="L167" s="52"/>
      <c r="M167" s="177" t="s">
        <v>20</v>
      </c>
      <c r="N167" s="178" t="s">
        <v>45</v>
      </c>
      <c r="O167" s="33"/>
      <c r="P167" s="179">
        <f t="shared" si="41"/>
        <v>0</v>
      </c>
      <c r="Q167" s="179">
        <v>0</v>
      </c>
      <c r="R167" s="179">
        <f t="shared" si="42"/>
        <v>0</v>
      </c>
      <c r="S167" s="179">
        <v>0</v>
      </c>
      <c r="T167" s="180">
        <f t="shared" si="43"/>
        <v>0</v>
      </c>
      <c r="AR167" s="15" t="s">
        <v>143</v>
      </c>
      <c r="AT167" s="15" t="s">
        <v>145</v>
      </c>
      <c r="AU167" s="15" t="s">
        <v>22</v>
      </c>
      <c r="AY167" s="15" t="s">
        <v>144</v>
      </c>
      <c r="BE167" s="181">
        <f t="shared" si="44"/>
        <v>0</v>
      </c>
      <c r="BF167" s="181">
        <f t="shared" si="45"/>
        <v>0</v>
      </c>
      <c r="BG167" s="181">
        <f t="shared" si="46"/>
        <v>0</v>
      </c>
      <c r="BH167" s="181">
        <f t="shared" si="47"/>
        <v>0</v>
      </c>
      <c r="BI167" s="181">
        <f t="shared" si="48"/>
        <v>0</v>
      </c>
      <c r="BJ167" s="15" t="s">
        <v>22</v>
      </c>
      <c r="BK167" s="181">
        <f t="shared" si="49"/>
        <v>0</v>
      </c>
      <c r="BL167" s="15" t="s">
        <v>143</v>
      </c>
      <c r="BM167" s="15" t="s">
        <v>1791</v>
      </c>
    </row>
    <row r="168" spans="2:65" s="1" customFormat="1" ht="22.5" customHeight="1">
      <c r="B168" s="32"/>
      <c r="C168" s="170" t="s">
        <v>356</v>
      </c>
      <c r="D168" s="170" t="s">
        <v>145</v>
      </c>
      <c r="E168" s="171" t="s">
        <v>1108</v>
      </c>
      <c r="F168" s="172" t="s">
        <v>1792</v>
      </c>
      <c r="G168" s="173" t="s">
        <v>192</v>
      </c>
      <c r="H168" s="174">
        <v>10</v>
      </c>
      <c r="I168" s="175"/>
      <c r="J168" s="176">
        <f t="shared" si="40"/>
        <v>0</v>
      </c>
      <c r="K168" s="172" t="s">
        <v>149</v>
      </c>
      <c r="L168" s="52"/>
      <c r="M168" s="177" t="s">
        <v>20</v>
      </c>
      <c r="N168" s="178" t="s">
        <v>45</v>
      </c>
      <c r="O168" s="33"/>
      <c r="P168" s="179">
        <f t="shared" si="41"/>
        <v>0</v>
      </c>
      <c r="Q168" s="179">
        <v>0</v>
      </c>
      <c r="R168" s="179">
        <f t="shared" si="42"/>
        <v>0</v>
      </c>
      <c r="S168" s="179">
        <v>0</v>
      </c>
      <c r="T168" s="180">
        <f t="shared" si="43"/>
        <v>0</v>
      </c>
      <c r="AR168" s="15" t="s">
        <v>143</v>
      </c>
      <c r="AT168" s="15" t="s">
        <v>145</v>
      </c>
      <c r="AU168" s="15" t="s">
        <v>22</v>
      </c>
      <c r="AY168" s="15" t="s">
        <v>144</v>
      </c>
      <c r="BE168" s="181">
        <f t="shared" si="44"/>
        <v>0</v>
      </c>
      <c r="BF168" s="181">
        <f t="shared" si="45"/>
        <v>0</v>
      </c>
      <c r="BG168" s="181">
        <f t="shared" si="46"/>
        <v>0</v>
      </c>
      <c r="BH168" s="181">
        <f t="shared" si="47"/>
        <v>0</v>
      </c>
      <c r="BI168" s="181">
        <f t="shared" si="48"/>
        <v>0</v>
      </c>
      <c r="BJ168" s="15" t="s">
        <v>22</v>
      </c>
      <c r="BK168" s="181">
        <f t="shared" si="49"/>
        <v>0</v>
      </c>
      <c r="BL168" s="15" t="s">
        <v>143</v>
      </c>
      <c r="BM168" s="15" t="s">
        <v>1793</v>
      </c>
    </row>
    <row r="169" spans="2:47" s="1" customFormat="1" ht="27">
      <c r="B169" s="32"/>
      <c r="C169" s="54"/>
      <c r="D169" s="186" t="s">
        <v>1298</v>
      </c>
      <c r="E169" s="54"/>
      <c r="F169" s="187" t="s">
        <v>1794</v>
      </c>
      <c r="G169" s="54"/>
      <c r="H169" s="54"/>
      <c r="I169" s="143"/>
      <c r="J169" s="54"/>
      <c r="K169" s="54"/>
      <c r="L169" s="52"/>
      <c r="M169" s="69"/>
      <c r="N169" s="33"/>
      <c r="O169" s="33"/>
      <c r="P169" s="33"/>
      <c r="Q169" s="33"/>
      <c r="R169" s="33"/>
      <c r="S169" s="33"/>
      <c r="T169" s="70"/>
      <c r="AT169" s="15" t="s">
        <v>1298</v>
      </c>
      <c r="AU169" s="15" t="s">
        <v>22</v>
      </c>
    </row>
    <row r="170" spans="2:63" s="9" customFormat="1" ht="37.35" customHeight="1">
      <c r="B170" s="156"/>
      <c r="C170" s="157"/>
      <c r="D170" s="158" t="s">
        <v>73</v>
      </c>
      <c r="E170" s="159" t="s">
        <v>1046</v>
      </c>
      <c r="F170" s="159" t="s">
        <v>1795</v>
      </c>
      <c r="G170" s="157"/>
      <c r="H170" s="157"/>
      <c r="I170" s="160"/>
      <c r="J170" s="161">
        <f>BK170</f>
        <v>0</v>
      </c>
      <c r="K170" s="157"/>
      <c r="L170" s="162"/>
      <c r="M170" s="163"/>
      <c r="N170" s="164"/>
      <c r="O170" s="164"/>
      <c r="P170" s="165">
        <f>SUM(P171:P178)</f>
        <v>0</v>
      </c>
      <c r="Q170" s="164"/>
      <c r="R170" s="165">
        <f>SUM(R171:R178)</f>
        <v>0</v>
      </c>
      <c r="S170" s="164"/>
      <c r="T170" s="166">
        <f>SUM(T171:T178)</f>
        <v>0</v>
      </c>
      <c r="AR170" s="167" t="s">
        <v>143</v>
      </c>
      <c r="AT170" s="168" t="s">
        <v>73</v>
      </c>
      <c r="AU170" s="168" t="s">
        <v>74</v>
      </c>
      <c r="AY170" s="167" t="s">
        <v>144</v>
      </c>
      <c r="BK170" s="169">
        <f>SUM(BK171:BK178)</f>
        <v>0</v>
      </c>
    </row>
    <row r="171" spans="2:65" s="1" customFormat="1" ht="22.5" customHeight="1">
      <c r="B171" s="32"/>
      <c r="C171" s="170" t="s">
        <v>361</v>
      </c>
      <c r="D171" s="170" t="s">
        <v>145</v>
      </c>
      <c r="E171" s="171" t="s">
        <v>163</v>
      </c>
      <c r="F171" s="172" t="s">
        <v>1796</v>
      </c>
      <c r="G171" s="173" t="s">
        <v>376</v>
      </c>
      <c r="H171" s="174">
        <v>1</v>
      </c>
      <c r="I171" s="175"/>
      <c r="J171" s="176">
        <f aca="true" t="shared" si="50" ref="J171:J177">ROUND(I171*H171,2)</f>
        <v>0</v>
      </c>
      <c r="K171" s="172" t="s">
        <v>149</v>
      </c>
      <c r="L171" s="52"/>
      <c r="M171" s="177" t="s">
        <v>20</v>
      </c>
      <c r="N171" s="178" t="s">
        <v>45</v>
      </c>
      <c r="O171" s="33"/>
      <c r="P171" s="179">
        <f aca="true" t="shared" si="51" ref="P171:P177">O171*H171</f>
        <v>0</v>
      </c>
      <c r="Q171" s="179">
        <v>0</v>
      </c>
      <c r="R171" s="179">
        <f aca="true" t="shared" si="52" ref="R171:R177">Q171*H171</f>
        <v>0</v>
      </c>
      <c r="S171" s="179">
        <v>0</v>
      </c>
      <c r="T171" s="180">
        <f aca="true" t="shared" si="53" ref="T171:T177">S171*H171</f>
        <v>0</v>
      </c>
      <c r="AR171" s="15" t="s">
        <v>143</v>
      </c>
      <c r="AT171" s="15" t="s">
        <v>145</v>
      </c>
      <c r="AU171" s="15" t="s">
        <v>22</v>
      </c>
      <c r="AY171" s="15" t="s">
        <v>144</v>
      </c>
      <c r="BE171" s="181">
        <f aca="true" t="shared" si="54" ref="BE171:BE177">IF(N171="základní",J171,0)</f>
        <v>0</v>
      </c>
      <c r="BF171" s="181">
        <f aca="true" t="shared" si="55" ref="BF171:BF177">IF(N171="snížená",J171,0)</f>
        <v>0</v>
      </c>
      <c r="BG171" s="181">
        <f aca="true" t="shared" si="56" ref="BG171:BG177">IF(N171="zákl. přenesená",J171,0)</f>
        <v>0</v>
      </c>
      <c r="BH171" s="181">
        <f aca="true" t="shared" si="57" ref="BH171:BH177">IF(N171="sníž. přenesená",J171,0)</f>
        <v>0</v>
      </c>
      <c r="BI171" s="181">
        <f aca="true" t="shared" si="58" ref="BI171:BI177">IF(N171="nulová",J171,0)</f>
        <v>0</v>
      </c>
      <c r="BJ171" s="15" t="s">
        <v>22</v>
      </c>
      <c r="BK171" s="181">
        <f aca="true" t="shared" si="59" ref="BK171:BK177">ROUND(I171*H171,2)</f>
        <v>0</v>
      </c>
      <c r="BL171" s="15" t="s">
        <v>143</v>
      </c>
      <c r="BM171" s="15" t="s">
        <v>1797</v>
      </c>
    </row>
    <row r="172" spans="2:65" s="1" customFormat="1" ht="31.5" customHeight="1">
      <c r="B172" s="32"/>
      <c r="C172" s="170" t="s">
        <v>365</v>
      </c>
      <c r="D172" s="170" t="s">
        <v>145</v>
      </c>
      <c r="E172" s="171" t="s">
        <v>1112</v>
      </c>
      <c r="F172" s="172" t="s">
        <v>1798</v>
      </c>
      <c r="G172" s="173" t="s">
        <v>1689</v>
      </c>
      <c r="H172" s="174">
        <v>1</v>
      </c>
      <c r="I172" s="175"/>
      <c r="J172" s="176">
        <f t="shared" si="50"/>
        <v>0</v>
      </c>
      <c r="K172" s="172" t="s">
        <v>149</v>
      </c>
      <c r="L172" s="52"/>
      <c r="M172" s="177" t="s">
        <v>20</v>
      </c>
      <c r="N172" s="178" t="s">
        <v>45</v>
      </c>
      <c r="O172" s="33"/>
      <c r="P172" s="179">
        <f t="shared" si="51"/>
        <v>0</v>
      </c>
      <c r="Q172" s="179">
        <v>0</v>
      </c>
      <c r="R172" s="179">
        <f t="shared" si="52"/>
        <v>0</v>
      </c>
      <c r="S172" s="179">
        <v>0</v>
      </c>
      <c r="T172" s="180">
        <f t="shared" si="53"/>
        <v>0</v>
      </c>
      <c r="AR172" s="15" t="s">
        <v>143</v>
      </c>
      <c r="AT172" s="15" t="s">
        <v>145</v>
      </c>
      <c r="AU172" s="15" t="s">
        <v>22</v>
      </c>
      <c r="AY172" s="15" t="s">
        <v>144</v>
      </c>
      <c r="BE172" s="181">
        <f t="shared" si="54"/>
        <v>0</v>
      </c>
      <c r="BF172" s="181">
        <f t="shared" si="55"/>
        <v>0</v>
      </c>
      <c r="BG172" s="181">
        <f t="shared" si="56"/>
        <v>0</v>
      </c>
      <c r="BH172" s="181">
        <f t="shared" si="57"/>
        <v>0</v>
      </c>
      <c r="BI172" s="181">
        <f t="shared" si="58"/>
        <v>0</v>
      </c>
      <c r="BJ172" s="15" t="s">
        <v>22</v>
      </c>
      <c r="BK172" s="181">
        <f t="shared" si="59"/>
        <v>0</v>
      </c>
      <c r="BL172" s="15" t="s">
        <v>143</v>
      </c>
      <c r="BM172" s="15" t="s">
        <v>1799</v>
      </c>
    </row>
    <row r="173" spans="2:65" s="1" customFormat="1" ht="22.5" customHeight="1">
      <c r="B173" s="32"/>
      <c r="C173" s="170" t="s">
        <v>369</v>
      </c>
      <c r="D173" s="170" t="s">
        <v>145</v>
      </c>
      <c r="E173" s="171" t="s">
        <v>1093</v>
      </c>
      <c r="F173" s="172" t="s">
        <v>1784</v>
      </c>
      <c r="G173" s="173" t="s">
        <v>1689</v>
      </c>
      <c r="H173" s="174">
        <v>1</v>
      </c>
      <c r="I173" s="175"/>
      <c r="J173" s="176">
        <f t="shared" si="50"/>
        <v>0</v>
      </c>
      <c r="K173" s="172" t="s">
        <v>149</v>
      </c>
      <c r="L173" s="52"/>
      <c r="M173" s="177" t="s">
        <v>20</v>
      </c>
      <c r="N173" s="178" t="s">
        <v>45</v>
      </c>
      <c r="O173" s="33"/>
      <c r="P173" s="179">
        <f t="shared" si="51"/>
        <v>0</v>
      </c>
      <c r="Q173" s="179">
        <v>0</v>
      </c>
      <c r="R173" s="179">
        <f t="shared" si="52"/>
        <v>0</v>
      </c>
      <c r="S173" s="179">
        <v>0</v>
      </c>
      <c r="T173" s="180">
        <f t="shared" si="53"/>
        <v>0</v>
      </c>
      <c r="AR173" s="15" t="s">
        <v>143</v>
      </c>
      <c r="AT173" s="15" t="s">
        <v>145</v>
      </c>
      <c r="AU173" s="15" t="s">
        <v>22</v>
      </c>
      <c r="AY173" s="15" t="s">
        <v>144</v>
      </c>
      <c r="BE173" s="181">
        <f t="shared" si="54"/>
        <v>0</v>
      </c>
      <c r="BF173" s="181">
        <f t="shared" si="55"/>
        <v>0</v>
      </c>
      <c r="BG173" s="181">
        <f t="shared" si="56"/>
        <v>0</v>
      </c>
      <c r="BH173" s="181">
        <f t="shared" si="57"/>
        <v>0</v>
      </c>
      <c r="BI173" s="181">
        <f t="shared" si="58"/>
        <v>0</v>
      </c>
      <c r="BJ173" s="15" t="s">
        <v>22</v>
      </c>
      <c r="BK173" s="181">
        <f t="shared" si="59"/>
        <v>0</v>
      </c>
      <c r="BL173" s="15" t="s">
        <v>143</v>
      </c>
      <c r="BM173" s="15" t="s">
        <v>1800</v>
      </c>
    </row>
    <row r="174" spans="2:65" s="1" customFormat="1" ht="22.5" customHeight="1">
      <c r="B174" s="32"/>
      <c r="C174" s="170" t="s">
        <v>373</v>
      </c>
      <c r="D174" s="170" t="s">
        <v>145</v>
      </c>
      <c r="E174" s="171" t="s">
        <v>1122</v>
      </c>
      <c r="F174" s="172" t="s">
        <v>1801</v>
      </c>
      <c r="G174" s="173" t="s">
        <v>153</v>
      </c>
      <c r="H174" s="174">
        <v>2</v>
      </c>
      <c r="I174" s="175"/>
      <c r="J174" s="176">
        <f t="shared" si="50"/>
        <v>0</v>
      </c>
      <c r="K174" s="172" t="s">
        <v>149</v>
      </c>
      <c r="L174" s="52"/>
      <c r="M174" s="177" t="s">
        <v>20</v>
      </c>
      <c r="N174" s="178" t="s">
        <v>45</v>
      </c>
      <c r="O174" s="33"/>
      <c r="P174" s="179">
        <f t="shared" si="51"/>
        <v>0</v>
      </c>
      <c r="Q174" s="179">
        <v>0</v>
      </c>
      <c r="R174" s="179">
        <f t="shared" si="52"/>
        <v>0</v>
      </c>
      <c r="S174" s="179">
        <v>0</v>
      </c>
      <c r="T174" s="180">
        <f t="shared" si="53"/>
        <v>0</v>
      </c>
      <c r="AR174" s="15" t="s">
        <v>143</v>
      </c>
      <c r="AT174" s="15" t="s">
        <v>145</v>
      </c>
      <c r="AU174" s="15" t="s">
        <v>22</v>
      </c>
      <c r="AY174" s="15" t="s">
        <v>144</v>
      </c>
      <c r="BE174" s="181">
        <f t="shared" si="54"/>
        <v>0</v>
      </c>
      <c r="BF174" s="181">
        <f t="shared" si="55"/>
        <v>0</v>
      </c>
      <c r="BG174" s="181">
        <f t="shared" si="56"/>
        <v>0</v>
      </c>
      <c r="BH174" s="181">
        <f t="shared" si="57"/>
        <v>0</v>
      </c>
      <c r="BI174" s="181">
        <f t="shared" si="58"/>
        <v>0</v>
      </c>
      <c r="BJ174" s="15" t="s">
        <v>22</v>
      </c>
      <c r="BK174" s="181">
        <f t="shared" si="59"/>
        <v>0</v>
      </c>
      <c r="BL174" s="15" t="s">
        <v>143</v>
      </c>
      <c r="BM174" s="15" t="s">
        <v>1802</v>
      </c>
    </row>
    <row r="175" spans="2:65" s="1" customFormat="1" ht="31.5" customHeight="1">
      <c r="B175" s="32"/>
      <c r="C175" s="170" t="s">
        <v>378</v>
      </c>
      <c r="D175" s="170" t="s">
        <v>145</v>
      </c>
      <c r="E175" s="171" t="s">
        <v>1104</v>
      </c>
      <c r="F175" s="172" t="s">
        <v>1790</v>
      </c>
      <c r="G175" s="173" t="s">
        <v>1689</v>
      </c>
      <c r="H175" s="174">
        <v>1</v>
      </c>
      <c r="I175" s="175"/>
      <c r="J175" s="176">
        <f t="shared" si="50"/>
        <v>0</v>
      </c>
      <c r="K175" s="172" t="s">
        <v>149</v>
      </c>
      <c r="L175" s="52"/>
      <c r="M175" s="177" t="s">
        <v>20</v>
      </c>
      <c r="N175" s="178" t="s">
        <v>45</v>
      </c>
      <c r="O175" s="33"/>
      <c r="P175" s="179">
        <f t="shared" si="51"/>
        <v>0</v>
      </c>
      <c r="Q175" s="179">
        <v>0</v>
      </c>
      <c r="R175" s="179">
        <f t="shared" si="52"/>
        <v>0</v>
      </c>
      <c r="S175" s="179">
        <v>0</v>
      </c>
      <c r="T175" s="180">
        <f t="shared" si="53"/>
        <v>0</v>
      </c>
      <c r="AR175" s="15" t="s">
        <v>143</v>
      </c>
      <c r="AT175" s="15" t="s">
        <v>145</v>
      </c>
      <c r="AU175" s="15" t="s">
        <v>22</v>
      </c>
      <c r="AY175" s="15" t="s">
        <v>144</v>
      </c>
      <c r="BE175" s="181">
        <f t="shared" si="54"/>
        <v>0</v>
      </c>
      <c r="BF175" s="181">
        <f t="shared" si="55"/>
        <v>0</v>
      </c>
      <c r="BG175" s="181">
        <f t="shared" si="56"/>
        <v>0</v>
      </c>
      <c r="BH175" s="181">
        <f t="shared" si="57"/>
        <v>0</v>
      </c>
      <c r="BI175" s="181">
        <f t="shared" si="58"/>
        <v>0</v>
      </c>
      <c r="BJ175" s="15" t="s">
        <v>22</v>
      </c>
      <c r="BK175" s="181">
        <f t="shared" si="59"/>
        <v>0</v>
      </c>
      <c r="BL175" s="15" t="s">
        <v>143</v>
      </c>
      <c r="BM175" s="15" t="s">
        <v>1803</v>
      </c>
    </row>
    <row r="176" spans="2:65" s="1" customFormat="1" ht="22.5" customHeight="1">
      <c r="B176" s="32"/>
      <c r="C176" s="170" t="s">
        <v>383</v>
      </c>
      <c r="D176" s="170" t="s">
        <v>145</v>
      </c>
      <c r="E176" s="171" t="s">
        <v>1108</v>
      </c>
      <c r="F176" s="172" t="s">
        <v>1792</v>
      </c>
      <c r="G176" s="173" t="s">
        <v>192</v>
      </c>
      <c r="H176" s="174">
        <v>65</v>
      </c>
      <c r="I176" s="175"/>
      <c r="J176" s="176">
        <f t="shared" si="50"/>
        <v>0</v>
      </c>
      <c r="K176" s="172" t="s">
        <v>149</v>
      </c>
      <c r="L176" s="52"/>
      <c r="M176" s="177" t="s">
        <v>20</v>
      </c>
      <c r="N176" s="178" t="s">
        <v>45</v>
      </c>
      <c r="O176" s="33"/>
      <c r="P176" s="179">
        <f t="shared" si="51"/>
        <v>0</v>
      </c>
      <c r="Q176" s="179">
        <v>0</v>
      </c>
      <c r="R176" s="179">
        <f t="shared" si="52"/>
        <v>0</v>
      </c>
      <c r="S176" s="179">
        <v>0</v>
      </c>
      <c r="T176" s="180">
        <f t="shared" si="53"/>
        <v>0</v>
      </c>
      <c r="AR176" s="15" t="s">
        <v>143</v>
      </c>
      <c r="AT176" s="15" t="s">
        <v>145</v>
      </c>
      <c r="AU176" s="15" t="s">
        <v>22</v>
      </c>
      <c r="AY176" s="15" t="s">
        <v>144</v>
      </c>
      <c r="BE176" s="181">
        <f t="shared" si="54"/>
        <v>0</v>
      </c>
      <c r="BF176" s="181">
        <f t="shared" si="55"/>
        <v>0</v>
      </c>
      <c r="BG176" s="181">
        <f t="shared" si="56"/>
        <v>0</v>
      </c>
      <c r="BH176" s="181">
        <f t="shared" si="57"/>
        <v>0</v>
      </c>
      <c r="BI176" s="181">
        <f t="shared" si="58"/>
        <v>0</v>
      </c>
      <c r="BJ176" s="15" t="s">
        <v>22</v>
      </c>
      <c r="BK176" s="181">
        <f t="shared" si="59"/>
        <v>0</v>
      </c>
      <c r="BL176" s="15" t="s">
        <v>143</v>
      </c>
      <c r="BM176" s="15" t="s">
        <v>1804</v>
      </c>
    </row>
    <row r="177" spans="2:65" s="1" customFormat="1" ht="22.5" customHeight="1">
      <c r="B177" s="32"/>
      <c r="C177" s="170" t="s">
        <v>387</v>
      </c>
      <c r="D177" s="170" t="s">
        <v>145</v>
      </c>
      <c r="E177" s="171" t="s">
        <v>1136</v>
      </c>
      <c r="F177" s="172" t="s">
        <v>1805</v>
      </c>
      <c r="G177" s="173" t="s">
        <v>1689</v>
      </c>
      <c r="H177" s="174">
        <v>1</v>
      </c>
      <c r="I177" s="175"/>
      <c r="J177" s="176">
        <f t="shared" si="50"/>
        <v>0</v>
      </c>
      <c r="K177" s="172" t="s">
        <v>149</v>
      </c>
      <c r="L177" s="52"/>
      <c r="M177" s="177" t="s">
        <v>20</v>
      </c>
      <c r="N177" s="178" t="s">
        <v>45</v>
      </c>
      <c r="O177" s="33"/>
      <c r="P177" s="179">
        <f t="shared" si="51"/>
        <v>0</v>
      </c>
      <c r="Q177" s="179">
        <v>0</v>
      </c>
      <c r="R177" s="179">
        <f t="shared" si="52"/>
        <v>0</v>
      </c>
      <c r="S177" s="179">
        <v>0</v>
      </c>
      <c r="T177" s="180">
        <f t="shared" si="53"/>
        <v>0</v>
      </c>
      <c r="AR177" s="15" t="s">
        <v>143</v>
      </c>
      <c r="AT177" s="15" t="s">
        <v>145</v>
      </c>
      <c r="AU177" s="15" t="s">
        <v>22</v>
      </c>
      <c r="AY177" s="15" t="s">
        <v>144</v>
      </c>
      <c r="BE177" s="181">
        <f t="shared" si="54"/>
        <v>0</v>
      </c>
      <c r="BF177" s="181">
        <f t="shared" si="55"/>
        <v>0</v>
      </c>
      <c r="BG177" s="181">
        <f t="shared" si="56"/>
        <v>0</v>
      </c>
      <c r="BH177" s="181">
        <f t="shared" si="57"/>
        <v>0</v>
      </c>
      <c r="BI177" s="181">
        <f t="shared" si="58"/>
        <v>0</v>
      </c>
      <c r="BJ177" s="15" t="s">
        <v>22</v>
      </c>
      <c r="BK177" s="181">
        <f t="shared" si="59"/>
        <v>0</v>
      </c>
      <c r="BL177" s="15" t="s">
        <v>143</v>
      </c>
      <c r="BM177" s="15" t="s">
        <v>1806</v>
      </c>
    </row>
    <row r="178" spans="2:47" s="1" customFormat="1" ht="40.5">
      <c r="B178" s="32"/>
      <c r="C178" s="54"/>
      <c r="D178" s="186" t="s">
        <v>1298</v>
      </c>
      <c r="E178" s="54"/>
      <c r="F178" s="187" t="s">
        <v>1807</v>
      </c>
      <c r="G178" s="54"/>
      <c r="H178" s="54"/>
      <c r="I178" s="143"/>
      <c r="J178" s="54"/>
      <c r="K178" s="54"/>
      <c r="L178" s="52"/>
      <c r="M178" s="69"/>
      <c r="N178" s="33"/>
      <c r="O178" s="33"/>
      <c r="P178" s="33"/>
      <c r="Q178" s="33"/>
      <c r="R178" s="33"/>
      <c r="S178" s="33"/>
      <c r="T178" s="70"/>
      <c r="AT178" s="15" t="s">
        <v>1298</v>
      </c>
      <c r="AU178" s="15" t="s">
        <v>22</v>
      </c>
    </row>
    <row r="179" spans="2:63" s="9" customFormat="1" ht="37.35" customHeight="1">
      <c r="B179" s="156"/>
      <c r="C179" s="157"/>
      <c r="D179" s="158" t="s">
        <v>73</v>
      </c>
      <c r="E179" s="159" t="s">
        <v>1090</v>
      </c>
      <c r="F179" s="159" t="s">
        <v>1808</v>
      </c>
      <c r="G179" s="157"/>
      <c r="H179" s="157"/>
      <c r="I179" s="160"/>
      <c r="J179" s="161">
        <f>BK179</f>
        <v>0</v>
      </c>
      <c r="K179" s="157"/>
      <c r="L179" s="162"/>
      <c r="M179" s="163"/>
      <c r="N179" s="164"/>
      <c r="O179" s="164"/>
      <c r="P179" s="165">
        <f>SUM(P180:P198)</f>
        <v>0</v>
      </c>
      <c r="Q179" s="164"/>
      <c r="R179" s="165">
        <f>SUM(R180:R198)</f>
        <v>0</v>
      </c>
      <c r="S179" s="164"/>
      <c r="T179" s="166">
        <f>SUM(T180:T198)</f>
        <v>0</v>
      </c>
      <c r="AR179" s="167" t="s">
        <v>143</v>
      </c>
      <c r="AT179" s="168" t="s">
        <v>73</v>
      </c>
      <c r="AU179" s="168" t="s">
        <v>74</v>
      </c>
      <c r="AY179" s="167" t="s">
        <v>144</v>
      </c>
      <c r="BK179" s="169">
        <f>SUM(BK180:BK198)</f>
        <v>0</v>
      </c>
    </row>
    <row r="180" spans="2:65" s="1" customFormat="1" ht="31.5" customHeight="1">
      <c r="B180" s="32"/>
      <c r="C180" s="170" t="s">
        <v>810</v>
      </c>
      <c r="D180" s="170" t="s">
        <v>145</v>
      </c>
      <c r="E180" s="171" t="s">
        <v>167</v>
      </c>
      <c r="F180" s="172" t="s">
        <v>1809</v>
      </c>
      <c r="G180" s="173" t="s">
        <v>376</v>
      </c>
      <c r="H180" s="174">
        <v>1</v>
      </c>
      <c r="I180" s="175"/>
      <c r="J180" s="176">
        <f>ROUND(I180*H180,2)</f>
        <v>0</v>
      </c>
      <c r="K180" s="172" t="s">
        <v>149</v>
      </c>
      <c r="L180" s="52"/>
      <c r="M180" s="177" t="s">
        <v>20</v>
      </c>
      <c r="N180" s="178" t="s">
        <v>45</v>
      </c>
      <c r="O180" s="33"/>
      <c r="P180" s="179">
        <f>O180*H180</f>
        <v>0</v>
      </c>
      <c r="Q180" s="179">
        <v>0</v>
      </c>
      <c r="R180" s="179">
        <f>Q180*H180</f>
        <v>0</v>
      </c>
      <c r="S180" s="179">
        <v>0</v>
      </c>
      <c r="T180" s="180">
        <f>S180*H180</f>
        <v>0</v>
      </c>
      <c r="AR180" s="15" t="s">
        <v>143</v>
      </c>
      <c r="AT180" s="15" t="s">
        <v>145</v>
      </c>
      <c r="AU180" s="15" t="s">
        <v>22</v>
      </c>
      <c r="AY180" s="15" t="s">
        <v>144</v>
      </c>
      <c r="BE180" s="181">
        <f>IF(N180="základní",J180,0)</f>
        <v>0</v>
      </c>
      <c r="BF180" s="181">
        <f>IF(N180="snížená",J180,0)</f>
        <v>0</v>
      </c>
      <c r="BG180" s="181">
        <f>IF(N180="zákl. přenesená",J180,0)</f>
        <v>0</v>
      </c>
      <c r="BH180" s="181">
        <f>IF(N180="sníž. přenesená",J180,0)</f>
        <v>0</v>
      </c>
      <c r="BI180" s="181">
        <f>IF(N180="nulová",J180,0)</f>
        <v>0</v>
      </c>
      <c r="BJ180" s="15" t="s">
        <v>22</v>
      </c>
      <c r="BK180" s="181">
        <f>ROUND(I180*H180,2)</f>
        <v>0</v>
      </c>
      <c r="BL180" s="15" t="s">
        <v>143</v>
      </c>
      <c r="BM180" s="15" t="s">
        <v>1810</v>
      </c>
    </row>
    <row r="181" spans="2:65" s="1" customFormat="1" ht="31.5" customHeight="1">
      <c r="B181" s="32"/>
      <c r="C181" s="170" t="s">
        <v>814</v>
      </c>
      <c r="D181" s="170" t="s">
        <v>145</v>
      </c>
      <c r="E181" s="171" t="s">
        <v>1144</v>
      </c>
      <c r="F181" s="172" t="s">
        <v>1811</v>
      </c>
      <c r="G181" s="173" t="s">
        <v>1689</v>
      </c>
      <c r="H181" s="174">
        <v>1</v>
      </c>
      <c r="I181" s="175"/>
      <c r="J181" s="176">
        <f>ROUND(I181*H181,2)</f>
        <v>0</v>
      </c>
      <c r="K181" s="172" t="s">
        <v>149</v>
      </c>
      <c r="L181" s="52"/>
      <c r="M181" s="177" t="s">
        <v>20</v>
      </c>
      <c r="N181" s="178" t="s">
        <v>45</v>
      </c>
      <c r="O181" s="33"/>
      <c r="P181" s="179">
        <f>O181*H181</f>
        <v>0</v>
      </c>
      <c r="Q181" s="179">
        <v>0</v>
      </c>
      <c r="R181" s="179">
        <f>Q181*H181</f>
        <v>0</v>
      </c>
      <c r="S181" s="179">
        <v>0</v>
      </c>
      <c r="T181" s="180">
        <f>S181*H181</f>
        <v>0</v>
      </c>
      <c r="AR181" s="15" t="s">
        <v>143</v>
      </c>
      <c r="AT181" s="15" t="s">
        <v>145</v>
      </c>
      <c r="AU181" s="15" t="s">
        <v>22</v>
      </c>
      <c r="AY181" s="15" t="s">
        <v>144</v>
      </c>
      <c r="BE181" s="181">
        <f>IF(N181="základní",J181,0)</f>
        <v>0</v>
      </c>
      <c r="BF181" s="181">
        <f>IF(N181="snížená",J181,0)</f>
        <v>0</v>
      </c>
      <c r="BG181" s="181">
        <f>IF(N181="zákl. přenesená",J181,0)</f>
        <v>0</v>
      </c>
      <c r="BH181" s="181">
        <f>IF(N181="sníž. přenesená",J181,0)</f>
        <v>0</v>
      </c>
      <c r="BI181" s="181">
        <f>IF(N181="nulová",J181,0)</f>
        <v>0</v>
      </c>
      <c r="BJ181" s="15" t="s">
        <v>22</v>
      </c>
      <c r="BK181" s="181">
        <f>ROUND(I181*H181,2)</f>
        <v>0</v>
      </c>
      <c r="BL181" s="15" t="s">
        <v>143</v>
      </c>
      <c r="BM181" s="15" t="s">
        <v>1812</v>
      </c>
    </row>
    <row r="182" spans="2:47" s="1" customFormat="1" ht="40.5">
      <c r="B182" s="32"/>
      <c r="C182" s="54"/>
      <c r="D182" s="188" t="s">
        <v>1298</v>
      </c>
      <c r="E182" s="54"/>
      <c r="F182" s="189" t="s">
        <v>1813</v>
      </c>
      <c r="G182" s="54"/>
      <c r="H182" s="54"/>
      <c r="I182" s="143"/>
      <c r="J182" s="54"/>
      <c r="K182" s="54"/>
      <c r="L182" s="52"/>
      <c r="M182" s="69"/>
      <c r="N182" s="33"/>
      <c r="O182" s="33"/>
      <c r="P182" s="33"/>
      <c r="Q182" s="33"/>
      <c r="R182" s="33"/>
      <c r="S182" s="33"/>
      <c r="T182" s="70"/>
      <c r="AT182" s="15" t="s">
        <v>1298</v>
      </c>
      <c r="AU182" s="15" t="s">
        <v>22</v>
      </c>
    </row>
    <row r="183" spans="2:65" s="1" customFormat="1" ht="31.5" customHeight="1">
      <c r="B183" s="32"/>
      <c r="C183" s="170" t="s">
        <v>818</v>
      </c>
      <c r="D183" s="170" t="s">
        <v>145</v>
      </c>
      <c r="E183" s="171" t="s">
        <v>973</v>
      </c>
      <c r="F183" s="172" t="s">
        <v>1745</v>
      </c>
      <c r="G183" s="173" t="s">
        <v>153</v>
      </c>
      <c r="H183" s="174">
        <v>1</v>
      </c>
      <c r="I183" s="175"/>
      <c r="J183" s="176">
        <f aca="true" t="shared" si="60" ref="J183:J198">ROUND(I183*H183,2)</f>
        <v>0</v>
      </c>
      <c r="K183" s="172" t="s">
        <v>149</v>
      </c>
      <c r="L183" s="52"/>
      <c r="M183" s="177" t="s">
        <v>20</v>
      </c>
      <c r="N183" s="178" t="s">
        <v>45</v>
      </c>
      <c r="O183" s="33"/>
      <c r="P183" s="179">
        <f aca="true" t="shared" si="61" ref="P183:P198">O183*H183</f>
        <v>0</v>
      </c>
      <c r="Q183" s="179">
        <v>0</v>
      </c>
      <c r="R183" s="179">
        <f aca="true" t="shared" si="62" ref="R183:R198">Q183*H183</f>
        <v>0</v>
      </c>
      <c r="S183" s="179">
        <v>0</v>
      </c>
      <c r="T183" s="180">
        <f aca="true" t="shared" si="63" ref="T183:T198">S183*H183</f>
        <v>0</v>
      </c>
      <c r="AR183" s="15" t="s">
        <v>143</v>
      </c>
      <c r="AT183" s="15" t="s">
        <v>145</v>
      </c>
      <c r="AU183" s="15" t="s">
        <v>22</v>
      </c>
      <c r="AY183" s="15" t="s">
        <v>144</v>
      </c>
      <c r="BE183" s="181">
        <f aca="true" t="shared" si="64" ref="BE183:BE198">IF(N183="základní",J183,0)</f>
        <v>0</v>
      </c>
      <c r="BF183" s="181">
        <f aca="true" t="shared" si="65" ref="BF183:BF198">IF(N183="snížená",J183,0)</f>
        <v>0</v>
      </c>
      <c r="BG183" s="181">
        <f aca="true" t="shared" si="66" ref="BG183:BG198">IF(N183="zákl. přenesená",J183,0)</f>
        <v>0</v>
      </c>
      <c r="BH183" s="181">
        <f aca="true" t="shared" si="67" ref="BH183:BH198">IF(N183="sníž. přenesená",J183,0)</f>
        <v>0</v>
      </c>
      <c r="BI183" s="181">
        <f aca="true" t="shared" si="68" ref="BI183:BI198">IF(N183="nulová",J183,0)</f>
        <v>0</v>
      </c>
      <c r="BJ183" s="15" t="s">
        <v>22</v>
      </c>
      <c r="BK183" s="181">
        <f aca="true" t="shared" si="69" ref="BK183:BK198">ROUND(I183*H183,2)</f>
        <v>0</v>
      </c>
      <c r="BL183" s="15" t="s">
        <v>143</v>
      </c>
      <c r="BM183" s="15" t="s">
        <v>1814</v>
      </c>
    </row>
    <row r="184" spans="2:65" s="1" customFormat="1" ht="22.5" customHeight="1">
      <c r="B184" s="32"/>
      <c r="C184" s="170" t="s">
        <v>822</v>
      </c>
      <c r="D184" s="170" t="s">
        <v>145</v>
      </c>
      <c r="E184" s="171" t="s">
        <v>1147</v>
      </c>
      <c r="F184" s="172" t="s">
        <v>1815</v>
      </c>
      <c r="G184" s="173" t="s">
        <v>153</v>
      </c>
      <c r="H184" s="174">
        <v>1</v>
      </c>
      <c r="I184" s="175"/>
      <c r="J184" s="176">
        <f t="shared" si="60"/>
        <v>0</v>
      </c>
      <c r="K184" s="172" t="s">
        <v>149</v>
      </c>
      <c r="L184" s="52"/>
      <c r="M184" s="177" t="s">
        <v>20</v>
      </c>
      <c r="N184" s="178" t="s">
        <v>45</v>
      </c>
      <c r="O184" s="33"/>
      <c r="P184" s="179">
        <f t="shared" si="61"/>
        <v>0</v>
      </c>
      <c r="Q184" s="179">
        <v>0</v>
      </c>
      <c r="R184" s="179">
        <f t="shared" si="62"/>
        <v>0</v>
      </c>
      <c r="S184" s="179">
        <v>0</v>
      </c>
      <c r="T184" s="180">
        <f t="shared" si="63"/>
        <v>0</v>
      </c>
      <c r="AR184" s="15" t="s">
        <v>143</v>
      </c>
      <c r="AT184" s="15" t="s">
        <v>145</v>
      </c>
      <c r="AU184" s="15" t="s">
        <v>22</v>
      </c>
      <c r="AY184" s="15" t="s">
        <v>144</v>
      </c>
      <c r="BE184" s="181">
        <f t="shared" si="64"/>
        <v>0</v>
      </c>
      <c r="BF184" s="181">
        <f t="shared" si="65"/>
        <v>0</v>
      </c>
      <c r="BG184" s="181">
        <f t="shared" si="66"/>
        <v>0</v>
      </c>
      <c r="BH184" s="181">
        <f t="shared" si="67"/>
        <v>0</v>
      </c>
      <c r="BI184" s="181">
        <f t="shared" si="68"/>
        <v>0</v>
      </c>
      <c r="BJ184" s="15" t="s">
        <v>22</v>
      </c>
      <c r="BK184" s="181">
        <f t="shared" si="69"/>
        <v>0</v>
      </c>
      <c r="BL184" s="15" t="s">
        <v>143</v>
      </c>
      <c r="BM184" s="15" t="s">
        <v>1816</v>
      </c>
    </row>
    <row r="185" spans="2:65" s="1" customFormat="1" ht="22.5" customHeight="1">
      <c r="B185" s="32"/>
      <c r="C185" s="170" t="s">
        <v>824</v>
      </c>
      <c r="D185" s="170" t="s">
        <v>145</v>
      </c>
      <c r="E185" s="171" t="s">
        <v>1150</v>
      </c>
      <c r="F185" s="172" t="s">
        <v>1817</v>
      </c>
      <c r="G185" s="173" t="s">
        <v>153</v>
      </c>
      <c r="H185" s="174">
        <v>1</v>
      </c>
      <c r="I185" s="175"/>
      <c r="J185" s="176">
        <f t="shared" si="60"/>
        <v>0</v>
      </c>
      <c r="K185" s="172" t="s">
        <v>149</v>
      </c>
      <c r="L185" s="52"/>
      <c r="M185" s="177" t="s">
        <v>20</v>
      </c>
      <c r="N185" s="178" t="s">
        <v>45</v>
      </c>
      <c r="O185" s="33"/>
      <c r="P185" s="179">
        <f t="shared" si="61"/>
        <v>0</v>
      </c>
      <c r="Q185" s="179">
        <v>0</v>
      </c>
      <c r="R185" s="179">
        <f t="shared" si="62"/>
        <v>0</v>
      </c>
      <c r="S185" s="179">
        <v>0</v>
      </c>
      <c r="T185" s="180">
        <f t="shared" si="63"/>
        <v>0</v>
      </c>
      <c r="AR185" s="15" t="s">
        <v>143</v>
      </c>
      <c r="AT185" s="15" t="s">
        <v>145</v>
      </c>
      <c r="AU185" s="15" t="s">
        <v>22</v>
      </c>
      <c r="AY185" s="15" t="s">
        <v>144</v>
      </c>
      <c r="BE185" s="181">
        <f t="shared" si="64"/>
        <v>0</v>
      </c>
      <c r="BF185" s="181">
        <f t="shared" si="65"/>
        <v>0</v>
      </c>
      <c r="BG185" s="181">
        <f t="shared" si="66"/>
        <v>0</v>
      </c>
      <c r="BH185" s="181">
        <f t="shared" si="67"/>
        <v>0</v>
      </c>
      <c r="BI185" s="181">
        <f t="shared" si="68"/>
        <v>0</v>
      </c>
      <c r="BJ185" s="15" t="s">
        <v>22</v>
      </c>
      <c r="BK185" s="181">
        <f t="shared" si="69"/>
        <v>0</v>
      </c>
      <c r="BL185" s="15" t="s">
        <v>143</v>
      </c>
      <c r="BM185" s="15" t="s">
        <v>1818</v>
      </c>
    </row>
    <row r="186" spans="2:65" s="1" customFormat="1" ht="22.5" customHeight="1">
      <c r="B186" s="32"/>
      <c r="C186" s="170" t="s">
        <v>826</v>
      </c>
      <c r="D186" s="170" t="s">
        <v>145</v>
      </c>
      <c r="E186" s="171" t="s">
        <v>1155</v>
      </c>
      <c r="F186" s="172" t="s">
        <v>1819</v>
      </c>
      <c r="G186" s="173" t="s">
        <v>153</v>
      </c>
      <c r="H186" s="174">
        <v>2</v>
      </c>
      <c r="I186" s="175"/>
      <c r="J186" s="176">
        <f t="shared" si="60"/>
        <v>0</v>
      </c>
      <c r="K186" s="172" t="s">
        <v>149</v>
      </c>
      <c r="L186" s="52"/>
      <c r="M186" s="177" t="s">
        <v>20</v>
      </c>
      <c r="N186" s="178" t="s">
        <v>45</v>
      </c>
      <c r="O186" s="33"/>
      <c r="P186" s="179">
        <f t="shared" si="61"/>
        <v>0</v>
      </c>
      <c r="Q186" s="179">
        <v>0</v>
      </c>
      <c r="R186" s="179">
        <f t="shared" si="62"/>
        <v>0</v>
      </c>
      <c r="S186" s="179">
        <v>0</v>
      </c>
      <c r="T186" s="180">
        <f t="shared" si="63"/>
        <v>0</v>
      </c>
      <c r="AR186" s="15" t="s">
        <v>143</v>
      </c>
      <c r="AT186" s="15" t="s">
        <v>145</v>
      </c>
      <c r="AU186" s="15" t="s">
        <v>22</v>
      </c>
      <c r="AY186" s="15" t="s">
        <v>144</v>
      </c>
      <c r="BE186" s="181">
        <f t="shared" si="64"/>
        <v>0</v>
      </c>
      <c r="BF186" s="181">
        <f t="shared" si="65"/>
        <v>0</v>
      </c>
      <c r="BG186" s="181">
        <f t="shared" si="66"/>
        <v>0</v>
      </c>
      <c r="BH186" s="181">
        <f t="shared" si="67"/>
        <v>0</v>
      </c>
      <c r="BI186" s="181">
        <f t="shared" si="68"/>
        <v>0</v>
      </c>
      <c r="BJ186" s="15" t="s">
        <v>22</v>
      </c>
      <c r="BK186" s="181">
        <f t="shared" si="69"/>
        <v>0</v>
      </c>
      <c r="BL186" s="15" t="s">
        <v>143</v>
      </c>
      <c r="BM186" s="15" t="s">
        <v>1820</v>
      </c>
    </row>
    <row r="187" spans="2:65" s="1" customFormat="1" ht="22.5" customHeight="1">
      <c r="B187" s="32"/>
      <c r="C187" s="170" t="s">
        <v>828</v>
      </c>
      <c r="D187" s="170" t="s">
        <v>145</v>
      </c>
      <c r="E187" s="171" t="s">
        <v>989</v>
      </c>
      <c r="F187" s="172" t="s">
        <v>1753</v>
      </c>
      <c r="G187" s="173" t="s">
        <v>153</v>
      </c>
      <c r="H187" s="174">
        <v>2</v>
      </c>
      <c r="I187" s="175"/>
      <c r="J187" s="176">
        <f t="shared" si="60"/>
        <v>0</v>
      </c>
      <c r="K187" s="172" t="s">
        <v>149</v>
      </c>
      <c r="L187" s="52"/>
      <c r="M187" s="177" t="s">
        <v>20</v>
      </c>
      <c r="N187" s="178" t="s">
        <v>45</v>
      </c>
      <c r="O187" s="33"/>
      <c r="P187" s="179">
        <f t="shared" si="61"/>
        <v>0</v>
      </c>
      <c r="Q187" s="179">
        <v>0</v>
      </c>
      <c r="R187" s="179">
        <f t="shared" si="62"/>
        <v>0</v>
      </c>
      <c r="S187" s="179">
        <v>0</v>
      </c>
      <c r="T187" s="180">
        <f t="shared" si="63"/>
        <v>0</v>
      </c>
      <c r="AR187" s="15" t="s">
        <v>143</v>
      </c>
      <c r="AT187" s="15" t="s">
        <v>145</v>
      </c>
      <c r="AU187" s="15" t="s">
        <v>22</v>
      </c>
      <c r="AY187" s="15" t="s">
        <v>144</v>
      </c>
      <c r="BE187" s="181">
        <f t="shared" si="64"/>
        <v>0</v>
      </c>
      <c r="BF187" s="181">
        <f t="shared" si="65"/>
        <v>0</v>
      </c>
      <c r="BG187" s="181">
        <f t="shared" si="66"/>
        <v>0</v>
      </c>
      <c r="BH187" s="181">
        <f t="shared" si="67"/>
        <v>0</v>
      </c>
      <c r="BI187" s="181">
        <f t="shared" si="68"/>
        <v>0</v>
      </c>
      <c r="BJ187" s="15" t="s">
        <v>22</v>
      </c>
      <c r="BK187" s="181">
        <f t="shared" si="69"/>
        <v>0</v>
      </c>
      <c r="BL187" s="15" t="s">
        <v>143</v>
      </c>
      <c r="BM187" s="15" t="s">
        <v>1821</v>
      </c>
    </row>
    <row r="188" spans="2:65" s="1" customFormat="1" ht="31.5" customHeight="1">
      <c r="B188" s="32"/>
      <c r="C188" s="170" t="s">
        <v>832</v>
      </c>
      <c r="D188" s="170" t="s">
        <v>145</v>
      </c>
      <c r="E188" s="171" t="s">
        <v>1159</v>
      </c>
      <c r="F188" s="172" t="s">
        <v>1822</v>
      </c>
      <c r="G188" s="173" t="s">
        <v>153</v>
      </c>
      <c r="H188" s="174">
        <v>2</v>
      </c>
      <c r="I188" s="175"/>
      <c r="J188" s="176">
        <f t="shared" si="60"/>
        <v>0</v>
      </c>
      <c r="K188" s="172" t="s">
        <v>149</v>
      </c>
      <c r="L188" s="52"/>
      <c r="M188" s="177" t="s">
        <v>20</v>
      </c>
      <c r="N188" s="178" t="s">
        <v>45</v>
      </c>
      <c r="O188" s="33"/>
      <c r="P188" s="179">
        <f t="shared" si="61"/>
        <v>0</v>
      </c>
      <c r="Q188" s="179">
        <v>0</v>
      </c>
      <c r="R188" s="179">
        <f t="shared" si="62"/>
        <v>0</v>
      </c>
      <c r="S188" s="179">
        <v>0</v>
      </c>
      <c r="T188" s="180">
        <f t="shared" si="63"/>
        <v>0</v>
      </c>
      <c r="AR188" s="15" t="s">
        <v>143</v>
      </c>
      <c r="AT188" s="15" t="s">
        <v>145</v>
      </c>
      <c r="AU188" s="15" t="s">
        <v>22</v>
      </c>
      <c r="AY188" s="15" t="s">
        <v>144</v>
      </c>
      <c r="BE188" s="181">
        <f t="shared" si="64"/>
        <v>0</v>
      </c>
      <c r="BF188" s="181">
        <f t="shared" si="65"/>
        <v>0</v>
      </c>
      <c r="BG188" s="181">
        <f t="shared" si="66"/>
        <v>0</v>
      </c>
      <c r="BH188" s="181">
        <f t="shared" si="67"/>
        <v>0</v>
      </c>
      <c r="BI188" s="181">
        <f t="shared" si="68"/>
        <v>0</v>
      </c>
      <c r="BJ188" s="15" t="s">
        <v>22</v>
      </c>
      <c r="BK188" s="181">
        <f t="shared" si="69"/>
        <v>0</v>
      </c>
      <c r="BL188" s="15" t="s">
        <v>143</v>
      </c>
      <c r="BM188" s="15" t="s">
        <v>1823</v>
      </c>
    </row>
    <row r="189" spans="2:65" s="1" customFormat="1" ht="22.5" customHeight="1">
      <c r="B189" s="32"/>
      <c r="C189" s="170" t="s">
        <v>835</v>
      </c>
      <c r="D189" s="170" t="s">
        <v>145</v>
      </c>
      <c r="E189" s="171" t="s">
        <v>1163</v>
      </c>
      <c r="F189" s="172" t="s">
        <v>1824</v>
      </c>
      <c r="G189" s="173" t="s">
        <v>153</v>
      </c>
      <c r="H189" s="174">
        <v>2</v>
      </c>
      <c r="I189" s="175"/>
      <c r="J189" s="176">
        <f t="shared" si="60"/>
        <v>0</v>
      </c>
      <c r="K189" s="172" t="s">
        <v>149</v>
      </c>
      <c r="L189" s="52"/>
      <c r="M189" s="177" t="s">
        <v>20</v>
      </c>
      <c r="N189" s="178" t="s">
        <v>45</v>
      </c>
      <c r="O189" s="33"/>
      <c r="P189" s="179">
        <f t="shared" si="61"/>
        <v>0</v>
      </c>
      <c r="Q189" s="179">
        <v>0</v>
      </c>
      <c r="R189" s="179">
        <f t="shared" si="62"/>
        <v>0</v>
      </c>
      <c r="S189" s="179">
        <v>0</v>
      </c>
      <c r="T189" s="180">
        <f t="shared" si="63"/>
        <v>0</v>
      </c>
      <c r="AR189" s="15" t="s">
        <v>143</v>
      </c>
      <c r="AT189" s="15" t="s">
        <v>145</v>
      </c>
      <c r="AU189" s="15" t="s">
        <v>22</v>
      </c>
      <c r="AY189" s="15" t="s">
        <v>144</v>
      </c>
      <c r="BE189" s="181">
        <f t="shared" si="64"/>
        <v>0</v>
      </c>
      <c r="BF189" s="181">
        <f t="shared" si="65"/>
        <v>0</v>
      </c>
      <c r="BG189" s="181">
        <f t="shared" si="66"/>
        <v>0</v>
      </c>
      <c r="BH189" s="181">
        <f t="shared" si="67"/>
        <v>0</v>
      </c>
      <c r="BI189" s="181">
        <f t="shared" si="68"/>
        <v>0</v>
      </c>
      <c r="BJ189" s="15" t="s">
        <v>22</v>
      </c>
      <c r="BK189" s="181">
        <f t="shared" si="69"/>
        <v>0</v>
      </c>
      <c r="BL189" s="15" t="s">
        <v>143</v>
      </c>
      <c r="BM189" s="15" t="s">
        <v>1825</v>
      </c>
    </row>
    <row r="190" spans="2:65" s="1" customFormat="1" ht="31.5" customHeight="1">
      <c r="B190" s="32"/>
      <c r="C190" s="170" t="s">
        <v>840</v>
      </c>
      <c r="D190" s="170" t="s">
        <v>145</v>
      </c>
      <c r="E190" s="171" t="s">
        <v>924</v>
      </c>
      <c r="F190" s="172" t="s">
        <v>1709</v>
      </c>
      <c r="G190" s="173" t="s">
        <v>153</v>
      </c>
      <c r="H190" s="174">
        <v>17</v>
      </c>
      <c r="I190" s="175"/>
      <c r="J190" s="176">
        <f t="shared" si="60"/>
        <v>0</v>
      </c>
      <c r="K190" s="172" t="s">
        <v>149</v>
      </c>
      <c r="L190" s="52"/>
      <c r="M190" s="177" t="s">
        <v>20</v>
      </c>
      <c r="N190" s="178" t="s">
        <v>45</v>
      </c>
      <c r="O190" s="33"/>
      <c r="P190" s="179">
        <f t="shared" si="61"/>
        <v>0</v>
      </c>
      <c r="Q190" s="179">
        <v>0</v>
      </c>
      <c r="R190" s="179">
        <f t="shared" si="62"/>
        <v>0</v>
      </c>
      <c r="S190" s="179">
        <v>0</v>
      </c>
      <c r="T190" s="180">
        <f t="shared" si="63"/>
        <v>0</v>
      </c>
      <c r="AR190" s="15" t="s">
        <v>143</v>
      </c>
      <c r="AT190" s="15" t="s">
        <v>145</v>
      </c>
      <c r="AU190" s="15" t="s">
        <v>22</v>
      </c>
      <c r="AY190" s="15" t="s">
        <v>144</v>
      </c>
      <c r="BE190" s="181">
        <f t="shared" si="64"/>
        <v>0</v>
      </c>
      <c r="BF190" s="181">
        <f t="shared" si="65"/>
        <v>0</v>
      </c>
      <c r="BG190" s="181">
        <f t="shared" si="66"/>
        <v>0</v>
      </c>
      <c r="BH190" s="181">
        <f t="shared" si="67"/>
        <v>0</v>
      </c>
      <c r="BI190" s="181">
        <f t="shared" si="68"/>
        <v>0</v>
      </c>
      <c r="BJ190" s="15" t="s">
        <v>22</v>
      </c>
      <c r="BK190" s="181">
        <f t="shared" si="69"/>
        <v>0</v>
      </c>
      <c r="BL190" s="15" t="s">
        <v>143</v>
      </c>
      <c r="BM190" s="15" t="s">
        <v>1826</v>
      </c>
    </row>
    <row r="191" spans="2:65" s="1" customFormat="1" ht="22.5" customHeight="1">
      <c r="B191" s="32"/>
      <c r="C191" s="170" t="s">
        <v>844</v>
      </c>
      <c r="D191" s="170" t="s">
        <v>145</v>
      </c>
      <c r="E191" s="171" t="s">
        <v>1167</v>
      </c>
      <c r="F191" s="172" t="s">
        <v>1827</v>
      </c>
      <c r="G191" s="173" t="s">
        <v>192</v>
      </c>
      <c r="H191" s="174">
        <v>20</v>
      </c>
      <c r="I191" s="175"/>
      <c r="J191" s="176">
        <f t="shared" si="60"/>
        <v>0</v>
      </c>
      <c r="K191" s="172" t="s">
        <v>149</v>
      </c>
      <c r="L191" s="52"/>
      <c r="M191" s="177" t="s">
        <v>20</v>
      </c>
      <c r="N191" s="178" t="s">
        <v>45</v>
      </c>
      <c r="O191" s="33"/>
      <c r="P191" s="179">
        <f t="shared" si="61"/>
        <v>0</v>
      </c>
      <c r="Q191" s="179">
        <v>0</v>
      </c>
      <c r="R191" s="179">
        <f t="shared" si="62"/>
        <v>0</v>
      </c>
      <c r="S191" s="179">
        <v>0</v>
      </c>
      <c r="T191" s="180">
        <f t="shared" si="63"/>
        <v>0</v>
      </c>
      <c r="AR191" s="15" t="s">
        <v>143</v>
      </c>
      <c r="AT191" s="15" t="s">
        <v>145</v>
      </c>
      <c r="AU191" s="15" t="s">
        <v>22</v>
      </c>
      <c r="AY191" s="15" t="s">
        <v>144</v>
      </c>
      <c r="BE191" s="181">
        <f t="shared" si="64"/>
        <v>0</v>
      </c>
      <c r="BF191" s="181">
        <f t="shared" si="65"/>
        <v>0</v>
      </c>
      <c r="BG191" s="181">
        <f t="shared" si="66"/>
        <v>0</v>
      </c>
      <c r="BH191" s="181">
        <f t="shared" si="67"/>
        <v>0</v>
      </c>
      <c r="BI191" s="181">
        <f t="shared" si="68"/>
        <v>0</v>
      </c>
      <c r="BJ191" s="15" t="s">
        <v>22</v>
      </c>
      <c r="BK191" s="181">
        <f t="shared" si="69"/>
        <v>0</v>
      </c>
      <c r="BL191" s="15" t="s">
        <v>143</v>
      </c>
      <c r="BM191" s="15" t="s">
        <v>1828</v>
      </c>
    </row>
    <row r="192" spans="2:65" s="1" customFormat="1" ht="22.5" customHeight="1">
      <c r="B192" s="32"/>
      <c r="C192" s="170" t="s">
        <v>848</v>
      </c>
      <c r="D192" s="170" t="s">
        <v>145</v>
      </c>
      <c r="E192" s="171" t="s">
        <v>938</v>
      </c>
      <c r="F192" s="172" t="s">
        <v>1715</v>
      </c>
      <c r="G192" s="173" t="s">
        <v>192</v>
      </c>
      <c r="H192" s="174">
        <v>40</v>
      </c>
      <c r="I192" s="175"/>
      <c r="J192" s="176">
        <f t="shared" si="60"/>
        <v>0</v>
      </c>
      <c r="K192" s="172" t="s">
        <v>149</v>
      </c>
      <c r="L192" s="52"/>
      <c r="M192" s="177" t="s">
        <v>20</v>
      </c>
      <c r="N192" s="178" t="s">
        <v>45</v>
      </c>
      <c r="O192" s="33"/>
      <c r="P192" s="179">
        <f t="shared" si="61"/>
        <v>0</v>
      </c>
      <c r="Q192" s="179">
        <v>0</v>
      </c>
      <c r="R192" s="179">
        <f t="shared" si="62"/>
        <v>0</v>
      </c>
      <c r="S192" s="179">
        <v>0</v>
      </c>
      <c r="T192" s="180">
        <f t="shared" si="63"/>
        <v>0</v>
      </c>
      <c r="AR192" s="15" t="s">
        <v>143</v>
      </c>
      <c r="AT192" s="15" t="s">
        <v>145</v>
      </c>
      <c r="AU192" s="15" t="s">
        <v>22</v>
      </c>
      <c r="AY192" s="15" t="s">
        <v>144</v>
      </c>
      <c r="BE192" s="181">
        <f t="shared" si="64"/>
        <v>0</v>
      </c>
      <c r="BF192" s="181">
        <f t="shared" si="65"/>
        <v>0</v>
      </c>
      <c r="BG192" s="181">
        <f t="shared" si="66"/>
        <v>0</v>
      </c>
      <c r="BH192" s="181">
        <f t="shared" si="67"/>
        <v>0</v>
      </c>
      <c r="BI192" s="181">
        <f t="shared" si="68"/>
        <v>0</v>
      </c>
      <c r="BJ192" s="15" t="s">
        <v>22</v>
      </c>
      <c r="BK192" s="181">
        <f t="shared" si="69"/>
        <v>0</v>
      </c>
      <c r="BL192" s="15" t="s">
        <v>143</v>
      </c>
      <c r="BM192" s="15" t="s">
        <v>1829</v>
      </c>
    </row>
    <row r="193" spans="2:65" s="1" customFormat="1" ht="22.5" customHeight="1">
      <c r="B193" s="32"/>
      <c r="C193" s="170" t="s">
        <v>852</v>
      </c>
      <c r="D193" s="170" t="s">
        <v>145</v>
      </c>
      <c r="E193" s="171" t="s">
        <v>946</v>
      </c>
      <c r="F193" s="172" t="s">
        <v>1719</v>
      </c>
      <c r="G193" s="173" t="s">
        <v>192</v>
      </c>
      <c r="H193" s="174">
        <v>20</v>
      </c>
      <c r="I193" s="175"/>
      <c r="J193" s="176">
        <f t="shared" si="60"/>
        <v>0</v>
      </c>
      <c r="K193" s="172" t="s">
        <v>149</v>
      </c>
      <c r="L193" s="52"/>
      <c r="M193" s="177" t="s">
        <v>20</v>
      </c>
      <c r="N193" s="178" t="s">
        <v>45</v>
      </c>
      <c r="O193" s="33"/>
      <c r="P193" s="179">
        <f t="shared" si="61"/>
        <v>0</v>
      </c>
      <c r="Q193" s="179">
        <v>0</v>
      </c>
      <c r="R193" s="179">
        <f t="shared" si="62"/>
        <v>0</v>
      </c>
      <c r="S193" s="179">
        <v>0</v>
      </c>
      <c r="T193" s="180">
        <f t="shared" si="63"/>
        <v>0</v>
      </c>
      <c r="AR193" s="15" t="s">
        <v>143</v>
      </c>
      <c r="AT193" s="15" t="s">
        <v>145</v>
      </c>
      <c r="AU193" s="15" t="s">
        <v>22</v>
      </c>
      <c r="AY193" s="15" t="s">
        <v>144</v>
      </c>
      <c r="BE193" s="181">
        <f t="shared" si="64"/>
        <v>0</v>
      </c>
      <c r="BF193" s="181">
        <f t="shared" si="65"/>
        <v>0</v>
      </c>
      <c r="BG193" s="181">
        <f t="shared" si="66"/>
        <v>0</v>
      </c>
      <c r="BH193" s="181">
        <f t="shared" si="67"/>
        <v>0</v>
      </c>
      <c r="BI193" s="181">
        <f t="shared" si="68"/>
        <v>0</v>
      </c>
      <c r="BJ193" s="15" t="s">
        <v>22</v>
      </c>
      <c r="BK193" s="181">
        <f t="shared" si="69"/>
        <v>0</v>
      </c>
      <c r="BL193" s="15" t="s">
        <v>143</v>
      </c>
      <c r="BM193" s="15" t="s">
        <v>1830</v>
      </c>
    </row>
    <row r="194" spans="2:65" s="1" customFormat="1" ht="22.5" customHeight="1">
      <c r="B194" s="32"/>
      <c r="C194" s="170" t="s">
        <v>856</v>
      </c>
      <c r="D194" s="170" t="s">
        <v>145</v>
      </c>
      <c r="E194" s="171" t="s">
        <v>1831</v>
      </c>
      <c r="F194" s="172" t="s">
        <v>1832</v>
      </c>
      <c r="G194" s="173" t="s">
        <v>192</v>
      </c>
      <c r="H194" s="174">
        <v>20</v>
      </c>
      <c r="I194" s="175"/>
      <c r="J194" s="176">
        <f t="shared" si="60"/>
        <v>0</v>
      </c>
      <c r="K194" s="172" t="s">
        <v>149</v>
      </c>
      <c r="L194" s="52"/>
      <c r="M194" s="177" t="s">
        <v>20</v>
      </c>
      <c r="N194" s="178" t="s">
        <v>45</v>
      </c>
      <c r="O194" s="33"/>
      <c r="P194" s="179">
        <f t="shared" si="61"/>
        <v>0</v>
      </c>
      <c r="Q194" s="179">
        <v>0</v>
      </c>
      <c r="R194" s="179">
        <f t="shared" si="62"/>
        <v>0</v>
      </c>
      <c r="S194" s="179">
        <v>0</v>
      </c>
      <c r="T194" s="180">
        <f t="shared" si="63"/>
        <v>0</v>
      </c>
      <c r="AR194" s="15" t="s">
        <v>143</v>
      </c>
      <c r="AT194" s="15" t="s">
        <v>145</v>
      </c>
      <c r="AU194" s="15" t="s">
        <v>22</v>
      </c>
      <c r="AY194" s="15" t="s">
        <v>144</v>
      </c>
      <c r="BE194" s="181">
        <f t="shared" si="64"/>
        <v>0</v>
      </c>
      <c r="BF194" s="181">
        <f t="shared" si="65"/>
        <v>0</v>
      </c>
      <c r="BG194" s="181">
        <f t="shared" si="66"/>
        <v>0</v>
      </c>
      <c r="BH194" s="181">
        <f t="shared" si="67"/>
        <v>0</v>
      </c>
      <c r="BI194" s="181">
        <f t="shared" si="68"/>
        <v>0</v>
      </c>
      <c r="BJ194" s="15" t="s">
        <v>22</v>
      </c>
      <c r="BK194" s="181">
        <f t="shared" si="69"/>
        <v>0</v>
      </c>
      <c r="BL194" s="15" t="s">
        <v>143</v>
      </c>
      <c r="BM194" s="15" t="s">
        <v>1833</v>
      </c>
    </row>
    <row r="195" spans="2:65" s="1" customFormat="1" ht="22.5" customHeight="1">
      <c r="B195" s="32"/>
      <c r="C195" s="170" t="s">
        <v>860</v>
      </c>
      <c r="D195" s="170" t="s">
        <v>145</v>
      </c>
      <c r="E195" s="171" t="s">
        <v>1834</v>
      </c>
      <c r="F195" s="172" t="s">
        <v>1835</v>
      </c>
      <c r="G195" s="173" t="s">
        <v>192</v>
      </c>
      <c r="H195" s="174">
        <v>8</v>
      </c>
      <c r="I195" s="175"/>
      <c r="J195" s="176">
        <f t="shared" si="60"/>
        <v>0</v>
      </c>
      <c r="K195" s="172" t="s">
        <v>149</v>
      </c>
      <c r="L195" s="52"/>
      <c r="M195" s="177" t="s">
        <v>20</v>
      </c>
      <c r="N195" s="178" t="s">
        <v>45</v>
      </c>
      <c r="O195" s="33"/>
      <c r="P195" s="179">
        <f t="shared" si="61"/>
        <v>0</v>
      </c>
      <c r="Q195" s="179">
        <v>0</v>
      </c>
      <c r="R195" s="179">
        <f t="shared" si="62"/>
        <v>0</v>
      </c>
      <c r="S195" s="179">
        <v>0</v>
      </c>
      <c r="T195" s="180">
        <f t="shared" si="63"/>
        <v>0</v>
      </c>
      <c r="AR195" s="15" t="s">
        <v>143</v>
      </c>
      <c r="AT195" s="15" t="s">
        <v>145</v>
      </c>
      <c r="AU195" s="15" t="s">
        <v>22</v>
      </c>
      <c r="AY195" s="15" t="s">
        <v>144</v>
      </c>
      <c r="BE195" s="181">
        <f t="shared" si="64"/>
        <v>0</v>
      </c>
      <c r="BF195" s="181">
        <f t="shared" si="65"/>
        <v>0</v>
      </c>
      <c r="BG195" s="181">
        <f t="shared" si="66"/>
        <v>0</v>
      </c>
      <c r="BH195" s="181">
        <f t="shared" si="67"/>
        <v>0</v>
      </c>
      <c r="BI195" s="181">
        <f t="shared" si="68"/>
        <v>0</v>
      </c>
      <c r="BJ195" s="15" t="s">
        <v>22</v>
      </c>
      <c r="BK195" s="181">
        <f t="shared" si="69"/>
        <v>0</v>
      </c>
      <c r="BL195" s="15" t="s">
        <v>143</v>
      </c>
      <c r="BM195" s="15" t="s">
        <v>1836</v>
      </c>
    </row>
    <row r="196" spans="2:65" s="1" customFormat="1" ht="22.5" customHeight="1">
      <c r="B196" s="32"/>
      <c r="C196" s="170" t="s">
        <v>864</v>
      </c>
      <c r="D196" s="170" t="s">
        <v>145</v>
      </c>
      <c r="E196" s="171" t="s">
        <v>1173</v>
      </c>
      <c r="F196" s="172" t="s">
        <v>1837</v>
      </c>
      <c r="G196" s="173" t="s">
        <v>153</v>
      </c>
      <c r="H196" s="174">
        <v>6</v>
      </c>
      <c r="I196" s="175"/>
      <c r="J196" s="176">
        <f t="shared" si="60"/>
        <v>0</v>
      </c>
      <c r="K196" s="172" t="s">
        <v>149</v>
      </c>
      <c r="L196" s="52"/>
      <c r="M196" s="177" t="s">
        <v>20</v>
      </c>
      <c r="N196" s="178" t="s">
        <v>45</v>
      </c>
      <c r="O196" s="33"/>
      <c r="P196" s="179">
        <f t="shared" si="61"/>
        <v>0</v>
      </c>
      <c r="Q196" s="179">
        <v>0</v>
      </c>
      <c r="R196" s="179">
        <f t="shared" si="62"/>
        <v>0</v>
      </c>
      <c r="S196" s="179">
        <v>0</v>
      </c>
      <c r="T196" s="180">
        <f t="shared" si="63"/>
        <v>0</v>
      </c>
      <c r="AR196" s="15" t="s">
        <v>143</v>
      </c>
      <c r="AT196" s="15" t="s">
        <v>145</v>
      </c>
      <c r="AU196" s="15" t="s">
        <v>22</v>
      </c>
      <c r="AY196" s="15" t="s">
        <v>144</v>
      </c>
      <c r="BE196" s="181">
        <f t="shared" si="64"/>
        <v>0</v>
      </c>
      <c r="BF196" s="181">
        <f t="shared" si="65"/>
        <v>0</v>
      </c>
      <c r="BG196" s="181">
        <f t="shared" si="66"/>
        <v>0</v>
      </c>
      <c r="BH196" s="181">
        <f t="shared" si="67"/>
        <v>0</v>
      </c>
      <c r="BI196" s="181">
        <f t="shared" si="68"/>
        <v>0</v>
      </c>
      <c r="BJ196" s="15" t="s">
        <v>22</v>
      </c>
      <c r="BK196" s="181">
        <f t="shared" si="69"/>
        <v>0</v>
      </c>
      <c r="BL196" s="15" t="s">
        <v>143</v>
      </c>
      <c r="BM196" s="15" t="s">
        <v>1838</v>
      </c>
    </row>
    <row r="197" spans="2:65" s="1" customFormat="1" ht="31.5" customHeight="1">
      <c r="B197" s="32"/>
      <c r="C197" s="170" t="s">
        <v>868</v>
      </c>
      <c r="D197" s="170" t="s">
        <v>145</v>
      </c>
      <c r="E197" s="171" t="s">
        <v>1177</v>
      </c>
      <c r="F197" s="172" t="s">
        <v>1839</v>
      </c>
      <c r="G197" s="173" t="s">
        <v>1550</v>
      </c>
      <c r="H197" s="174">
        <v>8</v>
      </c>
      <c r="I197" s="175"/>
      <c r="J197" s="176">
        <f t="shared" si="60"/>
        <v>0</v>
      </c>
      <c r="K197" s="172" t="s">
        <v>149</v>
      </c>
      <c r="L197" s="52"/>
      <c r="M197" s="177" t="s">
        <v>20</v>
      </c>
      <c r="N197" s="178" t="s">
        <v>45</v>
      </c>
      <c r="O197" s="33"/>
      <c r="P197" s="179">
        <f t="shared" si="61"/>
        <v>0</v>
      </c>
      <c r="Q197" s="179">
        <v>0</v>
      </c>
      <c r="R197" s="179">
        <f t="shared" si="62"/>
        <v>0</v>
      </c>
      <c r="S197" s="179">
        <v>0</v>
      </c>
      <c r="T197" s="180">
        <f t="shared" si="63"/>
        <v>0</v>
      </c>
      <c r="AR197" s="15" t="s">
        <v>143</v>
      </c>
      <c r="AT197" s="15" t="s">
        <v>145</v>
      </c>
      <c r="AU197" s="15" t="s">
        <v>22</v>
      </c>
      <c r="AY197" s="15" t="s">
        <v>144</v>
      </c>
      <c r="BE197" s="181">
        <f t="shared" si="64"/>
        <v>0</v>
      </c>
      <c r="BF197" s="181">
        <f t="shared" si="65"/>
        <v>0</v>
      </c>
      <c r="BG197" s="181">
        <f t="shared" si="66"/>
        <v>0</v>
      </c>
      <c r="BH197" s="181">
        <f t="shared" si="67"/>
        <v>0</v>
      </c>
      <c r="BI197" s="181">
        <f t="shared" si="68"/>
        <v>0</v>
      </c>
      <c r="BJ197" s="15" t="s">
        <v>22</v>
      </c>
      <c r="BK197" s="181">
        <f t="shared" si="69"/>
        <v>0</v>
      </c>
      <c r="BL197" s="15" t="s">
        <v>143</v>
      </c>
      <c r="BM197" s="15" t="s">
        <v>1840</v>
      </c>
    </row>
    <row r="198" spans="2:65" s="1" customFormat="1" ht="22.5" customHeight="1">
      <c r="B198" s="32"/>
      <c r="C198" s="170" t="s">
        <v>872</v>
      </c>
      <c r="D198" s="170" t="s">
        <v>145</v>
      </c>
      <c r="E198" s="171" t="s">
        <v>1085</v>
      </c>
      <c r="F198" s="172" t="s">
        <v>1777</v>
      </c>
      <c r="G198" s="173" t="s">
        <v>1550</v>
      </c>
      <c r="H198" s="174">
        <v>22</v>
      </c>
      <c r="I198" s="175"/>
      <c r="J198" s="176">
        <f t="shared" si="60"/>
        <v>0</v>
      </c>
      <c r="K198" s="172" t="s">
        <v>149</v>
      </c>
      <c r="L198" s="52"/>
      <c r="M198" s="177" t="s">
        <v>20</v>
      </c>
      <c r="N198" s="178" t="s">
        <v>45</v>
      </c>
      <c r="O198" s="33"/>
      <c r="P198" s="179">
        <f t="shared" si="61"/>
        <v>0</v>
      </c>
      <c r="Q198" s="179">
        <v>0</v>
      </c>
      <c r="R198" s="179">
        <f t="shared" si="62"/>
        <v>0</v>
      </c>
      <c r="S198" s="179">
        <v>0</v>
      </c>
      <c r="T198" s="180">
        <f t="shared" si="63"/>
        <v>0</v>
      </c>
      <c r="AR198" s="15" t="s">
        <v>143</v>
      </c>
      <c r="AT198" s="15" t="s">
        <v>145</v>
      </c>
      <c r="AU198" s="15" t="s">
        <v>22</v>
      </c>
      <c r="AY198" s="15" t="s">
        <v>144</v>
      </c>
      <c r="BE198" s="181">
        <f t="shared" si="64"/>
        <v>0</v>
      </c>
      <c r="BF198" s="181">
        <f t="shared" si="65"/>
        <v>0</v>
      </c>
      <c r="BG198" s="181">
        <f t="shared" si="66"/>
        <v>0</v>
      </c>
      <c r="BH198" s="181">
        <f t="shared" si="67"/>
        <v>0</v>
      </c>
      <c r="BI198" s="181">
        <f t="shared" si="68"/>
        <v>0</v>
      </c>
      <c r="BJ198" s="15" t="s">
        <v>22</v>
      </c>
      <c r="BK198" s="181">
        <f t="shared" si="69"/>
        <v>0</v>
      </c>
      <c r="BL198" s="15" t="s">
        <v>143</v>
      </c>
      <c r="BM198" s="15" t="s">
        <v>1841</v>
      </c>
    </row>
    <row r="199" spans="2:63" s="9" customFormat="1" ht="37.35" customHeight="1">
      <c r="B199" s="156"/>
      <c r="C199" s="157"/>
      <c r="D199" s="158" t="s">
        <v>73</v>
      </c>
      <c r="E199" s="159" t="s">
        <v>1152</v>
      </c>
      <c r="F199" s="159" t="s">
        <v>1842</v>
      </c>
      <c r="G199" s="157"/>
      <c r="H199" s="157"/>
      <c r="I199" s="160"/>
      <c r="J199" s="161">
        <f>BK199</f>
        <v>0</v>
      </c>
      <c r="K199" s="157"/>
      <c r="L199" s="162"/>
      <c r="M199" s="163"/>
      <c r="N199" s="164"/>
      <c r="O199" s="164"/>
      <c r="P199" s="165">
        <f>SUM(P200:P207)</f>
        <v>0</v>
      </c>
      <c r="Q199" s="164"/>
      <c r="R199" s="165">
        <f>SUM(R200:R207)</f>
        <v>0</v>
      </c>
      <c r="S199" s="164"/>
      <c r="T199" s="166">
        <f>SUM(T200:T207)</f>
        <v>0</v>
      </c>
      <c r="AR199" s="167" t="s">
        <v>143</v>
      </c>
      <c r="AT199" s="168" t="s">
        <v>73</v>
      </c>
      <c r="AU199" s="168" t="s">
        <v>74</v>
      </c>
      <c r="AY199" s="167" t="s">
        <v>144</v>
      </c>
      <c r="BK199" s="169">
        <f>SUM(BK200:BK207)</f>
        <v>0</v>
      </c>
    </row>
    <row r="200" spans="2:65" s="1" customFormat="1" ht="31.5" customHeight="1">
      <c r="B200" s="32"/>
      <c r="C200" s="170" t="s">
        <v>876</v>
      </c>
      <c r="D200" s="170" t="s">
        <v>145</v>
      </c>
      <c r="E200" s="171" t="s">
        <v>171</v>
      </c>
      <c r="F200" s="172" t="s">
        <v>1843</v>
      </c>
      <c r="G200" s="173" t="s">
        <v>376</v>
      </c>
      <c r="H200" s="174">
        <v>1</v>
      </c>
      <c r="I200" s="175"/>
      <c r="J200" s="176">
        <f aca="true" t="shared" si="70" ref="J200:J206">ROUND(I200*H200,2)</f>
        <v>0</v>
      </c>
      <c r="K200" s="172" t="s">
        <v>149</v>
      </c>
      <c r="L200" s="52"/>
      <c r="M200" s="177" t="s">
        <v>20</v>
      </c>
      <c r="N200" s="178" t="s">
        <v>45</v>
      </c>
      <c r="O200" s="33"/>
      <c r="P200" s="179">
        <f aca="true" t="shared" si="71" ref="P200:P206">O200*H200</f>
        <v>0</v>
      </c>
      <c r="Q200" s="179">
        <v>0</v>
      </c>
      <c r="R200" s="179">
        <f aca="true" t="shared" si="72" ref="R200:R206">Q200*H200</f>
        <v>0</v>
      </c>
      <c r="S200" s="179">
        <v>0</v>
      </c>
      <c r="T200" s="180">
        <f aca="true" t="shared" si="73" ref="T200:T206">S200*H200</f>
        <v>0</v>
      </c>
      <c r="AR200" s="15" t="s">
        <v>143</v>
      </c>
      <c r="AT200" s="15" t="s">
        <v>145</v>
      </c>
      <c r="AU200" s="15" t="s">
        <v>22</v>
      </c>
      <c r="AY200" s="15" t="s">
        <v>144</v>
      </c>
      <c r="BE200" s="181">
        <f aca="true" t="shared" si="74" ref="BE200:BE206">IF(N200="základní",J200,0)</f>
        <v>0</v>
      </c>
      <c r="BF200" s="181">
        <f aca="true" t="shared" si="75" ref="BF200:BF206">IF(N200="snížená",J200,0)</f>
        <v>0</v>
      </c>
      <c r="BG200" s="181">
        <f aca="true" t="shared" si="76" ref="BG200:BG206">IF(N200="zákl. přenesená",J200,0)</f>
        <v>0</v>
      </c>
      <c r="BH200" s="181">
        <f aca="true" t="shared" si="77" ref="BH200:BH206">IF(N200="sníž. přenesená",J200,0)</f>
        <v>0</v>
      </c>
      <c r="BI200" s="181">
        <f aca="true" t="shared" si="78" ref="BI200:BI206">IF(N200="nulová",J200,0)</f>
        <v>0</v>
      </c>
      <c r="BJ200" s="15" t="s">
        <v>22</v>
      </c>
      <c r="BK200" s="181">
        <f aca="true" t="shared" si="79" ref="BK200:BK206">ROUND(I200*H200,2)</f>
        <v>0</v>
      </c>
      <c r="BL200" s="15" t="s">
        <v>143</v>
      </c>
      <c r="BM200" s="15" t="s">
        <v>1844</v>
      </c>
    </row>
    <row r="201" spans="2:65" s="1" customFormat="1" ht="22.5" customHeight="1">
      <c r="B201" s="32"/>
      <c r="C201" s="170" t="s">
        <v>880</v>
      </c>
      <c r="D201" s="170" t="s">
        <v>145</v>
      </c>
      <c r="E201" s="171" t="s">
        <v>1181</v>
      </c>
      <c r="F201" s="172" t="s">
        <v>1845</v>
      </c>
      <c r="G201" s="173" t="s">
        <v>1689</v>
      </c>
      <c r="H201" s="174">
        <v>1</v>
      </c>
      <c r="I201" s="175"/>
      <c r="J201" s="176">
        <f t="shared" si="70"/>
        <v>0</v>
      </c>
      <c r="K201" s="172" t="s">
        <v>149</v>
      </c>
      <c r="L201" s="52"/>
      <c r="M201" s="177" t="s">
        <v>20</v>
      </c>
      <c r="N201" s="178" t="s">
        <v>45</v>
      </c>
      <c r="O201" s="33"/>
      <c r="P201" s="179">
        <f t="shared" si="71"/>
        <v>0</v>
      </c>
      <c r="Q201" s="179">
        <v>0</v>
      </c>
      <c r="R201" s="179">
        <f t="shared" si="72"/>
        <v>0</v>
      </c>
      <c r="S201" s="179">
        <v>0</v>
      </c>
      <c r="T201" s="180">
        <f t="shared" si="73"/>
        <v>0</v>
      </c>
      <c r="AR201" s="15" t="s">
        <v>143</v>
      </c>
      <c r="AT201" s="15" t="s">
        <v>145</v>
      </c>
      <c r="AU201" s="15" t="s">
        <v>22</v>
      </c>
      <c r="AY201" s="15" t="s">
        <v>144</v>
      </c>
      <c r="BE201" s="181">
        <f t="shared" si="74"/>
        <v>0</v>
      </c>
      <c r="BF201" s="181">
        <f t="shared" si="75"/>
        <v>0</v>
      </c>
      <c r="BG201" s="181">
        <f t="shared" si="76"/>
        <v>0</v>
      </c>
      <c r="BH201" s="181">
        <f t="shared" si="77"/>
        <v>0</v>
      </c>
      <c r="BI201" s="181">
        <f t="shared" si="78"/>
        <v>0</v>
      </c>
      <c r="BJ201" s="15" t="s">
        <v>22</v>
      </c>
      <c r="BK201" s="181">
        <f t="shared" si="79"/>
        <v>0</v>
      </c>
      <c r="BL201" s="15" t="s">
        <v>143</v>
      </c>
      <c r="BM201" s="15" t="s">
        <v>1846</v>
      </c>
    </row>
    <row r="202" spans="2:65" s="1" customFormat="1" ht="22.5" customHeight="1">
      <c r="B202" s="32"/>
      <c r="C202" s="170" t="s">
        <v>884</v>
      </c>
      <c r="D202" s="170" t="s">
        <v>145</v>
      </c>
      <c r="E202" s="171" t="s">
        <v>1093</v>
      </c>
      <c r="F202" s="172" t="s">
        <v>1784</v>
      </c>
      <c r="G202" s="173" t="s">
        <v>1689</v>
      </c>
      <c r="H202" s="174">
        <v>1</v>
      </c>
      <c r="I202" s="175"/>
      <c r="J202" s="176">
        <f t="shared" si="70"/>
        <v>0</v>
      </c>
      <c r="K202" s="172" t="s">
        <v>149</v>
      </c>
      <c r="L202" s="52"/>
      <c r="M202" s="177" t="s">
        <v>20</v>
      </c>
      <c r="N202" s="178" t="s">
        <v>45</v>
      </c>
      <c r="O202" s="33"/>
      <c r="P202" s="179">
        <f t="shared" si="71"/>
        <v>0</v>
      </c>
      <c r="Q202" s="179">
        <v>0</v>
      </c>
      <c r="R202" s="179">
        <f t="shared" si="72"/>
        <v>0</v>
      </c>
      <c r="S202" s="179">
        <v>0</v>
      </c>
      <c r="T202" s="180">
        <f t="shared" si="73"/>
        <v>0</v>
      </c>
      <c r="AR202" s="15" t="s">
        <v>143</v>
      </c>
      <c r="AT202" s="15" t="s">
        <v>145</v>
      </c>
      <c r="AU202" s="15" t="s">
        <v>22</v>
      </c>
      <c r="AY202" s="15" t="s">
        <v>144</v>
      </c>
      <c r="BE202" s="181">
        <f t="shared" si="74"/>
        <v>0</v>
      </c>
      <c r="BF202" s="181">
        <f t="shared" si="75"/>
        <v>0</v>
      </c>
      <c r="BG202" s="181">
        <f t="shared" si="76"/>
        <v>0</v>
      </c>
      <c r="BH202" s="181">
        <f t="shared" si="77"/>
        <v>0</v>
      </c>
      <c r="BI202" s="181">
        <f t="shared" si="78"/>
        <v>0</v>
      </c>
      <c r="BJ202" s="15" t="s">
        <v>22</v>
      </c>
      <c r="BK202" s="181">
        <f t="shared" si="79"/>
        <v>0</v>
      </c>
      <c r="BL202" s="15" t="s">
        <v>143</v>
      </c>
      <c r="BM202" s="15" t="s">
        <v>1847</v>
      </c>
    </row>
    <row r="203" spans="2:65" s="1" customFormat="1" ht="22.5" customHeight="1">
      <c r="B203" s="32"/>
      <c r="C203" s="170" t="s">
        <v>888</v>
      </c>
      <c r="D203" s="170" t="s">
        <v>145</v>
      </c>
      <c r="E203" s="171" t="s">
        <v>1097</v>
      </c>
      <c r="F203" s="172" t="s">
        <v>1786</v>
      </c>
      <c r="G203" s="173" t="s">
        <v>1689</v>
      </c>
      <c r="H203" s="174">
        <v>1</v>
      </c>
      <c r="I203" s="175"/>
      <c r="J203" s="176">
        <f t="shared" si="70"/>
        <v>0</v>
      </c>
      <c r="K203" s="172" t="s">
        <v>149</v>
      </c>
      <c r="L203" s="52"/>
      <c r="M203" s="177" t="s">
        <v>20</v>
      </c>
      <c r="N203" s="178" t="s">
        <v>45</v>
      </c>
      <c r="O203" s="33"/>
      <c r="P203" s="179">
        <f t="shared" si="71"/>
        <v>0</v>
      </c>
      <c r="Q203" s="179">
        <v>0</v>
      </c>
      <c r="R203" s="179">
        <f t="shared" si="72"/>
        <v>0</v>
      </c>
      <c r="S203" s="179">
        <v>0</v>
      </c>
      <c r="T203" s="180">
        <f t="shared" si="73"/>
        <v>0</v>
      </c>
      <c r="AR203" s="15" t="s">
        <v>143</v>
      </c>
      <c r="AT203" s="15" t="s">
        <v>145</v>
      </c>
      <c r="AU203" s="15" t="s">
        <v>22</v>
      </c>
      <c r="AY203" s="15" t="s">
        <v>144</v>
      </c>
      <c r="BE203" s="181">
        <f t="shared" si="74"/>
        <v>0</v>
      </c>
      <c r="BF203" s="181">
        <f t="shared" si="75"/>
        <v>0</v>
      </c>
      <c r="BG203" s="181">
        <f t="shared" si="76"/>
        <v>0</v>
      </c>
      <c r="BH203" s="181">
        <f t="shared" si="77"/>
        <v>0</v>
      </c>
      <c r="BI203" s="181">
        <f t="shared" si="78"/>
        <v>0</v>
      </c>
      <c r="BJ203" s="15" t="s">
        <v>22</v>
      </c>
      <c r="BK203" s="181">
        <f t="shared" si="79"/>
        <v>0</v>
      </c>
      <c r="BL203" s="15" t="s">
        <v>143</v>
      </c>
      <c r="BM203" s="15" t="s">
        <v>1848</v>
      </c>
    </row>
    <row r="204" spans="2:65" s="1" customFormat="1" ht="31.5" customHeight="1">
      <c r="B204" s="32"/>
      <c r="C204" s="170" t="s">
        <v>892</v>
      </c>
      <c r="D204" s="170" t="s">
        <v>145</v>
      </c>
      <c r="E204" s="171" t="s">
        <v>1100</v>
      </c>
      <c r="F204" s="172" t="s">
        <v>1788</v>
      </c>
      <c r="G204" s="173" t="s">
        <v>1689</v>
      </c>
      <c r="H204" s="174">
        <v>1</v>
      </c>
      <c r="I204" s="175"/>
      <c r="J204" s="176">
        <f t="shared" si="70"/>
        <v>0</v>
      </c>
      <c r="K204" s="172" t="s">
        <v>149</v>
      </c>
      <c r="L204" s="52"/>
      <c r="M204" s="177" t="s">
        <v>20</v>
      </c>
      <c r="N204" s="178" t="s">
        <v>45</v>
      </c>
      <c r="O204" s="33"/>
      <c r="P204" s="179">
        <f t="shared" si="71"/>
        <v>0</v>
      </c>
      <c r="Q204" s="179">
        <v>0</v>
      </c>
      <c r="R204" s="179">
        <f t="shared" si="72"/>
        <v>0</v>
      </c>
      <c r="S204" s="179">
        <v>0</v>
      </c>
      <c r="T204" s="180">
        <f t="shared" si="73"/>
        <v>0</v>
      </c>
      <c r="AR204" s="15" t="s">
        <v>143</v>
      </c>
      <c r="AT204" s="15" t="s">
        <v>145</v>
      </c>
      <c r="AU204" s="15" t="s">
        <v>22</v>
      </c>
      <c r="AY204" s="15" t="s">
        <v>144</v>
      </c>
      <c r="BE204" s="181">
        <f t="shared" si="74"/>
        <v>0</v>
      </c>
      <c r="BF204" s="181">
        <f t="shared" si="75"/>
        <v>0</v>
      </c>
      <c r="BG204" s="181">
        <f t="shared" si="76"/>
        <v>0</v>
      </c>
      <c r="BH204" s="181">
        <f t="shared" si="77"/>
        <v>0</v>
      </c>
      <c r="BI204" s="181">
        <f t="shared" si="78"/>
        <v>0</v>
      </c>
      <c r="BJ204" s="15" t="s">
        <v>22</v>
      </c>
      <c r="BK204" s="181">
        <f t="shared" si="79"/>
        <v>0</v>
      </c>
      <c r="BL204" s="15" t="s">
        <v>143</v>
      </c>
      <c r="BM204" s="15" t="s">
        <v>1849</v>
      </c>
    </row>
    <row r="205" spans="2:65" s="1" customFormat="1" ht="31.5" customHeight="1">
      <c r="B205" s="32"/>
      <c r="C205" s="170" t="s">
        <v>896</v>
      </c>
      <c r="D205" s="170" t="s">
        <v>145</v>
      </c>
      <c r="E205" s="171" t="s">
        <v>1104</v>
      </c>
      <c r="F205" s="172" t="s">
        <v>1790</v>
      </c>
      <c r="G205" s="173" t="s">
        <v>1689</v>
      </c>
      <c r="H205" s="174">
        <v>1</v>
      </c>
      <c r="I205" s="175"/>
      <c r="J205" s="176">
        <f t="shared" si="70"/>
        <v>0</v>
      </c>
      <c r="K205" s="172" t="s">
        <v>149</v>
      </c>
      <c r="L205" s="52"/>
      <c r="M205" s="177" t="s">
        <v>20</v>
      </c>
      <c r="N205" s="178" t="s">
        <v>45</v>
      </c>
      <c r="O205" s="33"/>
      <c r="P205" s="179">
        <f t="shared" si="71"/>
        <v>0</v>
      </c>
      <c r="Q205" s="179">
        <v>0</v>
      </c>
      <c r="R205" s="179">
        <f t="shared" si="72"/>
        <v>0</v>
      </c>
      <c r="S205" s="179">
        <v>0</v>
      </c>
      <c r="T205" s="180">
        <f t="shared" si="73"/>
        <v>0</v>
      </c>
      <c r="AR205" s="15" t="s">
        <v>143</v>
      </c>
      <c r="AT205" s="15" t="s">
        <v>145</v>
      </c>
      <c r="AU205" s="15" t="s">
        <v>22</v>
      </c>
      <c r="AY205" s="15" t="s">
        <v>144</v>
      </c>
      <c r="BE205" s="181">
        <f t="shared" si="74"/>
        <v>0</v>
      </c>
      <c r="BF205" s="181">
        <f t="shared" si="75"/>
        <v>0</v>
      </c>
      <c r="BG205" s="181">
        <f t="shared" si="76"/>
        <v>0</v>
      </c>
      <c r="BH205" s="181">
        <f t="shared" si="77"/>
        <v>0</v>
      </c>
      <c r="BI205" s="181">
        <f t="shared" si="78"/>
        <v>0</v>
      </c>
      <c r="BJ205" s="15" t="s">
        <v>22</v>
      </c>
      <c r="BK205" s="181">
        <f t="shared" si="79"/>
        <v>0</v>
      </c>
      <c r="BL205" s="15" t="s">
        <v>143</v>
      </c>
      <c r="BM205" s="15" t="s">
        <v>1850</v>
      </c>
    </row>
    <row r="206" spans="2:65" s="1" customFormat="1" ht="22.5" customHeight="1">
      <c r="B206" s="32"/>
      <c r="C206" s="170" t="s">
        <v>900</v>
      </c>
      <c r="D206" s="170" t="s">
        <v>145</v>
      </c>
      <c r="E206" s="171" t="s">
        <v>1108</v>
      </c>
      <c r="F206" s="172" t="s">
        <v>1792</v>
      </c>
      <c r="G206" s="173" t="s">
        <v>192</v>
      </c>
      <c r="H206" s="174">
        <v>25</v>
      </c>
      <c r="I206" s="175"/>
      <c r="J206" s="176">
        <f t="shared" si="70"/>
        <v>0</v>
      </c>
      <c r="K206" s="172" t="s">
        <v>149</v>
      </c>
      <c r="L206" s="52"/>
      <c r="M206" s="177" t="s">
        <v>20</v>
      </c>
      <c r="N206" s="178" t="s">
        <v>45</v>
      </c>
      <c r="O206" s="33"/>
      <c r="P206" s="179">
        <f t="shared" si="71"/>
        <v>0</v>
      </c>
      <c r="Q206" s="179">
        <v>0</v>
      </c>
      <c r="R206" s="179">
        <f t="shared" si="72"/>
        <v>0</v>
      </c>
      <c r="S206" s="179">
        <v>0</v>
      </c>
      <c r="T206" s="180">
        <f t="shared" si="73"/>
        <v>0</v>
      </c>
      <c r="AR206" s="15" t="s">
        <v>143</v>
      </c>
      <c r="AT206" s="15" t="s">
        <v>145</v>
      </c>
      <c r="AU206" s="15" t="s">
        <v>22</v>
      </c>
      <c r="AY206" s="15" t="s">
        <v>144</v>
      </c>
      <c r="BE206" s="181">
        <f t="shared" si="74"/>
        <v>0</v>
      </c>
      <c r="BF206" s="181">
        <f t="shared" si="75"/>
        <v>0</v>
      </c>
      <c r="BG206" s="181">
        <f t="shared" si="76"/>
        <v>0</v>
      </c>
      <c r="BH206" s="181">
        <f t="shared" si="77"/>
        <v>0</v>
      </c>
      <c r="BI206" s="181">
        <f t="shared" si="78"/>
        <v>0</v>
      </c>
      <c r="BJ206" s="15" t="s">
        <v>22</v>
      </c>
      <c r="BK206" s="181">
        <f t="shared" si="79"/>
        <v>0</v>
      </c>
      <c r="BL206" s="15" t="s">
        <v>143</v>
      </c>
      <c r="BM206" s="15" t="s">
        <v>1851</v>
      </c>
    </row>
    <row r="207" spans="2:47" s="1" customFormat="1" ht="27">
      <c r="B207" s="32"/>
      <c r="C207" s="54"/>
      <c r="D207" s="186" t="s">
        <v>1298</v>
      </c>
      <c r="E207" s="54"/>
      <c r="F207" s="187" t="s">
        <v>1852</v>
      </c>
      <c r="G207" s="54"/>
      <c r="H207" s="54"/>
      <c r="I207" s="143"/>
      <c r="J207" s="54"/>
      <c r="K207" s="54"/>
      <c r="L207" s="52"/>
      <c r="M207" s="69"/>
      <c r="N207" s="33"/>
      <c r="O207" s="33"/>
      <c r="P207" s="33"/>
      <c r="Q207" s="33"/>
      <c r="R207" s="33"/>
      <c r="S207" s="33"/>
      <c r="T207" s="70"/>
      <c r="AT207" s="15" t="s">
        <v>1298</v>
      </c>
      <c r="AU207" s="15" t="s">
        <v>22</v>
      </c>
    </row>
    <row r="208" spans="2:63" s="9" customFormat="1" ht="37.35" customHeight="1">
      <c r="B208" s="156"/>
      <c r="C208" s="157"/>
      <c r="D208" s="158" t="s">
        <v>73</v>
      </c>
      <c r="E208" s="159" t="s">
        <v>1170</v>
      </c>
      <c r="F208" s="159" t="s">
        <v>1853</v>
      </c>
      <c r="G208" s="157"/>
      <c r="H208" s="157"/>
      <c r="I208" s="160"/>
      <c r="J208" s="161">
        <f>BK208</f>
        <v>0</v>
      </c>
      <c r="K208" s="157"/>
      <c r="L208" s="162"/>
      <c r="M208" s="163"/>
      <c r="N208" s="164"/>
      <c r="O208" s="164"/>
      <c r="P208" s="165">
        <f>SUM(P209:P218)</f>
        <v>0</v>
      </c>
      <c r="Q208" s="164"/>
      <c r="R208" s="165">
        <f>SUM(R209:R218)</f>
        <v>0</v>
      </c>
      <c r="S208" s="164"/>
      <c r="T208" s="166">
        <f>SUM(T209:T218)</f>
        <v>0</v>
      </c>
      <c r="AR208" s="167" t="s">
        <v>143</v>
      </c>
      <c r="AT208" s="168" t="s">
        <v>73</v>
      </c>
      <c r="AU208" s="168" t="s">
        <v>74</v>
      </c>
      <c r="AY208" s="167" t="s">
        <v>144</v>
      </c>
      <c r="BK208" s="169">
        <f>SUM(BK209:BK218)</f>
        <v>0</v>
      </c>
    </row>
    <row r="209" spans="2:65" s="1" customFormat="1" ht="22.5" customHeight="1">
      <c r="B209" s="32"/>
      <c r="C209" s="170" t="s">
        <v>904</v>
      </c>
      <c r="D209" s="170" t="s">
        <v>145</v>
      </c>
      <c r="E209" s="171" t="s">
        <v>175</v>
      </c>
      <c r="F209" s="172" t="s">
        <v>1854</v>
      </c>
      <c r="G209" s="173" t="s">
        <v>376</v>
      </c>
      <c r="H209" s="174">
        <v>1</v>
      </c>
      <c r="I209" s="175"/>
      <c r="J209" s="176">
        <f>ROUND(I209*H209,2)</f>
        <v>0</v>
      </c>
      <c r="K209" s="172" t="s">
        <v>149</v>
      </c>
      <c r="L209" s="52"/>
      <c r="M209" s="177" t="s">
        <v>20</v>
      </c>
      <c r="N209" s="178" t="s">
        <v>45</v>
      </c>
      <c r="O209" s="33"/>
      <c r="P209" s="179">
        <f>O209*H209</f>
        <v>0</v>
      </c>
      <c r="Q209" s="179">
        <v>0</v>
      </c>
      <c r="R209" s="179">
        <f>Q209*H209</f>
        <v>0</v>
      </c>
      <c r="S209" s="179">
        <v>0</v>
      </c>
      <c r="T209" s="180">
        <f>S209*H209</f>
        <v>0</v>
      </c>
      <c r="AR209" s="15" t="s">
        <v>143</v>
      </c>
      <c r="AT209" s="15" t="s">
        <v>145</v>
      </c>
      <c r="AU209" s="15" t="s">
        <v>22</v>
      </c>
      <c r="AY209" s="15" t="s">
        <v>144</v>
      </c>
      <c r="BE209" s="181">
        <f>IF(N209="základní",J209,0)</f>
        <v>0</v>
      </c>
      <c r="BF209" s="181">
        <f>IF(N209="snížená",J209,0)</f>
        <v>0</v>
      </c>
      <c r="BG209" s="181">
        <f>IF(N209="zákl. přenesená",J209,0)</f>
        <v>0</v>
      </c>
      <c r="BH209" s="181">
        <f>IF(N209="sníž. přenesená",J209,0)</f>
        <v>0</v>
      </c>
      <c r="BI209" s="181">
        <f>IF(N209="nulová",J209,0)</f>
        <v>0</v>
      </c>
      <c r="BJ209" s="15" t="s">
        <v>22</v>
      </c>
      <c r="BK209" s="181">
        <f>ROUND(I209*H209,2)</f>
        <v>0</v>
      </c>
      <c r="BL209" s="15" t="s">
        <v>143</v>
      </c>
      <c r="BM209" s="15" t="s">
        <v>1855</v>
      </c>
    </row>
    <row r="210" spans="2:65" s="1" customFormat="1" ht="31.5" customHeight="1">
      <c r="B210" s="32"/>
      <c r="C210" s="170" t="s">
        <v>908</v>
      </c>
      <c r="D210" s="170" t="s">
        <v>145</v>
      </c>
      <c r="E210" s="171" t="s">
        <v>1185</v>
      </c>
      <c r="F210" s="172" t="s">
        <v>1856</v>
      </c>
      <c r="G210" s="173" t="s">
        <v>1689</v>
      </c>
      <c r="H210" s="174">
        <v>1</v>
      </c>
      <c r="I210" s="175"/>
      <c r="J210" s="176">
        <f>ROUND(I210*H210,2)</f>
        <v>0</v>
      </c>
      <c r="K210" s="172" t="s">
        <v>149</v>
      </c>
      <c r="L210" s="52"/>
      <c r="M210" s="177" t="s">
        <v>20</v>
      </c>
      <c r="N210" s="178" t="s">
        <v>45</v>
      </c>
      <c r="O210" s="33"/>
      <c r="P210" s="179">
        <f>O210*H210</f>
        <v>0</v>
      </c>
      <c r="Q210" s="179">
        <v>0</v>
      </c>
      <c r="R210" s="179">
        <f>Q210*H210</f>
        <v>0</v>
      </c>
      <c r="S210" s="179">
        <v>0</v>
      </c>
      <c r="T210" s="180">
        <f>S210*H210</f>
        <v>0</v>
      </c>
      <c r="AR210" s="15" t="s">
        <v>143</v>
      </c>
      <c r="AT210" s="15" t="s">
        <v>145</v>
      </c>
      <c r="AU210" s="15" t="s">
        <v>22</v>
      </c>
      <c r="AY210" s="15" t="s">
        <v>144</v>
      </c>
      <c r="BE210" s="181">
        <f>IF(N210="základní",J210,0)</f>
        <v>0</v>
      </c>
      <c r="BF210" s="181">
        <f>IF(N210="snížená",J210,0)</f>
        <v>0</v>
      </c>
      <c r="BG210" s="181">
        <f>IF(N210="zákl. přenesená",J210,0)</f>
        <v>0</v>
      </c>
      <c r="BH210" s="181">
        <f>IF(N210="sníž. přenesená",J210,0)</f>
        <v>0</v>
      </c>
      <c r="BI210" s="181">
        <f>IF(N210="nulová",J210,0)</f>
        <v>0</v>
      </c>
      <c r="BJ210" s="15" t="s">
        <v>22</v>
      </c>
      <c r="BK210" s="181">
        <f>ROUND(I210*H210,2)</f>
        <v>0</v>
      </c>
      <c r="BL210" s="15" t="s">
        <v>143</v>
      </c>
      <c r="BM210" s="15" t="s">
        <v>1857</v>
      </c>
    </row>
    <row r="211" spans="2:47" s="1" customFormat="1" ht="40.5">
      <c r="B211" s="32"/>
      <c r="C211" s="54"/>
      <c r="D211" s="188" t="s">
        <v>1298</v>
      </c>
      <c r="E211" s="54"/>
      <c r="F211" s="189" t="s">
        <v>1858</v>
      </c>
      <c r="G211" s="54"/>
      <c r="H211" s="54"/>
      <c r="I211" s="143"/>
      <c r="J211" s="54"/>
      <c r="K211" s="54"/>
      <c r="L211" s="52"/>
      <c r="M211" s="69"/>
      <c r="N211" s="33"/>
      <c r="O211" s="33"/>
      <c r="P211" s="33"/>
      <c r="Q211" s="33"/>
      <c r="R211" s="33"/>
      <c r="S211" s="33"/>
      <c r="T211" s="70"/>
      <c r="AT211" s="15" t="s">
        <v>1298</v>
      </c>
      <c r="AU211" s="15" t="s">
        <v>22</v>
      </c>
    </row>
    <row r="212" spans="2:65" s="1" customFormat="1" ht="31.5" customHeight="1">
      <c r="B212" s="32"/>
      <c r="C212" s="170" t="s">
        <v>912</v>
      </c>
      <c r="D212" s="170" t="s">
        <v>145</v>
      </c>
      <c r="E212" s="171" t="s">
        <v>1191</v>
      </c>
      <c r="F212" s="172" t="s">
        <v>1859</v>
      </c>
      <c r="G212" s="173" t="s">
        <v>1689</v>
      </c>
      <c r="H212" s="174">
        <v>1</v>
      </c>
      <c r="I212" s="175"/>
      <c r="J212" s="176">
        <f>ROUND(I212*H212,2)</f>
        <v>0</v>
      </c>
      <c r="K212" s="172" t="s">
        <v>149</v>
      </c>
      <c r="L212" s="52"/>
      <c r="M212" s="177" t="s">
        <v>20</v>
      </c>
      <c r="N212" s="178" t="s">
        <v>45</v>
      </c>
      <c r="O212" s="33"/>
      <c r="P212" s="179">
        <f>O212*H212</f>
        <v>0</v>
      </c>
      <c r="Q212" s="179">
        <v>0</v>
      </c>
      <c r="R212" s="179">
        <f>Q212*H212</f>
        <v>0</v>
      </c>
      <c r="S212" s="179">
        <v>0</v>
      </c>
      <c r="T212" s="180">
        <f>S212*H212</f>
        <v>0</v>
      </c>
      <c r="AR212" s="15" t="s">
        <v>143</v>
      </c>
      <c r="AT212" s="15" t="s">
        <v>145</v>
      </c>
      <c r="AU212" s="15" t="s">
        <v>22</v>
      </c>
      <c r="AY212" s="15" t="s">
        <v>144</v>
      </c>
      <c r="BE212" s="181">
        <f>IF(N212="základní",J212,0)</f>
        <v>0</v>
      </c>
      <c r="BF212" s="181">
        <f>IF(N212="snížená",J212,0)</f>
        <v>0</v>
      </c>
      <c r="BG212" s="181">
        <f>IF(N212="zákl. přenesená",J212,0)</f>
        <v>0</v>
      </c>
      <c r="BH212" s="181">
        <f>IF(N212="sníž. přenesená",J212,0)</f>
        <v>0</v>
      </c>
      <c r="BI212" s="181">
        <f>IF(N212="nulová",J212,0)</f>
        <v>0</v>
      </c>
      <c r="BJ212" s="15" t="s">
        <v>22</v>
      </c>
      <c r="BK212" s="181">
        <f>ROUND(I212*H212,2)</f>
        <v>0</v>
      </c>
      <c r="BL212" s="15" t="s">
        <v>143</v>
      </c>
      <c r="BM212" s="15" t="s">
        <v>1860</v>
      </c>
    </row>
    <row r="213" spans="2:47" s="1" customFormat="1" ht="40.5">
      <c r="B213" s="32"/>
      <c r="C213" s="54"/>
      <c r="D213" s="188" t="s">
        <v>1298</v>
      </c>
      <c r="E213" s="54"/>
      <c r="F213" s="189" t="s">
        <v>1861</v>
      </c>
      <c r="G213" s="54"/>
      <c r="H213" s="54"/>
      <c r="I213" s="143"/>
      <c r="J213" s="54"/>
      <c r="K213" s="54"/>
      <c r="L213" s="52"/>
      <c r="M213" s="69"/>
      <c r="N213" s="33"/>
      <c r="O213" s="33"/>
      <c r="P213" s="33"/>
      <c r="Q213" s="33"/>
      <c r="R213" s="33"/>
      <c r="S213" s="33"/>
      <c r="T213" s="70"/>
      <c r="AT213" s="15" t="s">
        <v>1298</v>
      </c>
      <c r="AU213" s="15" t="s">
        <v>22</v>
      </c>
    </row>
    <row r="214" spans="2:65" s="1" customFormat="1" ht="22.5" customHeight="1">
      <c r="B214" s="32"/>
      <c r="C214" s="170" t="s">
        <v>916</v>
      </c>
      <c r="D214" s="170" t="s">
        <v>145</v>
      </c>
      <c r="E214" s="171" t="s">
        <v>1093</v>
      </c>
      <c r="F214" s="172" t="s">
        <v>1784</v>
      </c>
      <c r="G214" s="173" t="s">
        <v>1689</v>
      </c>
      <c r="H214" s="174">
        <v>2</v>
      </c>
      <c r="I214" s="175"/>
      <c r="J214" s="176">
        <f>ROUND(I214*H214,2)</f>
        <v>0</v>
      </c>
      <c r="K214" s="172" t="s">
        <v>149</v>
      </c>
      <c r="L214" s="52"/>
      <c r="M214" s="177" t="s">
        <v>20</v>
      </c>
      <c r="N214" s="178" t="s">
        <v>45</v>
      </c>
      <c r="O214" s="33"/>
      <c r="P214" s="179">
        <f>O214*H214</f>
        <v>0</v>
      </c>
      <c r="Q214" s="179">
        <v>0</v>
      </c>
      <c r="R214" s="179">
        <f>Q214*H214</f>
        <v>0</v>
      </c>
      <c r="S214" s="179">
        <v>0</v>
      </c>
      <c r="T214" s="180">
        <f>S214*H214</f>
        <v>0</v>
      </c>
      <c r="AR214" s="15" t="s">
        <v>143</v>
      </c>
      <c r="AT214" s="15" t="s">
        <v>145</v>
      </c>
      <c r="AU214" s="15" t="s">
        <v>22</v>
      </c>
      <c r="AY214" s="15" t="s">
        <v>144</v>
      </c>
      <c r="BE214" s="181">
        <f>IF(N214="základní",J214,0)</f>
        <v>0</v>
      </c>
      <c r="BF214" s="181">
        <f>IF(N214="snížená",J214,0)</f>
        <v>0</v>
      </c>
      <c r="BG214" s="181">
        <f>IF(N214="zákl. přenesená",J214,0)</f>
        <v>0</v>
      </c>
      <c r="BH214" s="181">
        <f>IF(N214="sníž. přenesená",J214,0)</f>
        <v>0</v>
      </c>
      <c r="BI214" s="181">
        <f>IF(N214="nulová",J214,0)</f>
        <v>0</v>
      </c>
      <c r="BJ214" s="15" t="s">
        <v>22</v>
      </c>
      <c r="BK214" s="181">
        <f>ROUND(I214*H214,2)</f>
        <v>0</v>
      </c>
      <c r="BL214" s="15" t="s">
        <v>143</v>
      </c>
      <c r="BM214" s="15" t="s">
        <v>1862</v>
      </c>
    </row>
    <row r="215" spans="2:65" s="1" customFormat="1" ht="22.5" customHeight="1">
      <c r="B215" s="32"/>
      <c r="C215" s="170" t="s">
        <v>920</v>
      </c>
      <c r="D215" s="170" t="s">
        <v>145</v>
      </c>
      <c r="E215" s="171" t="s">
        <v>1122</v>
      </c>
      <c r="F215" s="172" t="s">
        <v>1801</v>
      </c>
      <c r="G215" s="173" t="s">
        <v>153</v>
      </c>
      <c r="H215" s="174">
        <v>7</v>
      </c>
      <c r="I215" s="175"/>
      <c r="J215" s="176">
        <f>ROUND(I215*H215,2)</f>
        <v>0</v>
      </c>
      <c r="K215" s="172" t="s">
        <v>149</v>
      </c>
      <c r="L215" s="52"/>
      <c r="M215" s="177" t="s">
        <v>20</v>
      </c>
      <c r="N215" s="178" t="s">
        <v>45</v>
      </c>
      <c r="O215" s="33"/>
      <c r="P215" s="179">
        <f>O215*H215</f>
        <v>0</v>
      </c>
      <c r="Q215" s="179">
        <v>0</v>
      </c>
      <c r="R215" s="179">
        <f>Q215*H215</f>
        <v>0</v>
      </c>
      <c r="S215" s="179">
        <v>0</v>
      </c>
      <c r="T215" s="180">
        <f>S215*H215</f>
        <v>0</v>
      </c>
      <c r="AR215" s="15" t="s">
        <v>143</v>
      </c>
      <c r="AT215" s="15" t="s">
        <v>145</v>
      </c>
      <c r="AU215" s="15" t="s">
        <v>22</v>
      </c>
      <c r="AY215" s="15" t="s">
        <v>144</v>
      </c>
      <c r="BE215" s="181">
        <f>IF(N215="základní",J215,0)</f>
        <v>0</v>
      </c>
      <c r="BF215" s="181">
        <f>IF(N215="snížená",J215,0)</f>
        <v>0</v>
      </c>
      <c r="BG215" s="181">
        <f>IF(N215="zákl. přenesená",J215,0)</f>
        <v>0</v>
      </c>
      <c r="BH215" s="181">
        <f>IF(N215="sníž. přenesená",J215,0)</f>
        <v>0</v>
      </c>
      <c r="BI215" s="181">
        <f>IF(N215="nulová",J215,0)</f>
        <v>0</v>
      </c>
      <c r="BJ215" s="15" t="s">
        <v>22</v>
      </c>
      <c r="BK215" s="181">
        <f>ROUND(I215*H215,2)</f>
        <v>0</v>
      </c>
      <c r="BL215" s="15" t="s">
        <v>143</v>
      </c>
      <c r="BM215" s="15" t="s">
        <v>1863</v>
      </c>
    </row>
    <row r="216" spans="2:65" s="1" customFormat="1" ht="31.5" customHeight="1">
      <c r="B216" s="32"/>
      <c r="C216" s="170" t="s">
        <v>923</v>
      </c>
      <c r="D216" s="170" t="s">
        <v>145</v>
      </c>
      <c r="E216" s="171" t="s">
        <v>1104</v>
      </c>
      <c r="F216" s="172" t="s">
        <v>1790</v>
      </c>
      <c r="G216" s="173" t="s">
        <v>1689</v>
      </c>
      <c r="H216" s="174">
        <v>2</v>
      </c>
      <c r="I216" s="175"/>
      <c r="J216" s="176">
        <f>ROUND(I216*H216,2)</f>
        <v>0</v>
      </c>
      <c r="K216" s="172" t="s">
        <v>149</v>
      </c>
      <c r="L216" s="52"/>
      <c r="M216" s="177" t="s">
        <v>20</v>
      </c>
      <c r="N216" s="178" t="s">
        <v>45</v>
      </c>
      <c r="O216" s="33"/>
      <c r="P216" s="179">
        <f>O216*H216</f>
        <v>0</v>
      </c>
      <c r="Q216" s="179">
        <v>0</v>
      </c>
      <c r="R216" s="179">
        <f>Q216*H216</f>
        <v>0</v>
      </c>
      <c r="S216" s="179">
        <v>0</v>
      </c>
      <c r="T216" s="180">
        <f>S216*H216</f>
        <v>0</v>
      </c>
      <c r="AR216" s="15" t="s">
        <v>143</v>
      </c>
      <c r="AT216" s="15" t="s">
        <v>145</v>
      </c>
      <c r="AU216" s="15" t="s">
        <v>22</v>
      </c>
      <c r="AY216" s="15" t="s">
        <v>144</v>
      </c>
      <c r="BE216" s="181">
        <f>IF(N216="základní",J216,0)</f>
        <v>0</v>
      </c>
      <c r="BF216" s="181">
        <f>IF(N216="snížená",J216,0)</f>
        <v>0</v>
      </c>
      <c r="BG216" s="181">
        <f>IF(N216="zákl. přenesená",J216,0)</f>
        <v>0</v>
      </c>
      <c r="BH216" s="181">
        <f>IF(N216="sníž. přenesená",J216,0)</f>
        <v>0</v>
      </c>
      <c r="BI216" s="181">
        <f>IF(N216="nulová",J216,0)</f>
        <v>0</v>
      </c>
      <c r="BJ216" s="15" t="s">
        <v>22</v>
      </c>
      <c r="BK216" s="181">
        <f>ROUND(I216*H216,2)</f>
        <v>0</v>
      </c>
      <c r="BL216" s="15" t="s">
        <v>143</v>
      </c>
      <c r="BM216" s="15" t="s">
        <v>1864</v>
      </c>
    </row>
    <row r="217" spans="2:65" s="1" customFormat="1" ht="22.5" customHeight="1">
      <c r="B217" s="32"/>
      <c r="C217" s="170" t="s">
        <v>929</v>
      </c>
      <c r="D217" s="170" t="s">
        <v>145</v>
      </c>
      <c r="E217" s="171" t="s">
        <v>1108</v>
      </c>
      <c r="F217" s="172" t="s">
        <v>1792</v>
      </c>
      <c r="G217" s="173" t="s">
        <v>192</v>
      </c>
      <c r="H217" s="174">
        <v>120</v>
      </c>
      <c r="I217" s="175"/>
      <c r="J217" s="176">
        <f>ROUND(I217*H217,2)</f>
        <v>0</v>
      </c>
      <c r="K217" s="172" t="s">
        <v>149</v>
      </c>
      <c r="L217" s="52"/>
      <c r="M217" s="177" t="s">
        <v>20</v>
      </c>
      <c r="N217" s="178" t="s">
        <v>45</v>
      </c>
      <c r="O217" s="33"/>
      <c r="P217" s="179">
        <f>O217*H217</f>
        <v>0</v>
      </c>
      <c r="Q217" s="179">
        <v>0</v>
      </c>
      <c r="R217" s="179">
        <f>Q217*H217</f>
        <v>0</v>
      </c>
      <c r="S217" s="179">
        <v>0</v>
      </c>
      <c r="T217" s="180">
        <f>S217*H217</f>
        <v>0</v>
      </c>
      <c r="AR217" s="15" t="s">
        <v>143</v>
      </c>
      <c r="AT217" s="15" t="s">
        <v>145</v>
      </c>
      <c r="AU217" s="15" t="s">
        <v>22</v>
      </c>
      <c r="AY217" s="15" t="s">
        <v>144</v>
      </c>
      <c r="BE217" s="181">
        <f>IF(N217="základní",J217,0)</f>
        <v>0</v>
      </c>
      <c r="BF217" s="181">
        <f>IF(N217="snížená",J217,0)</f>
        <v>0</v>
      </c>
      <c r="BG217" s="181">
        <f>IF(N217="zákl. přenesená",J217,0)</f>
        <v>0</v>
      </c>
      <c r="BH217" s="181">
        <f>IF(N217="sníž. přenesená",J217,0)</f>
        <v>0</v>
      </c>
      <c r="BI217" s="181">
        <f>IF(N217="nulová",J217,0)</f>
        <v>0</v>
      </c>
      <c r="BJ217" s="15" t="s">
        <v>22</v>
      </c>
      <c r="BK217" s="181">
        <f>ROUND(I217*H217,2)</f>
        <v>0</v>
      </c>
      <c r="BL217" s="15" t="s">
        <v>143</v>
      </c>
      <c r="BM217" s="15" t="s">
        <v>1865</v>
      </c>
    </row>
    <row r="218" spans="2:65" s="1" customFormat="1" ht="22.5" customHeight="1">
      <c r="B218" s="32"/>
      <c r="C218" s="170" t="s">
        <v>933</v>
      </c>
      <c r="D218" s="170" t="s">
        <v>145</v>
      </c>
      <c r="E218" s="171" t="s">
        <v>1136</v>
      </c>
      <c r="F218" s="172" t="s">
        <v>1805</v>
      </c>
      <c r="G218" s="173" t="s">
        <v>1689</v>
      </c>
      <c r="H218" s="174">
        <v>1</v>
      </c>
      <c r="I218" s="175"/>
      <c r="J218" s="176">
        <f>ROUND(I218*H218,2)</f>
        <v>0</v>
      </c>
      <c r="K218" s="172" t="s">
        <v>149</v>
      </c>
      <c r="L218" s="52"/>
      <c r="M218" s="177" t="s">
        <v>20</v>
      </c>
      <c r="N218" s="182" t="s">
        <v>45</v>
      </c>
      <c r="O218" s="183"/>
      <c r="P218" s="184">
        <f>O218*H218</f>
        <v>0</v>
      </c>
      <c r="Q218" s="184">
        <v>0</v>
      </c>
      <c r="R218" s="184">
        <f>Q218*H218</f>
        <v>0</v>
      </c>
      <c r="S218" s="184">
        <v>0</v>
      </c>
      <c r="T218" s="185">
        <f>S218*H218</f>
        <v>0</v>
      </c>
      <c r="AR218" s="15" t="s">
        <v>143</v>
      </c>
      <c r="AT218" s="15" t="s">
        <v>145</v>
      </c>
      <c r="AU218" s="15" t="s">
        <v>22</v>
      </c>
      <c r="AY218" s="15" t="s">
        <v>144</v>
      </c>
      <c r="BE218" s="181">
        <f>IF(N218="základní",J218,0)</f>
        <v>0</v>
      </c>
      <c r="BF218" s="181">
        <f>IF(N218="snížená",J218,0)</f>
        <v>0</v>
      </c>
      <c r="BG218" s="181">
        <f>IF(N218="zákl. přenesená",J218,0)</f>
        <v>0</v>
      </c>
      <c r="BH218" s="181">
        <f>IF(N218="sníž. přenesená",J218,0)</f>
        <v>0</v>
      </c>
      <c r="BI218" s="181">
        <f>IF(N218="nulová",J218,0)</f>
        <v>0</v>
      </c>
      <c r="BJ218" s="15" t="s">
        <v>22</v>
      </c>
      <c r="BK218" s="181">
        <f>ROUND(I218*H218,2)</f>
        <v>0</v>
      </c>
      <c r="BL218" s="15" t="s">
        <v>143</v>
      </c>
      <c r="BM218" s="15" t="s">
        <v>1866</v>
      </c>
    </row>
    <row r="219" spans="2:12" s="1" customFormat="1" ht="6.95" customHeight="1">
      <c r="B219" s="47"/>
      <c r="C219" s="48"/>
      <c r="D219" s="48"/>
      <c r="E219" s="48"/>
      <c r="F219" s="48"/>
      <c r="G219" s="48"/>
      <c r="H219" s="48"/>
      <c r="I219" s="126"/>
      <c r="J219" s="48"/>
      <c r="K219" s="48"/>
      <c r="L219" s="52"/>
    </row>
  </sheetData>
  <sheetProtection password="CC35" sheet="1" objects="1" scenarios="1" formatColumns="0" formatRows="0" sort="0" autoFilter="0"/>
  <autoFilter ref="C86:K86"/>
  <mergeCells count="9">
    <mergeCell ref="E77:H77"/>
    <mergeCell ref="E79:H79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tooltip="Krycí list soupisu" display="1) Krycí list soupisu"/>
    <hyperlink ref="G1:H1" location="C54" tooltip="Rekapitulace" display="2) Rekapitulace"/>
    <hyperlink ref="J1" location="C86" tooltip="Soupis prací" display="3) Soupis prací"/>
    <hyperlink ref="L1:V1" location="'Rekapitulace stavby'!C2" tooltip="Rekapitulace stavby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25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02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3"/>
      <c r="B1" s="262"/>
      <c r="C1" s="262"/>
      <c r="D1" s="261" t="s">
        <v>1</v>
      </c>
      <c r="E1" s="262"/>
      <c r="F1" s="263" t="s">
        <v>4989</v>
      </c>
      <c r="G1" s="267" t="s">
        <v>4990</v>
      </c>
      <c r="H1" s="267"/>
      <c r="I1" s="268"/>
      <c r="J1" s="263" t="s">
        <v>4991</v>
      </c>
      <c r="K1" s="261" t="s">
        <v>104</v>
      </c>
      <c r="L1" s="263" t="s">
        <v>4992</v>
      </c>
      <c r="M1" s="263"/>
      <c r="N1" s="263"/>
      <c r="O1" s="263"/>
      <c r="P1" s="263"/>
      <c r="Q1" s="263"/>
      <c r="R1" s="263"/>
      <c r="S1" s="263"/>
      <c r="T1" s="263"/>
      <c r="U1" s="259"/>
      <c r="V1" s="259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</row>
    <row r="2" spans="3:46" ht="36.95" customHeight="1"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17"/>
      <c r="AT2" s="15" t="s">
        <v>91</v>
      </c>
    </row>
    <row r="3" spans="2:46" ht="6.95" customHeight="1">
      <c r="B3" s="16"/>
      <c r="C3" s="17"/>
      <c r="D3" s="17"/>
      <c r="E3" s="17"/>
      <c r="F3" s="17"/>
      <c r="G3" s="17"/>
      <c r="H3" s="17"/>
      <c r="I3" s="103"/>
      <c r="J3" s="17"/>
      <c r="K3" s="18"/>
      <c r="AT3" s="15" t="s">
        <v>82</v>
      </c>
    </row>
    <row r="4" spans="2:46" ht="36.95" customHeight="1">
      <c r="B4" s="19"/>
      <c r="C4" s="20"/>
      <c r="D4" s="21" t="s">
        <v>105</v>
      </c>
      <c r="E4" s="20"/>
      <c r="F4" s="20"/>
      <c r="G4" s="20"/>
      <c r="H4" s="20"/>
      <c r="I4" s="104"/>
      <c r="J4" s="20"/>
      <c r="K4" s="22"/>
      <c r="M4" s="23" t="s">
        <v>10</v>
      </c>
      <c r="AT4" s="15" t="s">
        <v>4</v>
      </c>
    </row>
    <row r="5" spans="2:11" ht="6.95" customHeight="1">
      <c r="B5" s="19"/>
      <c r="C5" s="20"/>
      <c r="D5" s="20"/>
      <c r="E5" s="20"/>
      <c r="F5" s="20"/>
      <c r="G5" s="20"/>
      <c r="H5" s="20"/>
      <c r="I5" s="104"/>
      <c r="J5" s="20"/>
      <c r="K5" s="22"/>
    </row>
    <row r="6" spans="2:11" ht="13.5">
      <c r="B6" s="19"/>
      <c r="C6" s="20"/>
      <c r="D6" s="28" t="s">
        <v>16</v>
      </c>
      <c r="E6" s="20"/>
      <c r="F6" s="20"/>
      <c r="G6" s="20"/>
      <c r="H6" s="20"/>
      <c r="I6" s="104"/>
      <c r="J6" s="20"/>
      <c r="K6" s="22"/>
    </row>
    <row r="7" spans="2:11" ht="22.5" customHeight="1">
      <c r="B7" s="19"/>
      <c r="C7" s="20"/>
      <c r="D7" s="20"/>
      <c r="E7" s="255" t="str">
        <f>'Rekapitulace stavby'!K6</f>
        <v>CENTRUM DUŠEVNÍHO ZDRAVÍ, NA NIVÁCH 57</v>
      </c>
      <c r="F7" s="221"/>
      <c r="G7" s="221"/>
      <c r="H7" s="221"/>
      <c r="I7" s="104"/>
      <c r="J7" s="20"/>
      <c r="K7" s="22"/>
    </row>
    <row r="8" spans="2:11" s="1" customFormat="1" ht="13.5">
      <c r="B8" s="32"/>
      <c r="C8" s="33"/>
      <c r="D8" s="28" t="s">
        <v>106</v>
      </c>
      <c r="E8" s="33"/>
      <c r="F8" s="33"/>
      <c r="G8" s="33"/>
      <c r="H8" s="33"/>
      <c r="I8" s="105"/>
      <c r="J8" s="33"/>
      <c r="K8" s="36"/>
    </row>
    <row r="9" spans="2:11" s="1" customFormat="1" ht="36.95" customHeight="1">
      <c r="B9" s="32"/>
      <c r="C9" s="33"/>
      <c r="D9" s="33"/>
      <c r="E9" s="256" t="s">
        <v>1867</v>
      </c>
      <c r="F9" s="228"/>
      <c r="G9" s="228"/>
      <c r="H9" s="228"/>
      <c r="I9" s="105"/>
      <c r="J9" s="33"/>
      <c r="K9" s="36"/>
    </row>
    <row r="10" spans="2:11" s="1" customFormat="1" ht="13.5">
      <c r="B10" s="32"/>
      <c r="C10" s="33"/>
      <c r="D10" s="33"/>
      <c r="E10" s="33"/>
      <c r="F10" s="33"/>
      <c r="G10" s="33"/>
      <c r="H10" s="33"/>
      <c r="I10" s="105"/>
      <c r="J10" s="33"/>
      <c r="K10" s="36"/>
    </row>
    <row r="11" spans="2:11" s="1" customFormat="1" ht="14.45" customHeight="1">
      <c r="B11" s="32"/>
      <c r="C11" s="33"/>
      <c r="D11" s="28" t="s">
        <v>19</v>
      </c>
      <c r="E11" s="33"/>
      <c r="F11" s="26" t="s">
        <v>20</v>
      </c>
      <c r="G11" s="33"/>
      <c r="H11" s="33"/>
      <c r="I11" s="106" t="s">
        <v>21</v>
      </c>
      <c r="J11" s="26" t="s">
        <v>20</v>
      </c>
      <c r="K11" s="36"/>
    </row>
    <row r="12" spans="2:11" s="1" customFormat="1" ht="14.45" customHeight="1">
      <c r="B12" s="32"/>
      <c r="C12" s="33"/>
      <c r="D12" s="28" t="s">
        <v>23</v>
      </c>
      <c r="E12" s="33"/>
      <c r="F12" s="26" t="s">
        <v>24</v>
      </c>
      <c r="G12" s="33"/>
      <c r="H12" s="33"/>
      <c r="I12" s="106" t="s">
        <v>25</v>
      </c>
      <c r="J12" s="107" t="str">
        <f>'Rekapitulace stavby'!AN8</f>
        <v>23. 2. 2018</v>
      </c>
      <c r="K12" s="36"/>
    </row>
    <row r="13" spans="2:11" s="1" customFormat="1" ht="10.9" customHeight="1">
      <c r="B13" s="32"/>
      <c r="C13" s="33"/>
      <c r="D13" s="33"/>
      <c r="E13" s="33"/>
      <c r="F13" s="33"/>
      <c r="G13" s="33"/>
      <c r="H13" s="33"/>
      <c r="I13" s="105"/>
      <c r="J13" s="33"/>
      <c r="K13" s="36"/>
    </row>
    <row r="14" spans="2:11" s="1" customFormat="1" ht="14.45" customHeight="1">
      <c r="B14" s="32"/>
      <c r="C14" s="33"/>
      <c r="D14" s="28" t="s">
        <v>29</v>
      </c>
      <c r="E14" s="33"/>
      <c r="F14" s="33"/>
      <c r="G14" s="33"/>
      <c r="H14" s="33"/>
      <c r="I14" s="106" t="s">
        <v>30</v>
      </c>
      <c r="J14" s="26" t="s">
        <v>20</v>
      </c>
      <c r="K14" s="36"/>
    </row>
    <row r="15" spans="2:11" s="1" customFormat="1" ht="18" customHeight="1">
      <c r="B15" s="32"/>
      <c r="C15" s="33"/>
      <c r="D15" s="33"/>
      <c r="E15" s="26" t="s">
        <v>31</v>
      </c>
      <c r="F15" s="33"/>
      <c r="G15" s="33"/>
      <c r="H15" s="33"/>
      <c r="I15" s="106" t="s">
        <v>32</v>
      </c>
      <c r="J15" s="26" t="s">
        <v>20</v>
      </c>
      <c r="K15" s="36"/>
    </row>
    <row r="16" spans="2:11" s="1" customFormat="1" ht="6.95" customHeight="1">
      <c r="B16" s="32"/>
      <c r="C16" s="33"/>
      <c r="D16" s="33"/>
      <c r="E16" s="33"/>
      <c r="F16" s="33"/>
      <c r="G16" s="33"/>
      <c r="H16" s="33"/>
      <c r="I16" s="105"/>
      <c r="J16" s="33"/>
      <c r="K16" s="36"/>
    </row>
    <row r="17" spans="2:11" s="1" customFormat="1" ht="14.45" customHeight="1">
      <c r="B17" s="32"/>
      <c r="C17" s="33"/>
      <c r="D17" s="28" t="s">
        <v>33</v>
      </c>
      <c r="E17" s="33"/>
      <c r="F17" s="33"/>
      <c r="G17" s="33"/>
      <c r="H17" s="33"/>
      <c r="I17" s="106" t="s">
        <v>30</v>
      </c>
      <c r="J17" s="26" t="str">
        <f>IF('Rekapitulace stavby'!AN13="Vyplň údaj","",IF('Rekapitulace stavby'!AN13="","",'Rekapitulace stavby'!AN13))</f>
        <v/>
      </c>
      <c r="K17" s="36"/>
    </row>
    <row r="18" spans="2:11" s="1" customFormat="1" ht="18" customHeight="1">
      <c r="B18" s="32"/>
      <c r="C18" s="33"/>
      <c r="D18" s="33"/>
      <c r="E18" s="26" t="str">
        <f>IF('Rekapitulace stavby'!E14="Vyplň údaj","",IF('Rekapitulace stavby'!E14="","",'Rekapitulace stavby'!E14))</f>
        <v/>
      </c>
      <c r="F18" s="33"/>
      <c r="G18" s="33"/>
      <c r="H18" s="33"/>
      <c r="I18" s="106" t="s">
        <v>32</v>
      </c>
      <c r="J18" s="26" t="str">
        <f>IF('Rekapitulace stavby'!AN14="Vyplň údaj","",IF('Rekapitulace stavby'!AN14="","",'Rekapitulace stavby'!AN14))</f>
        <v/>
      </c>
      <c r="K18" s="36"/>
    </row>
    <row r="19" spans="2:11" s="1" customFormat="1" ht="6.95" customHeight="1">
      <c r="B19" s="32"/>
      <c r="C19" s="33"/>
      <c r="D19" s="33"/>
      <c r="E19" s="33"/>
      <c r="F19" s="33"/>
      <c r="G19" s="33"/>
      <c r="H19" s="33"/>
      <c r="I19" s="105"/>
      <c r="J19" s="33"/>
      <c r="K19" s="36"/>
    </row>
    <row r="20" spans="2:11" s="1" customFormat="1" ht="14.45" customHeight="1">
      <c r="B20" s="32"/>
      <c r="C20" s="33"/>
      <c r="D20" s="28" t="s">
        <v>35</v>
      </c>
      <c r="E20" s="33"/>
      <c r="F20" s="33"/>
      <c r="G20" s="33"/>
      <c r="H20" s="33"/>
      <c r="I20" s="106" t="s">
        <v>30</v>
      </c>
      <c r="J20" s="26" t="s">
        <v>20</v>
      </c>
      <c r="K20" s="36"/>
    </row>
    <row r="21" spans="2:11" s="1" customFormat="1" ht="18" customHeight="1">
      <c r="B21" s="32"/>
      <c r="C21" s="33"/>
      <c r="D21" s="33"/>
      <c r="E21" s="26" t="s">
        <v>36</v>
      </c>
      <c r="F21" s="33"/>
      <c r="G21" s="33"/>
      <c r="H21" s="33"/>
      <c r="I21" s="106" t="s">
        <v>32</v>
      </c>
      <c r="J21" s="26" t="s">
        <v>20</v>
      </c>
      <c r="K21" s="36"/>
    </row>
    <row r="22" spans="2:11" s="1" customFormat="1" ht="6.95" customHeight="1">
      <c r="B22" s="32"/>
      <c r="C22" s="33"/>
      <c r="D22" s="33"/>
      <c r="E22" s="33"/>
      <c r="F22" s="33"/>
      <c r="G22" s="33"/>
      <c r="H22" s="33"/>
      <c r="I22" s="105"/>
      <c r="J22" s="33"/>
      <c r="K22" s="36"/>
    </row>
    <row r="23" spans="2:11" s="1" customFormat="1" ht="14.45" customHeight="1">
      <c r="B23" s="32"/>
      <c r="C23" s="33"/>
      <c r="D23" s="28" t="s">
        <v>38</v>
      </c>
      <c r="E23" s="33"/>
      <c r="F23" s="33"/>
      <c r="G23" s="33"/>
      <c r="H23" s="33"/>
      <c r="I23" s="105"/>
      <c r="J23" s="33"/>
      <c r="K23" s="36"/>
    </row>
    <row r="24" spans="2:11" s="6" customFormat="1" ht="63" customHeight="1">
      <c r="B24" s="108"/>
      <c r="C24" s="109"/>
      <c r="D24" s="109"/>
      <c r="E24" s="224" t="s">
        <v>39</v>
      </c>
      <c r="F24" s="257"/>
      <c r="G24" s="257"/>
      <c r="H24" s="257"/>
      <c r="I24" s="110"/>
      <c r="J24" s="109"/>
      <c r="K24" s="111"/>
    </row>
    <row r="25" spans="2:11" s="1" customFormat="1" ht="6.95" customHeight="1">
      <c r="B25" s="32"/>
      <c r="C25" s="33"/>
      <c r="D25" s="33"/>
      <c r="E25" s="33"/>
      <c r="F25" s="33"/>
      <c r="G25" s="33"/>
      <c r="H25" s="33"/>
      <c r="I25" s="105"/>
      <c r="J25" s="33"/>
      <c r="K25" s="36"/>
    </row>
    <row r="26" spans="2:11" s="1" customFormat="1" ht="6.95" customHeight="1">
      <c r="B26" s="32"/>
      <c r="C26" s="33"/>
      <c r="D26" s="77"/>
      <c r="E26" s="77"/>
      <c r="F26" s="77"/>
      <c r="G26" s="77"/>
      <c r="H26" s="77"/>
      <c r="I26" s="112"/>
      <c r="J26" s="77"/>
      <c r="K26" s="113"/>
    </row>
    <row r="27" spans="2:11" s="1" customFormat="1" ht="25.35" customHeight="1">
      <c r="B27" s="32"/>
      <c r="C27" s="33"/>
      <c r="D27" s="114" t="s">
        <v>40</v>
      </c>
      <c r="E27" s="33"/>
      <c r="F27" s="33"/>
      <c r="G27" s="33"/>
      <c r="H27" s="33"/>
      <c r="I27" s="105"/>
      <c r="J27" s="115">
        <f>ROUND(J83,2)</f>
        <v>0</v>
      </c>
      <c r="K27" s="36"/>
    </row>
    <row r="28" spans="2:11" s="1" customFormat="1" ht="6.95" customHeight="1">
      <c r="B28" s="32"/>
      <c r="C28" s="33"/>
      <c r="D28" s="77"/>
      <c r="E28" s="77"/>
      <c r="F28" s="77"/>
      <c r="G28" s="77"/>
      <c r="H28" s="77"/>
      <c r="I28" s="112"/>
      <c r="J28" s="77"/>
      <c r="K28" s="113"/>
    </row>
    <row r="29" spans="2:11" s="1" customFormat="1" ht="14.45" customHeight="1">
      <c r="B29" s="32"/>
      <c r="C29" s="33"/>
      <c r="D29" s="33"/>
      <c r="E29" s="33"/>
      <c r="F29" s="37" t="s">
        <v>42</v>
      </c>
      <c r="G29" s="33"/>
      <c r="H29" s="33"/>
      <c r="I29" s="116" t="s">
        <v>41</v>
      </c>
      <c r="J29" s="37" t="s">
        <v>43</v>
      </c>
      <c r="K29" s="36"/>
    </row>
    <row r="30" spans="2:11" s="1" customFormat="1" ht="14.45" customHeight="1">
      <c r="B30" s="32"/>
      <c r="C30" s="33"/>
      <c r="D30" s="40" t="s">
        <v>44</v>
      </c>
      <c r="E30" s="40" t="s">
        <v>45</v>
      </c>
      <c r="F30" s="117">
        <f>ROUND(SUM(BE83:BE124),2)</f>
        <v>0</v>
      </c>
      <c r="G30" s="33"/>
      <c r="H30" s="33"/>
      <c r="I30" s="118">
        <v>0.21</v>
      </c>
      <c r="J30" s="117">
        <f>ROUND(ROUND((SUM(BE83:BE124)),2)*I30,2)</f>
        <v>0</v>
      </c>
      <c r="K30" s="36"/>
    </row>
    <row r="31" spans="2:11" s="1" customFormat="1" ht="14.45" customHeight="1">
      <c r="B31" s="32"/>
      <c r="C31" s="33"/>
      <c r="D31" s="33"/>
      <c r="E31" s="40" t="s">
        <v>46</v>
      </c>
      <c r="F31" s="117">
        <f>ROUND(SUM(BF83:BF124),2)</f>
        <v>0</v>
      </c>
      <c r="G31" s="33"/>
      <c r="H31" s="33"/>
      <c r="I31" s="118">
        <v>0.15</v>
      </c>
      <c r="J31" s="117">
        <f>ROUND(ROUND((SUM(BF83:BF124)),2)*I31,2)</f>
        <v>0</v>
      </c>
      <c r="K31" s="36"/>
    </row>
    <row r="32" spans="2:11" s="1" customFormat="1" ht="14.45" customHeight="1" hidden="1">
      <c r="B32" s="32"/>
      <c r="C32" s="33"/>
      <c r="D32" s="33"/>
      <c r="E32" s="40" t="s">
        <v>47</v>
      </c>
      <c r="F32" s="117">
        <f>ROUND(SUM(BG83:BG124),2)</f>
        <v>0</v>
      </c>
      <c r="G32" s="33"/>
      <c r="H32" s="33"/>
      <c r="I32" s="118">
        <v>0.21</v>
      </c>
      <c r="J32" s="117">
        <v>0</v>
      </c>
      <c r="K32" s="36"/>
    </row>
    <row r="33" spans="2:11" s="1" customFormat="1" ht="14.45" customHeight="1" hidden="1">
      <c r="B33" s="32"/>
      <c r="C33" s="33"/>
      <c r="D33" s="33"/>
      <c r="E33" s="40" t="s">
        <v>48</v>
      </c>
      <c r="F33" s="117">
        <f>ROUND(SUM(BH83:BH124),2)</f>
        <v>0</v>
      </c>
      <c r="G33" s="33"/>
      <c r="H33" s="33"/>
      <c r="I33" s="118">
        <v>0.15</v>
      </c>
      <c r="J33" s="117">
        <v>0</v>
      </c>
      <c r="K33" s="36"/>
    </row>
    <row r="34" spans="2:11" s="1" customFormat="1" ht="14.45" customHeight="1" hidden="1">
      <c r="B34" s="32"/>
      <c r="C34" s="33"/>
      <c r="D34" s="33"/>
      <c r="E34" s="40" t="s">
        <v>49</v>
      </c>
      <c r="F34" s="117">
        <f>ROUND(SUM(BI83:BI124),2)</f>
        <v>0</v>
      </c>
      <c r="G34" s="33"/>
      <c r="H34" s="33"/>
      <c r="I34" s="118">
        <v>0</v>
      </c>
      <c r="J34" s="117">
        <v>0</v>
      </c>
      <c r="K34" s="36"/>
    </row>
    <row r="35" spans="2:11" s="1" customFormat="1" ht="6.95" customHeight="1">
      <c r="B35" s="32"/>
      <c r="C35" s="33"/>
      <c r="D35" s="33"/>
      <c r="E35" s="33"/>
      <c r="F35" s="33"/>
      <c r="G35" s="33"/>
      <c r="H35" s="33"/>
      <c r="I35" s="105"/>
      <c r="J35" s="33"/>
      <c r="K35" s="36"/>
    </row>
    <row r="36" spans="2:11" s="1" customFormat="1" ht="25.35" customHeight="1">
      <c r="B36" s="32"/>
      <c r="C36" s="119"/>
      <c r="D36" s="120" t="s">
        <v>50</v>
      </c>
      <c r="E36" s="71"/>
      <c r="F36" s="71"/>
      <c r="G36" s="121" t="s">
        <v>51</v>
      </c>
      <c r="H36" s="122" t="s">
        <v>52</v>
      </c>
      <c r="I36" s="123"/>
      <c r="J36" s="124">
        <f>SUM(J27:J34)</f>
        <v>0</v>
      </c>
      <c r="K36" s="125"/>
    </row>
    <row r="37" spans="2:11" s="1" customFormat="1" ht="14.45" customHeight="1">
      <c r="B37" s="47"/>
      <c r="C37" s="48"/>
      <c r="D37" s="48"/>
      <c r="E37" s="48"/>
      <c r="F37" s="48"/>
      <c r="G37" s="48"/>
      <c r="H37" s="48"/>
      <c r="I37" s="126"/>
      <c r="J37" s="48"/>
      <c r="K37" s="49"/>
    </row>
    <row r="41" spans="2:11" s="1" customFormat="1" ht="6.95" customHeight="1">
      <c r="B41" s="127"/>
      <c r="C41" s="128"/>
      <c r="D41" s="128"/>
      <c r="E41" s="128"/>
      <c r="F41" s="128"/>
      <c r="G41" s="128"/>
      <c r="H41" s="128"/>
      <c r="I41" s="129"/>
      <c r="J41" s="128"/>
      <c r="K41" s="130"/>
    </row>
    <row r="42" spans="2:11" s="1" customFormat="1" ht="36.95" customHeight="1">
      <c r="B42" s="32"/>
      <c r="C42" s="21" t="s">
        <v>108</v>
      </c>
      <c r="D42" s="33"/>
      <c r="E42" s="33"/>
      <c r="F42" s="33"/>
      <c r="G42" s="33"/>
      <c r="H42" s="33"/>
      <c r="I42" s="105"/>
      <c r="J42" s="33"/>
      <c r="K42" s="36"/>
    </row>
    <row r="43" spans="2:11" s="1" customFormat="1" ht="6.95" customHeight="1">
      <c r="B43" s="32"/>
      <c r="C43" s="33"/>
      <c r="D43" s="33"/>
      <c r="E43" s="33"/>
      <c r="F43" s="33"/>
      <c r="G43" s="33"/>
      <c r="H43" s="33"/>
      <c r="I43" s="105"/>
      <c r="J43" s="33"/>
      <c r="K43" s="36"/>
    </row>
    <row r="44" spans="2:11" s="1" customFormat="1" ht="14.45" customHeight="1">
      <c r="B44" s="32"/>
      <c r="C44" s="28" t="s">
        <v>16</v>
      </c>
      <c r="D44" s="33"/>
      <c r="E44" s="33"/>
      <c r="F44" s="33"/>
      <c r="G44" s="33"/>
      <c r="H44" s="33"/>
      <c r="I44" s="105"/>
      <c r="J44" s="33"/>
      <c r="K44" s="36"/>
    </row>
    <row r="45" spans="2:11" s="1" customFormat="1" ht="22.5" customHeight="1">
      <c r="B45" s="32"/>
      <c r="C45" s="33"/>
      <c r="D45" s="33"/>
      <c r="E45" s="255" t="str">
        <f>E7</f>
        <v>CENTRUM DUŠEVNÍHO ZDRAVÍ, NA NIVÁCH 57</v>
      </c>
      <c r="F45" s="228"/>
      <c r="G45" s="228"/>
      <c r="H45" s="228"/>
      <c r="I45" s="105"/>
      <c r="J45" s="33"/>
      <c r="K45" s="36"/>
    </row>
    <row r="46" spans="2:11" s="1" customFormat="1" ht="14.45" customHeight="1">
      <c r="B46" s="32"/>
      <c r="C46" s="28" t="s">
        <v>106</v>
      </c>
      <c r="D46" s="33"/>
      <c r="E46" s="33"/>
      <c r="F46" s="33"/>
      <c r="G46" s="33"/>
      <c r="H46" s="33"/>
      <c r="I46" s="105"/>
      <c r="J46" s="33"/>
      <c r="K46" s="36"/>
    </row>
    <row r="47" spans="2:11" s="1" customFormat="1" ht="23.25" customHeight="1">
      <c r="B47" s="32"/>
      <c r="C47" s="33"/>
      <c r="D47" s="33"/>
      <c r="E47" s="256" t="str">
        <f>E9</f>
        <v>02 - Zpevněné plochy</v>
      </c>
      <c r="F47" s="228"/>
      <c r="G47" s="228"/>
      <c r="H47" s="228"/>
      <c r="I47" s="105"/>
      <c r="J47" s="33"/>
      <c r="K47" s="36"/>
    </row>
    <row r="48" spans="2:11" s="1" customFormat="1" ht="6.95" customHeight="1">
      <c r="B48" s="32"/>
      <c r="C48" s="33"/>
      <c r="D48" s="33"/>
      <c r="E48" s="33"/>
      <c r="F48" s="33"/>
      <c r="G48" s="33"/>
      <c r="H48" s="33"/>
      <c r="I48" s="105"/>
      <c r="J48" s="33"/>
      <c r="K48" s="36"/>
    </row>
    <row r="49" spans="2:11" s="1" customFormat="1" ht="18" customHeight="1">
      <c r="B49" s="32"/>
      <c r="C49" s="28" t="s">
        <v>23</v>
      </c>
      <c r="D49" s="33"/>
      <c r="E49" s="33"/>
      <c r="F49" s="26" t="str">
        <f>F12</f>
        <v>TRUTNOV</v>
      </c>
      <c r="G49" s="33"/>
      <c r="H49" s="33"/>
      <c r="I49" s="106" t="s">
        <v>25</v>
      </c>
      <c r="J49" s="107" t="str">
        <f>IF(J12="","",J12)</f>
        <v>23. 2. 2018</v>
      </c>
      <c r="K49" s="36"/>
    </row>
    <row r="50" spans="2:11" s="1" customFormat="1" ht="6.95" customHeight="1">
      <c r="B50" s="32"/>
      <c r="C50" s="33"/>
      <c r="D50" s="33"/>
      <c r="E50" s="33"/>
      <c r="F50" s="33"/>
      <c r="G50" s="33"/>
      <c r="H50" s="33"/>
      <c r="I50" s="105"/>
      <c r="J50" s="33"/>
      <c r="K50" s="36"/>
    </row>
    <row r="51" spans="2:11" s="1" customFormat="1" ht="13.5">
      <c r="B51" s="32"/>
      <c r="C51" s="28" t="s">
        <v>29</v>
      </c>
      <c r="D51" s="33"/>
      <c r="E51" s="33"/>
      <c r="F51" s="26" t="str">
        <f>E15</f>
        <v>SDRUŽENÍ OZDRAVOVEN A LÉČEBEN OKRESU TRUTNOV</v>
      </c>
      <c r="G51" s="33"/>
      <c r="H51" s="33"/>
      <c r="I51" s="106" t="s">
        <v>35</v>
      </c>
      <c r="J51" s="26" t="str">
        <f>E21</f>
        <v>ATELIER PAVLÍČEK</v>
      </c>
      <c r="K51" s="36"/>
    </row>
    <row r="52" spans="2:11" s="1" customFormat="1" ht="14.45" customHeight="1">
      <c r="B52" s="32"/>
      <c r="C52" s="28" t="s">
        <v>33</v>
      </c>
      <c r="D52" s="33"/>
      <c r="E52" s="33"/>
      <c r="F52" s="26" t="str">
        <f>IF(E18="","",E18)</f>
        <v/>
      </c>
      <c r="G52" s="33"/>
      <c r="H52" s="33"/>
      <c r="I52" s="105"/>
      <c r="J52" s="33"/>
      <c r="K52" s="36"/>
    </row>
    <row r="53" spans="2:11" s="1" customFormat="1" ht="10.35" customHeight="1">
      <c r="B53" s="32"/>
      <c r="C53" s="33"/>
      <c r="D53" s="33"/>
      <c r="E53" s="33"/>
      <c r="F53" s="33"/>
      <c r="G53" s="33"/>
      <c r="H53" s="33"/>
      <c r="I53" s="105"/>
      <c r="J53" s="33"/>
      <c r="K53" s="36"/>
    </row>
    <row r="54" spans="2:11" s="1" customFormat="1" ht="29.25" customHeight="1">
      <c r="B54" s="32"/>
      <c r="C54" s="131" t="s">
        <v>109</v>
      </c>
      <c r="D54" s="119"/>
      <c r="E54" s="119"/>
      <c r="F54" s="119"/>
      <c r="G54" s="119"/>
      <c r="H54" s="119"/>
      <c r="I54" s="132"/>
      <c r="J54" s="133" t="s">
        <v>110</v>
      </c>
      <c r="K54" s="134"/>
    </row>
    <row r="55" spans="2:11" s="1" customFormat="1" ht="10.35" customHeight="1">
      <c r="B55" s="32"/>
      <c r="C55" s="33"/>
      <c r="D55" s="33"/>
      <c r="E55" s="33"/>
      <c r="F55" s="33"/>
      <c r="G55" s="33"/>
      <c r="H55" s="33"/>
      <c r="I55" s="105"/>
      <c r="J55" s="33"/>
      <c r="K55" s="36"/>
    </row>
    <row r="56" spans="2:47" s="1" customFormat="1" ht="29.25" customHeight="1">
      <c r="B56" s="32"/>
      <c r="C56" s="135" t="s">
        <v>111</v>
      </c>
      <c r="D56" s="33"/>
      <c r="E56" s="33"/>
      <c r="F56" s="33"/>
      <c r="G56" s="33"/>
      <c r="H56" s="33"/>
      <c r="I56" s="105"/>
      <c r="J56" s="115">
        <f>J83</f>
        <v>0</v>
      </c>
      <c r="K56" s="36"/>
      <c r="AU56" s="15" t="s">
        <v>112</v>
      </c>
    </row>
    <row r="57" spans="2:11" s="7" customFormat="1" ht="24.95" customHeight="1">
      <c r="B57" s="136"/>
      <c r="C57" s="137"/>
      <c r="D57" s="138" t="s">
        <v>1868</v>
      </c>
      <c r="E57" s="139"/>
      <c r="F57" s="139"/>
      <c r="G57" s="139"/>
      <c r="H57" s="139"/>
      <c r="I57" s="140"/>
      <c r="J57" s="141">
        <f>J84</f>
        <v>0</v>
      </c>
      <c r="K57" s="142"/>
    </row>
    <row r="58" spans="2:11" s="7" customFormat="1" ht="24.95" customHeight="1">
      <c r="B58" s="136"/>
      <c r="C58" s="137"/>
      <c r="D58" s="138" t="s">
        <v>1869</v>
      </c>
      <c r="E58" s="139"/>
      <c r="F58" s="139"/>
      <c r="G58" s="139"/>
      <c r="H58" s="139"/>
      <c r="I58" s="140"/>
      <c r="J58" s="141">
        <f>J87</f>
        <v>0</v>
      </c>
      <c r="K58" s="142"/>
    </row>
    <row r="59" spans="2:11" s="7" customFormat="1" ht="24.95" customHeight="1">
      <c r="B59" s="136"/>
      <c r="C59" s="137"/>
      <c r="D59" s="138" t="s">
        <v>1870</v>
      </c>
      <c r="E59" s="139"/>
      <c r="F59" s="139"/>
      <c r="G59" s="139"/>
      <c r="H59" s="139"/>
      <c r="I59" s="140"/>
      <c r="J59" s="141">
        <f>J96</f>
        <v>0</v>
      </c>
      <c r="K59" s="142"/>
    </row>
    <row r="60" spans="2:11" s="7" customFormat="1" ht="24.95" customHeight="1">
      <c r="B60" s="136"/>
      <c r="C60" s="137"/>
      <c r="D60" s="138" t="s">
        <v>1871</v>
      </c>
      <c r="E60" s="139"/>
      <c r="F60" s="139"/>
      <c r="G60" s="139"/>
      <c r="H60" s="139"/>
      <c r="I60" s="140"/>
      <c r="J60" s="141">
        <f>J110</f>
        <v>0</v>
      </c>
      <c r="K60" s="142"/>
    </row>
    <row r="61" spans="2:11" s="7" customFormat="1" ht="24.95" customHeight="1">
      <c r="B61" s="136"/>
      <c r="C61" s="137"/>
      <c r="D61" s="138" t="s">
        <v>1872</v>
      </c>
      <c r="E61" s="139"/>
      <c r="F61" s="139"/>
      <c r="G61" s="139"/>
      <c r="H61" s="139"/>
      <c r="I61" s="140"/>
      <c r="J61" s="141">
        <f>J114</f>
        <v>0</v>
      </c>
      <c r="K61" s="142"/>
    </row>
    <row r="62" spans="2:11" s="7" customFormat="1" ht="24.95" customHeight="1">
      <c r="B62" s="136"/>
      <c r="C62" s="137"/>
      <c r="D62" s="138" t="s">
        <v>1873</v>
      </c>
      <c r="E62" s="139"/>
      <c r="F62" s="139"/>
      <c r="G62" s="139"/>
      <c r="H62" s="139"/>
      <c r="I62" s="140"/>
      <c r="J62" s="141">
        <f>J117</f>
        <v>0</v>
      </c>
      <c r="K62" s="142"/>
    </row>
    <row r="63" spans="2:11" s="7" customFormat="1" ht="24.95" customHeight="1">
      <c r="B63" s="136"/>
      <c r="C63" s="137"/>
      <c r="D63" s="138" t="s">
        <v>1874</v>
      </c>
      <c r="E63" s="139"/>
      <c r="F63" s="139"/>
      <c r="G63" s="139"/>
      <c r="H63" s="139"/>
      <c r="I63" s="140"/>
      <c r="J63" s="141">
        <f>J123</f>
        <v>0</v>
      </c>
      <c r="K63" s="142"/>
    </row>
    <row r="64" spans="2:11" s="1" customFormat="1" ht="21.75" customHeight="1">
      <c r="B64" s="32"/>
      <c r="C64" s="33"/>
      <c r="D64" s="33"/>
      <c r="E64" s="33"/>
      <c r="F64" s="33"/>
      <c r="G64" s="33"/>
      <c r="H64" s="33"/>
      <c r="I64" s="105"/>
      <c r="J64" s="33"/>
      <c r="K64" s="36"/>
    </row>
    <row r="65" spans="2:11" s="1" customFormat="1" ht="6.95" customHeight="1">
      <c r="B65" s="47"/>
      <c r="C65" s="48"/>
      <c r="D65" s="48"/>
      <c r="E65" s="48"/>
      <c r="F65" s="48"/>
      <c r="G65" s="48"/>
      <c r="H65" s="48"/>
      <c r="I65" s="126"/>
      <c r="J65" s="48"/>
      <c r="K65" s="49"/>
    </row>
    <row r="69" spans="2:12" s="1" customFormat="1" ht="6.95" customHeight="1">
      <c r="B69" s="50"/>
      <c r="C69" s="51"/>
      <c r="D69" s="51"/>
      <c r="E69" s="51"/>
      <c r="F69" s="51"/>
      <c r="G69" s="51"/>
      <c r="H69" s="51"/>
      <c r="I69" s="129"/>
      <c r="J69" s="51"/>
      <c r="K69" s="51"/>
      <c r="L69" s="52"/>
    </row>
    <row r="70" spans="2:12" s="1" customFormat="1" ht="36.95" customHeight="1">
      <c r="B70" s="32"/>
      <c r="C70" s="53" t="s">
        <v>127</v>
      </c>
      <c r="D70" s="54"/>
      <c r="E70" s="54"/>
      <c r="F70" s="54"/>
      <c r="G70" s="54"/>
      <c r="H70" s="54"/>
      <c r="I70" s="143"/>
      <c r="J70" s="54"/>
      <c r="K70" s="54"/>
      <c r="L70" s="52"/>
    </row>
    <row r="71" spans="2:12" s="1" customFormat="1" ht="6.95" customHeight="1">
      <c r="B71" s="32"/>
      <c r="C71" s="54"/>
      <c r="D71" s="54"/>
      <c r="E71" s="54"/>
      <c r="F71" s="54"/>
      <c r="G71" s="54"/>
      <c r="H71" s="54"/>
      <c r="I71" s="143"/>
      <c r="J71" s="54"/>
      <c r="K71" s="54"/>
      <c r="L71" s="52"/>
    </row>
    <row r="72" spans="2:12" s="1" customFormat="1" ht="14.45" customHeight="1">
      <c r="B72" s="32"/>
      <c r="C72" s="56" t="s">
        <v>16</v>
      </c>
      <c r="D72" s="54"/>
      <c r="E72" s="54"/>
      <c r="F72" s="54"/>
      <c r="G72" s="54"/>
      <c r="H72" s="54"/>
      <c r="I72" s="143"/>
      <c r="J72" s="54"/>
      <c r="K72" s="54"/>
      <c r="L72" s="52"/>
    </row>
    <row r="73" spans="2:12" s="1" customFormat="1" ht="22.5" customHeight="1">
      <c r="B73" s="32"/>
      <c r="C73" s="54"/>
      <c r="D73" s="54"/>
      <c r="E73" s="258" t="str">
        <f>E7</f>
        <v>CENTRUM DUŠEVNÍHO ZDRAVÍ, NA NIVÁCH 57</v>
      </c>
      <c r="F73" s="239"/>
      <c r="G73" s="239"/>
      <c r="H73" s="239"/>
      <c r="I73" s="143"/>
      <c r="J73" s="54"/>
      <c r="K73" s="54"/>
      <c r="L73" s="52"/>
    </row>
    <row r="74" spans="2:12" s="1" customFormat="1" ht="14.45" customHeight="1">
      <c r="B74" s="32"/>
      <c r="C74" s="56" t="s">
        <v>106</v>
      </c>
      <c r="D74" s="54"/>
      <c r="E74" s="54"/>
      <c r="F74" s="54"/>
      <c r="G74" s="54"/>
      <c r="H74" s="54"/>
      <c r="I74" s="143"/>
      <c r="J74" s="54"/>
      <c r="K74" s="54"/>
      <c r="L74" s="52"/>
    </row>
    <row r="75" spans="2:12" s="1" customFormat="1" ht="23.25" customHeight="1">
      <c r="B75" s="32"/>
      <c r="C75" s="54"/>
      <c r="D75" s="54"/>
      <c r="E75" s="236" t="str">
        <f>E9</f>
        <v>02 - Zpevněné plochy</v>
      </c>
      <c r="F75" s="239"/>
      <c r="G75" s="239"/>
      <c r="H75" s="239"/>
      <c r="I75" s="143"/>
      <c r="J75" s="54"/>
      <c r="K75" s="54"/>
      <c r="L75" s="52"/>
    </row>
    <row r="76" spans="2:12" s="1" customFormat="1" ht="6.95" customHeight="1">
      <c r="B76" s="32"/>
      <c r="C76" s="54"/>
      <c r="D76" s="54"/>
      <c r="E76" s="54"/>
      <c r="F76" s="54"/>
      <c r="G76" s="54"/>
      <c r="H76" s="54"/>
      <c r="I76" s="143"/>
      <c r="J76" s="54"/>
      <c r="K76" s="54"/>
      <c r="L76" s="52"/>
    </row>
    <row r="77" spans="2:12" s="1" customFormat="1" ht="18" customHeight="1">
      <c r="B77" s="32"/>
      <c r="C77" s="56" t="s">
        <v>23</v>
      </c>
      <c r="D77" s="54"/>
      <c r="E77" s="54"/>
      <c r="F77" s="144" t="str">
        <f>F12</f>
        <v>TRUTNOV</v>
      </c>
      <c r="G77" s="54"/>
      <c r="H77" s="54"/>
      <c r="I77" s="145" t="s">
        <v>25</v>
      </c>
      <c r="J77" s="64" t="str">
        <f>IF(J12="","",J12)</f>
        <v>23. 2. 2018</v>
      </c>
      <c r="K77" s="54"/>
      <c r="L77" s="52"/>
    </row>
    <row r="78" spans="2:12" s="1" customFormat="1" ht="6.95" customHeight="1">
      <c r="B78" s="32"/>
      <c r="C78" s="54"/>
      <c r="D78" s="54"/>
      <c r="E78" s="54"/>
      <c r="F78" s="54"/>
      <c r="G78" s="54"/>
      <c r="H78" s="54"/>
      <c r="I78" s="143"/>
      <c r="J78" s="54"/>
      <c r="K78" s="54"/>
      <c r="L78" s="52"/>
    </row>
    <row r="79" spans="2:12" s="1" customFormat="1" ht="13.5">
      <c r="B79" s="32"/>
      <c r="C79" s="56" t="s">
        <v>29</v>
      </c>
      <c r="D79" s="54"/>
      <c r="E79" s="54"/>
      <c r="F79" s="144" t="str">
        <f>E15</f>
        <v>SDRUŽENÍ OZDRAVOVEN A LÉČEBEN OKRESU TRUTNOV</v>
      </c>
      <c r="G79" s="54"/>
      <c r="H79" s="54"/>
      <c r="I79" s="145" t="s">
        <v>35</v>
      </c>
      <c r="J79" s="144" t="str">
        <f>E21</f>
        <v>ATELIER PAVLÍČEK</v>
      </c>
      <c r="K79" s="54"/>
      <c r="L79" s="52"/>
    </row>
    <row r="80" spans="2:12" s="1" customFormat="1" ht="14.45" customHeight="1">
      <c r="B80" s="32"/>
      <c r="C80" s="56" t="s">
        <v>33</v>
      </c>
      <c r="D80" s="54"/>
      <c r="E80" s="54"/>
      <c r="F80" s="144" t="str">
        <f>IF(E18="","",E18)</f>
        <v/>
      </c>
      <c r="G80" s="54"/>
      <c r="H80" s="54"/>
      <c r="I80" s="143"/>
      <c r="J80" s="54"/>
      <c r="K80" s="54"/>
      <c r="L80" s="52"/>
    </row>
    <row r="81" spans="2:12" s="1" customFormat="1" ht="10.35" customHeight="1">
      <c r="B81" s="32"/>
      <c r="C81" s="54"/>
      <c r="D81" s="54"/>
      <c r="E81" s="54"/>
      <c r="F81" s="54"/>
      <c r="G81" s="54"/>
      <c r="H81" s="54"/>
      <c r="I81" s="143"/>
      <c r="J81" s="54"/>
      <c r="K81" s="54"/>
      <c r="L81" s="52"/>
    </row>
    <row r="82" spans="2:20" s="8" customFormat="1" ht="29.25" customHeight="1">
      <c r="B82" s="146"/>
      <c r="C82" s="147" t="s">
        <v>128</v>
      </c>
      <c r="D82" s="148" t="s">
        <v>59</v>
      </c>
      <c r="E82" s="148" t="s">
        <v>55</v>
      </c>
      <c r="F82" s="148" t="s">
        <v>129</v>
      </c>
      <c r="G82" s="148" t="s">
        <v>130</v>
      </c>
      <c r="H82" s="148" t="s">
        <v>131</v>
      </c>
      <c r="I82" s="149" t="s">
        <v>132</v>
      </c>
      <c r="J82" s="148" t="s">
        <v>110</v>
      </c>
      <c r="K82" s="150" t="s">
        <v>133</v>
      </c>
      <c r="L82" s="151"/>
      <c r="M82" s="73" t="s">
        <v>134</v>
      </c>
      <c r="N82" s="74" t="s">
        <v>44</v>
      </c>
      <c r="O82" s="74" t="s">
        <v>135</v>
      </c>
      <c r="P82" s="74" t="s">
        <v>136</v>
      </c>
      <c r="Q82" s="74" t="s">
        <v>137</v>
      </c>
      <c r="R82" s="74" t="s">
        <v>138</v>
      </c>
      <c r="S82" s="74" t="s">
        <v>139</v>
      </c>
      <c r="T82" s="75" t="s">
        <v>140</v>
      </c>
    </row>
    <row r="83" spans="2:63" s="1" customFormat="1" ht="29.25" customHeight="1">
      <c r="B83" s="32"/>
      <c r="C83" s="79" t="s">
        <v>111</v>
      </c>
      <c r="D83" s="54"/>
      <c r="E83" s="54"/>
      <c r="F83" s="54"/>
      <c r="G83" s="54"/>
      <c r="H83" s="54"/>
      <c r="I83" s="143"/>
      <c r="J83" s="152">
        <f>BK83</f>
        <v>0</v>
      </c>
      <c r="K83" s="54"/>
      <c r="L83" s="52"/>
      <c r="M83" s="76"/>
      <c r="N83" s="77"/>
      <c r="O83" s="77"/>
      <c r="P83" s="153">
        <f>P84+P87+P96+P110+P114+P117+P123</f>
        <v>0</v>
      </c>
      <c r="Q83" s="77"/>
      <c r="R83" s="153">
        <f>R84+R87+R96+R110+R114+R117+R123</f>
        <v>7.85</v>
      </c>
      <c r="S83" s="77"/>
      <c r="T83" s="154">
        <f>T84+T87+T96+T110+T114+T117+T123</f>
        <v>0</v>
      </c>
      <c r="AT83" s="15" t="s">
        <v>73</v>
      </c>
      <c r="AU83" s="15" t="s">
        <v>112</v>
      </c>
      <c r="BK83" s="155">
        <f>BK84+BK87+BK96+BK110+BK114+BK117+BK123</f>
        <v>0</v>
      </c>
    </row>
    <row r="84" spans="2:63" s="9" customFormat="1" ht="37.35" customHeight="1">
      <c r="B84" s="156"/>
      <c r="C84" s="157"/>
      <c r="D84" s="158" t="s">
        <v>73</v>
      </c>
      <c r="E84" s="159" t="s">
        <v>22</v>
      </c>
      <c r="F84" s="159" t="s">
        <v>1875</v>
      </c>
      <c r="G84" s="157"/>
      <c r="H84" s="157"/>
      <c r="I84" s="160"/>
      <c r="J84" s="161">
        <f>BK84</f>
        <v>0</v>
      </c>
      <c r="K84" s="157"/>
      <c r="L84" s="162"/>
      <c r="M84" s="163"/>
      <c r="N84" s="164"/>
      <c r="O84" s="164"/>
      <c r="P84" s="165">
        <f>SUM(P85:P86)</f>
        <v>0</v>
      </c>
      <c r="Q84" s="164"/>
      <c r="R84" s="165">
        <f>SUM(R85:R86)</f>
        <v>0</v>
      </c>
      <c r="S84" s="164"/>
      <c r="T84" s="166">
        <f>SUM(T85:T86)</f>
        <v>0</v>
      </c>
      <c r="AR84" s="167" t="s">
        <v>143</v>
      </c>
      <c r="AT84" s="168" t="s">
        <v>73</v>
      </c>
      <c r="AU84" s="168" t="s">
        <v>74</v>
      </c>
      <c r="AY84" s="167" t="s">
        <v>144</v>
      </c>
      <c r="BK84" s="169">
        <f>SUM(BK85:BK86)</f>
        <v>0</v>
      </c>
    </row>
    <row r="85" spans="2:65" s="1" customFormat="1" ht="31.5" customHeight="1">
      <c r="B85" s="32"/>
      <c r="C85" s="170" t="s">
        <v>22</v>
      </c>
      <c r="D85" s="170" t="s">
        <v>145</v>
      </c>
      <c r="E85" s="171" t="s">
        <v>1876</v>
      </c>
      <c r="F85" s="172" t="s">
        <v>1877</v>
      </c>
      <c r="G85" s="173" t="s">
        <v>1550</v>
      </c>
      <c r="H85" s="174">
        <v>47</v>
      </c>
      <c r="I85" s="175"/>
      <c r="J85" s="176">
        <f>ROUND(I85*H85,2)</f>
        <v>0</v>
      </c>
      <c r="K85" s="172" t="s">
        <v>1878</v>
      </c>
      <c r="L85" s="52"/>
      <c r="M85" s="177" t="s">
        <v>20</v>
      </c>
      <c r="N85" s="178" t="s">
        <v>45</v>
      </c>
      <c r="O85" s="33"/>
      <c r="P85" s="179">
        <f>O85*H85</f>
        <v>0</v>
      </c>
      <c r="Q85" s="179">
        <v>0</v>
      </c>
      <c r="R85" s="179">
        <f>Q85*H85</f>
        <v>0</v>
      </c>
      <c r="S85" s="179">
        <v>0</v>
      </c>
      <c r="T85" s="180">
        <f>S85*H85</f>
        <v>0</v>
      </c>
      <c r="AR85" s="15" t="s">
        <v>143</v>
      </c>
      <c r="AT85" s="15" t="s">
        <v>145</v>
      </c>
      <c r="AU85" s="15" t="s">
        <v>22</v>
      </c>
      <c r="AY85" s="15" t="s">
        <v>144</v>
      </c>
      <c r="BE85" s="181">
        <f>IF(N85="základní",J85,0)</f>
        <v>0</v>
      </c>
      <c r="BF85" s="181">
        <f>IF(N85="snížená",J85,0)</f>
        <v>0</v>
      </c>
      <c r="BG85" s="181">
        <f>IF(N85="zákl. přenesená",J85,0)</f>
        <v>0</v>
      </c>
      <c r="BH85" s="181">
        <f>IF(N85="sníž. přenesená",J85,0)</f>
        <v>0</v>
      </c>
      <c r="BI85" s="181">
        <f>IF(N85="nulová",J85,0)</f>
        <v>0</v>
      </c>
      <c r="BJ85" s="15" t="s">
        <v>22</v>
      </c>
      <c r="BK85" s="181">
        <f>ROUND(I85*H85,2)</f>
        <v>0</v>
      </c>
      <c r="BL85" s="15" t="s">
        <v>143</v>
      </c>
      <c r="BM85" s="15" t="s">
        <v>1879</v>
      </c>
    </row>
    <row r="86" spans="2:65" s="1" customFormat="1" ht="22.5" customHeight="1">
      <c r="B86" s="32"/>
      <c r="C86" s="170" t="s">
        <v>82</v>
      </c>
      <c r="D86" s="170" t="s">
        <v>145</v>
      </c>
      <c r="E86" s="171" t="s">
        <v>1880</v>
      </c>
      <c r="F86" s="172" t="s">
        <v>1881</v>
      </c>
      <c r="G86" s="173" t="s">
        <v>1550</v>
      </c>
      <c r="H86" s="174">
        <v>323</v>
      </c>
      <c r="I86" s="175"/>
      <c r="J86" s="176">
        <f>ROUND(I86*H86,2)</f>
        <v>0</v>
      </c>
      <c r="K86" s="172" t="s">
        <v>1878</v>
      </c>
      <c r="L86" s="52"/>
      <c r="M86" s="177" t="s">
        <v>20</v>
      </c>
      <c r="N86" s="178" t="s">
        <v>45</v>
      </c>
      <c r="O86" s="33"/>
      <c r="P86" s="179">
        <f>O86*H86</f>
        <v>0</v>
      </c>
      <c r="Q86" s="179">
        <v>0</v>
      </c>
      <c r="R86" s="179">
        <f>Q86*H86</f>
        <v>0</v>
      </c>
      <c r="S86" s="179">
        <v>0</v>
      </c>
      <c r="T86" s="180">
        <f>S86*H86</f>
        <v>0</v>
      </c>
      <c r="AR86" s="15" t="s">
        <v>143</v>
      </c>
      <c r="AT86" s="15" t="s">
        <v>145</v>
      </c>
      <c r="AU86" s="15" t="s">
        <v>22</v>
      </c>
      <c r="AY86" s="15" t="s">
        <v>144</v>
      </c>
      <c r="BE86" s="181">
        <f>IF(N86="základní",J86,0)</f>
        <v>0</v>
      </c>
      <c r="BF86" s="181">
        <f>IF(N86="snížená",J86,0)</f>
        <v>0</v>
      </c>
      <c r="BG86" s="181">
        <f>IF(N86="zákl. přenesená",J86,0)</f>
        <v>0</v>
      </c>
      <c r="BH86" s="181">
        <f>IF(N86="sníž. přenesená",J86,0)</f>
        <v>0</v>
      </c>
      <c r="BI86" s="181">
        <f>IF(N86="nulová",J86,0)</f>
        <v>0</v>
      </c>
      <c r="BJ86" s="15" t="s">
        <v>22</v>
      </c>
      <c r="BK86" s="181">
        <f>ROUND(I86*H86,2)</f>
        <v>0</v>
      </c>
      <c r="BL86" s="15" t="s">
        <v>143</v>
      </c>
      <c r="BM86" s="15" t="s">
        <v>1882</v>
      </c>
    </row>
    <row r="87" spans="2:63" s="9" customFormat="1" ht="37.35" customHeight="1">
      <c r="B87" s="156"/>
      <c r="C87" s="157"/>
      <c r="D87" s="158" t="s">
        <v>73</v>
      </c>
      <c r="E87" s="159" t="s">
        <v>155</v>
      </c>
      <c r="F87" s="159" t="s">
        <v>1883</v>
      </c>
      <c r="G87" s="157"/>
      <c r="H87" s="157"/>
      <c r="I87" s="160"/>
      <c r="J87" s="161">
        <f>BK87</f>
        <v>0</v>
      </c>
      <c r="K87" s="157"/>
      <c r="L87" s="162"/>
      <c r="M87" s="163"/>
      <c r="N87" s="164"/>
      <c r="O87" s="164"/>
      <c r="P87" s="165">
        <f>SUM(P88:P95)</f>
        <v>0</v>
      </c>
      <c r="Q87" s="164"/>
      <c r="R87" s="165">
        <f>SUM(R88:R95)</f>
        <v>1.35</v>
      </c>
      <c r="S87" s="164"/>
      <c r="T87" s="166">
        <f>SUM(T88:T95)</f>
        <v>0</v>
      </c>
      <c r="AR87" s="167" t="s">
        <v>143</v>
      </c>
      <c r="AT87" s="168" t="s">
        <v>73</v>
      </c>
      <c r="AU87" s="168" t="s">
        <v>74</v>
      </c>
      <c r="AY87" s="167" t="s">
        <v>144</v>
      </c>
      <c r="BK87" s="169">
        <f>SUM(BK88:BK95)</f>
        <v>0</v>
      </c>
    </row>
    <row r="88" spans="2:65" s="1" customFormat="1" ht="22.5" customHeight="1">
      <c r="B88" s="32"/>
      <c r="C88" s="170" t="s">
        <v>155</v>
      </c>
      <c r="D88" s="170" t="s">
        <v>145</v>
      </c>
      <c r="E88" s="171" t="s">
        <v>1884</v>
      </c>
      <c r="F88" s="172" t="s">
        <v>1885</v>
      </c>
      <c r="G88" s="173" t="s">
        <v>192</v>
      </c>
      <c r="H88" s="174">
        <v>5</v>
      </c>
      <c r="I88" s="175"/>
      <c r="J88" s="176">
        <f>ROUND(I88*H88,2)</f>
        <v>0</v>
      </c>
      <c r="K88" s="172" t="s">
        <v>1878</v>
      </c>
      <c r="L88" s="52"/>
      <c r="M88" s="177" t="s">
        <v>20</v>
      </c>
      <c r="N88" s="178" t="s">
        <v>45</v>
      </c>
      <c r="O88" s="33"/>
      <c r="P88" s="179">
        <f>O88*H88</f>
        <v>0</v>
      </c>
      <c r="Q88" s="179">
        <v>0</v>
      </c>
      <c r="R88" s="179">
        <f>Q88*H88</f>
        <v>0</v>
      </c>
      <c r="S88" s="179">
        <v>0</v>
      </c>
      <c r="T88" s="180">
        <f>S88*H88</f>
        <v>0</v>
      </c>
      <c r="AR88" s="15" t="s">
        <v>143</v>
      </c>
      <c r="AT88" s="15" t="s">
        <v>145</v>
      </c>
      <c r="AU88" s="15" t="s">
        <v>22</v>
      </c>
      <c r="AY88" s="15" t="s">
        <v>144</v>
      </c>
      <c r="BE88" s="181">
        <f>IF(N88="základní",J88,0)</f>
        <v>0</v>
      </c>
      <c r="BF88" s="181">
        <f>IF(N88="snížená",J88,0)</f>
        <v>0</v>
      </c>
      <c r="BG88" s="181">
        <f>IF(N88="zákl. přenesená",J88,0)</f>
        <v>0</v>
      </c>
      <c r="BH88" s="181">
        <f>IF(N88="sníž. přenesená",J88,0)</f>
        <v>0</v>
      </c>
      <c r="BI88" s="181">
        <f>IF(N88="nulová",J88,0)</f>
        <v>0</v>
      </c>
      <c r="BJ88" s="15" t="s">
        <v>22</v>
      </c>
      <c r="BK88" s="181">
        <f>ROUND(I88*H88,2)</f>
        <v>0</v>
      </c>
      <c r="BL88" s="15" t="s">
        <v>143</v>
      </c>
      <c r="BM88" s="15" t="s">
        <v>1886</v>
      </c>
    </row>
    <row r="89" spans="2:47" s="1" customFormat="1" ht="27">
      <c r="B89" s="32"/>
      <c r="C89" s="54"/>
      <c r="D89" s="186" t="s">
        <v>1887</v>
      </c>
      <c r="E89" s="54"/>
      <c r="F89" s="187" t="s">
        <v>1888</v>
      </c>
      <c r="G89" s="54"/>
      <c r="H89" s="54"/>
      <c r="I89" s="143"/>
      <c r="J89" s="54"/>
      <c r="K89" s="54"/>
      <c r="L89" s="52"/>
      <c r="M89" s="69"/>
      <c r="N89" s="33"/>
      <c r="O89" s="33"/>
      <c r="P89" s="33"/>
      <c r="Q89" s="33"/>
      <c r="R89" s="33"/>
      <c r="S89" s="33"/>
      <c r="T89" s="70"/>
      <c r="AT89" s="15" t="s">
        <v>1887</v>
      </c>
      <c r="AU89" s="15" t="s">
        <v>22</v>
      </c>
    </row>
    <row r="90" spans="2:51" s="10" customFormat="1" ht="13.5">
      <c r="B90" s="190"/>
      <c r="C90" s="191"/>
      <c r="D90" s="186" t="s">
        <v>1889</v>
      </c>
      <c r="E90" s="192" t="s">
        <v>1890</v>
      </c>
      <c r="F90" s="193" t="s">
        <v>1891</v>
      </c>
      <c r="G90" s="191"/>
      <c r="H90" s="194">
        <v>5</v>
      </c>
      <c r="I90" s="195"/>
      <c r="J90" s="191"/>
      <c r="K90" s="191"/>
      <c r="L90" s="196"/>
      <c r="M90" s="197"/>
      <c r="N90" s="198"/>
      <c r="O90" s="198"/>
      <c r="P90" s="198"/>
      <c r="Q90" s="198"/>
      <c r="R90" s="198"/>
      <c r="S90" s="198"/>
      <c r="T90" s="199"/>
      <c r="AT90" s="200" t="s">
        <v>1889</v>
      </c>
      <c r="AU90" s="200" t="s">
        <v>22</v>
      </c>
      <c r="AV90" s="10" t="s">
        <v>82</v>
      </c>
      <c r="AW90" s="10" t="s">
        <v>37</v>
      </c>
      <c r="AX90" s="10" t="s">
        <v>74</v>
      </c>
      <c r="AY90" s="200" t="s">
        <v>144</v>
      </c>
    </row>
    <row r="91" spans="2:51" s="10" customFormat="1" ht="13.5">
      <c r="B91" s="190"/>
      <c r="C91" s="191"/>
      <c r="D91" s="188" t="s">
        <v>1889</v>
      </c>
      <c r="E91" s="201" t="s">
        <v>1892</v>
      </c>
      <c r="F91" s="202" t="s">
        <v>1893</v>
      </c>
      <c r="G91" s="191"/>
      <c r="H91" s="203">
        <v>5</v>
      </c>
      <c r="I91" s="195"/>
      <c r="J91" s="191"/>
      <c r="K91" s="191"/>
      <c r="L91" s="196"/>
      <c r="M91" s="197"/>
      <c r="N91" s="198"/>
      <c r="O91" s="198"/>
      <c r="P91" s="198"/>
      <c r="Q91" s="198"/>
      <c r="R91" s="198"/>
      <c r="S91" s="198"/>
      <c r="T91" s="199"/>
      <c r="AT91" s="200" t="s">
        <v>1889</v>
      </c>
      <c r="AU91" s="200" t="s">
        <v>22</v>
      </c>
      <c r="AV91" s="10" t="s">
        <v>82</v>
      </c>
      <c r="AW91" s="10" t="s">
        <v>37</v>
      </c>
      <c r="AX91" s="10" t="s">
        <v>22</v>
      </c>
      <c r="AY91" s="200" t="s">
        <v>144</v>
      </c>
    </row>
    <row r="92" spans="2:65" s="1" customFormat="1" ht="22.5" customHeight="1">
      <c r="B92" s="32"/>
      <c r="C92" s="170" t="s">
        <v>143</v>
      </c>
      <c r="D92" s="170" t="s">
        <v>145</v>
      </c>
      <c r="E92" s="171" t="s">
        <v>1894</v>
      </c>
      <c r="F92" s="172" t="s">
        <v>1895</v>
      </c>
      <c r="G92" s="173" t="s">
        <v>1586</v>
      </c>
      <c r="H92" s="174">
        <v>0.45</v>
      </c>
      <c r="I92" s="175"/>
      <c r="J92" s="176">
        <f>ROUND(I92*H92,2)</f>
        <v>0</v>
      </c>
      <c r="K92" s="172" t="s">
        <v>1878</v>
      </c>
      <c r="L92" s="52"/>
      <c r="M92" s="177" t="s">
        <v>20</v>
      </c>
      <c r="N92" s="178" t="s">
        <v>45</v>
      </c>
      <c r="O92" s="33"/>
      <c r="P92" s="179">
        <f>O92*H92</f>
        <v>0</v>
      </c>
      <c r="Q92" s="179">
        <v>3</v>
      </c>
      <c r="R92" s="179">
        <f>Q92*H92</f>
        <v>1.35</v>
      </c>
      <c r="S92" s="179">
        <v>0</v>
      </c>
      <c r="T92" s="180">
        <f>S92*H92</f>
        <v>0</v>
      </c>
      <c r="AR92" s="15" t="s">
        <v>143</v>
      </c>
      <c r="AT92" s="15" t="s">
        <v>145</v>
      </c>
      <c r="AU92" s="15" t="s">
        <v>22</v>
      </c>
      <c r="AY92" s="15" t="s">
        <v>144</v>
      </c>
      <c r="BE92" s="181">
        <f>IF(N92="základní",J92,0)</f>
        <v>0</v>
      </c>
      <c r="BF92" s="181">
        <f>IF(N92="snížená",J92,0)</f>
        <v>0</v>
      </c>
      <c r="BG92" s="181">
        <f>IF(N92="zákl. přenesená",J92,0)</f>
        <v>0</v>
      </c>
      <c r="BH92" s="181">
        <f>IF(N92="sníž. přenesená",J92,0)</f>
        <v>0</v>
      </c>
      <c r="BI92" s="181">
        <f>IF(N92="nulová",J92,0)</f>
        <v>0</v>
      </c>
      <c r="BJ92" s="15" t="s">
        <v>22</v>
      </c>
      <c r="BK92" s="181">
        <f>ROUND(I92*H92,2)</f>
        <v>0</v>
      </c>
      <c r="BL92" s="15" t="s">
        <v>143</v>
      </c>
      <c r="BM92" s="15" t="s">
        <v>1896</v>
      </c>
    </row>
    <row r="93" spans="2:51" s="10" customFormat="1" ht="13.5">
      <c r="B93" s="190"/>
      <c r="C93" s="191"/>
      <c r="D93" s="186" t="s">
        <v>1889</v>
      </c>
      <c r="E93" s="192" t="s">
        <v>1897</v>
      </c>
      <c r="F93" s="193" t="s">
        <v>1898</v>
      </c>
      <c r="G93" s="191"/>
      <c r="H93" s="194">
        <v>0.45</v>
      </c>
      <c r="I93" s="195"/>
      <c r="J93" s="191"/>
      <c r="K93" s="191"/>
      <c r="L93" s="196"/>
      <c r="M93" s="197"/>
      <c r="N93" s="198"/>
      <c r="O93" s="198"/>
      <c r="P93" s="198"/>
      <c r="Q93" s="198"/>
      <c r="R93" s="198"/>
      <c r="S93" s="198"/>
      <c r="T93" s="199"/>
      <c r="AT93" s="200" t="s">
        <v>1889</v>
      </c>
      <c r="AU93" s="200" t="s">
        <v>22</v>
      </c>
      <c r="AV93" s="10" t="s">
        <v>82</v>
      </c>
      <c r="AW93" s="10" t="s">
        <v>37</v>
      </c>
      <c r="AX93" s="10" t="s">
        <v>74</v>
      </c>
      <c r="AY93" s="200" t="s">
        <v>144</v>
      </c>
    </row>
    <row r="94" spans="2:51" s="10" customFormat="1" ht="13.5">
      <c r="B94" s="190"/>
      <c r="C94" s="191"/>
      <c r="D94" s="188" t="s">
        <v>1889</v>
      </c>
      <c r="E94" s="201" t="s">
        <v>1899</v>
      </c>
      <c r="F94" s="202" t="s">
        <v>1900</v>
      </c>
      <c r="G94" s="191"/>
      <c r="H94" s="203">
        <v>0.45</v>
      </c>
      <c r="I94" s="195"/>
      <c r="J94" s="191"/>
      <c r="K94" s="191"/>
      <c r="L94" s="196"/>
      <c r="M94" s="197"/>
      <c r="N94" s="198"/>
      <c r="O94" s="198"/>
      <c r="P94" s="198"/>
      <c r="Q94" s="198"/>
      <c r="R94" s="198"/>
      <c r="S94" s="198"/>
      <c r="T94" s="199"/>
      <c r="AT94" s="200" t="s">
        <v>1889</v>
      </c>
      <c r="AU94" s="200" t="s">
        <v>22</v>
      </c>
      <c r="AV94" s="10" t="s">
        <v>82</v>
      </c>
      <c r="AW94" s="10" t="s">
        <v>37</v>
      </c>
      <c r="AX94" s="10" t="s">
        <v>22</v>
      </c>
      <c r="AY94" s="200" t="s">
        <v>144</v>
      </c>
    </row>
    <row r="95" spans="2:65" s="1" customFormat="1" ht="22.5" customHeight="1">
      <c r="B95" s="32"/>
      <c r="C95" s="170" t="s">
        <v>162</v>
      </c>
      <c r="D95" s="170" t="s">
        <v>145</v>
      </c>
      <c r="E95" s="171" t="s">
        <v>1901</v>
      </c>
      <c r="F95" s="172" t="s">
        <v>1902</v>
      </c>
      <c r="G95" s="173" t="s">
        <v>1903</v>
      </c>
      <c r="H95" s="174">
        <v>46</v>
      </c>
      <c r="I95" s="175"/>
      <c r="J95" s="176">
        <f>ROUND(I95*H95,2)</f>
        <v>0</v>
      </c>
      <c r="K95" s="172" t="s">
        <v>1878</v>
      </c>
      <c r="L95" s="52"/>
      <c r="M95" s="177" t="s">
        <v>20</v>
      </c>
      <c r="N95" s="178" t="s">
        <v>45</v>
      </c>
      <c r="O95" s="33"/>
      <c r="P95" s="179">
        <f>O95*H95</f>
        <v>0</v>
      </c>
      <c r="Q95" s="179">
        <v>0</v>
      </c>
      <c r="R95" s="179">
        <f>Q95*H95</f>
        <v>0</v>
      </c>
      <c r="S95" s="179">
        <v>0</v>
      </c>
      <c r="T95" s="180">
        <f>S95*H95</f>
        <v>0</v>
      </c>
      <c r="AR95" s="15" t="s">
        <v>143</v>
      </c>
      <c r="AT95" s="15" t="s">
        <v>145</v>
      </c>
      <c r="AU95" s="15" t="s">
        <v>22</v>
      </c>
      <c r="AY95" s="15" t="s">
        <v>144</v>
      </c>
      <c r="BE95" s="181">
        <f>IF(N95="základní",J95,0)</f>
        <v>0</v>
      </c>
      <c r="BF95" s="181">
        <f>IF(N95="snížená",J95,0)</f>
        <v>0</v>
      </c>
      <c r="BG95" s="181">
        <f>IF(N95="zákl. přenesená",J95,0)</f>
        <v>0</v>
      </c>
      <c r="BH95" s="181">
        <f>IF(N95="sníž. přenesená",J95,0)</f>
        <v>0</v>
      </c>
      <c r="BI95" s="181">
        <f>IF(N95="nulová",J95,0)</f>
        <v>0</v>
      </c>
      <c r="BJ95" s="15" t="s">
        <v>22</v>
      </c>
      <c r="BK95" s="181">
        <f>ROUND(I95*H95,2)</f>
        <v>0</v>
      </c>
      <c r="BL95" s="15" t="s">
        <v>143</v>
      </c>
      <c r="BM95" s="15" t="s">
        <v>1904</v>
      </c>
    </row>
    <row r="96" spans="2:63" s="9" customFormat="1" ht="37.35" customHeight="1">
      <c r="B96" s="156"/>
      <c r="C96" s="157"/>
      <c r="D96" s="158" t="s">
        <v>73</v>
      </c>
      <c r="E96" s="159" t="s">
        <v>162</v>
      </c>
      <c r="F96" s="159" t="s">
        <v>1905</v>
      </c>
      <c r="G96" s="157"/>
      <c r="H96" s="157"/>
      <c r="I96" s="160"/>
      <c r="J96" s="161">
        <f>BK96</f>
        <v>0</v>
      </c>
      <c r="K96" s="157"/>
      <c r="L96" s="162"/>
      <c r="M96" s="163"/>
      <c r="N96" s="164"/>
      <c r="O96" s="164"/>
      <c r="P96" s="165">
        <f>SUM(P97:P109)</f>
        <v>0</v>
      </c>
      <c r="Q96" s="164"/>
      <c r="R96" s="165">
        <f>SUM(R97:R109)</f>
        <v>6.5</v>
      </c>
      <c r="S96" s="164"/>
      <c r="T96" s="166">
        <f>SUM(T97:T109)</f>
        <v>0</v>
      </c>
      <c r="AR96" s="167" t="s">
        <v>143</v>
      </c>
      <c r="AT96" s="168" t="s">
        <v>73</v>
      </c>
      <c r="AU96" s="168" t="s">
        <v>74</v>
      </c>
      <c r="AY96" s="167" t="s">
        <v>144</v>
      </c>
      <c r="BK96" s="169">
        <f>SUM(BK97:BK109)</f>
        <v>0</v>
      </c>
    </row>
    <row r="97" spans="2:65" s="1" customFormat="1" ht="22.5" customHeight="1">
      <c r="B97" s="32"/>
      <c r="C97" s="170" t="s">
        <v>166</v>
      </c>
      <c r="D97" s="170" t="s">
        <v>145</v>
      </c>
      <c r="E97" s="171" t="s">
        <v>1906</v>
      </c>
      <c r="F97" s="172" t="s">
        <v>1907</v>
      </c>
      <c r="G97" s="173" t="s">
        <v>1550</v>
      </c>
      <c r="H97" s="174">
        <v>171</v>
      </c>
      <c r="I97" s="175"/>
      <c r="J97" s="176">
        <f aca="true" t="shared" si="0" ref="J97:J109">ROUND(I97*H97,2)</f>
        <v>0</v>
      </c>
      <c r="K97" s="172" t="s">
        <v>1878</v>
      </c>
      <c r="L97" s="52"/>
      <c r="M97" s="177" t="s">
        <v>20</v>
      </c>
      <c r="N97" s="178" t="s">
        <v>45</v>
      </c>
      <c r="O97" s="33"/>
      <c r="P97" s="179">
        <f aca="true" t="shared" si="1" ref="P97:P109">O97*H97</f>
        <v>0</v>
      </c>
      <c r="Q97" s="179">
        <v>0</v>
      </c>
      <c r="R97" s="179">
        <f aca="true" t="shared" si="2" ref="R97:R109">Q97*H97</f>
        <v>0</v>
      </c>
      <c r="S97" s="179">
        <v>0</v>
      </c>
      <c r="T97" s="180">
        <f aca="true" t="shared" si="3" ref="T97:T109">S97*H97</f>
        <v>0</v>
      </c>
      <c r="AR97" s="15" t="s">
        <v>143</v>
      </c>
      <c r="AT97" s="15" t="s">
        <v>145</v>
      </c>
      <c r="AU97" s="15" t="s">
        <v>22</v>
      </c>
      <c r="AY97" s="15" t="s">
        <v>144</v>
      </c>
      <c r="BE97" s="181">
        <f aca="true" t="shared" si="4" ref="BE97:BE109">IF(N97="základní",J97,0)</f>
        <v>0</v>
      </c>
      <c r="BF97" s="181">
        <f aca="true" t="shared" si="5" ref="BF97:BF109">IF(N97="snížená",J97,0)</f>
        <v>0</v>
      </c>
      <c r="BG97" s="181">
        <f aca="true" t="shared" si="6" ref="BG97:BG109">IF(N97="zákl. přenesená",J97,0)</f>
        <v>0</v>
      </c>
      <c r="BH97" s="181">
        <f aca="true" t="shared" si="7" ref="BH97:BH109">IF(N97="sníž. přenesená",J97,0)</f>
        <v>0</v>
      </c>
      <c r="BI97" s="181">
        <f aca="true" t="shared" si="8" ref="BI97:BI109">IF(N97="nulová",J97,0)</f>
        <v>0</v>
      </c>
      <c r="BJ97" s="15" t="s">
        <v>22</v>
      </c>
      <c r="BK97" s="181">
        <f aca="true" t="shared" si="9" ref="BK97:BK109">ROUND(I97*H97,2)</f>
        <v>0</v>
      </c>
      <c r="BL97" s="15" t="s">
        <v>143</v>
      </c>
      <c r="BM97" s="15" t="s">
        <v>1908</v>
      </c>
    </row>
    <row r="98" spans="2:65" s="1" customFormat="1" ht="22.5" customHeight="1">
      <c r="B98" s="32"/>
      <c r="C98" s="170" t="s">
        <v>170</v>
      </c>
      <c r="D98" s="170" t="s">
        <v>145</v>
      </c>
      <c r="E98" s="171" t="s">
        <v>1909</v>
      </c>
      <c r="F98" s="172" t="s">
        <v>1910</v>
      </c>
      <c r="G98" s="173" t="s">
        <v>1550</v>
      </c>
      <c r="H98" s="174">
        <v>171</v>
      </c>
      <c r="I98" s="175"/>
      <c r="J98" s="176">
        <f t="shared" si="0"/>
        <v>0</v>
      </c>
      <c r="K98" s="172" t="s">
        <v>1878</v>
      </c>
      <c r="L98" s="52"/>
      <c r="M98" s="177" t="s">
        <v>20</v>
      </c>
      <c r="N98" s="178" t="s">
        <v>45</v>
      </c>
      <c r="O98" s="33"/>
      <c r="P98" s="179">
        <f t="shared" si="1"/>
        <v>0</v>
      </c>
      <c r="Q98" s="179">
        <v>0</v>
      </c>
      <c r="R98" s="179">
        <f t="shared" si="2"/>
        <v>0</v>
      </c>
      <c r="S98" s="179">
        <v>0</v>
      </c>
      <c r="T98" s="180">
        <f t="shared" si="3"/>
        <v>0</v>
      </c>
      <c r="AR98" s="15" t="s">
        <v>143</v>
      </c>
      <c r="AT98" s="15" t="s">
        <v>145</v>
      </c>
      <c r="AU98" s="15" t="s">
        <v>22</v>
      </c>
      <c r="AY98" s="15" t="s">
        <v>144</v>
      </c>
      <c r="BE98" s="181">
        <f t="shared" si="4"/>
        <v>0</v>
      </c>
      <c r="BF98" s="181">
        <f t="shared" si="5"/>
        <v>0</v>
      </c>
      <c r="BG98" s="181">
        <f t="shared" si="6"/>
        <v>0</v>
      </c>
      <c r="BH98" s="181">
        <f t="shared" si="7"/>
        <v>0</v>
      </c>
      <c r="BI98" s="181">
        <f t="shared" si="8"/>
        <v>0</v>
      </c>
      <c r="BJ98" s="15" t="s">
        <v>22</v>
      </c>
      <c r="BK98" s="181">
        <f t="shared" si="9"/>
        <v>0</v>
      </c>
      <c r="BL98" s="15" t="s">
        <v>143</v>
      </c>
      <c r="BM98" s="15" t="s">
        <v>1911</v>
      </c>
    </row>
    <row r="99" spans="2:65" s="1" customFormat="1" ht="22.5" customHeight="1">
      <c r="B99" s="32"/>
      <c r="C99" s="170" t="s">
        <v>174</v>
      </c>
      <c r="D99" s="170" t="s">
        <v>145</v>
      </c>
      <c r="E99" s="171" t="s">
        <v>1912</v>
      </c>
      <c r="F99" s="172" t="s">
        <v>1913</v>
      </c>
      <c r="G99" s="173" t="s">
        <v>1550</v>
      </c>
      <c r="H99" s="174">
        <v>215</v>
      </c>
      <c r="I99" s="175"/>
      <c r="J99" s="176">
        <f t="shared" si="0"/>
        <v>0</v>
      </c>
      <c r="K99" s="172" t="s">
        <v>1878</v>
      </c>
      <c r="L99" s="52"/>
      <c r="M99" s="177" t="s">
        <v>20</v>
      </c>
      <c r="N99" s="178" t="s">
        <v>45</v>
      </c>
      <c r="O99" s="33"/>
      <c r="P99" s="179">
        <f t="shared" si="1"/>
        <v>0</v>
      </c>
      <c r="Q99" s="179">
        <v>0</v>
      </c>
      <c r="R99" s="179">
        <f t="shared" si="2"/>
        <v>0</v>
      </c>
      <c r="S99" s="179">
        <v>0</v>
      </c>
      <c r="T99" s="180">
        <f t="shared" si="3"/>
        <v>0</v>
      </c>
      <c r="AR99" s="15" t="s">
        <v>143</v>
      </c>
      <c r="AT99" s="15" t="s">
        <v>145</v>
      </c>
      <c r="AU99" s="15" t="s">
        <v>22</v>
      </c>
      <c r="AY99" s="15" t="s">
        <v>144</v>
      </c>
      <c r="BE99" s="181">
        <f t="shared" si="4"/>
        <v>0</v>
      </c>
      <c r="BF99" s="181">
        <f t="shared" si="5"/>
        <v>0</v>
      </c>
      <c r="BG99" s="181">
        <f t="shared" si="6"/>
        <v>0</v>
      </c>
      <c r="BH99" s="181">
        <f t="shared" si="7"/>
        <v>0</v>
      </c>
      <c r="BI99" s="181">
        <f t="shared" si="8"/>
        <v>0</v>
      </c>
      <c r="BJ99" s="15" t="s">
        <v>22</v>
      </c>
      <c r="BK99" s="181">
        <f t="shared" si="9"/>
        <v>0</v>
      </c>
      <c r="BL99" s="15" t="s">
        <v>143</v>
      </c>
      <c r="BM99" s="15" t="s">
        <v>1914</v>
      </c>
    </row>
    <row r="100" spans="2:65" s="1" customFormat="1" ht="22.5" customHeight="1">
      <c r="B100" s="32"/>
      <c r="C100" s="170" t="s">
        <v>178</v>
      </c>
      <c r="D100" s="170" t="s">
        <v>145</v>
      </c>
      <c r="E100" s="171" t="s">
        <v>1915</v>
      </c>
      <c r="F100" s="172" t="s">
        <v>1916</v>
      </c>
      <c r="G100" s="173" t="s">
        <v>1550</v>
      </c>
      <c r="H100" s="174">
        <v>6.5</v>
      </c>
      <c r="I100" s="175"/>
      <c r="J100" s="176">
        <f t="shared" si="0"/>
        <v>0</v>
      </c>
      <c r="K100" s="172" t="s">
        <v>1878</v>
      </c>
      <c r="L100" s="52"/>
      <c r="M100" s="177" t="s">
        <v>20</v>
      </c>
      <c r="N100" s="178" t="s">
        <v>45</v>
      </c>
      <c r="O100" s="33"/>
      <c r="P100" s="179">
        <f t="shared" si="1"/>
        <v>0</v>
      </c>
      <c r="Q100" s="179">
        <v>1</v>
      </c>
      <c r="R100" s="179">
        <f t="shared" si="2"/>
        <v>6.5</v>
      </c>
      <c r="S100" s="179">
        <v>0</v>
      </c>
      <c r="T100" s="180">
        <f t="shared" si="3"/>
        <v>0</v>
      </c>
      <c r="AR100" s="15" t="s">
        <v>143</v>
      </c>
      <c r="AT100" s="15" t="s">
        <v>145</v>
      </c>
      <c r="AU100" s="15" t="s">
        <v>22</v>
      </c>
      <c r="AY100" s="15" t="s">
        <v>144</v>
      </c>
      <c r="BE100" s="181">
        <f t="shared" si="4"/>
        <v>0</v>
      </c>
      <c r="BF100" s="181">
        <f t="shared" si="5"/>
        <v>0</v>
      </c>
      <c r="BG100" s="181">
        <f t="shared" si="6"/>
        <v>0</v>
      </c>
      <c r="BH100" s="181">
        <f t="shared" si="7"/>
        <v>0</v>
      </c>
      <c r="BI100" s="181">
        <f t="shared" si="8"/>
        <v>0</v>
      </c>
      <c r="BJ100" s="15" t="s">
        <v>22</v>
      </c>
      <c r="BK100" s="181">
        <f t="shared" si="9"/>
        <v>0</v>
      </c>
      <c r="BL100" s="15" t="s">
        <v>143</v>
      </c>
      <c r="BM100" s="15" t="s">
        <v>1917</v>
      </c>
    </row>
    <row r="101" spans="2:65" s="1" customFormat="1" ht="22.5" customHeight="1">
      <c r="B101" s="32"/>
      <c r="C101" s="170" t="s">
        <v>27</v>
      </c>
      <c r="D101" s="170" t="s">
        <v>145</v>
      </c>
      <c r="E101" s="171" t="s">
        <v>1918</v>
      </c>
      <c r="F101" s="172" t="s">
        <v>1919</v>
      </c>
      <c r="G101" s="173" t="s">
        <v>1550</v>
      </c>
      <c r="H101" s="174">
        <v>6.5</v>
      </c>
      <c r="I101" s="175"/>
      <c r="J101" s="176">
        <f t="shared" si="0"/>
        <v>0</v>
      </c>
      <c r="K101" s="172" t="s">
        <v>1878</v>
      </c>
      <c r="L101" s="52"/>
      <c r="M101" s="177" t="s">
        <v>20</v>
      </c>
      <c r="N101" s="178" t="s">
        <v>45</v>
      </c>
      <c r="O101" s="33"/>
      <c r="P101" s="179">
        <f t="shared" si="1"/>
        <v>0</v>
      </c>
      <c r="Q101" s="179">
        <v>0</v>
      </c>
      <c r="R101" s="179">
        <f t="shared" si="2"/>
        <v>0</v>
      </c>
      <c r="S101" s="179">
        <v>0</v>
      </c>
      <c r="T101" s="180">
        <f t="shared" si="3"/>
        <v>0</v>
      </c>
      <c r="AR101" s="15" t="s">
        <v>143</v>
      </c>
      <c r="AT101" s="15" t="s">
        <v>145</v>
      </c>
      <c r="AU101" s="15" t="s">
        <v>22</v>
      </c>
      <c r="AY101" s="15" t="s">
        <v>144</v>
      </c>
      <c r="BE101" s="181">
        <f t="shared" si="4"/>
        <v>0</v>
      </c>
      <c r="BF101" s="181">
        <f t="shared" si="5"/>
        <v>0</v>
      </c>
      <c r="BG101" s="181">
        <f t="shared" si="6"/>
        <v>0</v>
      </c>
      <c r="BH101" s="181">
        <f t="shared" si="7"/>
        <v>0</v>
      </c>
      <c r="BI101" s="181">
        <f t="shared" si="8"/>
        <v>0</v>
      </c>
      <c r="BJ101" s="15" t="s">
        <v>22</v>
      </c>
      <c r="BK101" s="181">
        <f t="shared" si="9"/>
        <v>0</v>
      </c>
      <c r="BL101" s="15" t="s">
        <v>143</v>
      </c>
      <c r="BM101" s="15" t="s">
        <v>1920</v>
      </c>
    </row>
    <row r="102" spans="2:65" s="1" customFormat="1" ht="22.5" customHeight="1">
      <c r="B102" s="32"/>
      <c r="C102" s="170" t="s">
        <v>185</v>
      </c>
      <c r="D102" s="170" t="s">
        <v>145</v>
      </c>
      <c r="E102" s="171" t="s">
        <v>1921</v>
      </c>
      <c r="F102" s="172" t="s">
        <v>1922</v>
      </c>
      <c r="G102" s="173" t="s">
        <v>192</v>
      </c>
      <c r="H102" s="174">
        <v>78</v>
      </c>
      <c r="I102" s="175"/>
      <c r="J102" s="176">
        <f t="shared" si="0"/>
        <v>0</v>
      </c>
      <c r="K102" s="172" t="s">
        <v>1878</v>
      </c>
      <c r="L102" s="52"/>
      <c r="M102" s="177" t="s">
        <v>20</v>
      </c>
      <c r="N102" s="178" t="s">
        <v>45</v>
      </c>
      <c r="O102" s="33"/>
      <c r="P102" s="179">
        <f t="shared" si="1"/>
        <v>0</v>
      </c>
      <c r="Q102" s="179">
        <v>0</v>
      </c>
      <c r="R102" s="179">
        <f t="shared" si="2"/>
        <v>0</v>
      </c>
      <c r="S102" s="179">
        <v>0</v>
      </c>
      <c r="T102" s="180">
        <f t="shared" si="3"/>
        <v>0</v>
      </c>
      <c r="AR102" s="15" t="s">
        <v>143</v>
      </c>
      <c r="AT102" s="15" t="s">
        <v>145</v>
      </c>
      <c r="AU102" s="15" t="s">
        <v>22</v>
      </c>
      <c r="AY102" s="15" t="s">
        <v>144</v>
      </c>
      <c r="BE102" s="181">
        <f t="shared" si="4"/>
        <v>0</v>
      </c>
      <c r="BF102" s="181">
        <f t="shared" si="5"/>
        <v>0</v>
      </c>
      <c r="BG102" s="181">
        <f t="shared" si="6"/>
        <v>0</v>
      </c>
      <c r="BH102" s="181">
        <f t="shared" si="7"/>
        <v>0</v>
      </c>
      <c r="BI102" s="181">
        <f t="shared" si="8"/>
        <v>0</v>
      </c>
      <c r="BJ102" s="15" t="s">
        <v>22</v>
      </c>
      <c r="BK102" s="181">
        <f t="shared" si="9"/>
        <v>0</v>
      </c>
      <c r="BL102" s="15" t="s">
        <v>143</v>
      </c>
      <c r="BM102" s="15" t="s">
        <v>1923</v>
      </c>
    </row>
    <row r="103" spans="2:65" s="1" customFormat="1" ht="22.5" customHeight="1">
      <c r="B103" s="32"/>
      <c r="C103" s="170" t="s">
        <v>189</v>
      </c>
      <c r="D103" s="170" t="s">
        <v>145</v>
      </c>
      <c r="E103" s="171" t="s">
        <v>1924</v>
      </c>
      <c r="F103" s="172" t="s">
        <v>1925</v>
      </c>
      <c r="G103" s="173" t="s">
        <v>1550</v>
      </c>
      <c r="H103" s="174">
        <v>289</v>
      </c>
      <c r="I103" s="175"/>
      <c r="J103" s="176">
        <f t="shared" si="0"/>
        <v>0</v>
      </c>
      <c r="K103" s="172" t="s">
        <v>1878</v>
      </c>
      <c r="L103" s="52"/>
      <c r="M103" s="177" t="s">
        <v>20</v>
      </c>
      <c r="N103" s="178" t="s">
        <v>45</v>
      </c>
      <c r="O103" s="33"/>
      <c r="P103" s="179">
        <f t="shared" si="1"/>
        <v>0</v>
      </c>
      <c r="Q103" s="179">
        <v>0</v>
      </c>
      <c r="R103" s="179">
        <f t="shared" si="2"/>
        <v>0</v>
      </c>
      <c r="S103" s="179">
        <v>0</v>
      </c>
      <c r="T103" s="180">
        <f t="shared" si="3"/>
        <v>0</v>
      </c>
      <c r="AR103" s="15" t="s">
        <v>143</v>
      </c>
      <c r="AT103" s="15" t="s">
        <v>145</v>
      </c>
      <c r="AU103" s="15" t="s">
        <v>22</v>
      </c>
      <c r="AY103" s="15" t="s">
        <v>144</v>
      </c>
      <c r="BE103" s="181">
        <f t="shared" si="4"/>
        <v>0</v>
      </c>
      <c r="BF103" s="181">
        <f t="shared" si="5"/>
        <v>0</v>
      </c>
      <c r="BG103" s="181">
        <f t="shared" si="6"/>
        <v>0</v>
      </c>
      <c r="BH103" s="181">
        <f t="shared" si="7"/>
        <v>0</v>
      </c>
      <c r="BI103" s="181">
        <f t="shared" si="8"/>
        <v>0</v>
      </c>
      <c r="BJ103" s="15" t="s">
        <v>22</v>
      </c>
      <c r="BK103" s="181">
        <f t="shared" si="9"/>
        <v>0</v>
      </c>
      <c r="BL103" s="15" t="s">
        <v>143</v>
      </c>
      <c r="BM103" s="15" t="s">
        <v>1926</v>
      </c>
    </row>
    <row r="104" spans="2:65" s="1" customFormat="1" ht="22.5" customHeight="1">
      <c r="B104" s="32"/>
      <c r="C104" s="170" t="s">
        <v>194</v>
      </c>
      <c r="D104" s="170" t="s">
        <v>145</v>
      </c>
      <c r="E104" s="171" t="s">
        <v>1927</v>
      </c>
      <c r="F104" s="172" t="s">
        <v>1928</v>
      </c>
      <c r="G104" s="173" t="s">
        <v>1550</v>
      </c>
      <c r="H104" s="174">
        <v>34</v>
      </c>
      <c r="I104" s="175"/>
      <c r="J104" s="176">
        <f t="shared" si="0"/>
        <v>0</v>
      </c>
      <c r="K104" s="172" t="s">
        <v>1878</v>
      </c>
      <c r="L104" s="52"/>
      <c r="M104" s="177" t="s">
        <v>20</v>
      </c>
      <c r="N104" s="178" t="s">
        <v>45</v>
      </c>
      <c r="O104" s="33"/>
      <c r="P104" s="179">
        <f t="shared" si="1"/>
        <v>0</v>
      </c>
      <c r="Q104" s="179">
        <v>0</v>
      </c>
      <c r="R104" s="179">
        <f t="shared" si="2"/>
        <v>0</v>
      </c>
      <c r="S104" s="179">
        <v>0</v>
      </c>
      <c r="T104" s="180">
        <f t="shared" si="3"/>
        <v>0</v>
      </c>
      <c r="AR104" s="15" t="s">
        <v>143</v>
      </c>
      <c r="AT104" s="15" t="s">
        <v>145</v>
      </c>
      <c r="AU104" s="15" t="s">
        <v>22</v>
      </c>
      <c r="AY104" s="15" t="s">
        <v>144</v>
      </c>
      <c r="BE104" s="181">
        <f t="shared" si="4"/>
        <v>0</v>
      </c>
      <c r="BF104" s="181">
        <f t="shared" si="5"/>
        <v>0</v>
      </c>
      <c r="BG104" s="181">
        <f t="shared" si="6"/>
        <v>0</v>
      </c>
      <c r="BH104" s="181">
        <f t="shared" si="7"/>
        <v>0</v>
      </c>
      <c r="BI104" s="181">
        <f t="shared" si="8"/>
        <v>0</v>
      </c>
      <c r="BJ104" s="15" t="s">
        <v>22</v>
      </c>
      <c r="BK104" s="181">
        <f t="shared" si="9"/>
        <v>0</v>
      </c>
      <c r="BL104" s="15" t="s">
        <v>143</v>
      </c>
      <c r="BM104" s="15" t="s">
        <v>1929</v>
      </c>
    </row>
    <row r="105" spans="2:65" s="1" customFormat="1" ht="22.5" customHeight="1">
      <c r="B105" s="32"/>
      <c r="C105" s="170" t="s">
        <v>198</v>
      </c>
      <c r="D105" s="170" t="s">
        <v>145</v>
      </c>
      <c r="E105" s="171" t="s">
        <v>1930</v>
      </c>
      <c r="F105" s="172" t="s">
        <v>1931</v>
      </c>
      <c r="G105" s="173" t="s">
        <v>1550</v>
      </c>
      <c r="H105" s="174">
        <v>119</v>
      </c>
      <c r="I105" s="175"/>
      <c r="J105" s="176">
        <f t="shared" si="0"/>
        <v>0</v>
      </c>
      <c r="K105" s="172" t="s">
        <v>1878</v>
      </c>
      <c r="L105" s="52"/>
      <c r="M105" s="177" t="s">
        <v>20</v>
      </c>
      <c r="N105" s="178" t="s">
        <v>45</v>
      </c>
      <c r="O105" s="33"/>
      <c r="P105" s="179">
        <f t="shared" si="1"/>
        <v>0</v>
      </c>
      <c r="Q105" s="179">
        <v>0</v>
      </c>
      <c r="R105" s="179">
        <f t="shared" si="2"/>
        <v>0</v>
      </c>
      <c r="S105" s="179">
        <v>0</v>
      </c>
      <c r="T105" s="180">
        <f t="shared" si="3"/>
        <v>0</v>
      </c>
      <c r="AR105" s="15" t="s">
        <v>143</v>
      </c>
      <c r="AT105" s="15" t="s">
        <v>145</v>
      </c>
      <c r="AU105" s="15" t="s">
        <v>22</v>
      </c>
      <c r="AY105" s="15" t="s">
        <v>144</v>
      </c>
      <c r="BE105" s="181">
        <f t="shared" si="4"/>
        <v>0</v>
      </c>
      <c r="BF105" s="181">
        <f t="shared" si="5"/>
        <v>0</v>
      </c>
      <c r="BG105" s="181">
        <f t="shared" si="6"/>
        <v>0</v>
      </c>
      <c r="BH105" s="181">
        <f t="shared" si="7"/>
        <v>0</v>
      </c>
      <c r="BI105" s="181">
        <f t="shared" si="8"/>
        <v>0</v>
      </c>
      <c r="BJ105" s="15" t="s">
        <v>22</v>
      </c>
      <c r="BK105" s="181">
        <f t="shared" si="9"/>
        <v>0</v>
      </c>
      <c r="BL105" s="15" t="s">
        <v>143</v>
      </c>
      <c r="BM105" s="15" t="s">
        <v>1932</v>
      </c>
    </row>
    <row r="106" spans="2:65" s="1" customFormat="1" ht="22.5" customHeight="1">
      <c r="B106" s="32"/>
      <c r="C106" s="170" t="s">
        <v>8</v>
      </c>
      <c r="D106" s="170" t="s">
        <v>145</v>
      </c>
      <c r="E106" s="171" t="s">
        <v>1933</v>
      </c>
      <c r="F106" s="172" t="s">
        <v>1934</v>
      </c>
      <c r="G106" s="173" t="s">
        <v>1550</v>
      </c>
      <c r="H106" s="174">
        <v>44</v>
      </c>
      <c r="I106" s="175"/>
      <c r="J106" s="176">
        <f t="shared" si="0"/>
        <v>0</v>
      </c>
      <c r="K106" s="172" t="s">
        <v>1878</v>
      </c>
      <c r="L106" s="52"/>
      <c r="M106" s="177" t="s">
        <v>20</v>
      </c>
      <c r="N106" s="178" t="s">
        <v>45</v>
      </c>
      <c r="O106" s="33"/>
      <c r="P106" s="179">
        <f t="shared" si="1"/>
        <v>0</v>
      </c>
      <c r="Q106" s="179">
        <v>0</v>
      </c>
      <c r="R106" s="179">
        <f t="shared" si="2"/>
        <v>0</v>
      </c>
      <c r="S106" s="179">
        <v>0</v>
      </c>
      <c r="T106" s="180">
        <f t="shared" si="3"/>
        <v>0</v>
      </c>
      <c r="AR106" s="15" t="s">
        <v>143</v>
      </c>
      <c r="AT106" s="15" t="s">
        <v>145</v>
      </c>
      <c r="AU106" s="15" t="s">
        <v>22</v>
      </c>
      <c r="AY106" s="15" t="s">
        <v>144</v>
      </c>
      <c r="BE106" s="181">
        <f t="shared" si="4"/>
        <v>0</v>
      </c>
      <c r="BF106" s="181">
        <f t="shared" si="5"/>
        <v>0</v>
      </c>
      <c r="BG106" s="181">
        <f t="shared" si="6"/>
        <v>0</v>
      </c>
      <c r="BH106" s="181">
        <f t="shared" si="7"/>
        <v>0</v>
      </c>
      <c r="BI106" s="181">
        <f t="shared" si="8"/>
        <v>0</v>
      </c>
      <c r="BJ106" s="15" t="s">
        <v>22</v>
      </c>
      <c r="BK106" s="181">
        <f t="shared" si="9"/>
        <v>0</v>
      </c>
      <c r="BL106" s="15" t="s">
        <v>143</v>
      </c>
      <c r="BM106" s="15" t="s">
        <v>1935</v>
      </c>
    </row>
    <row r="107" spans="2:65" s="1" customFormat="1" ht="22.5" customHeight="1">
      <c r="B107" s="32"/>
      <c r="C107" s="170" t="s">
        <v>205</v>
      </c>
      <c r="D107" s="170" t="s">
        <v>145</v>
      </c>
      <c r="E107" s="171" t="s">
        <v>1936</v>
      </c>
      <c r="F107" s="172" t="s">
        <v>1937</v>
      </c>
      <c r="G107" s="173" t="s">
        <v>1550</v>
      </c>
      <c r="H107" s="174">
        <v>115</v>
      </c>
      <c r="I107" s="175"/>
      <c r="J107" s="176">
        <f t="shared" si="0"/>
        <v>0</v>
      </c>
      <c r="K107" s="172" t="s">
        <v>1878</v>
      </c>
      <c r="L107" s="52"/>
      <c r="M107" s="177" t="s">
        <v>20</v>
      </c>
      <c r="N107" s="178" t="s">
        <v>45</v>
      </c>
      <c r="O107" s="33"/>
      <c r="P107" s="179">
        <f t="shared" si="1"/>
        <v>0</v>
      </c>
      <c r="Q107" s="179">
        <v>0</v>
      </c>
      <c r="R107" s="179">
        <f t="shared" si="2"/>
        <v>0</v>
      </c>
      <c r="S107" s="179">
        <v>0</v>
      </c>
      <c r="T107" s="180">
        <f t="shared" si="3"/>
        <v>0</v>
      </c>
      <c r="AR107" s="15" t="s">
        <v>143</v>
      </c>
      <c r="AT107" s="15" t="s">
        <v>145</v>
      </c>
      <c r="AU107" s="15" t="s">
        <v>22</v>
      </c>
      <c r="AY107" s="15" t="s">
        <v>144</v>
      </c>
      <c r="BE107" s="181">
        <f t="shared" si="4"/>
        <v>0</v>
      </c>
      <c r="BF107" s="181">
        <f t="shared" si="5"/>
        <v>0</v>
      </c>
      <c r="BG107" s="181">
        <f t="shared" si="6"/>
        <v>0</v>
      </c>
      <c r="BH107" s="181">
        <f t="shared" si="7"/>
        <v>0</v>
      </c>
      <c r="BI107" s="181">
        <f t="shared" si="8"/>
        <v>0</v>
      </c>
      <c r="BJ107" s="15" t="s">
        <v>22</v>
      </c>
      <c r="BK107" s="181">
        <f t="shared" si="9"/>
        <v>0</v>
      </c>
      <c r="BL107" s="15" t="s">
        <v>143</v>
      </c>
      <c r="BM107" s="15" t="s">
        <v>1938</v>
      </c>
    </row>
    <row r="108" spans="2:65" s="1" customFormat="1" ht="22.5" customHeight="1">
      <c r="B108" s="32"/>
      <c r="C108" s="170" t="s">
        <v>209</v>
      </c>
      <c r="D108" s="170" t="s">
        <v>145</v>
      </c>
      <c r="E108" s="171" t="s">
        <v>1939</v>
      </c>
      <c r="F108" s="172" t="s">
        <v>1940</v>
      </c>
      <c r="G108" s="173" t="s">
        <v>1550</v>
      </c>
      <c r="H108" s="174">
        <v>4</v>
      </c>
      <c r="I108" s="175"/>
      <c r="J108" s="176">
        <f t="shared" si="0"/>
        <v>0</v>
      </c>
      <c r="K108" s="172" t="s">
        <v>1878</v>
      </c>
      <c r="L108" s="52"/>
      <c r="M108" s="177" t="s">
        <v>20</v>
      </c>
      <c r="N108" s="178" t="s">
        <v>45</v>
      </c>
      <c r="O108" s="33"/>
      <c r="P108" s="179">
        <f t="shared" si="1"/>
        <v>0</v>
      </c>
      <c r="Q108" s="179">
        <v>0</v>
      </c>
      <c r="R108" s="179">
        <f t="shared" si="2"/>
        <v>0</v>
      </c>
      <c r="S108" s="179">
        <v>0</v>
      </c>
      <c r="T108" s="180">
        <f t="shared" si="3"/>
        <v>0</v>
      </c>
      <c r="AR108" s="15" t="s">
        <v>143</v>
      </c>
      <c r="AT108" s="15" t="s">
        <v>145</v>
      </c>
      <c r="AU108" s="15" t="s">
        <v>22</v>
      </c>
      <c r="AY108" s="15" t="s">
        <v>144</v>
      </c>
      <c r="BE108" s="181">
        <f t="shared" si="4"/>
        <v>0</v>
      </c>
      <c r="BF108" s="181">
        <f t="shared" si="5"/>
        <v>0</v>
      </c>
      <c r="BG108" s="181">
        <f t="shared" si="6"/>
        <v>0</v>
      </c>
      <c r="BH108" s="181">
        <f t="shared" si="7"/>
        <v>0</v>
      </c>
      <c r="BI108" s="181">
        <f t="shared" si="8"/>
        <v>0</v>
      </c>
      <c r="BJ108" s="15" t="s">
        <v>22</v>
      </c>
      <c r="BK108" s="181">
        <f t="shared" si="9"/>
        <v>0</v>
      </c>
      <c r="BL108" s="15" t="s">
        <v>143</v>
      </c>
      <c r="BM108" s="15" t="s">
        <v>1941</v>
      </c>
    </row>
    <row r="109" spans="2:65" s="1" customFormat="1" ht="22.5" customHeight="1">
      <c r="B109" s="32"/>
      <c r="C109" s="170" t="s">
        <v>213</v>
      </c>
      <c r="D109" s="170" t="s">
        <v>145</v>
      </c>
      <c r="E109" s="171" t="s">
        <v>1942</v>
      </c>
      <c r="F109" s="172" t="s">
        <v>1943</v>
      </c>
      <c r="G109" s="173" t="s">
        <v>1550</v>
      </c>
      <c r="H109" s="174">
        <v>44</v>
      </c>
      <c r="I109" s="175"/>
      <c r="J109" s="176">
        <f t="shared" si="0"/>
        <v>0</v>
      </c>
      <c r="K109" s="172" t="s">
        <v>1878</v>
      </c>
      <c r="L109" s="52"/>
      <c r="M109" s="177" t="s">
        <v>20</v>
      </c>
      <c r="N109" s="178" t="s">
        <v>45</v>
      </c>
      <c r="O109" s="33"/>
      <c r="P109" s="179">
        <f t="shared" si="1"/>
        <v>0</v>
      </c>
      <c r="Q109" s="179">
        <v>0</v>
      </c>
      <c r="R109" s="179">
        <f t="shared" si="2"/>
        <v>0</v>
      </c>
      <c r="S109" s="179">
        <v>0</v>
      </c>
      <c r="T109" s="180">
        <f t="shared" si="3"/>
        <v>0</v>
      </c>
      <c r="AR109" s="15" t="s">
        <v>143</v>
      </c>
      <c r="AT109" s="15" t="s">
        <v>145</v>
      </c>
      <c r="AU109" s="15" t="s">
        <v>22</v>
      </c>
      <c r="AY109" s="15" t="s">
        <v>144</v>
      </c>
      <c r="BE109" s="181">
        <f t="shared" si="4"/>
        <v>0</v>
      </c>
      <c r="BF109" s="181">
        <f t="shared" si="5"/>
        <v>0</v>
      </c>
      <c r="BG109" s="181">
        <f t="shared" si="6"/>
        <v>0</v>
      </c>
      <c r="BH109" s="181">
        <f t="shared" si="7"/>
        <v>0</v>
      </c>
      <c r="BI109" s="181">
        <f t="shared" si="8"/>
        <v>0</v>
      </c>
      <c r="BJ109" s="15" t="s">
        <v>22</v>
      </c>
      <c r="BK109" s="181">
        <f t="shared" si="9"/>
        <v>0</v>
      </c>
      <c r="BL109" s="15" t="s">
        <v>143</v>
      </c>
      <c r="BM109" s="15" t="s">
        <v>1944</v>
      </c>
    </row>
    <row r="110" spans="2:63" s="9" customFormat="1" ht="37.35" customHeight="1">
      <c r="B110" s="156"/>
      <c r="C110" s="157"/>
      <c r="D110" s="158" t="s">
        <v>73</v>
      </c>
      <c r="E110" s="159" t="s">
        <v>1945</v>
      </c>
      <c r="F110" s="159" t="s">
        <v>1946</v>
      </c>
      <c r="G110" s="157"/>
      <c r="H110" s="157"/>
      <c r="I110" s="160"/>
      <c r="J110" s="161">
        <f>BK110</f>
        <v>0</v>
      </c>
      <c r="K110" s="157"/>
      <c r="L110" s="162"/>
      <c r="M110" s="163"/>
      <c r="N110" s="164"/>
      <c r="O110" s="164"/>
      <c r="P110" s="165">
        <f>SUM(P111:P113)</f>
        <v>0</v>
      </c>
      <c r="Q110" s="164"/>
      <c r="R110" s="165">
        <f>SUM(R111:R113)</f>
        <v>0</v>
      </c>
      <c r="S110" s="164"/>
      <c r="T110" s="166">
        <f>SUM(T111:T113)</f>
        <v>0</v>
      </c>
      <c r="AR110" s="167" t="s">
        <v>143</v>
      </c>
      <c r="AT110" s="168" t="s">
        <v>73</v>
      </c>
      <c r="AU110" s="168" t="s">
        <v>74</v>
      </c>
      <c r="AY110" s="167" t="s">
        <v>144</v>
      </c>
      <c r="BK110" s="169">
        <f>SUM(BK111:BK113)</f>
        <v>0</v>
      </c>
    </row>
    <row r="111" spans="2:65" s="1" customFormat="1" ht="22.5" customHeight="1">
      <c r="B111" s="32"/>
      <c r="C111" s="170" t="s">
        <v>217</v>
      </c>
      <c r="D111" s="170" t="s">
        <v>145</v>
      </c>
      <c r="E111" s="171" t="s">
        <v>1947</v>
      </c>
      <c r="F111" s="172" t="s">
        <v>1948</v>
      </c>
      <c r="G111" s="173" t="s">
        <v>1550</v>
      </c>
      <c r="H111" s="174">
        <v>13.5</v>
      </c>
      <c r="I111" s="175"/>
      <c r="J111" s="176">
        <f>ROUND(I111*H111,2)</f>
        <v>0</v>
      </c>
      <c r="K111" s="172" t="s">
        <v>1878</v>
      </c>
      <c r="L111" s="52"/>
      <c r="M111" s="177" t="s">
        <v>20</v>
      </c>
      <c r="N111" s="178" t="s">
        <v>45</v>
      </c>
      <c r="O111" s="33"/>
      <c r="P111" s="179">
        <f>O111*H111</f>
        <v>0</v>
      </c>
      <c r="Q111" s="179">
        <v>0</v>
      </c>
      <c r="R111" s="179">
        <f>Q111*H111</f>
        <v>0</v>
      </c>
      <c r="S111" s="179">
        <v>0</v>
      </c>
      <c r="T111" s="180">
        <f>S111*H111</f>
        <v>0</v>
      </c>
      <c r="AR111" s="15" t="s">
        <v>143</v>
      </c>
      <c r="AT111" s="15" t="s">
        <v>145</v>
      </c>
      <c r="AU111" s="15" t="s">
        <v>22</v>
      </c>
      <c r="AY111" s="15" t="s">
        <v>144</v>
      </c>
      <c r="BE111" s="181">
        <f>IF(N111="základní",J111,0)</f>
        <v>0</v>
      </c>
      <c r="BF111" s="181">
        <f>IF(N111="snížená",J111,0)</f>
        <v>0</v>
      </c>
      <c r="BG111" s="181">
        <f>IF(N111="zákl. přenesená",J111,0)</f>
        <v>0</v>
      </c>
      <c r="BH111" s="181">
        <f>IF(N111="sníž. přenesená",J111,0)</f>
        <v>0</v>
      </c>
      <c r="BI111" s="181">
        <f>IF(N111="nulová",J111,0)</f>
        <v>0</v>
      </c>
      <c r="BJ111" s="15" t="s">
        <v>22</v>
      </c>
      <c r="BK111" s="181">
        <f>ROUND(I111*H111,2)</f>
        <v>0</v>
      </c>
      <c r="BL111" s="15" t="s">
        <v>143</v>
      </c>
      <c r="BM111" s="15" t="s">
        <v>1949</v>
      </c>
    </row>
    <row r="112" spans="2:51" s="10" customFormat="1" ht="13.5">
      <c r="B112" s="190"/>
      <c r="C112" s="191"/>
      <c r="D112" s="186" t="s">
        <v>1889</v>
      </c>
      <c r="E112" s="192" t="s">
        <v>1950</v>
      </c>
      <c r="F112" s="193" t="s">
        <v>1951</v>
      </c>
      <c r="G112" s="191"/>
      <c r="H112" s="194">
        <v>13.5</v>
      </c>
      <c r="I112" s="195"/>
      <c r="J112" s="191"/>
      <c r="K112" s="191"/>
      <c r="L112" s="196"/>
      <c r="M112" s="197"/>
      <c r="N112" s="198"/>
      <c r="O112" s="198"/>
      <c r="P112" s="198"/>
      <c r="Q112" s="198"/>
      <c r="R112" s="198"/>
      <c r="S112" s="198"/>
      <c r="T112" s="199"/>
      <c r="AT112" s="200" t="s">
        <v>1889</v>
      </c>
      <c r="AU112" s="200" t="s">
        <v>22</v>
      </c>
      <c r="AV112" s="10" t="s">
        <v>82</v>
      </c>
      <c r="AW112" s="10" t="s">
        <v>37</v>
      </c>
      <c r="AX112" s="10" t="s">
        <v>74</v>
      </c>
      <c r="AY112" s="200" t="s">
        <v>144</v>
      </c>
    </row>
    <row r="113" spans="2:51" s="10" customFormat="1" ht="13.5">
      <c r="B113" s="190"/>
      <c r="C113" s="191"/>
      <c r="D113" s="186" t="s">
        <v>1889</v>
      </c>
      <c r="E113" s="192" t="s">
        <v>1952</v>
      </c>
      <c r="F113" s="193" t="s">
        <v>1953</v>
      </c>
      <c r="G113" s="191"/>
      <c r="H113" s="194">
        <v>13.5</v>
      </c>
      <c r="I113" s="195"/>
      <c r="J113" s="191"/>
      <c r="K113" s="191"/>
      <c r="L113" s="196"/>
      <c r="M113" s="197"/>
      <c r="N113" s="198"/>
      <c r="O113" s="198"/>
      <c r="P113" s="198"/>
      <c r="Q113" s="198"/>
      <c r="R113" s="198"/>
      <c r="S113" s="198"/>
      <c r="T113" s="199"/>
      <c r="AT113" s="200" t="s">
        <v>1889</v>
      </c>
      <c r="AU113" s="200" t="s">
        <v>22</v>
      </c>
      <c r="AV113" s="10" t="s">
        <v>82</v>
      </c>
      <c r="AW113" s="10" t="s">
        <v>37</v>
      </c>
      <c r="AX113" s="10" t="s">
        <v>22</v>
      </c>
      <c r="AY113" s="200" t="s">
        <v>144</v>
      </c>
    </row>
    <row r="114" spans="2:63" s="9" customFormat="1" ht="37.35" customHeight="1">
      <c r="B114" s="156"/>
      <c r="C114" s="157"/>
      <c r="D114" s="158" t="s">
        <v>73</v>
      </c>
      <c r="E114" s="159" t="s">
        <v>174</v>
      </c>
      <c r="F114" s="159" t="s">
        <v>1954</v>
      </c>
      <c r="G114" s="157"/>
      <c r="H114" s="157"/>
      <c r="I114" s="160"/>
      <c r="J114" s="161">
        <f>BK114</f>
        <v>0</v>
      </c>
      <c r="K114" s="157"/>
      <c r="L114" s="162"/>
      <c r="M114" s="163"/>
      <c r="N114" s="164"/>
      <c r="O114" s="164"/>
      <c r="P114" s="165">
        <f>SUM(P115:P116)</f>
        <v>0</v>
      </c>
      <c r="Q114" s="164"/>
      <c r="R114" s="165">
        <f>SUM(R115:R116)</f>
        <v>0</v>
      </c>
      <c r="S114" s="164"/>
      <c r="T114" s="166">
        <f>SUM(T115:T116)</f>
        <v>0</v>
      </c>
      <c r="AR114" s="167" t="s">
        <v>143</v>
      </c>
      <c r="AT114" s="168" t="s">
        <v>73</v>
      </c>
      <c r="AU114" s="168" t="s">
        <v>74</v>
      </c>
      <c r="AY114" s="167" t="s">
        <v>144</v>
      </c>
      <c r="BK114" s="169">
        <f>SUM(BK115:BK116)</f>
        <v>0</v>
      </c>
    </row>
    <row r="115" spans="2:65" s="1" customFormat="1" ht="22.5" customHeight="1">
      <c r="B115" s="32"/>
      <c r="C115" s="170" t="s">
        <v>221</v>
      </c>
      <c r="D115" s="170" t="s">
        <v>145</v>
      </c>
      <c r="E115" s="171" t="s">
        <v>1955</v>
      </c>
      <c r="F115" s="172" t="s">
        <v>1956</v>
      </c>
      <c r="G115" s="173" t="s">
        <v>1903</v>
      </c>
      <c r="H115" s="174">
        <v>1</v>
      </c>
      <c r="I115" s="175"/>
      <c r="J115" s="176">
        <f>ROUND(I115*H115,2)</f>
        <v>0</v>
      </c>
      <c r="K115" s="172" t="s">
        <v>1878</v>
      </c>
      <c r="L115" s="52"/>
      <c r="M115" s="177" t="s">
        <v>20</v>
      </c>
      <c r="N115" s="178" t="s">
        <v>45</v>
      </c>
      <c r="O115" s="33"/>
      <c r="P115" s="179">
        <f>O115*H115</f>
        <v>0</v>
      </c>
      <c r="Q115" s="179">
        <v>0</v>
      </c>
      <c r="R115" s="179">
        <f>Q115*H115</f>
        <v>0</v>
      </c>
      <c r="S115" s="179">
        <v>0</v>
      </c>
      <c r="T115" s="180">
        <f>S115*H115</f>
        <v>0</v>
      </c>
      <c r="AR115" s="15" t="s">
        <v>143</v>
      </c>
      <c r="AT115" s="15" t="s">
        <v>145</v>
      </c>
      <c r="AU115" s="15" t="s">
        <v>22</v>
      </c>
      <c r="AY115" s="15" t="s">
        <v>144</v>
      </c>
      <c r="BE115" s="181">
        <f>IF(N115="základní",J115,0)</f>
        <v>0</v>
      </c>
      <c r="BF115" s="181">
        <f>IF(N115="snížená",J115,0)</f>
        <v>0</v>
      </c>
      <c r="BG115" s="181">
        <f>IF(N115="zákl. přenesená",J115,0)</f>
        <v>0</v>
      </c>
      <c r="BH115" s="181">
        <f>IF(N115="sníž. přenesená",J115,0)</f>
        <v>0</v>
      </c>
      <c r="BI115" s="181">
        <f>IF(N115="nulová",J115,0)</f>
        <v>0</v>
      </c>
      <c r="BJ115" s="15" t="s">
        <v>22</v>
      </c>
      <c r="BK115" s="181">
        <f>ROUND(I115*H115,2)</f>
        <v>0</v>
      </c>
      <c r="BL115" s="15" t="s">
        <v>143</v>
      </c>
      <c r="BM115" s="15" t="s">
        <v>1957</v>
      </c>
    </row>
    <row r="116" spans="2:65" s="1" customFormat="1" ht="22.5" customHeight="1">
      <c r="B116" s="32"/>
      <c r="C116" s="170" t="s">
        <v>7</v>
      </c>
      <c r="D116" s="170" t="s">
        <v>145</v>
      </c>
      <c r="E116" s="171" t="s">
        <v>1958</v>
      </c>
      <c r="F116" s="172" t="s">
        <v>1959</v>
      </c>
      <c r="G116" s="173" t="s">
        <v>1903</v>
      </c>
      <c r="H116" s="174">
        <v>6</v>
      </c>
      <c r="I116" s="175"/>
      <c r="J116" s="176">
        <f>ROUND(I116*H116,2)</f>
        <v>0</v>
      </c>
      <c r="K116" s="172" t="s">
        <v>1878</v>
      </c>
      <c r="L116" s="52"/>
      <c r="M116" s="177" t="s">
        <v>20</v>
      </c>
      <c r="N116" s="178" t="s">
        <v>45</v>
      </c>
      <c r="O116" s="33"/>
      <c r="P116" s="179">
        <f>O116*H116</f>
        <v>0</v>
      </c>
      <c r="Q116" s="179">
        <v>0</v>
      </c>
      <c r="R116" s="179">
        <f>Q116*H116</f>
        <v>0</v>
      </c>
      <c r="S116" s="179">
        <v>0</v>
      </c>
      <c r="T116" s="180">
        <f>S116*H116</f>
        <v>0</v>
      </c>
      <c r="AR116" s="15" t="s">
        <v>143</v>
      </c>
      <c r="AT116" s="15" t="s">
        <v>145</v>
      </c>
      <c r="AU116" s="15" t="s">
        <v>22</v>
      </c>
      <c r="AY116" s="15" t="s">
        <v>144</v>
      </c>
      <c r="BE116" s="181">
        <f>IF(N116="základní",J116,0)</f>
        <v>0</v>
      </c>
      <c r="BF116" s="181">
        <f>IF(N116="snížená",J116,0)</f>
        <v>0</v>
      </c>
      <c r="BG116" s="181">
        <f>IF(N116="zákl. přenesená",J116,0)</f>
        <v>0</v>
      </c>
      <c r="BH116" s="181">
        <f>IF(N116="sníž. přenesená",J116,0)</f>
        <v>0</v>
      </c>
      <c r="BI116" s="181">
        <f>IF(N116="nulová",J116,0)</f>
        <v>0</v>
      </c>
      <c r="BJ116" s="15" t="s">
        <v>22</v>
      </c>
      <c r="BK116" s="181">
        <f>ROUND(I116*H116,2)</f>
        <v>0</v>
      </c>
      <c r="BL116" s="15" t="s">
        <v>143</v>
      </c>
      <c r="BM116" s="15" t="s">
        <v>1960</v>
      </c>
    </row>
    <row r="117" spans="2:63" s="9" customFormat="1" ht="37.35" customHeight="1">
      <c r="B117" s="156"/>
      <c r="C117" s="157"/>
      <c r="D117" s="158" t="s">
        <v>73</v>
      </c>
      <c r="E117" s="159" t="s">
        <v>920</v>
      </c>
      <c r="F117" s="159" t="s">
        <v>1961</v>
      </c>
      <c r="G117" s="157"/>
      <c r="H117" s="157"/>
      <c r="I117" s="160"/>
      <c r="J117" s="161">
        <f>BK117</f>
        <v>0</v>
      </c>
      <c r="K117" s="157"/>
      <c r="L117" s="162"/>
      <c r="M117" s="163"/>
      <c r="N117" s="164"/>
      <c r="O117" s="164"/>
      <c r="P117" s="165">
        <f>SUM(P118:P122)</f>
        <v>0</v>
      </c>
      <c r="Q117" s="164"/>
      <c r="R117" s="165">
        <f>SUM(R118:R122)</f>
        <v>0</v>
      </c>
      <c r="S117" s="164"/>
      <c r="T117" s="166">
        <f>SUM(T118:T122)</f>
        <v>0</v>
      </c>
      <c r="AR117" s="167" t="s">
        <v>143</v>
      </c>
      <c r="AT117" s="168" t="s">
        <v>73</v>
      </c>
      <c r="AU117" s="168" t="s">
        <v>74</v>
      </c>
      <c r="AY117" s="167" t="s">
        <v>144</v>
      </c>
      <c r="BK117" s="169">
        <f>SUM(BK118:BK122)</f>
        <v>0</v>
      </c>
    </row>
    <row r="118" spans="2:65" s="1" customFormat="1" ht="22.5" customHeight="1">
      <c r="B118" s="32"/>
      <c r="C118" s="170" t="s">
        <v>228</v>
      </c>
      <c r="D118" s="170" t="s">
        <v>145</v>
      </c>
      <c r="E118" s="171" t="s">
        <v>1962</v>
      </c>
      <c r="F118" s="172" t="s">
        <v>1963</v>
      </c>
      <c r="G118" s="173" t="s">
        <v>192</v>
      </c>
      <c r="H118" s="174">
        <v>98</v>
      </c>
      <c r="I118" s="175"/>
      <c r="J118" s="176">
        <f>ROUND(I118*H118,2)</f>
        <v>0</v>
      </c>
      <c r="K118" s="172" t="s">
        <v>1878</v>
      </c>
      <c r="L118" s="52"/>
      <c r="M118" s="177" t="s">
        <v>20</v>
      </c>
      <c r="N118" s="178" t="s">
        <v>45</v>
      </c>
      <c r="O118" s="33"/>
      <c r="P118" s="179">
        <f>O118*H118</f>
        <v>0</v>
      </c>
      <c r="Q118" s="179">
        <v>0</v>
      </c>
      <c r="R118" s="179">
        <f>Q118*H118</f>
        <v>0</v>
      </c>
      <c r="S118" s="179">
        <v>0</v>
      </c>
      <c r="T118" s="180">
        <f>S118*H118</f>
        <v>0</v>
      </c>
      <c r="AR118" s="15" t="s">
        <v>143</v>
      </c>
      <c r="AT118" s="15" t="s">
        <v>145</v>
      </c>
      <c r="AU118" s="15" t="s">
        <v>22</v>
      </c>
      <c r="AY118" s="15" t="s">
        <v>144</v>
      </c>
      <c r="BE118" s="181">
        <f>IF(N118="základní",J118,0)</f>
        <v>0</v>
      </c>
      <c r="BF118" s="181">
        <f>IF(N118="snížená",J118,0)</f>
        <v>0</v>
      </c>
      <c r="BG118" s="181">
        <f>IF(N118="zákl. přenesená",J118,0)</f>
        <v>0</v>
      </c>
      <c r="BH118" s="181">
        <f>IF(N118="sníž. přenesená",J118,0)</f>
        <v>0</v>
      </c>
      <c r="BI118" s="181">
        <f>IF(N118="nulová",J118,0)</f>
        <v>0</v>
      </c>
      <c r="BJ118" s="15" t="s">
        <v>22</v>
      </c>
      <c r="BK118" s="181">
        <f>ROUND(I118*H118,2)</f>
        <v>0</v>
      </c>
      <c r="BL118" s="15" t="s">
        <v>143</v>
      </c>
      <c r="BM118" s="15" t="s">
        <v>1964</v>
      </c>
    </row>
    <row r="119" spans="2:65" s="1" customFormat="1" ht="31.5" customHeight="1">
      <c r="B119" s="32"/>
      <c r="C119" s="170" t="s">
        <v>232</v>
      </c>
      <c r="D119" s="170" t="s">
        <v>145</v>
      </c>
      <c r="E119" s="171" t="s">
        <v>1965</v>
      </c>
      <c r="F119" s="172" t="s">
        <v>1966</v>
      </c>
      <c r="G119" s="173" t="s">
        <v>192</v>
      </c>
      <c r="H119" s="174">
        <v>10</v>
      </c>
      <c r="I119" s="175"/>
      <c r="J119" s="176">
        <f>ROUND(I119*H119,2)</f>
        <v>0</v>
      </c>
      <c r="K119" s="172" t="s">
        <v>1878</v>
      </c>
      <c r="L119" s="52"/>
      <c r="M119" s="177" t="s">
        <v>20</v>
      </c>
      <c r="N119" s="178" t="s">
        <v>45</v>
      </c>
      <c r="O119" s="33"/>
      <c r="P119" s="179">
        <f>O119*H119</f>
        <v>0</v>
      </c>
      <c r="Q119" s="179">
        <v>0</v>
      </c>
      <c r="R119" s="179">
        <f>Q119*H119</f>
        <v>0</v>
      </c>
      <c r="S119" s="179">
        <v>0</v>
      </c>
      <c r="T119" s="180">
        <f>S119*H119</f>
        <v>0</v>
      </c>
      <c r="AR119" s="15" t="s">
        <v>143</v>
      </c>
      <c r="AT119" s="15" t="s">
        <v>145</v>
      </c>
      <c r="AU119" s="15" t="s">
        <v>22</v>
      </c>
      <c r="AY119" s="15" t="s">
        <v>144</v>
      </c>
      <c r="BE119" s="181">
        <f>IF(N119="základní",J119,0)</f>
        <v>0</v>
      </c>
      <c r="BF119" s="181">
        <f>IF(N119="snížená",J119,0)</f>
        <v>0</v>
      </c>
      <c r="BG119" s="181">
        <f>IF(N119="zákl. přenesená",J119,0)</f>
        <v>0</v>
      </c>
      <c r="BH119" s="181">
        <f>IF(N119="sníž. přenesená",J119,0)</f>
        <v>0</v>
      </c>
      <c r="BI119" s="181">
        <f>IF(N119="nulová",J119,0)</f>
        <v>0</v>
      </c>
      <c r="BJ119" s="15" t="s">
        <v>22</v>
      </c>
      <c r="BK119" s="181">
        <f>ROUND(I119*H119,2)</f>
        <v>0</v>
      </c>
      <c r="BL119" s="15" t="s">
        <v>143</v>
      </c>
      <c r="BM119" s="15" t="s">
        <v>1967</v>
      </c>
    </row>
    <row r="120" spans="2:65" s="1" customFormat="1" ht="31.5" customHeight="1">
      <c r="B120" s="32"/>
      <c r="C120" s="170" t="s">
        <v>236</v>
      </c>
      <c r="D120" s="170" t="s">
        <v>145</v>
      </c>
      <c r="E120" s="171" t="s">
        <v>1968</v>
      </c>
      <c r="F120" s="172" t="s">
        <v>1969</v>
      </c>
      <c r="G120" s="173" t="s">
        <v>192</v>
      </c>
      <c r="H120" s="174">
        <v>2</v>
      </c>
      <c r="I120" s="175"/>
      <c r="J120" s="176">
        <f>ROUND(I120*H120,2)</f>
        <v>0</v>
      </c>
      <c r="K120" s="172" t="s">
        <v>1878</v>
      </c>
      <c r="L120" s="52"/>
      <c r="M120" s="177" t="s">
        <v>20</v>
      </c>
      <c r="N120" s="178" t="s">
        <v>45</v>
      </c>
      <c r="O120" s="33"/>
      <c r="P120" s="179">
        <f>O120*H120</f>
        <v>0</v>
      </c>
      <c r="Q120" s="179">
        <v>0</v>
      </c>
      <c r="R120" s="179">
        <f>Q120*H120</f>
        <v>0</v>
      </c>
      <c r="S120" s="179">
        <v>0</v>
      </c>
      <c r="T120" s="180">
        <f>S120*H120</f>
        <v>0</v>
      </c>
      <c r="AR120" s="15" t="s">
        <v>143</v>
      </c>
      <c r="AT120" s="15" t="s">
        <v>145</v>
      </c>
      <c r="AU120" s="15" t="s">
        <v>22</v>
      </c>
      <c r="AY120" s="15" t="s">
        <v>144</v>
      </c>
      <c r="BE120" s="181">
        <f>IF(N120="základní",J120,0)</f>
        <v>0</v>
      </c>
      <c r="BF120" s="181">
        <f>IF(N120="snížená",J120,0)</f>
        <v>0</v>
      </c>
      <c r="BG120" s="181">
        <f>IF(N120="zákl. přenesená",J120,0)</f>
        <v>0</v>
      </c>
      <c r="BH120" s="181">
        <f>IF(N120="sníž. přenesená",J120,0)</f>
        <v>0</v>
      </c>
      <c r="BI120" s="181">
        <f>IF(N120="nulová",J120,0)</f>
        <v>0</v>
      </c>
      <c r="BJ120" s="15" t="s">
        <v>22</v>
      </c>
      <c r="BK120" s="181">
        <f>ROUND(I120*H120,2)</f>
        <v>0</v>
      </c>
      <c r="BL120" s="15" t="s">
        <v>143</v>
      </c>
      <c r="BM120" s="15" t="s">
        <v>1970</v>
      </c>
    </row>
    <row r="121" spans="2:65" s="1" customFormat="1" ht="22.5" customHeight="1">
      <c r="B121" s="32"/>
      <c r="C121" s="170" t="s">
        <v>240</v>
      </c>
      <c r="D121" s="170" t="s">
        <v>145</v>
      </c>
      <c r="E121" s="171" t="s">
        <v>1971</v>
      </c>
      <c r="F121" s="172" t="s">
        <v>1972</v>
      </c>
      <c r="G121" s="173" t="s">
        <v>192</v>
      </c>
      <c r="H121" s="174">
        <v>133</v>
      </c>
      <c r="I121" s="175"/>
      <c r="J121" s="176">
        <f>ROUND(I121*H121,2)</f>
        <v>0</v>
      </c>
      <c r="K121" s="172" t="s">
        <v>1878</v>
      </c>
      <c r="L121" s="52"/>
      <c r="M121" s="177" t="s">
        <v>20</v>
      </c>
      <c r="N121" s="178" t="s">
        <v>45</v>
      </c>
      <c r="O121" s="33"/>
      <c r="P121" s="179">
        <f>O121*H121</f>
        <v>0</v>
      </c>
      <c r="Q121" s="179">
        <v>0</v>
      </c>
      <c r="R121" s="179">
        <f>Q121*H121</f>
        <v>0</v>
      </c>
      <c r="S121" s="179">
        <v>0</v>
      </c>
      <c r="T121" s="180">
        <f>S121*H121</f>
        <v>0</v>
      </c>
      <c r="AR121" s="15" t="s">
        <v>143</v>
      </c>
      <c r="AT121" s="15" t="s">
        <v>145</v>
      </c>
      <c r="AU121" s="15" t="s">
        <v>22</v>
      </c>
      <c r="AY121" s="15" t="s">
        <v>144</v>
      </c>
      <c r="BE121" s="181">
        <f>IF(N121="základní",J121,0)</f>
        <v>0</v>
      </c>
      <c r="BF121" s="181">
        <f>IF(N121="snížená",J121,0)</f>
        <v>0</v>
      </c>
      <c r="BG121" s="181">
        <f>IF(N121="zákl. přenesená",J121,0)</f>
        <v>0</v>
      </c>
      <c r="BH121" s="181">
        <f>IF(N121="sníž. přenesená",J121,0)</f>
        <v>0</v>
      </c>
      <c r="BI121" s="181">
        <f>IF(N121="nulová",J121,0)</f>
        <v>0</v>
      </c>
      <c r="BJ121" s="15" t="s">
        <v>22</v>
      </c>
      <c r="BK121" s="181">
        <f>ROUND(I121*H121,2)</f>
        <v>0</v>
      </c>
      <c r="BL121" s="15" t="s">
        <v>143</v>
      </c>
      <c r="BM121" s="15" t="s">
        <v>1973</v>
      </c>
    </row>
    <row r="122" spans="2:65" s="1" customFormat="1" ht="22.5" customHeight="1">
      <c r="B122" s="32"/>
      <c r="C122" s="170" t="s">
        <v>244</v>
      </c>
      <c r="D122" s="170" t="s">
        <v>145</v>
      </c>
      <c r="E122" s="171" t="s">
        <v>1974</v>
      </c>
      <c r="F122" s="172" t="s">
        <v>1975</v>
      </c>
      <c r="G122" s="173" t="s">
        <v>192</v>
      </c>
      <c r="H122" s="174">
        <v>133</v>
      </c>
      <c r="I122" s="175"/>
      <c r="J122" s="176">
        <f>ROUND(I122*H122,2)</f>
        <v>0</v>
      </c>
      <c r="K122" s="172" t="s">
        <v>1878</v>
      </c>
      <c r="L122" s="52"/>
      <c r="M122" s="177" t="s">
        <v>20</v>
      </c>
      <c r="N122" s="178" t="s">
        <v>45</v>
      </c>
      <c r="O122" s="33"/>
      <c r="P122" s="179">
        <f>O122*H122</f>
        <v>0</v>
      </c>
      <c r="Q122" s="179">
        <v>0</v>
      </c>
      <c r="R122" s="179">
        <f>Q122*H122</f>
        <v>0</v>
      </c>
      <c r="S122" s="179">
        <v>0</v>
      </c>
      <c r="T122" s="180">
        <f>S122*H122</f>
        <v>0</v>
      </c>
      <c r="AR122" s="15" t="s">
        <v>143</v>
      </c>
      <c r="AT122" s="15" t="s">
        <v>145</v>
      </c>
      <c r="AU122" s="15" t="s">
        <v>22</v>
      </c>
      <c r="AY122" s="15" t="s">
        <v>144</v>
      </c>
      <c r="BE122" s="181">
        <f>IF(N122="základní",J122,0)</f>
        <v>0</v>
      </c>
      <c r="BF122" s="181">
        <f>IF(N122="snížená",J122,0)</f>
        <v>0</v>
      </c>
      <c r="BG122" s="181">
        <f>IF(N122="zákl. přenesená",J122,0)</f>
        <v>0</v>
      </c>
      <c r="BH122" s="181">
        <f>IF(N122="sníž. přenesená",J122,0)</f>
        <v>0</v>
      </c>
      <c r="BI122" s="181">
        <f>IF(N122="nulová",J122,0)</f>
        <v>0</v>
      </c>
      <c r="BJ122" s="15" t="s">
        <v>22</v>
      </c>
      <c r="BK122" s="181">
        <f>ROUND(I122*H122,2)</f>
        <v>0</v>
      </c>
      <c r="BL122" s="15" t="s">
        <v>143</v>
      </c>
      <c r="BM122" s="15" t="s">
        <v>1976</v>
      </c>
    </row>
    <row r="123" spans="2:63" s="9" customFormat="1" ht="37.35" customHeight="1">
      <c r="B123" s="156"/>
      <c r="C123" s="157"/>
      <c r="D123" s="158" t="s">
        <v>73</v>
      </c>
      <c r="E123" s="159" t="s">
        <v>953</v>
      </c>
      <c r="F123" s="159" t="s">
        <v>1977</v>
      </c>
      <c r="G123" s="157"/>
      <c r="H123" s="157"/>
      <c r="I123" s="160"/>
      <c r="J123" s="161">
        <f>BK123</f>
        <v>0</v>
      </c>
      <c r="K123" s="157"/>
      <c r="L123" s="162"/>
      <c r="M123" s="163"/>
      <c r="N123" s="164"/>
      <c r="O123" s="164"/>
      <c r="P123" s="165">
        <f>P124</f>
        <v>0</v>
      </c>
      <c r="Q123" s="164"/>
      <c r="R123" s="165">
        <f>R124</f>
        <v>0</v>
      </c>
      <c r="S123" s="164"/>
      <c r="T123" s="166">
        <f>T124</f>
        <v>0</v>
      </c>
      <c r="AR123" s="167" t="s">
        <v>143</v>
      </c>
      <c r="AT123" s="168" t="s">
        <v>73</v>
      </c>
      <c r="AU123" s="168" t="s">
        <v>74</v>
      </c>
      <c r="AY123" s="167" t="s">
        <v>144</v>
      </c>
      <c r="BK123" s="169">
        <f>BK124</f>
        <v>0</v>
      </c>
    </row>
    <row r="124" spans="2:65" s="1" customFormat="1" ht="22.5" customHeight="1">
      <c r="B124" s="32"/>
      <c r="C124" s="170" t="s">
        <v>248</v>
      </c>
      <c r="D124" s="170" t="s">
        <v>145</v>
      </c>
      <c r="E124" s="171" t="s">
        <v>1978</v>
      </c>
      <c r="F124" s="172" t="s">
        <v>1979</v>
      </c>
      <c r="G124" s="173" t="s">
        <v>1980</v>
      </c>
      <c r="H124" s="174">
        <v>320.8</v>
      </c>
      <c r="I124" s="175"/>
      <c r="J124" s="176">
        <f>ROUND(I124*H124,2)</f>
        <v>0</v>
      </c>
      <c r="K124" s="172" t="s">
        <v>1878</v>
      </c>
      <c r="L124" s="52"/>
      <c r="M124" s="177" t="s">
        <v>20</v>
      </c>
      <c r="N124" s="182" t="s">
        <v>45</v>
      </c>
      <c r="O124" s="183"/>
      <c r="P124" s="184">
        <f>O124*H124</f>
        <v>0</v>
      </c>
      <c r="Q124" s="184">
        <v>0</v>
      </c>
      <c r="R124" s="184">
        <f>Q124*H124</f>
        <v>0</v>
      </c>
      <c r="S124" s="184">
        <v>0</v>
      </c>
      <c r="T124" s="185">
        <f>S124*H124</f>
        <v>0</v>
      </c>
      <c r="AR124" s="15" t="s">
        <v>143</v>
      </c>
      <c r="AT124" s="15" t="s">
        <v>145</v>
      </c>
      <c r="AU124" s="15" t="s">
        <v>22</v>
      </c>
      <c r="AY124" s="15" t="s">
        <v>144</v>
      </c>
      <c r="BE124" s="181">
        <f>IF(N124="základní",J124,0)</f>
        <v>0</v>
      </c>
      <c r="BF124" s="181">
        <f>IF(N124="snížená",J124,0)</f>
        <v>0</v>
      </c>
      <c r="BG124" s="181">
        <f>IF(N124="zákl. přenesená",J124,0)</f>
        <v>0</v>
      </c>
      <c r="BH124" s="181">
        <f>IF(N124="sníž. přenesená",J124,0)</f>
        <v>0</v>
      </c>
      <c r="BI124" s="181">
        <f>IF(N124="nulová",J124,0)</f>
        <v>0</v>
      </c>
      <c r="BJ124" s="15" t="s">
        <v>22</v>
      </c>
      <c r="BK124" s="181">
        <f>ROUND(I124*H124,2)</f>
        <v>0</v>
      </c>
      <c r="BL124" s="15" t="s">
        <v>143</v>
      </c>
      <c r="BM124" s="15" t="s">
        <v>1981</v>
      </c>
    </row>
    <row r="125" spans="2:12" s="1" customFormat="1" ht="6.95" customHeight="1">
      <c r="B125" s="47"/>
      <c r="C125" s="48"/>
      <c r="D125" s="48"/>
      <c r="E125" s="48"/>
      <c r="F125" s="48"/>
      <c r="G125" s="48"/>
      <c r="H125" s="48"/>
      <c r="I125" s="126"/>
      <c r="J125" s="48"/>
      <c r="K125" s="48"/>
      <c r="L125" s="52"/>
    </row>
  </sheetData>
  <sheetProtection password="CC35" sheet="1" objects="1" scenarios="1" formatColumns="0" formatRows="0" sort="0" autoFilter="0"/>
  <autoFilter ref="C82:K82"/>
  <mergeCells count="9">
    <mergeCell ref="E73:H73"/>
    <mergeCell ref="E75:H75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tooltip="Krycí list soupisu" display="1) Krycí list soupisu"/>
    <hyperlink ref="G1:H1" location="C54" tooltip="Rekapitulace" display="2) Rekapitulace"/>
    <hyperlink ref="J1" location="C82" tooltip="Soupis prací" display="3) Soupis prací"/>
    <hyperlink ref="L1:V1" location="'Rekapitulace stavby'!C2" tooltip="Rekapitulace stavby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386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02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3"/>
      <c r="B1" s="262"/>
      <c r="C1" s="262"/>
      <c r="D1" s="261" t="s">
        <v>1</v>
      </c>
      <c r="E1" s="262"/>
      <c r="F1" s="263" t="s">
        <v>4989</v>
      </c>
      <c r="G1" s="267" t="s">
        <v>4990</v>
      </c>
      <c r="H1" s="267"/>
      <c r="I1" s="268"/>
      <c r="J1" s="263" t="s">
        <v>4991</v>
      </c>
      <c r="K1" s="261" t="s">
        <v>104</v>
      </c>
      <c r="L1" s="263" t="s">
        <v>4992</v>
      </c>
      <c r="M1" s="263"/>
      <c r="N1" s="263"/>
      <c r="O1" s="263"/>
      <c r="P1" s="263"/>
      <c r="Q1" s="263"/>
      <c r="R1" s="263"/>
      <c r="S1" s="263"/>
      <c r="T1" s="263"/>
      <c r="U1" s="259"/>
      <c r="V1" s="259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</row>
    <row r="2" spans="3:46" ht="36.95" customHeight="1"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17"/>
      <c r="AT2" s="15" t="s">
        <v>94</v>
      </c>
    </row>
    <row r="3" spans="2:46" ht="6.95" customHeight="1">
      <c r="B3" s="16"/>
      <c r="C3" s="17"/>
      <c r="D3" s="17"/>
      <c r="E3" s="17"/>
      <c r="F3" s="17"/>
      <c r="G3" s="17"/>
      <c r="H3" s="17"/>
      <c r="I3" s="103"/>
      <c r="J3" s="17"/>
      <c r="K3" s="18"/>
      <c r="AT3" s="15" t="s">
        <v>82</v>
      </c>
    </row>
    <row r="4" spans="2:46" ht="36.95" customHeight="1">
      <c r="B4" s="19"/>
      <c r="C4" s="20"/>
      <c r="D4" s="21" t="s">
        <v>105</v>
      </c>
      <c r="E4" s="20"/>
      <c r="F4" s="20"/>
      <c r="G4" s="20"/>
      <c r="H4" s="20"/>
      <c r="I4" s="104"/>
      <c r="J4" s="20"/>
      <c r="K4" s="22"/>
      <c r="M4" s="23" t="s">
        <v>10</v>
      </c>
      <c r="AT4" s="15" t="s">
        <v>4</v>
      </c>
    </row>
    <row r="5" spans="2:11" ht="6.95" customHeight="1">
      <c r="B5" s="19"/>
      <c r="C5" s="20"/>
      <c r="D5" s="20"/>
      <c r="E5" s="20"/>
      <c r="F5" s="20"/>
      <c r="G5" s="20"/>
      <c r="H5" s="20"/>
      <c r="I5" s="104"/>
      <c r="J5" s="20"/>
      <c r="K5" s="22"/>
    </row>
    <row r="6" spans="2:11" ht="13.5">
      <c r="B6" s="19"/>
      <c r="C6" s="20"/>
      <c r="D6" s="28" t="s">
        <v>16</v>
      </c>
      <c r="E6" s="20"/>
      <c r="F6" s="20"/>
      <c r="G6" s="20"/>
      <c r="H6" s="20"/>
      <c r="I6" s="104"/>
      <c r="J6" s="20"/>
      <c r="K6" s="22"/>
    </row>
    <row r="7" spans="2:11" ht="22.5" customHeight="1">
      <c r="B7" s="19"/>
      <c r="C7" s="20"/>
      <c r="D7" s="20"/>
      <c r="E7" s="255" t="str">
        <f>'Rekapitulace stavby'!K6</f>
        <v>CENTRUM DUŠEVNÍHO ZDRAVÍ, NA NIVÁCH 57</v>
      </c>
      <c r="F7" s="221"/>
      <c r="G7" s="221"/>
      <c r="H7" s="221"/>
      <c r="I7" s="104"/>
      <c r="J7" s="20"/>
      <c r="K7" s="22"/>
    </row>
    <row r="8" spans="2:11" s="1" customFormat="1" ht="13.5">
      <c r="B8" s="32"/>
      <c r="C8" s="33"/>
      <c r="D8" s="28" t="s">
        <v>106</v>
      </c>
      <c r="E8" s="33"/>
      <c r="F8" s="33"/>
      <c r="G8" s="33"/>
      <c r="H8" s="33"/>
      <c r="I8" s="105"/>
      <c r="J8" s="33"/>
      <c r="K8" s="36"/>
    </row>
    <row r="9" spans="2:11" s="1" customFormat="1" ht="36.95" customHeight="1">
      <c r="B9" s="32"/>
      <c r="C9" s="33"/>
      <c r="D9" s="33"/>
      <c r="E9" s="256" t="s">
        <v>1982</v>
      </c>
      <c r="F9" s="228"/>
      <c r="G9" s="228"/>
      <c r="H9" s="228"/>
      <c r="I9" s="105"/>
      <c r="J9" s="33"/>
      <c r="K9" s="36"/>
    </row>
    <row r="10" spans="2:11" s="1" customFormat="1" ht="13.5">
      <c r="B10" s="32"/>
      <c r="C10" s="33"/>
      <c r="D10" s="33"/>
      <c r="E10" s="33"/>
      <c r="F10" s="33"/>
      <c r="G10" s="33"/>
      <c r="H10" s="33"/>
      <c r="I10" s="105"/>
      <c r="J10" s="33"/>
      <c r="K10" s="36"/>
    </row>
    <row r="11" spans="2:11" s="1" customFormat="1" ht="14.45" customHeight="1">
      <c r="B11" s="32"/>
      <c r="C11" s="33"/>
      <c r="D11" s="28" t="s">
        <v>19</v>
      </c>
      <c r="E11" s="33"/>
      <c r="F11" s="26" t="s">
        <v>20</v>
      </c>
      <c r="G11" s="33"/>
      <c r="H11" s="33"/>
      <c r="I11" s="106" t="s">
        <v>21</v>
      </c>
      <c r="J11" s="26" t="s">
        <v>20</v>
      </c>
      <c r="K11" s="36"/>
    </row>
    <row r="12" spans="2:11" s="1" customFormat="1" ht="14.45" customHeight="1">
      <c r="B12" s="32"/>
      <c r="C12" s="33"/>
      <c r="D12" s="28" t="s">
        <v>23</v>
      </c>
      <c r="E12" s="33"/>
      <c r="F12" s="26" t="s">
        <v>24</v>
      </c>
      <c r="G12" s="33"/>
      <c r="H12" s="33"/>
      <c r="I12" s="106" t="s">
        <v>25</v>
      </c>
      <c r="J12" s="107" t="str">
        <f>'Rekapitulace stavby'!AN8</f>
        <v>23. 2. 2018</v>
      </c>
      <c r="K12" s="36"/>
    </row>
    <row r="13" spans="2:11" s="1" customFormat="1" ht="10.9" customHeight="1">
      <c r="B13" s="32"/>
      <c r="C13" s="33"/>
      <c r="D13" s="33"/>
      <c r="E13" s="33"/>
      <c r="F13" s="33"/>
      <c r="G13" s="33"/>
      <c r="H13" s="33"/>
      <c r="I13" s="105"/>
      <c r="J13" s="33"/>
      <c r="K13" s="36"/>
    </row>
    <row r="14" spans="2:11" s="1" customFormat="1" ht="14.45" customHeight="1">
      <c r="B14" s="32"/>
      <c r="C14" s="33"/>
      <c r="D14" s="28" t="s">
        <v>29</v>
      </c>
      <c r="E14" s="33"/>
      <c r="F14" s="33"/>
      <c r="G14" s="33"/>
      <c r="H14" s="33"/>
      <c r="I14" s="106" t="s">
        <v>30</v>
      </c>
      <c r="J14" s="26" t="s">
        <v>20</v>
      </c>
      <c r="K14" s="36"/>
    </row>
    <row r="15" spans="2:11" s="1" customFormat="1" ht="18" customHeight="1">
      <c r="B15" s="32"/>
      <c r="C15" s="33"/>
      <c r="D15" s="33"/>
      <c r="E15" s="26" t="s">
        <v>31</v>
      </c>
      <c r="F15" s="33"/>
      <c r="G15" s="33"/>
      <c r="H15" s="33"/>
      <c r="I15" s="106" t="s">
        <v>32</v>
      </c>
      <c r="J15" s="26" t="s">
        <v>20</v>
      </c>
      <c r="K15" s="36"/>
    </row>
    <row r="16" spans="2:11" s="1" customFormat="1" ht="6.95" customHeight="1">
      <c r="B16" s="32"/>
      <c r="C16" s="33"/>
      <c r="D16" s="33"/>
      <c r="E16" s="33"/>
      <c r="F16" s="33"/>
      <c r="G16" s="33"/>
      <c r="H16" s="33"/>
      <c r="I16" s="105"/>
      <c r="J16" s="33"/>
      <c r="K16" s="36"/>
    </row>
    <row r="17" spans="2:11" s="1" customFormat="1" ht="14.45" customHeight="1">
      <c r="B17" s="32"/>
      <c r="C17" s="33"/>
      <c r="D17" s="28" t="s">
        <v>33</v>
      </c>
      <c r="E17" s="33"/>
      <c r="F17" s="33"/>
      <c r="G17" s="33"/>
      <c r="H17" s="33"/>
      <c r="I17" s="106" t="s">
        <v>30</v>
      </c>
      <c r="J17" s="26" t="str">
        <f>IF('Rekapitulace stavby'!AN13="Vyplň údaj","",IF('Rekapitulace stavby'!AN13="","",'Rekapitulace stavby'!AN13))</f>
        <v/>
      </c>
      <c r="K17" s="36"/>
    </row>
    <row r="18" spans="2:11" s="1" customFormat="1" ht="18" customHeight="1">
      <c r="B18" s="32"/>
      <c r="C18" s="33"/>
      <c r="D18" s="33"/>
      <c r="E18" s="26" t="str">
        <f>IF('Rekapitulace stavby'!E14="Vyplň údaj","",IF('Rekapitulace stavby'!E14="","",'Rekapitulace stavby'!E14))</f>
        <v/>
      </c>
      <c r="F18" s="33"/>
      <c r="G18" s="33"/>
      <c r="H18" s="33"/>
      <c r="I18" s="106" t="s">
        <v>32</v>
      </c>
      <c r="J18" s="26" t="str">
        <f>IF('Rekapitulace stavby'!AN14="Vyplň údaj","",IF('Rekapitulace stavby'!AN14="","",'Rekapitulace stavby'!AN14))</f>
        <v/>
      </c>
      <c r="K18" s="36"/>
    </row>
    <row r="19" spans="2:11" s="1" customFormat="1" ht="6.95" customHeight="1">
      <c r="B19" s="32"/>
      <c r="C19" s="33"/>
      <c r="D19" s="33"/>
      <c r="E19" s="33"/>
      <c r="F19" s="33"/>
      <c r="G19" s="33"/>
      <c r="H19" s="33"/>
      <c r="I19" s="105"/>
      <c r="J19" s="33"/>
      <c r="K19" s="36"/>
    </row>
    <row r="20" spans="2:11" s="1" customFormat="1" ht="14.45" customHeight="1">
      <c r="B20" s="32"/>
      <c r="C20" s="33"/>
      <c r="D20" s="28" t="s">
        <v>35</v>
      </c>
      <c r="E20" s="33"/>
      <c r="F20" s="33"/>
      <c r="G20" s="33"/>
      <c r="H20" s="33"/>
      <c r="I20" s="106" t="s">
        <v>30</v>
      </c>
      <c r="J20" s="26" t="s">
        <v>20</v>
      </c>
      <c r="K20" s="36"/>
    </row>
    <row r="21" spans="2:11" s="1" customFormat="1" ht="18" customHeight="1">
      <c r="B21" s="32"/>
      <c r="C21" s="33"/>
      <c r="D21" s="33"/>
      <c r="E21" s="26" t="s">
        <v>36</v>
      </c>
      <c r="F21" s="33"/>
      <c r="G21" s="33"/>
      <c r="H21" s="33"/>
      <c r="I21" s="106" t="s">
        <v>32</v>
      </c>
      <c r="J21" s="26" t="s">
        <v>20</v>
      </c>
      <c r="K21" s="36"/>
    </row>
    <row r="22" spans="2:11" s="1" customFormat="1" ht="6.95" customHeight="1">
      <c r="B22" s="32"/>
      <c r="C22" s="33"/>
      <c r="D22" s="33"/>
      <c r="E22" s="33"/>
      <c r="F22" s="33"/>
      <c r="G22" s="33"/>
      <c r="H22" s="33"/>
      <c r="I22" s="105"/>
      <c r="J22" s="33"/>
      <c r="K22" s="36"/>
    </row>
    <row r="23" spans="2:11" s="1" customFormat="1" ht="14.45" customHeight="1">
      <c r="B23" s="32"/>
      <c r="C23" s="33"/>
      <c r="D23" s="28" t="s">
        <v>38</v>
      </c>
      <c r="E23" s="33"/>
      <c r="F23" s="33"/>
      <c r="G23" s="33"/>
      <c r="H23" s="33"/>
      <c r="I23" s="105"/>
      <c r="J23" s="33"/>
      <c r="K23" s="36"/>
    </row>
    <row r="24" spans="2:11" s="6" customFormat="1" ht="63" customHeight="1">
      <c r="B24" s="108"/>
      <c r="C24" s="109"/>
      <c r="D24" s="109"/>
      <c r="E24" s="224" t="s">
        <v>39</v>
      </c>
      <c r="F24" s="257"/>
      <c r="G24" s="257"/>
      <c r="H24" s="257"/>
      <c r="I24" s="110"/>
      <c r="J24" s="109"/>
      <c r="K24" s="111"/>
    </row>
    <row r="25" spans="2:11" s="1" customFormat="1" ht="6.95" customHeight="1">
      <c r="B25" s="32"/>
      <c r="C25" s="33"/>
      <c r="D25" s="33"/>
      <c r="E25" s="33"/>
      <c r="F25" s="33"/>
      <c r="G25" s="33"/>
      <c r="H25" s="33"/>
      <c r="I25" s="105"/>
      <c r="J25" s="33"/>
      <c r="K25" s="36"/>
    </row>
    <row r="26" spans="2:11" s="1" customFormat="1" ht="6.95" customHeight="1">
      <c r="B26" s="32"/>
      <c r="C26" s="33"/>
      <c r="D26" s="77"/>
      <c r="E26" s="77"/>
      <c r="F26" s="77"/>
      <c r="G26" s="77"/>
      <c r="H26" s="77"/>
      <c r="I26" s="112"/>
      <c r="J26" s="77"/>
      <c r="K26" s="113"/>
    </row>
    <row r="27" spans="2:11" s="1" customFormat="1" ht="25.35" customHeight="1">
      <c r="B27" s="32"/>
      <c r="C27" s="33"/>
      <c r="D27" s="114" t="s">
        <v>40</v>
      </c>
      <c r="E27" s="33"/>
      <c r="F27" s="33"/>
      <c r="G27" s="33"/>
      <c r="H27" s="33"/>
      <c r="I27" s="105"/>
      <c r="J27" s="115">
        <f>ROUND(J86,2)</f>
        <v>0</v>
      </c>
      <c r="K27" s="36"/>
    </row>
    <row r="28" spans="2:11" s="1" customFormat="1" ht="6.95" customHeight="1">
      <c r="B28" s="32"/>
      <c r="C28" s="33"/>
      <c r="D28" s="77"/>
      <c r="E28" s="77"/>
      <c r="F28" s="77"/>
      <c r="G28" s="77"/>
      <c r="H28" s="77"/>
      <c r="I28" s="112"/>
      <c r="J28" s="77"/>
      <c r="K28" s="113"/>
    </row>
    <row r="29" spans="2:11" s="1" customFormat="1" ht="14.45" customHeight="1">
      <c r="B29" s="32"/>
      <c r="C29" s="33"/>
      <c r="D29" s="33"/>
      <c r="E29" s="33"/>
      <c r="F29" s="37" t="s">
        <v>42</v>
      </c>
      <c r="G29" s="33"/>
      <c r="H29" s="33"/>
      <c r="I29" s="116" t="s">
        <v>41</v>
      </c>
      <c r="J29" s="37" t="s">
        <v>43</v>
      </c>
      <c r="K29" s="36"/>
    </row>
    <row r="30" spans="2:11" s="1" customFormat="1" ht="14.45" customHeight="1">
      <c r="B30" s="32"/>
      <c r="C30" s="33"/>
      <c r="D30" s="40" t="s">
        <v>44</v>
      </c>
      <c r="E30" s="40" t="s">
        <v>45</v>
      </c>
      <c r="F30" s="117">
        <f>ROUND(SUM(BE86:BE385),2)</f>
        <v>0</v>
      </c>
      <c r="G30" s="33"/>
      <c r="H30" s="33"/>
      <c r="I30" s="118">
        <v>0.21</v>
      </c>
      <c r="J30" s="117">
        <f>ROUND(ROUND((SUM(BE86:BE385)),2)*I30,2)</f>
        <v>0</v>
      </c>
      <c r="K30" s="36"/>
    </row>
    <row r="31" spans="2:11" s="1" customFormat="1" ht="14.45" customHeight="1">
      <c r="B31" s="32"/>
      <c r="C31" s="33"/>
      <c r="D31" s="33"/>
      <c r="E31" s="40" t="s">
        <v>46</v>
      </c>
      <c r="F31" s="117">
        <f>ROUND(SUM(BF86:BF385),2)</f>
        <v>0</v>
      </c>
      <c r="G31" s="33"/>
      <c r="H31" s="33"/>
      <c r="I31" s="118">
        <v>0.15</v>
      </c>
      <c r="J31" s="117">
        <f>ROUND(ROUND((SUM(BF86:BF385)),2)*I31,2)</f>
        <v>0</v>
      </c>
      <c r="K31" s="36"/>
    </row>
    <row r="32" spans="2:11" s="1" customFormat="1" ht="14.45" customHeight="1" hidden="1">
      <c r="B32" s="32"/>
      <c r="C32" s="33"/>
      <c r="D32" s="33"/>
      <c r="E32" s="40" t="s">
        <v>47</v>
      </c>
      <c r="F32" s="117">
        <f>ROUND(SUM(BG86:BG385),2)</f>
        <v>0</v>
      </c>
      <c r="G32" s="33"/>
      <c r="H32" s="33"/>
      <c r="I32" s="118">
        <v>0.21</v>
      </c>
      <c r="J32" s="117">
        <v>0</v>
      </c>
      <c r="K32" s="36"/>
    </row>
    <row r="33" spans="2:11" s="1" customFormat="1" ht="14.45" customHeight="1" hidden="1">
      <c r="B33" s="32"/>
      <c r="C33" s="33"/>
      <c r="D33" s="33"/>
      <c r="E33" s="40" t="s">
        <v>48</v>
      </c>
      <c r="F33" s="117">
        <f>ROUND(SUM(BH86:BH385),2)</f>
        <v>0</v>
      </c>
      <c r="G33" s="33"/>
      <c r="H33" s="33"/>
      <c r="I33" s="118">
        <v>0.15</v>
      </c>
      <c r="J33" s="117">
        <v>0</v>
      </c>
      <c r="K33" s="36"/>
    </row>
    <row r="34" spans="2:11" s="1" customFormat="1" ht="14.45" customHeight="1" hidden="1">
      <c r="B34" s="32"/>
      <c r="C34" s="33"/>
      <c r="D34" s="33"/>
      <c r="E34" s="40" t="s">
        <v>49</v>
      </c>
      <c r="F34" s="117">
        <f>ROUND(SUM(BI86:BI385),2)</f>
        <v>0</v>
      </c>
      <c r="G34" s="33"/>
      <c r="H34" s="33"/>
      <c r="I34" s="118">
        <v>0</v>
      </c>
      <c r="J34" s="117">
        <v>0</v>
      </c>
      <c r="K34" s="36"/>
    </row>
    <row r="35" spans="2:11" s="1" customFormat="1" ht="6.95" customHeight="1">
      <c r="B35" s="32"/>
      <c r="C35" s="33"/>
      <c r="D35" s="33"/>
      <c r="E35" s="33"/>
      <c r="F35" s="33"/>
      <c r="G35" s="33"/>
      <c r="H35" s="33"/>
      <c r="I35" s="105"/>
      <c r="J35" s="33"/>
      <c r="K35" s="36"/>
    </row>
    <row r="36" spans="2:11" s="1" customFormat="1" ht="25.35" customHeight="1">
      <c r="B36" s="32"/>
      <c r="C36" s="119"/>
      <c r="D36" s="120" t="s">
        <v>50</v>
      </c>
      <c r="E36" s="71"/>
      <c r="F36" s="71"/>
      <c r="G36" s="121" t="s">
        <v>51</v>
      </c>
      <c r="H36" s="122" t="s">
        <v>52</v>
      </c>
      <c r="I36" s="123"/>
      <c r="J36" s="124">
        <f>SUM(J27:J34)</f>
        <v>0</v>
      </c>
      <c r="K36" s="125"/>
    </row>
    <row r="37" spans="2:11" s="1" customFormat="1" ht="14.45" customHeight="1">
      <c r="B37" s="47"/>
      <c r="C37" s="48"/>
      <c r="D37" s="48"/>
      <c r="E37" s="48"/>
      <c r="F37" s="48"/>
      <c r="G37" s="48"/>
      <c r="H37" s="48"/>
      <c r="I37" s="126"/>
      <c r="J37" s="48"/>
      <c r="K37" s="49"/>
    </row>
    <row r="41" spans="2:11" s="1" customFormat="1" ht="6.95" customHeight="1">
      <c r="B41" s="127"/>
      <c r="C41" s="128"/>
      <c r="D41" s="128"/>
      <c r="E41" s="128"/>
      <c r="F41" s="128"/>
      <c r="G41" s="128"/>
      <c r="H41" s="128"/>
      <c r="I41" s="129"/>
      <c r="J41" s="128"/>
      <c r="K41" s="130"/>
    </row>
    <row r="42" spans="2:11" s="1" customFormat="1" ht="36.95" customHeight="1">
      <c r="B42" s="32"/>
      <c r="C42" s="21" t="s">
        <v>108</v>
      </c>
      <c r="D42" s="33"/>
      <c r="E42" s="33"/>
      <c r="F42" s="33"/>
      <c r="G42" s="33"/>
      <c r="H42" s="33"/>
      <c r="I42" s="105"/>
      <c r="J42" s="33"/>
      <c r="K42" s="36"/>
    </row>
    <row r="43" spans="2:11" s="1" customFormat="1" ht="6.95" customHeight="1">
      <c r="B43" s="32"/>
      <c r="C43" s="33"/>
      <c r="D43" s="33"/>
      <c r="E43" s="33"/>
      <c r="F43" s="33"/>
      <c r="G43" s="33"/>
      <c r="H43" s="33"/>
      <c r="I43" s="105"/>
      <c r="J43" s="33"/>
      <c r="K43" s="36"/>
    </row>
    <row r="44" spans="2:11" s="1" customFormat="1" ht="14.45" customHeight="1">
      <c r="B44" s="32"/>
      <c r="C44" s="28" t="s">
        <v>16</v>
      </c>
      <c r="D44" s="33"/>
      <c r="E44" s="33"/>
      <c r="F44" s="33"/>
      <c r="G44" s="33"/>
      <c r="H44" s="33"/>
      <c r="I44" s="105"/>
      <c r="J44" s="33"/>
      <c r="K44" s="36"/>
    </row>
    <row r="45" spans="2:11" s="1" customFormat="1" ht="22.5" customHeight="1">
      <c r="B45" s="32"/>
      <c r="C45" s="33"/>
      <c r="D45" s="33"/>
      <c r="E45" s="255" t="str">
        <f>E7</f>
        <v>CENTRUM DUŠEVNÍHO ZDRAVÍ, NA NIVÁCH 57</v>
      </c>
      <c r="F45" s="228"/>
      <c r="G45" s="228"/>
      <c r="H45" s="228"/>
      <c r="I45" s="105"/>
      <c r="J45" s="33"/>
      <c r="K45" s="36"/>
    </row>
    <row r="46" spans="2:11" s="1" customFormat="1" ht="14.45" customHeight="1">
      <c r="B46" s="32"/>
      <c r="C46" s="28" t="s">
        <v>106</v>
      </c>
      <c r="D46" s="33"/>
      <c r="E46" s="33"/>
      <c r="F46" s="33"/>
      <c r="G46" s="33"/>
      <c r="H46" s="33"/>
      <c r="I46" s="105"/>
      <c r="J46" s="33"/>
      <c r="K46" s="36"/>
    </row>
    <row r="47" spans="2:11" s="1" customFormat="1" ht="23.25" customHeight="1">
      <c r="B47" s="32"/>
      <c r="C47" s="33"/>
      <c r="D47" s="33"/>
      <c r="E47" s="256" t="str">
        <f>E9</f>
        <v>03 - Zdravotní technika</v>
      </c>
      <c r="F47" s="228"/>
      <c r="G47" s="228"/>
      <c r="H47" s="228"/>
      <c r="I47" s="105"/>
      <c r="J47" s="33"/>
      <c r="K47" s="36"/>
    </row>
    <row r="48" spans="2:11" s="1" customFormat="1" ht="6.95" customHeight="1">
      <c r="B48" s="32"/>
      <c r="C48" s="33"/>
      <c r="D48" s="33"/>
      <c r="E48" s="33"/>
      <c r="F48" s="33"/>
      <c r="G48" s="33"/>
      <c r="H48" s="33"/>
      <c r="I48" s="105"/>
      <c r="J48" s="33"/>
      <c r="K48" s="36"/>
    </row>
    <row r="49" spans="2:11" s="1" customFormat="1" ht="18" customHeight="1">
      <c r="B49" s="32"/>
      <c r="C49" s="28" t="s">
        <v>23</v>
      </c>
      <c r="D49" s="33"/>
      <c r="E49" s="33"/>
      <c r="F49" s="26" t="str">
        <f>F12</f>
        <v>TRUTNOV</v>
      </c>
      <c r="G49" s="33"/>
      <c r="H49" s="33"/>
      <c r="I49" s="106" t="s">
        <v>25</v>
      </c>
      <c r="J49" s="107" t="str">
        <f>IF(J12="","",J12)</f>
        <v>23. 2. 2018</v>
      </c>
      <c r="K49" s="36"/>
    </row>
    <row r="50" spans="2:11" s="1" customFormat="1" ht="6.95" customHeight="1">
      <c r="B50" s="32"/>
      <c r="C50" s="33"/>
      <c r="D50" s="33"/>
      <c r="E50" s="33"/>
      <c r="F50" s="33"/>
      <c r="G50" s="33"/>
      <c r="H50" s="33"/>
      <c r="I50" s="105"/>
      <c r="J50" s="33"/>
      <c r="K50" s="36"/>
    </row>
    <row r="51" spans="2:11" s="1" customFormat="1" ht="13.5">
      <c r="B51" s="32"/>
      <c r="C51" s="28" t="s">
        <v>29</v>
      </c>
      <c r="D51" s="33"/>
      <c r="E51" s="33"/>
      <c r="F51" s="26" t="str">
        <f>E15</f>
        <v>SDRUŽENÍ OZDRAVOVEN A LÉČEBEN OKRESU TRUTNOV</v>
      </c>
      <c r="G51" s="33"/>
      <c r="H51" s="33"/>
      <c r="I51" s="106" t="s">
        <v>35</v>
      </c>
      <c r="J51" s="26" t="str">
        <f>E21</f>
        <v>ATELIER PAVLÍČEK</v>
      </c>
      <c r="K51" s="36"/>
    </row>
    <row r="52" spans="2:11" s="1" customFormat="1" ht="14.45" customHeight="1">
      <c r="B52" s="32"/>
      <c r="C52" s="28" t="s">
        <v>33</v>
      </c>
      <c r="D52" s="33"/>
      <c r="E52" s="33"/>
      <c r="F52" s="26" t="str">
        <f>IF(E18="","",E18)</f>
        <v/>
      </c>
      <c r="G52" s="33"/>
      <c r="H52" s="33"/>
      <c r="I52" s="105"/>
      <c r="J52" s="33"/>
      <c r="K52" s="36"/>
    </row>
    <row r="53" spans="2:11" s="1" customFormat="1" ht="10.35" customHeight="1">
      <c r="B53" s="32"/>
      <c r="C53" s="33"/>
      <c r="D53" s="33"/>
      <c r="E53" s="33"/>
      <c r="F53" s="33"/>
      <c r="G53" s="33"/>
      <c r="H53" s="33"/>
      <c r="I53" s="105"/>
      <c r="J53" s="33"/>
      <c r="K53" s="36"/>
    </row>
    <row r="54" spans="2:11" s="1" customFormat="1" ht="29.25" customHeight="1">
      <c r="B54" s="32"/>
      <c r="C54" s="131" t="s">
        <v>109</v>
      </c>
      <c r="D54" s="119"/>
      <c r="E54" s="119"/>
      <c r="F54" s="119"/>
      <c r="G54" s="119"/>
      <c r="H54" s="119"/>
      <c r="I54" s="132"/>
      <c r="J54" s="133" t="s">
        <v>110</v>
      </c>
      <c r="K54" s="134"/>
    </row>
    <row r="55" spans="2:11" s="1" customFormat="1" ht="10.35" customHeight="1">
      <c r="B55" s="32"/>
      <c r="C55" s="33"/>
      <c r="D55" s="33"/>
      <c r="E55" s="33"/>
      <c r="F55" s="33"/>
      <c r="G55" s="33"/>
      <c r="H55" s="33"/>
      <c r="I55" s="105"/>
      <c r="J55" s="33"/>
      <c r="K55" s="36"/>
    </row>
    <row r="56" spans="2:47" s="1" customFormat="1" ht="29.25" customHeight="1">
      <c r="B56" s="32"/>
      <c r="C56" s="135" t="s">
        <v>111</v>
      </c>
      <c r="D56" s="33"/>
      <c r="E56" s="33"/>
      <c r="F56" s="33"/>
      <c r="G56" s="33"/>
      <c r="H56" s="33"/>
      <c r="I56" s="105"/>
      <c r="J56" s="115">
        <f>J86</f>
        <v>0</v>
      </c>
      <c r="K56" s="36"/>
      <c r="AU56" s="15" t="s">
        <v>112</v>
      </c>
    </row>
    <row r="57" spans="2:11" s="7" customFormat="1" ht="24.95" customHeight="1">
      <c r="B57" s="136"/>
      <c r="C57" s="137"/>
      <c r="D57" s="138" t="s">
        <v>1983</v>
      </c>
      <c r="E57" s="139"/>
      <c r="F57" s="139"/>
      <c r="G57" s="139"/>
      <c r="H57" s="139"/>
      <c r="I57" s="140"/>
      <c r="J57" s="141">
        <f>J87</f>
        <v>0</v>
      </c>
      <c r="K57" s="142"/>
    </row>
    <row r="58" spans="2:11" s="7" customFormat="1" ht="24.95" customHeight="1">
      <c r="B58" s="136"/>
      <c r="C58" s="137"/>
      <c r="D58" s="138" t="s">
        <v>1984</v>
      </c>
      <c r="E58" s="139"/>
      <c r="F58" s="139"/>
      <c r="G58" s="139"/>
      <c r="H58" s="139"/>
      <c r="I58" s="140"/>
      <c r="J58" s="141">
        <f>J103</f>
        <v>0</v>
      </c>
      <c r="K58" s="142"/>
    </row>
    <row r="59" spans="2:11" s="7" customFormat="1" ht="24.95" customHeight="1">
      <c r="B59" s="136"/>
      <c r="C59" s="137"/>
      <c r="D59" s="138" t="s">
        <v>1985</v>
      </c>
      <c r="E59" s="139"/>
      <c r="F59" s="139"/>
      <c r="G59" s="139"/>
      <c r="H59" s="139"/>
      <c r="I59" s="140"/>
      <c r="J59" s="141">
        <f>J106</f>
        <v>0</v>
      </c>
      <c r="K59" s="142"/>
    </row>
    <row r="60" spans="2:11" s="7" customFormat="1" ht="24.95" customHeight="1">
      <c r="B60" s="136"/>
      <c r="C60" s="137"/>
      <c r="D60" s="138" t="s">
        <v>1986</v>
      </c>
      <c r="E60" s="139"/>
      <c r="F60" s="139"/>
      <c r="G60" s="139"/>
      <c r="H60" s="139"/>
      <c r="I60" s="140"/>
      <c r="J60" s="141">
        <f>J121</f>
        <v>0</v>
      </c>
      <c r="K60" s="142"/>
    </row>
    <row r="61" spans="2:11" s="7" customFormat="1" ht="24.95" customHeight="1">
      <c r="B61" s="136"/>
      <c r="C61" s="137"/>
      <c r="D61" s="138" t="s">
        <v>1987</v>
      </c>
      <c r="E61" s="139"/>
      <c r="F61" s="139"/>
      <c r="G61" s="139"/>
      <c r="H61" s="139"/>
      <c r="I61" s="140"/>
      <c r="J61" s="141">
        <f>J130</f>
        <v>0</v>
      </c>
      <c r="K61" s="142"/>
    </row>
    <row r="62" spans="2:11" s="7" customFormat="1" ht="24.95" customHeight="1">
      <c r="B62" s="136"/>
      <c r="C62" s="137"/>
      <c r="D62" s="138" t="s">
        <v>1988</v>
      </c>
      <c r="E62" s="139"/>
      <c r="F62" s="139"/>
      <c r="G62" s="139"/>
      <c r="H62" s="139"/>
      <c r="I62" s="140"/>
      <c r="J62" s="141">
        <f>J146</f>
        <v>0</v>
      </c>
      <c r="K62" s="142"/>
    </row>
    <row r="63" spans="2:11" s="7" customFormat="1" ht="24.95" customHeight="1">
      <c r="B63" s="136"/>
      <c r="C63" s="137"/>
      <c r="D63" s="138" t="s">
        <v>1989</v>
      </c>
      <c r="E63" s="139"/>
      <c r="F63" s="139"/>
      <c r="G63" s="139"/>
      <c r="H63" s="139"/>
      <c r="I63" s="140"/>
      <c r="J63" s="141">
        <f>J192</f>
        <v>0</v>
      </c>
      <c r="K63" s="142"/>
    </row>
    <row r="64" spans="2:11" s="7" customFormat="1" ht="24.95" customHeight="1">
      <c r="B64" s="136"/>
      <c r="C64" s="137"/>
      <c r="D64" s="138" t="s">
        <v>1990</v>
      </c>
      <c r="E64" s="139"/>
      <c r="F64" s="139"/>
      <c r="G64" s="139"/>
      <c r="H64" s="139"/>
      <c r="I64" s="140"/>
      <c r="J64" s="141">
        <f>J206</f>
        <v>0</v>
      </c>
      <c r="K64" s="142"/>
    </row>
    <row r="65" spans="2:11" s="7" customFormat="1" ht="24.95" customHeight="1">
      <c r="B65" s="136"/>
      <c r="C65" s="137"/>
      <c r="D65" s="138" t="s">
        <v>1991</v>
      </c>
      <c r="E65" s="139"/>
      <c r="F65" s="139"/>
      <c r="G65" s="139"/>
      <c r="H65" s="139"/>
      <c r="I65" s="140"/>
      <c r="J65" s="141">
        <f>J286</f>
        <v>0</v>
      </c>
      <c r="K65" s="142"/>
    </row>
    <row r="66" spans="2:11" s="7" customFormat="1" ht="24.95" customHeight="1">
      <c r="B66" s="136"/>
      <c r="C66" s="137"/>
      <c r="D66" s="138" t="s">
        <v>1992</v>
      </c>
      <c r="E66" s="139"/>
      <c r="F66" s="139"/>
      <c r="G66" s="139"/>
      <c r="H66" s="139"/>
      <c r="I66" s="140"/>
      <c r="J66" s="141">
        <f>J382</f>
        <v>0</v>
      </c>
      <c r="K66" s="142"/>
    </row>
    <row r="67" spans="2:11" s="1" customFormat="1" ht="21.75" customHeight="1">
      <c r="B67" s="32"/>
      <c r="C67" s="33"/>
      <c r="D67" s="33"/>
      <c r="E67" s="33"/>
      <c r="F67" s="33"/>
      <c r="G67" s="33"/>
      <c r="H67" s="33"/>
      <c r="I67" s="105"/>
      <c r="J67" s="33"/>
      <c r="K67" s="36"/>
    </row>
    <row r="68" spans="2:11" s="1" customFormat="1" ht="6.95" customHeight="1">
      <c r="B68" s="47"/>
      <c r="C68" s="48"/>
      <c r="D68" s="48"/>
      <c r="E68" s="48"/>
      <c r="F68" s="48"/>
      <c r="G68" s="48"/>
      <c r="H68" s="48"/>
      <c r="I68" s="126"/>
      <c r="J68" s="48"/>
      <c r="K68" s="49"/>
    </row>
    <row r="72" spans="2:12" s="1" customFormat="1" ht="6.95" customHeight="1">
      <c r="B72" s="50"/>
      <c r="C72" s="51"/>
      <c r="D72" s="51"/>
      <c r="E72" s="51"/>
      <c r="F72" s="51"/>
      <c r="G72" s="51"/>
      <c r="H72" s="51"/>
      <c r="I72" s="129"/>
      <c r="J72" s="51"/>
      <c r="K72" s="51"/>
      <c r="L72" s="52"/>
    </row>
    <row r="73" spans="2:12" s="1" customFormat="1" ht="36.95" customHeight="1">
      <c r="B73" s="32"/>
      <c r="C73" s="53" t="s">
        <v>127</v>
      </c>
      <c r="D73" s="54"/>
      <c r="E73" s="54"/>
      <c r="F73" s="54"/>
      <c r="G73" s="54"/>
      <c r="H73" s="54"/>
      <c r="I73" s="143"/>
      <c r="J73" s="54"/>
      <c r="K73" s="54"/>
      <c r="L73" s="52"/>
    </row>
    <row r="74" spans="2:12" s="1" customFormat="1" ht="6.95" customHeight="1">
      <c r="B74" s="32"/>
      <c r="C74" s="54"/>
      <c r="D74" s="54"/>
      <c r="E74" s="54"/>
      <c r="F74" s="54"/>
      <c r="G74" s="54"/>
      <c r="H74" s="54"/>
      <c r="I74" s="143"/>
      <c r="J74" s="54"/>
      <c r="K74" s="54"/>
      <c r="L74" s="52"/>
    </row>
    <row r="75" spans="2:12" s="1" customFormat="1" ht="14.45" customHeight="1">
      <c r="B75" s="32"/>
      <c r="C75" s="56" t="s">
        <v>16</v>
      </c>
      <c r="D75" s="54"/>
      <c r="E75" s="54"/>
      <c r="F75" s="54"/>
      <c r="G75" s="54"/>
      <c r="H75" s="54"/>
      <c r="I75" s="143"/>
      <c r="J75" s="54"/>
      <c r="K75" s="54"/>
      <c r="L75" s="52"/>
    </row>
    <row r="76" spans="2:12" s="1" customFormat="1" ht="22.5" customHeight="1">
      <c r="B76" s="32"/>
      <c r="C76" s="54"/>
      <c r="D76" s="54"/>
      <c r="E76" s="258" t="str">
        <f>E7</f>
        <v>CENTRUM DUŠEVNÍHO ZDRAVÍ, NA NIVÁCH 57</v>
      </c>
      <c r="F76" s="239"/>
      <c r="G76" s="239"/>
      <c r="H76" s="239"/>
      <c r="I76" s="143"/>
      <c r="J76" s="54"/>
      <c r="K76" s="54"/>
      <c r="L76" s="52"/>
    </row>
    <row r="77" spans="2:12" s="1" customFormat="1" ht="14.45" customHeight="1">
      <c r="B77" s="32"/>
      <c r="C77" s="56" t="s">
        <v>106</v>
      </c>
      <c r="D77" s="54"/>
      <c r="E77" s="54"/>
      <c r="F77" s="54"/>
      <c r="G77" s="54"/>
      <c r="H77" s="54"/>
      <c r="I77" s="143"/>
      <c r="J77" s="54"/>
      <c r="K77" s="54"/>
      <c r="L77" s="52"/>
    </row>
    <row r="78" spans="2:12" s="1" customFormat="1" ht="23.25" customHeight="1">
      <c r="B78" s="32"/>
      <c r="C78" s="54"/>
      <c r="D78" s="54"/>
      <c r="E78" s="236" t="str">
        <f>E9</f>
        <v>03 - Zdravotní technika</v>
      </c>
      <c r="F78" s="239"/>
      <c r="G78" s="239"/>
      <c r="H78" s="239"/>
      <c r="I78" s="143"/>
      <c r="J78" s="54"/>
      <c r="K78" s="54"/>
      <c r="L78" s="52"/>
    </row>
    <row r="79" spans="2:12" s="1" customFormat="1" ht="6.95" customHeight="1">
      <c r="B79" s="32"/>
      <c r="C79" s="54"/>
      <c r="D79" s="54"/>
      <c r="E79" s="54"/>
      <c r="F79" s="54"/>
      <c r="G79" s="54"/>
      <c r="H79" s="54"/>
      <c r="I79" s="143"/>
      <c r="J79" s="54"/>
      <c r="K79" s="54"/>
      <c r="L79" s="52"/>
    </row>
    <row r="80" spans="2:12" s="1" customFormat="1" ht="18" customHeight="1">
      <c r="B80" s="32"/>
      <c r="C80" s="56" t="s">
        <v>23</v>
      </c>
      <c r="D80" s="54"/>
      <c r="E80" s="54"/>
      <c r="F80" s="144" t="str">
        <f>F12</f>
        <v>TRUTNOV</v>
      </c>
      <c r="G80" s="54"/>
      <c r="H80" s="54"/>
      <c r="I80" s="145" t="s">
        <v>25</v>
      </c>
      <c r="J80" s="64" t="str">
        <f>IF(J12="","",J12)</f>
        <v>23. 2. 2018</v>
      </c>
      <c r="K80" s="54"/>
      <c r="L80" s="52"/>
    </row>
    <row r="81" spans="2:12" s="1" customFormat="1" ht="6.95" customHeight="1">
      <c r="B81" s="32"/>
      <c r="C81" s="54"/>
      <c r="D81" s="54"/>
      <c r="E81" s="54"/>
      <c r="F81" s="54"/>
      <c r="G81" s="54"/>
      <c r="H81" s="54"/>
      <c r="I81" s="143"/>
      <c r="J81" s="54"/>
      <c r="K81" s="54"/>
      <c r="L81" s="52"/>
    </row>
    <row r="82" spans="2:12" s="1" customFormat="1" ht="13.5">
      <c r="B82" s="32"/>
      <c r="C82" s="56" t="s">
        <v>29</v>
      </c>
      <c r="D82" s="54"/>
      <c r="E82" s="54"/>
      <c r="F82" s="144" t="str">
        <f>E15</f>
        <v>SDRUŽENÍ OZDRAVOVEN A LÉČEBEN OKRESU TRUTNOV</v>
      </c>
      <c r="G82" s="54"/>
      <c r="H82" s="54"/>
      <c r="I82" s="145" t="s">
        <v>35</v>
      </c>
      <c r="J82" s="144" t="str">
        <f>E21</f>
        <v>ATELIER PAVLÍČEK</v>
      </c>
      <c r="K82" s="54"/>
      <c r="L82" s="52"/>
    </row>
    <row r="83" spans="2:12" s="1" customFormat="1" ht="14.45" customHeight="1">
      <c r="B83" s="32"/>
      <c r="C83" s="56" t="s">
        <v>33</v>
      </c>
      <c r="D83" s="54"/>
      <c r="E83" s="54"/>
      <c r="F83" s="144" t="str">
        <f>IF(E18="","",E18)</f>
        <v/>
      </c>
      <c r="G83" s="54"/>
      <c r="H83" s="54"/>
      <c r="I83" s="143"/>
      <c r="J83" s="54"/>
      <c r="K83" s="54"/>
      <c r="L83" s="52"/>
    </row>
    <row r="84" spans="2:12" s="1" customFormat="1" ht="10.35" customHeight="1">
      <c r="B84" s="32"/>
      <c r="C84" s="54"/>
      <c r="D84" s="54"/>
      <c r="E84" s="54"/>
      <c r="F84" s="54"/>
      <c r="G84" s="54"/>
      <c r="H84" s="54"/>
      <c r="I84" s="143"/>
      <c r="J84" s="54"/>
      <c r="K84" s="54"/>
      <c r="L84" s="52"/>
    </row>
    <row r="85" spans="2:20" s="8" customFormat="1" ht="29.25" customHeight="1">
      <c r="B85" s="146"/>
      <c r="C85" s="147" t="s">
        <v>128</v>
      </c>
      <c r="D85" s="148" t="s">
        <v>59</v>
      </c>
      <c r="E85" s="148" t="s">
        <v>55</v>
      </c>
      <c r="F85" s="148" t="s">
        <v>129</v>
      </c>
      <c r="G85" s="148" t="s">
        <v>130</v>
      </c>
      <c r="H85" s="148" t="s">
        <v>131</v>
      </c>
      <c r="I85" s="149" t="s">
        <v>132</v>
      </c>
      <c r="J85" s="148" t="s">
        <v>110</v>
      </c>
      <c r="K85" s="150" t="s">
        <v>133</v>
      </c>
      <c r="L85" s="151"/>
      <c r="M85" s="73" t="s">
        <v>134</v>
      </c>
      <c r="N85" s="74" t="s">
        <v>44</v>
      </c>
      <c r="O85" s="74" t="s">
        <v>135</v>
      </c>
      <c r="P85" s="74" t="s">
        <v>136</v>
      </c>
      <c r="Q85" s="74" t="s">
        <v>137</v>
      </c>
      <c r="R85" s="74" t="s">
        <v>138</v>
      </c>
      <c r="S85" s="74" t="s">
        <v>139</v>
      </c>
      <c r="T85" s="75" t="s">
        <v>140</v>
      </c>
    </row>
    <row r="86" spans="2:63" s="1" customFormat="1" ht="29.25" customHeight="1">
      <c r="B86" s="32"/>
      <c r="C86" s="79" t="s">
        <v>111</v>
      </c>
      <c r="D86" s="54"/>
      <c r="E86" s="54"/>
      <c r="F86" s="54"/>
      <c r="G86" s="54"/>
      <c r="H86" s="54"/>
      <c r="I86" s="143"/>
      <c r="J86" s="152">
        <f>BK86</f>
        <v>0</v>
      </c>
      <c r="K86" s="54"/>
      <c r="L86" s="52"/>
      <c r="M86" s="76"/>
      <c r="N86" s="77"/>
      <c r="O86" s="77"/>
      <c r="P86" s="153">
        <f>P87+P103+P106+P121+P130+P146+P192+P206+P286+P382</f>
        <v>0</v>
      </c>
      <c r="Q86" s="77"/>
      <c r="R86" s="153">
        <f>R87+R103+R106+R121+R130+R146+R192+R206+R286+R382</f>
        <v>0</v>
      </c>
      <c r="S86" s="77"/>
      <c r="T86" s="154">
        <f>T87+T103+T106+T121+T130+T146+T192+T206+T286+T382</f>
        <v>0</v>
      </c>
      <c r="AT86" s="15" t="s">
        <v>73</v>
      </c>
      <c r="AU86" s="15" t="s">
        <v>112</v>
      </c>
      <c r="BK86" s="155">
        <f>BK87+BK103+BK106+BK121+BK130+BK146+BK192+BK206+BK286+BK382</f>
        <v>0</v>
      </c>
    </row>
    <row r="87" spans="2:63" s="9" customFormat="1" ht="37.35" customHeight="1">
      <c r="B87" s="156"/>
      <c r="C87" s="157"/>
      <c r="D87" s="158" t="s">
        <v>73</v>
      </c>
      <c r="E87" s="159" t="s">
        <v>141</v>
      </c>
      <c r="F87" s="159" t="s">
        <v>1993</v>
      </c>
      <c r="G87" s="157"/>
      <c r="H87" s="157"/>
      <c r="I87" s="160"/>
      <c r="J87" s="161">
        <f>BK87</f>
        <v>0</v>
      </c>
      <c r="K87" s="157"/>
      <c r="L87" s="162"/>
      <c r="M87" s="163"/>
      <c r="N87" s="164"/>
      <c r="O87" s="164"/>
      <c r="P87" s="165">
        <f>SUM(P88:P102)</f>
        <v>0</v>
      </c>
      <c r="Q87" s="164"/>
      <c r="R87" s="165">
        <f>SUM(R88:R102)</f>
        <v>0</v>
      </c>
      <c r="S87" s="164"/>
      <c r="T87" s="166">
        <f>SUM(T88:T102)</f>
        <v>0</v>
      </c>
      <c r="AR87" s="167" t="s">
        <v>143</v>
      </c>
      <c r="AT87" s="168" t="s">
        <v>73</v>
      </c>
      <c r="AU87" s="168" t="s">
        <v>74</v>
      </c>
      <c r="AY87" s="167" t="s">
        <v>144</v>
      </c>
      <c r="BK87" s="169">
        <f>SUM(BK88:BK102)</f>
        <v>0</v>
      </c>
    </row>
    <row r="88" spans="2:65" s="1" customFormat="1" ht="22.5" customHeight="1">
      <c r="B88" s="32"/>
      <c r="C88" s="170" t="s">
        <v>22</v>
      </c>
      <c r="D88" s="170" t="s">
        <v>145</v>
      </c>
      <c r="E88" s="171" t="s">
        <v>1994</v>
      </c>
      <c r="F88" s="172" t="s">
        <v>1995</v>
      </c>
      <c r="G88" s="173" t="s">
        <v>192</v>
      </c>
      <c r="H88" s="174">
        <v>30</v>
      </c>
      <c r="I88" s="175"/>
      <c r="J88" s="176">
        <f aca="true" t="shared" si="0" ref="J88:J102">ROUND(I88*H88,2)</f>
        <v>0</v>
      </c>
      <c r="K88" s="172" t="s">
        <v>149</v>
      </c>
      <c r="L88" s="52"/>
      <c r="M88" s="177" t="s">
        <v>20</v>
      </c>
      <c r="N88" s="178" t="s">
        <v>45</v>
      </c>
      <c r="O88" s="33"/>
      <c r="P88" s="179">
        <f aca="true" t="shared" si="1" ref="P88:P102">O88*H88</f>
        <v>0</v>
      </c>
      <c r="Q88" s="179">
        <v>0</v>
      </c>
      <c r="R88" s="179">
        <f aca="true" t="shared" si="2" ref="R88:R102">Q88*H88</f>
        <v>0</v>
      </c>
      <c r="S88" s="179">
        <v>0</v>
      </c>
      <c r="T88" s="180">
        <f aca="true" t="shared" si="3" ref="T88:T102">S88*H88</f>
        <v>0</v>
      </c>
      <c r="AR88" s="15" t="s">
        <v>143</v>
      </c>
      <c r="AT88" s="15" t="s">
        <v>145</v>
      </c>
      <c r="AU88" s="15" t="s">
        <v>22</v>
      </c>
      <c r="AY88" s="15" t="s">
        <v>144</v>
      </c>
      <c r="BE88" s="181">
        <f aca="true" t="shared" si="4" ref="BE88:BE102">IF(N88="základní",J88,0)</f>
        <v>0</v>
      </c>
      <c r="BF88" s="181">
        <f aca="true" t="shared" si="5" ref="BF88:BF102">IF(N88="snížená",J88,0)</f>
        <v>0</v>
      </c>
      <c r="BG88" s="181">
        <f aca="true" t="shared" si="6" ref="BG88:BG102">IF(N88="zákl. přenesená",J88,0)</f>
        <v>0</v>
      </c>
      <c r="BH88" s="181">
        <f aca="true" t="shared" si="7" ref="BH88:BH102">IF(N88="sníž. přenesená",J88,0)</f>
        <v>0</v>
      </c>
      <c r="BI88" s="181">
        <f aca="true" t="shared" si="8" ref="BI88:BI102">IF(N88="nulová",J88,0)</f>
        <v>0</v>
      </c>
      <c r="BJ88" s="15" t="s">
        <v>22</v>
      </c>
      <c r="BK88" s="181">
        <f aca="true" t="shared" si="9" ref="BK88:BK102">ROUND(I88*H88,2)</f>
        <v>0</v>
      </c>
      <c r="BL88" s="15" t="s">
        <v>143</v>
      </c>
      <c r="BM88" s="15" t="s">
        <v>1996</v>
      </c>
    </row>
    <row r="89" spans="2:65" s="1" customFormat="1" ht="22.5" customHeight="1">
      <c r="B89" s="32"/>
      <c r="C89" s="170" t="s">
        <v>82</v>
      </c>
      <c r="D89" s="170" t="s">
        <v>145</v>
      </c>
      <c r="E89" s="171" t="s">
        <v>1997</v>
      </c>
      <c r="F89" s="172" t="s">
        <v>1998</v>
      </c>
      <c r="G89" s="173" t="s">
        <v>153</v>
      </c>
      <c r="H89" s="174">
        <v>4</v>
      </c>
      <c r="I89" s="175"/>
      <c r="J89" s="176">
        <f t="shared" si="0"/>
        <v>0</v>
      </c>
      <c r="K89" s="172" t="s">
        <v>149</v>
      </c>
      <c r="L89" s="52"/>
      <c r="M89" s="177" t="s">
        <v>20</v>
      </c>
      <c r="N89" s="178" t="s">
        <v>45</v>
      </c>
      <c r="O89" s="33"/>
      <c r="P89" s="179">
        <f t="shared" si="1"/>
        <v>0</v>
      </c>
      <c r="Q89" s="179">
        <v>0</v>
      </c>
      <c r="R89" s="179">
        <f t="shared" si="2"/>
        <v>0</v>
      </c>
      <c r="S89" s="179">
        <v>0</v>
      </c>
      <c r="T89" s="180">
        <f t="shared" si="3"/>
        <v>0</v>
      </c>
      <c r="AR89" s="15" t="s">
        <v>143</v>
      </c>
      <c r="AT89" s="15" t="s">
        <v>145</v>
      </c>
      <c r="AU89" s="15" t="s">
        <v>22</v>
      </c>
      <c r="AY89" s="15" t="s">
        <v>144</v>
      </c>
      <c r="BE89" s="181">
        <f t="shared" si="4"/>
        <v>0</v>
      </c>
      <c r="BF89" s="181">
        <f t="shared" si="5"/>
        <v>0</v>
      </c>
      <c r="BG89" s="181">
        <f t="shared" si="6"/>
        <v>0</v>
      </c>
      <c r="BH89" s="181">
        <f t="shared" si="7"/>
        <v>0</v>
      </c>
      <c r="BI89" s="181">
        <f t="shared" si="8"/>
        <v>0</v>
      </c>
      <c r="BJ89" s="15" t="s">
        <v>22</v>
      </c>
      <c r="BK89" s="181">
        <f t="shared" si="9"/>
        <v>0</v>
      </c>
      <c r="BL89" s="15" t="s">
        <v>143</v>
      </c>
      <c r="BM89" s="15" t="s">
        <v>1999</v>
      </c>
    </row>
    <row r="90" spans="2:65" s="1" customFormat="1" ht="22.5" customHeight="1">
      <c r="B90" s="32"/>
      <c r="C90" s="170" t="s">
        <v>155</v>
      </c>
      <c r="D90" s="170" t="s">
        <v>145</v>
      </c>
      <c r="E90" s="171" t="s">
        <v>2000</v>
      </c>
      <c r="F90" s="172" t="s">
        <v>2001</v>
      </c>
      <c r="G90" s="173" t="s">
        <v>192</v>
      </c>
      <c r="H90" s="174">
        <v>16</v>
      </c>
      <c r="I90" s="175"/>
      <c r="J90" s="176">
        <f t="shared" si="0"/>
        <v>0</v>
      </c>
      <c r="K90" s="172" t="s">
        <v>1286</v>
      </c>
      <c r="L90" s="52"/>
      <c r="M90" s="177" t="s">
        <v>20</v>
      </c>
      <c r="N90" s="178" t="s">
        <v>45</v>
      </c>
      <c r="O90" s="33"/>
      <c r="P90" s="179">
        <f t="shared" si="1"/>
        <v>0</v>
      </c>
      <c r="Q90" s="179">
        <v>0</v>
      </c>
      <c r="R90" s="179">
        <f t="shared" si="2"/>
        <v>0</v>
      </c>
      <c r="S90" s="179">
        <v>0</v>
      </c>
      <c r="T90" s="180">
        <f t="shared" si="3"/>
        <v>0</v>
      </c>
      <c r="AR90" s="15" t="s">
        <v>143</v>
      </c>
      <c r="AT90" s="15" t="s">
        <v>145</v>
      </c>
      <c r="AU90" s="15" t="s">
        <v>22</v>
      </c>
      <c r="AY90" s="15" t="s">
        <v>144</v>
      </c>
      <c r="BE90" s="181">
        <f t="shared" si="4"/>
        <v>0</v>
      </c>
      <c r="BF90" s="181">
        <f t="shared" si="5"/>
        <v>0</v>
      </c>
      <c r="BG90" s="181">
        <f t="shared" si="6"/>
        <v>0</v>
      </c>
      <c r="BH90" s="181">
        <f t="shared" si="7"/>
        <v>0</v>
      </c>
      <c r="BI90" s="181">
        <f t="shared" si="8"/>
        <v>0</v>
      </c>
      <c r="BJ90" s="15" t="s">
        <v>22</v>
      </c>
      <c r="BK90" s="181">
        <f t="shared" si="9"/>
        <v>0</v>
      </c>
      <c r="BL90" s="15" t="s">
        <v>143</v>
      </c>
      <c r="BM90" s="15" t="s">
        <v>2002</v>
      </c>
    </row>
    <row r="91" spans="2:65" s="1" customFormat="1" ht="22.5" customHeight="1">
      <c r="B91" s="32"/>
      <c r="C91" s="170" t="s">
        <v>143</v>
      </c>
      <c r="D91" s="170" t="s">
        <v>145</v>
      </c>
      <c r="E91" s="171" t="s">
        <v>2003</v>
      </c>
      <c r="F91" s="172" t="s">
        <v>2004</v>
      </c>
      <c r="G91" s="173" t="s">
        <v>192</v>
      </c>
      <c r="H91" s="174">
        <v>114</v>
      </c>
      <c r="I91" s="175"/>
      <c r="J91" s="176">
        <f t="shared" si="0"/>
        <v>0</v>
      </c>
      <c r="K91" s="172" t="s">
        <v>1286</v>
      </c>
      <c r="L91" s="52"/>
      <c r="M91" s="177" t="s">
        <v>20</v>
      </c>
      <c r="N91" s="178" t="s">
        <v>45</v>
      </c>
      <c r="O91" s="33"/>
      <c r="P91" s="179">
        <f t="shared" si="1"/>
        <v>0</v>
      </c>
      <c r="Q91" s="179">
        <v>0</v>
      </c>
      <c r="R91" s="179">
        <f t="shared" si="2"/>
        <v>0</v>
      </c>
      <c r="S91" s="179">
        <v>0</v>
      </c>
      <c r="T91" s="180">
        <f t="shared" si="3"/>
        <v>0</v>
      </c>
      <c r="AR91" s="15" t="s">
        <v>143</v>
      </c>
      <c r="AT91" s="15" t="s">
        <v>145</v>
      </c>
      <c r="AU91" s="15" t="s">
        <v>22</v>
      </c>
      <c r="AY91" s="15" t="s">
        <v>144</v>
      </c>
      <c r="BE91" s="181">
        <f t="shared" si="4"/>
        <v>0</v>
      </c>
      <c r="BF91" s="181">
        <f t="shared" si="5"/>
        <v>0</v>
      </c>
      <c r="BG91" s="181">
        <f t="shared" si="6"/>
        <v>0</v>
      </c>
      <c r="BH91" s="181">
        <f t="shared" si="7"/>
        <v>0</v>
      </c>
      <c r="BI91" s="181">
        <f t="shared" si="8"/>
        <v>0</v>
      </c>
      <c r="BJ91" s="15" t="s">
        <v>22</v>
      </c>
      <c r="BK91" s="181">
        <f t="shared" si="9"/>
        <v>0</v>
      </c>
      <c r="BL91" s="15" t="s">
        <v>143</v>
      </c>
      <c r="BM91" s="15" t="s">
        <v>2005</v>
      </c>
    </row>
    <row r="92" spans="2:65" s="1" customFormat="1" ht="44.25" customHeight="1">
      <c r="B92" s="32"/>
      <c r="C92" s="170" t="s">
        <v>162</v>
      </c>
      <c r="D92" s="170" t="s">
        <v>145</v>
      </c>
      <c r="E92" s="171" t="s">
        <v>2006</v>
      </c>
      <c r="F92" s="172" t="s">
        <v>2007</v>
      </c>
      <c r="G92" s="173" t="s">
        <v>148</v>
      </c>
      <c r="H92" s="174">
        <v>3</v>
      </c>
      <c r="I92" s="175"/>
      <c r="J92" s="176">
        <f t="shared" si="0"/>
        <v>0</v>
      </c>
      <c r="K92" s="172" t="s">
        <v>149</v>
      </c>
      <c r="L92" s="52"/>
      <c r="M92" s="177" t="s">
        <v>20</v>
      </c>
      <c r="N92" s="178" t="s">
        <v>45</v>
      </c>
      <c r="O92" s="33"/>
      <c r="P92" s="179">
        <f t="shared" si="1"/>
        <v>0</v>
      </c>
      <c r="Q92" s="179">
        <v>0</v>
      </c>
      <c r="R92" s="179">
        <f t="shared" si="2"/>
        <v>0</v>
      </c>
      <c r="S92" s="179">
        <v>0</v>
      </c>
      <c r="T92" s="180">
        <f t="shared" si="3"/>
        <v>0</v>
      </c>
      <c r="AR92" s="15" t="s">
        <v>143</v>
      </c>
      <c r="AT92" s="15" t="s">
        <v>145</v>
      </c>
      <c r="AU92" s="15" t="s">
        <v>22</v>
      </c>
      <c r="AY92" s="15" t="s">
        <v>144</v>
      </c>
      <c r="BE92" s="181">
        <f t="shared" si="4"/>
        <v>0</v>
      </c>
      <c r="BF92" s="181">
        <f t="shared" si="5"/>
        <v>0</v>
      </c>
      <c r="BG92" s="181">
        <f t="shared" si="6"/>
        <v>0</v>
      </c>
      <c r="BH92" s="181">
        <f t="shared" si="7"/>
        <v>0</v>
      </c>
      <c r="BI92" s="181">
        <f t="shared" si="8"/>
        <v>0</v>
      </c>
      <c r="BJ92" s="15" t="s">
        <v>22</v>
      </c>
      <c r="BK92" s="181">
        <f t="shared" si="9"/>
        <v>0</v>
      </c>
      <c r="BL92" s="15" t="s">
        <v>143</v>
      </c>
      <c r="BM92" s="15" t="s">
        <v>2008</v>
      </c>
    </row>
    <row r="93" spans="2:65" s="1" customFormat="1" ht="69.75" customHeight="1">
      <c r="B93" s="32"/>
      <c r="C93" s="170" t="s">
        <v>166</v>
      </c>
      <c r="D93" s="170" t="s">
        <v>145</v>
      </c>
      <c r="E93" s="171" t="s">
        <v>2009</v>
      </c>
      <c r="F93" s="172" t="s">
        <v>2010</v>
      </c>
      <c r="G93" s="173" t="s">
        <v>148</v>
      </c>
      <c r="H93" s="174">
        <v>1</v>
      </c>
      <c r="I93" s="175"/>
      <c r="J93" s="176">
        <f t="shared" si="0"/>
        <v>0</v>
      </c>
      <c r="K93" s="172" t="s">
        <v>149</v>
      </c>
      <c r="L93" s="52"/>
      <c r="M93" s="177" t="s">
        <v>20</v>
      </c>
      <c r="N93" s="178" t="s">
        <v>45</v>
      </c>
      <c r="O93" s="33"/>
      <c r="P93" s="179">
        <f t="shared" si="1"/>
        <v>0</v>
      </c>
      <c r="Q93" s="179">
        <v>0</v>
      </c>
      <c r="R93" s="179">
        <f t="shared" si="2"/>
        <v>0</v>
      </c>
      <c r="S93" s="179">
        <v>0</v>
      </c>
      <c r="T93" s="180">
        <f t="shared" si="3"/>
        <v>0</v>
      </c>
      <c r="AR93" s="15" t="s">
        <v>143</v>
      </c>
      <c r="AT93" s="15" t="s">
        <v>145</v>
      </c>
      <c r="AU93" s="15" t="s">
        <v>22</v>
      </c>
      <c r="AY93" s="15" t="s">
        <v>144</v>
      </c>
      <c r="BE93" s="181">
        <f t="shared" si="4"/>
        <v>0</v>
      </c>
      <c r="BF93" s="181">
        <f t="shared" si="5"/>
        <v>0</v>
      </c>
      <c r="BG93" s="181">
        <f t="shared" si="6"/>
        <v>0</v>
      </c>
      <c r="BH93" s="181">
        <f t="shared" si="7"/>
        <v>0</v>
      </c>
      <c r="BI93" s="181">
        <f t="shared" si="8"/>
        <v>0</v>
      </c>
      <c r="BJ93" s="15" t="s">
        <v>22</v>
      </c>
      <c r="BK93" s="181">
        <f t="shared" si="9"/>
        <v>0</v>
      </c>
      <c r="BL93" s="15" t="s">
        <v>143</v>
      </c>
      <c r="BM93" s="15" t="s">
        <v>2011</v>
      </c>
    </row>
    <row r="94" spans="2:65" s="1" customFormat="1" ht="31.5" customHeight="1">
      <c r="B94" s="32"/>
      <c r="C94" s="170" t="s">
        <v>170</v>
      </c>
      <c r="D94" s="170" t="s">
        <v>145</v>
      </c>
      <c r="E94" s="171" t="s">
        <v>2012</v>
      </c>
      <c r="F94" s="172" t="s">
        <v>2013</v>
      </c>
      <c r="G94" s="173" t="s">
        <v>148</v>
      </c>
      <c r="H94" s="174">
        <v>1</v>
      </c>
      <c r="I94" s="175"/>
      <c r="J94" s="176">
        <f t="shared" si="0"/>
        <v>0</v>
      </c>
      <c r="K94" s="172" t="s">
        <v>149</v>
      </c>
      <c r="L94" s="52"/>
      <c r="M94" s="177" t="s">
        <v>20</v>
      </c>
      <c r="N94" s="178" t="s">
        <v>45</v>
      </c>
      <c r="O94" s="33"/>
      <c r="P94" s="179">
        <f t="shared" si="1"/>
        <v>0</v>
      </c>
      <c r="Q94" s="179">
        <v>0</v>
      </c>
      <c r="R94" s="179">
        <f t="shared" si="2"/>
        <v>0</v>
      </c>
      <c r="S94" s="179">
        <v>0</v>
      </c>
      <c r="T94" s="180">
        <f t="shared" si="3"/>
        <v>0</v>
      </c>
      <c r="AR94" s="15" t="s">
        <v>143</v>
      </c>
      <c r="AT94" s="15" t="s">
        <v>145</v>
      </c>
      <c r="AU94" s="15" t="s">
        <v>22</v>
      </c>
      <c r="AY94" s="15" t="s">
        <v>144</v>
      </c>
      <c r="BE94" s="181">
        <f t="shared" si="4"/>
        <v>0</v>
      </c>
      <c r="BF94" s="181">
        <f t="shared" si="5"/>
        <v>0</v>
      </c>
      <c r="BG94" s="181">
        <f t="shared" si="6"/>
        <v>0</v>
      </c>
      <c r="BH94" s="181">
        <f t="shared" si="7"/>
        <v>0</v>
      </c>
      <c r="BI94" s="181">
        <f t="shared" si="8"/>
        <v>0</v>
      </c>
      <c r="BJ94" s="15" t="s">
        <v>22</v>
      </c>
      <c r="BK94" s="181">
        <f t="shared" si="9"/>
        <v>0</v>
      </c>
      <c r="BL94" s="15" t="s">
        <v>143</v>
      </c>
      <c r="BM94" s="15" t="s">
        <v>2014</v>
      </c>
    </row>
    <row r="95" spans="2:65" s="1" customFormat="1" ht="44.25" customHeight="1">
      <c r="B95" s="32"/>
      <c r="C95" s="170" t="s">
        <v>174</v>
      </c>
      <c r="D95" s="170" t="s">
        <v>145</v>
      </c>
      <c r="E95" s="171" t="s">
        <v>2015</v>
      </c>
      <c r="F95" s="172" t="s">
        <v>2016</v>
      </c>
      <c r="G95" s="173" t="s">
        <v>148</v>
      </c>
      <c r="H95" s="174">
        <v>1</v>
      </c>
      <c r="I95" s="175"/>
      <c r="J95" s="176">
        <f t="shared" si="0"/>
        <v>0</v>
      </c>
      <c r="K95" s="172" t="s">
        <v>149</v>
      </c>
      <c r="L95" s="52"/>
      <c r="M95" s="177" t="s">
        <v>20</v>
      </c>
      <c r="N95" s="178" t="s">
        <v>45</v>
      </c>
      <c r="O95" s="33"/>
      <c r="P95" s="179">
        <f t="shared" si="1"/>
        <v>0</v>
      </c>
      <c r="Q95" s="179">
        <v>0</v>
      </c>
      <c r="R95" s="179">
        <f t="shared" si="2"/>
        <v>0</v>
      </c>
      <c r="S95" s="179">
        <v>0</v>
      </c>
      <c r="T95" s="180">
        <f t="shared" si="3"/>
        <v>0</v>
      </c>
      <c r="AR95" s="15" t="s">
        <v>143</v>
      </c>
      <c r="AT95" s="15" t="s">
        <v>145</v>
      </c>
      <c r="AU95" s="15" t="s">
        <v>22</v>
      </c>
      <c r="AY95" s="15" t="s">
        <v>144</v>
      </c>
      <c r="BE95" s="181">
        <f t="shared" si="4"/>
        <v>0</v>
      </c>
      <c r="BF95" s="181">
        <f t="shared" si="5"/>
        <v>0</v>
      </c>
      <c r="BG95" s="181">
        <f t="shared" si="6"/>
        <v>0</v>
      </c>
      <c r="BH95" s="181">
        <f t="shared" si="7"/>
        <v>0</v>
      </c>
      <c r="BI95" s="181">
        <f t="shared" si="8"/>
        <v>0</v>
      </c>
      <c r="BJ95" s="15" t="s">
        <v>22</v>
      </c>
      <c r="BK95" s="181">
        <f t="shared" si="9"/>
        <v>0</v>
      </c>
      <c r="BL95" s="15" t="s">
        <v>143</v>
      </c>
      <c r="BM95" s="15" t="s">
        <v>2017</v>
      </c>
    </row>
    <row r="96" spans="2:65" s="1" customFormat="1" ht="44.25" customHeight="1">
      <c r="B96" s="32"/>
      <c r="C96" s="170" t="s">
        <v>178</v>
      </c>
      <c r="D96" s="170" t="s">
        <v>145</v>
      </c>
      <c r="E96" s="171" t="s">
        <v>2018</v>
      </c>
      <c r="F96" s="172" t="s">
        <v>2019</v>
      </c>
      <c r="G96" s="173" t="s">
        <v>148</v>
      </c>
      <c r="H96" s="174">
        <v>1</v>
      </c>
      <c r="I96" s="175"/>
      <c r="J96" s="176">
        <f t="shared" si="0"/>
        <v>0</v>
      </c>
      <c r="K96" s="172" t="s">
        <v>149</v>
      </c>
      <c r="L96" s="52"/>
      <c r="M96" s="177" t="s">
        <v>20</v>
      </c>
      <c r="N96" s="178" t="s">
        <v>45</v>
      </c>
      <c r="O96" s="33"/>
      <c r="P96" s="179">
        <f t="shared" si="1"/>
        <v>0</v>
      </c>
      <c r="Q96" s="179">
        <v>0</v>
      </c>
      <c r="R96" s="179">
        <f t="shared" si="2"/>
        <v>0</v>
      </c>
      <c r="S96" s="179">
        <v>0</v>
      </c>
      <c r="T96" s="180">
        <f t="shared" si="3"/>
        <v>0</v>
      </c>
      <c r="AR96" s="15" t="s">
        <v>143</v>
      </c>
      <c r="AT96" s="15" t="s">
        <v>145</v>
      </c>
      <c r="AU96" s="15" t="s">
        <v>22</v>
      </c>
      <c r="AY96" s="15" t="s">
        <v>144</v>
      </c>
      <c r="BE96" s="181">
        <f t="shared" si="4"/>
        <v>0</v>
      </c>
      <c r="BF96" s="181">
        <f t="shared" si="5"/>
        <v>0</v>
      </c>
      <c r="BG96" s="181">
        <f t="shared" si="6"/>
        <v>0</v>
      </c>
      <c r="BH96" s="181">
        <f t="shared" si="7"/>
        <v>0</v>
      </c>
      <c r="BI96" s="181">
        <f t="shared" si="8"/>
        <v>0</v>
      </c>
      <c r="BJ96" s="15" t="s">
        <v>22</v>
      </c>
      <c r="BK96" s="181">
        <f t="shared" si="9"/>
        <v>0</v>
      </c>
      <c r="BL96" s="15" t="s">
        <v>143</v>
      </c>
      <c r="BM96" s="15" t="s">
        <v>2020</v>
      </c>
    </row>
    <row r="97" spans="2:65" s="1" customFormat="1" ht="44.25" customHeight="1">
      <c r="B97" s="32"/>
      <c r="C97" s="170" t="s">
        <v>27</v>
      </c>
      <c r="D97" s="170" t="s">
        <v>145</v>
      </c>
      <c r="E97" s="171" t="s">
        <v>2021</v>
      </c>
      <c r="F97" s="172" t="s">
        <v>2022</v>
      </c>
      <c r="G97" s="173" t="s">
        <v>148</v>
      </c>
      <c r="H97" s="174">
        <v>3</v>
      </c>
      <c r="I97" s="175"/>
      <c r="J97" s="176">
        <f t="shared" si="0"/>
        <v>0</v>
      </c>
      <c r="K97" s="172" t="s">
        <v>149</v>
      </c>
      <c r="L97" s="52"/>
      <c r="M97" s="177" t="s">
        <v>20</v>
      </c>
      <c r="N97" s="178" t="s">
        <v>45</v>
      </c>
      <c r="O97" s="33"/>
      <c r="P97" s="179">
        <f t="shared" si="1"/>
        <v>0</v>
      </c>
      <c r="Q97" s="179">
        <v>0</v>
      </c>
      <c r="R97" s="179">
        <f t="shared" si="2"/>
        <v>0</v>
      </c>
      <c r="S97" s="179">
        <v>0</v>
      </c>
      <c r="T97" s="180">
        <f t="shared" si="3"/>
        <v>0</v>
      </c>
      <c r="AR97" s="15" t="s">
        <v>143</v>
      </c>
      <c r="AT97" s="15" t="s">
        <v>145</v>
      </c>
      <c r="AU97" s="15" t="s">
        <v>22</v>
      </c>
      <c r="AY97" s="15" t="s">
        <v>144</v>
      </c>
      <c r="BE97" s="181">
        <f t="shared" si="4"/>
        <v>0</v>
      </c>
      <c r="BF97" s="181">
        <f t="shared" si="5"/>
        <v>0</v>
      </c>
      <c r="BG97" s="181">
        <f t="shared" si="6"/>
        <v>0</v>
      </c>
      <c r="BH97" s="181">
        <f t="shared" si="7"/>
        <v>0</v>
      </c>
      <c r="BI97" s="181">
        <f t="shared" si="8"/>
        <v>0</v>
      </c>
      <c r="BJ97" s="15" t="s">
        <v>22</v>
      </c>
      <c r="BK97" s="181">
        <f t="shared" si="9"/>
        <v>0</v>
      </c>
      <c r="BL97" s="15" t="s">
        <v>143</v>
      </c>
      <c r="BM97" s="15" t="s">
        <v>2023</v>
      </c>
    </row>
    <row r="98" spans="2:65" s="1" customFormat="1" ht="44.25" customHeight="1">
      <c r="B98" s="32"/>
      <c r="C98" s="170" t="s">
        <v>185</v>
      </c>
      <c r="D98" s="170" t="s">
        <v>145</v>
      </c>
      <c r="E98" s="171" t="s">
        <v>2024</v>
      </c>
      <c r="F98" s="172" t="s">
        <v>2025</v>
      </c>
      <c r="G98" s="173" t="s">
        <v>148</v>
      </c>
      <c r="H98" s="174">
        <v>2</v>
      </c>
      <c r="I98" s="175"/>
      <c r="J98" s="176">
        <f t="shared" si="0"/>
        <v>0</v>
      </c>
      <c r="K98" s="172" t="s">
        <v>149</v>
      </c>
      <c r="L98" s="52"/>
      <c r="M98" s="177" t="s">
        <v>20</v>
      </c>
      <c r="N98" s="178" t="s">
        <v>45</v>
      </c>
      <c r="O98" s="33"/>
      <c r="P98" s="179">
        <f t="shared" si="1"/>
        <v>0</v>
      </c>
      <c r="Q98" s="179">
        <v>0</v>
      </c>
      <c r="R98" s="179">
        <f t="shared" si="2"/>
        <v>0</v>
      </c>
      <c r="S98" s="179">
        <v>0</v>
      </c>
      <c r="T98" s="180">
        <f t="shared" si="3"/>
        <v>0</v>
      </c>
      <c r="AR98" s="15" t="s">
        <v>143</v>
      </c>
      <c r="AT98" s="15" t="s">
        <v>145</v>
      </c>
      <c r="AU98" s="15" t="s">
        <v>22</v>
      </c>
      <c r="AY98" s="15" t="s">
        <v>144</v>
      </c>
      <c r="BE98" s="181">
        <f t="shared" si="4"/>
        <v>0</v>
      </c>
      <c r="BF98" s="181">
        <f t="shared" si="5"/>
        <v>0</v>
      </c>
      <c r="BG98" s="181">
        <f t="shared" si="6"/>
        <v>0</v>
      </c>
      <c r="BH98" s="181">
        <f t="shared" si="7"/>
        <v>0</v>
      </c>
      <c r="BI98" s="181">
        <f t="shared" si="8"/>
        <v>0</v>
      </c>
      <c r="BJ98" s="15" t="s">
        <v>22</v>
      </c>
      <c r="BK98" s="181">
        <f t="shared" si="9"/>
        <v>0</v>
      </c>
      <c r="BL98" s="15" t="s">
        <v>143</v>
      </c>
      <c r="BM98" s="15" t="s">
        <v>2026</v>
      </c>
    </row>
    <row r="99" spans="2:65" s="1" customFormat="1" ht="22.5" customHeight="1">
      <c r="B99" s="32"/>
      <c r="C99" s="170" t="s">
        <v>189</v>
      </c>
      <c r="D99" s="170" t="s">
        <v>145</v>
      </c>
      <c r="E99" s="171" t="s">
        <v>190</v>
      </c>
      <c r="F99" s="172" t="s">
        <v>2027</v>
      </c>
      <c r="G99" s="173" t="s">
        <v>148</v>
      </c>
      <c r="H99" s="174">
        <v>1</v>
      </c>
      <c r="I99" s="175"/>
      <c r="J99" s="176">
        <f t="shared" si="0"/>
        <v>0</v>
      </c>
      <c r="K99" s="172" t="s">
        <v>149</v>
      </c>
      <c r="L99" s="52"/>
      <c r="M99" s="177" t="s">
        <v>20</v>
      </c>
      <c r="N99" s="178" t="s">
        <v>45</v>
      </c>
      <c r="O99" s="33"/>
      <c r="P99" s="179">
        <f t="shared" si="1"/>
        <v>0</v>
      </c>
      <c r="Q99" s="179">
        <v>0</v>
      </c>
      <c r="R99" s="179">
        <f t="shared" si="2"/>
        <v>0</v>
      </c>
      <c r="S99" s="179">
        <v>0</v>
      </c>
      <c r="T99" s="180">
        <f t="shared" si="3"/>
        <v>0</v>
      </c>
      <c r="AR99" s="15" t="s">
        <v>143</v>
      </c>
      <c r="AT99" s="15" t="s">
        <v>145</v>
      </c>
      <c r="AU99" s="15" t="s">
        <v>22</v>
      </c>
      <c r="AY99" s="15" t="s">
        <v>144</v>
      </c>
      <c r="BE99" s="181">
        <f t="shared" si="4"/>
        <v>0</v>
      </c>
      <c r="BF99" s="181">
        <f t="shared" si="5"/>
        <v>0</v>
      </c>
      <c r="BG99" s="181">
        <f t="shared" si="6"/>
        <v>0</v>
      </c>
      <c r="BH99" s="181">
        <f t="shared" si="7"/>
        <v>0</v>
      </c>
      <c r="BI99" s="181">
        <f t="shared" si="8"/>
        <v>0</v>
      </c>
      <c r="BJ99" s="15" t="s">
        <v>22</v>
      </c>
      <c r="BK99" s="181">
        <f t="shared" si="9"/>
        <v>0</v>
      </c>
      <c r="BL99" s="15" t="s">
        <v>143</v>
      </c>
      <c r="BM99" s="15" t="s">
        <v>2028</v>
      </c>
    </row>
    <row r="100" spans="2:65" s="1" customFormat="1" ht="22.5" customHeight="1">
      <c r="B100" s="32"/>
      <c r="C100" s="170" t="s">
        <v>194</v>
      </c>
      <c r="D100" s="170" t="s">
        <v>145</v>
      </c>
      <c r="E100" s="171" t="s">
        <v>195</v>
      </c>
      <c r="F100" s="172" t="s">
        <v>2029</v>
      </c>
      <c r="G100" s="173" t="s">
        <v>192</v>
      </c>
      <c r="H100" s="174">
        <v>260</v>
      </c>
      <c r="I100" s="175"/>
      <c r="J100" s="176">
        <f t="shared" si="0"/>
        <v>0</v>
      </c>
      <c r="K100" s="172" t="s">
        <v>149</v>
      </c>
      <c r="L100" s="52"/>
      <c r="M100" s="177" t="s">
        <v>20</v>
      </c>
      <c r="N100" s="178" t="s">
        <v>45</v>
      </c>
      <c r="O100" s="33"/>
      <c r="P100" s="179">
        <f t="shared" si="1"/>
        <v>0</v>
      </c>
      <c r="Q100" s="179">
        <v>0</v>
      </c>
      <c r="R100" s="179">
        <f t="shared" si="2"/>
        <v>0</v>
      </c>
      <c r="S100" s="179">
        <v>0</v>
      </c>
      <c r="T100" s="180">
        <f t="shared" si="3"/>
        <v>0</v>
      </c>
      <c r="AR100" s="15" t="s">
        <v>143</v>
      </c>
      <c r="AT100" s="15" t="s">
        <v>145</v>
      </c>
      <c r="AU100" s="15" t="s">
        <v>22</v>
      </c>
      <c r="AY100" s="15" t="s">
        <v>144</v>
      </c>
      <c r="BE100" s="181">
        <f t="shared" si="4"/>
        <v>0</v>
      </c>
      <c r="BF100" s="181">
        <f t="shared" si="5"/>
        <v>0</v>
      </c>
      <c r="BG100" s="181">
        <f t="shared" si="6"/>
        <v>0</v>
      </c>
      <c r="BH100" s="181">
        <f t="shared" si="7"/>
        <v>0</v>
      </c>
      <c r="BI100" s="181">
        <f t="shared" si="8"/>
        <v>0</v>
      </c>
      <c r="BJ100" s="15" t="s">
        <v>22</v>
      </c>
      <c r="BK100" s="181">
        <f t="shared" si="9"/>
        <v>0</v>
      </c>
      <c r="BL100" s="15" t="s">
        <v>143</v>
      </c>
      <c r="BM100" s="15" t="s">
        <v>2030</v>
      </c>
    </row>
    <row r="101" spans="2:65" s="1" customFormat="1" ht="22.5" customHeight="1">
      <c r="B101" s="32"/>
      <c r="C101" s="170" t="s">
        <v>198</v>
      </c>
      <c r="D101" s="170" t="s">
        <v>145</v>
      </c>
      <c r="E101" s="171" t="s">
        <v>2031</v>
      </c>
      <c r="F101" s="172" t="s">
        <v>2032</v>
      </c>
      <c r="G101" s="173" t="s">
        <v>192</v>
      </c>
      <c r="H101" s="174">
        <v>16</v>
      </c>
      <c r="I101" s="175"/>
      <c r="J101" s="176">
        <f t="shared" si="0"/>
        <v>0</v>
      </c>
      <c r="K101" s="172" t="s">
        <v>1286</v>
      </c>
      <c r="L101" s="52"/>
      <c r="M101" s="177" t="s">
        <v>20</v>
      </c>
      <c r="N101" s="178" t="s">
        <v>45</v>
      </c>
      <c r="O101" s="33"/>
      <c r="P101" s="179">
        <f t="shared" si="1"/>
        <v>0</v>
      </c>
      <c r="Q101" s="179">
        <v>0</v>
      </c>
      <c r="R101" s="179">
        <f t="shared" si="2"/>
        <v>0</v>
      </c>
      <c r="S101" s="179">
        <v>0</v>
      </c>
      <c r="T101" s="180">
        <f t="shared" si="3"/>
        <v>0</v>
      </c>
      <c r="AR101" s="15" t="s">
        <v>143</v>
      </c>
      <c r="AT101" s="15" t="s">
        <v>145</v>
      </c>
      <c r="AU101" s="15" t="s">
        <v>22</v>
      </c>
      <c r="AY101" s="15" t="s">
        <v>144</v>
      </c>
      <c r="BE101" s="181">
        <f t="shared" si="4"/>
        <v>0</v>
      </c>
      <c r="BF101" s="181">
        <f t="shared" si="5"/>
        <v>0</v>
      </c>
      <c r="BG101" s="181">
        <f t="shared" si="6"/>
        <v>0</v>
      </c>
      <c r="BH101" s="181">
        <f t="shared" si="7"/>
        <v>0</v>
      </c>
      <c r="BI101" s="181">
        <f t="shared" si="8"/>
        <v>0</v>
      </c>
      <c r="BJ101" s="15" t="s">
        <v>22</v>
      </c>
      <c r="BK101" s="181">
        <f t="shared" si="9"/>
        <v>0</v>
      </c>
      <c r="BL101" s="15" t="s">
        <v>143</v>
      </c>
      <c r="BM101" s="15" t="s">
        <v>2033</v>
      </c>
    </row>
    <row r="102" spans="2:65" s="1" customFormat="1" ht="22.5" customHeight="1">
      <c r="B102" s="32"/>
      <c r="C102" s="170" t="s">
        <v>8</v>
      </c>
      <c r="D102" s="170" t="s">
        <v>145</v>
      </c>
      <c r="E102" s="171" t="s">
        <v>2034</v>
      </c>
      <c r="F102" s="172" t="s">
        <v>2035</v>
      </c>
      <c r="G102" s="173" t="s">
        <v>192</v>
      </c>
      <c r="H102" s="174">
        <v>114</v>
      </c>
      <c r="I102" s="175"/>
      <c r="J102" s="176">
        <f t="shared" si="0"/>
        <v>0</v>
      </c>
      <c r="K102" s="172" t="s">
        <v>1286</v>
      </c>
      <c r="L102" s="52"/>
      <c r="M102" s="177" t="s">
        <v>20</v>
      </c>
      <c r="N102" s="178" t="s">
        <v>45</v>
      </c>
      <c r="O102" s="33"/>
      <c r="P102" s="179">
        <f t="shared" si="1"/>
        <v>0</v>
      </c>
      <c r="Q102" s="179">
        <v>0</v>
      </c>
      <c r="R102" s="179">
        <f t="shared" si="2"/>
        <v>0</v>
      </c>
      <c r="S102" s="179">
        <v>0</v>
      </c>
      <c r="T102" s="180">
        <f t="shared" si="3"/>
        <v>0</v>
      </c>
      <c r="AR102" s="15" t="s">
        <v>143</v>
      </c>
      <c r="AT102" s="15" t="s">
        <v>145</v>
      </c>
      <c r="AU102" s="15" t="s">
        <v>22</v>
      </c>
      <c r="AY102" s="15" t="s">
        <v>144</v>
      </c>
      <c r="BE102" s="181">
        <f t="shared" si="4"/>
        <v>0</v>
      </c>
      <c r="BF102" s="181">
        <f t="shared" si="5"/>
        <v>0</v>
      </c>
      <c r="BG102" s="181">
        <f t="shared" si="6"/>
        <v>0</v>
      </c>
      <c r="BH102" s="181">
        <f t="shared" si="7"/>
        <v>0</v>
      </c>
      <c r="BI102" s="181">
        <f t="shared" si="8"/>
        <v>0</v>
      </c>
      <c r="BJ102" s="15" t="s">
        <v>22</v>
      </c>
      <c r="BK102" s="181">
        <f t="shared" si="9"/>
        <v>0</v>
      </c>
      <c r="BL102" s="15" t="s">
        <v>143</v>
      </c>
      <c r="BM102" s="15" t="s">
        <v>2036</v>
      </c>
    </row>
    <row r="103" spans="2:63" s="9" customFormat="1" ht="37.35" customHeight="1">
      <c r="B103" s="156"/>
      <c r="C103" s="157"/>
      <c r="D103" s="158" t="s">
        <v>73</v>
      </c>
      <c r="E103" s="159" t="s">
        <v>391</v>
      </c>
      <c r="F103" s="159" t="s">
        <v>2037</v>
      </c>
      <c r="G103" s="157"/>
      <c r="H103" s="157"/>
      <c r="I103" s="160"/>
      <c r="J103" s="161">
        <f>BK103</f>
        <v>0</v>
      </c>
      <c r="K103" s="157"/>
      <c r="L103" s="162"/>
      <c r="M103" s="163"/>
      <c r="N103" s="164"/>
      <c r="O103" s="164"/>
      <c r="P103" s="165">
        <f>SUM(P104:P105)</f>
        <v>0</v>
      </c>
      <c r="Q103" s="164"/>
      <c r="R103" s="165">
        <f>SUM(R104:R105)</f>
        <v>0</v>
      </c>
      <c r="S103" s="164"/>
      <c r="T103" s="166">
        <f>SUM(T104:T105)</f>
        <v>0</v>
      </c>
      <c r="AR103" s="167" t="s">
        <v>143</v>
      </c>
      <c r="AT103" s="168" t="s">
        <v>73</v>
      </c>
      <c r="AU103" s="168" t="s">
        <v>74</v>
      </c>
      <c r="AY103" s="167" t="s">
        <v>144</v>
      </c>
      <c r="BK103" s="169">
        <f>SUM(BK104:BK105)</f>
        <v>0</v>
      </c>
    </row>
    <row r="104" spans="2:65" s="1" customFormat="1" ht="22.5" customHeight="1">
      <c r="B104" s="32"/>
      <c r="C104" s="170" t="s">
        <v>743</v>
      </c>
      <c r="D104" s="170" t="s">
        <v>145</v>
      </c>
      <c r="E104" s="171" t="s">
        <v>1834</v>
      </c>
      <c r="F104" s="172" t="s">
        <v>2038</v>
      </c>
      <c r="G104" s="173" t="s">
        <v>148</v>
      </c>
      <c r="H104" s="174">
        <v>1</v>
      </c>
      <c r="I104" s="175"/>
      <c r="J104" s="176">
        <f>ROUND(I104*H104,2)</f>
        <v>0</v>
      </c>
      <c r="K104" s="172" t="s">
        <v>149</v>
      </c>
      <c r="L104" s="52"/>
      <c r="M104" s="177" t="s">
        <v>20</v>
      </c>
      <c r="N104" s="178" t="s">
        <v>45</v>
      </c>
      <c r="O104" s="33"/>
      <c r="P104" s="179">
        <f>O104*H104</f>
        <v>0</v>
      </c>
      <c r="Q104" s="179">
        <v>0</v>
      </c>
      <c r="R104" s="179">
        <f>Q104*H104</f>
        <v>0</v>
      </c>
      <c r="S104" s="179">
        <v>0</v>
      </c>
      <c r="T104" s="180">
        <f>S104*H104</f>
        <v>0</v>
      </c>
      <c r="AR104" s="15" t="s">
        <v>143</v>
      </c>
      <c r="AT104" s="15" t="s">
        <v>145</v>
      </c>
      <c r="AU104" s="15" t="s">
        <v>22</v>
      </c>
      <c r="AY104" s="15" t="s">
        <v>144</v>
      </c>
      <c r="BE104" s="181">
        <f>IF(N104="základní",J104,0)</f>
        <v>0</v>
      </c>
      <c r="BF104" s="181">
        <f>IF(N104="snížená",J104,0)</f>
        <v>0</v>
      </c>
      <c r="BG104" s="181">
        <f>IF(N104="zákl. přenesená",J104,0)</f>
        <v>0</v>
      </c>
      <c r="BH104" s="181">
        <f>IF(N104="sníž. přenesená",J104,0)</f>
        <v>0</v>
      </c>
      <c r="BI104" s="181">
        <f>IF(N104="nulová",J104,0)</f>
        <v>0</v>
      </c>
      <c r="BJ104" s="15" t="s">
        <v>22</v>
      </c>
      <c r="BK104" s="181">
        <f>ROUND(I104*H104,2)</f>
        <v>0</v>
      </c>
      <c r="BL104" s="15" t="s">
        <v>143</v>
      </c>
      <c r="BM104" s="15" t="s">
        <v>2039</v>
      </c>
    </row>
    <row r="105" spans="2:47" s="1" customFormat="1" ht="40.5">
      <c r="B105" s="32"/>
      <c r="C105" s="54"/>
      <c r="D105" s="186" t="s">
        <v>1298</v>
      </c>
      <c r="E105" s="54"/>
      <c r="F105" s="187" t="s">
        <v>2040</v>
      </c>
      <c r="G105" s="54"/>
      <c r="H105" s="54"/>
      <c r="I105" s="143"/>
      <c r="J105" s="54"/>
      <c r="K105" s="54"/>
      <c r="L105" s="52"/>
      <c r="M105" s="69"/>
      <c r="N105" s="33"/>
      <c r="O105" s="33"/>
      <c r="P105" s="33"/>
      <c r="Q105" s="33"/>
      <c r="R105" s="33"/>
      <c r="S105" s="33"/>
      <c r="T105" s="70"/>
      <c r="AT105" s="15" t="s">
        <v>1298</v>
      </c>
      <c r="AU105" s="15" t="s">
        <v>22</v>
      </c>
    </row>
    <row r="106" spans="2:63" s="9" customFormat="1" ht="37.35" customHeight="1">
      <c r="B106" s="156"/>
      <c r="C106" s="157"/>
      <c r="D106" s="158" t="s">
        <v>73</v>
      </c>
      <c r="E106" s="159" t="s">
        <v>808</v>
      </c>
      <c r="F106" s="159" t="s">
        <v>2041</v>
      </c>
      <c r="G106" s="157"/>
      <c r="H106" s="157"/>
      <c r="I106" s="160"/>
      <c r="J106" s="161">
        <f>BK106</f>
        <v>0</v>
      </c>
      <c r="K106" s="157"/>
      <c r="L106" s="162"/>
      <c r="M106" s="163"/>
      <c r="N106" s="164"/>
      <c r="O106" s="164"/>
      <c r="P106" s="165">
        <f>SUM(P107:P120)</f>
        <v>0</v>
      </c>
      <c r="Q106" s="164"/>
      <c r="R106" s="165">
        <f>SUM(R107:R120)</f>
        <v>0</v>
      </c>
      <c r="S106" s="164"/>
      <c r="T106" s="166">
        <f>SUM(T107:T120)</f>
        <v>0</v>
      </c>
      <c r="AR106" s="167" t="s">
        <v>143</v>
      </c>
      <c r="AT106" s="168" t="s">
        <v>73</v>
      </c>
      <c r="AU106" s="168" t="s">
        <v>74</v>
      </c>
      <c r="AY106" s="167" t="s">
        <v>144</v>
      </c>
      <c r="BK106" s="169">
        <f>SUM(BK107:BK120)</f>
        <v>0</v>
      </c>
    </row>
    <row r="107" spans="2:65" s="1" customFormat="1" ht="22.5" customHeight="1">
      <c r="B107" s="32"/>
      <c r="C107" s="170" t="s">
        <v>205</v>
      </c>
      <c r="D107" s="170" t="s">
        <v>145</v>
      </c>
      <c r="E107" s="171" t="s">
        <v>2042</v>
      </c>
      <c r="F107" s="172" t="s">
        <v>2043</v>
      </c>
      <c r="G107" s="173" t="s">
        <v>192</v>
      </c>
      <c r="H107" s="174">
        <v>30</v>
      </c>
      <c r="I107" s="175"/>
      <c r="J107" s="176">
        <f aca="true" t="shared" si="10" ref="J107:J120">ROUND(I107*H107,2)</f>
        <v>0</v>
      </c>
      <c r="K107" s="172" t="s">
        <v>149</v>
      </c>
      <c r="L107" s="52"/>
      <c r="M107" s="177" t="s">
        <v>20</v>
      </c>
      <c r="N107" s="178" t="s">
        <v>45</v>
      </c>
      <c r="O107" s="33"/>
      <c r="P107" s="179">
        <f aca="true" t="shared" si="11" ref="P107:P120">O107*H107</f>
        <v>0</v>
      </c>
      <c r="Q107" s="179">
        <v>0</v>
      </c>
      <c r="R107" s="179">
        <f aca="true" t="shared" si="12" ref="R107:R120">Q107*H107</f>
        <v>0</v>
      </c>
      <c r="S107" s="179">
        <v>0</v>
      </c>
      <c r="T107" s="180">
        <f aca="true" t="shared" si="13" ref="T107:T120">S107*H107</f>
        <v>0</v>
      </c>
      <c r="AR107" s="15" t="s">
        <v>143</v>
      </c>
      <c r="AT107" s="15" t="s">
        <v>145</v>
      </c>
      <c r="AU107" s="15" t="s">
        <v>22</v>
      </c>
      <c r="AY107" s="15" t="s">
        <v>144</v>
      </c>
      <c r="BE107" s="181">
        <f aca="true" t="shared" si="14" ref="BE107:BE120">IF(N107="základní",J107,0)</f>
        <v>0</v>
      </c>
      <c r="BF107" s="181">
        <f aca="true" t="shared" si="15" ref="BF107:BF120">IF(N107="snížená",J107,0)</f>
        <v>0</v>
      </c>
      <c r="BG107" s="181">
        <f aca="true" t="shared" si="16" ref="BG107:BG120">IF(N107="zákl. přenesená",J107,0)</f>
        <v>0</v>
      </c>
      <c r="BH107" s="181">
        <f aca="true" t="shared" si="17" ref="BH107:BH120">IF(N107="sníž. přenesená",J107,0)</f>
        <v>0</v>
      </c>
      <c r="BI107" s="181">
        <f aca="true" t="shared" si="18" ref="BI107:BI120">IF(N107="nulová",J107,0)</f>
        <v>0</v>
      </c>
      <c r="BJ107" s="15" t="s">
        <v>22</v>
      </c>
      <c r="BK107" s="181">
        <f aca="true" t="shared" si="19" ref="BK107:BK120">ROUND(I107*H107,2)</f>
        <v>0</v>
      </c>
      <c r="BL107" s="15" t="s">
        <v>143</v>
      </c>
      <c r="BM107" s="15" t="s">
        <v>2044</v>
      </c>
    </row>
    <row r="108" spans="2:65" s="1" customFormat="1" ht="22.5" customHeight="1">
      <c r="B108" s="32"/>
      <c r="C108" s="170" t="s">
        <v>209</v>
      </c>
      <c r="D108" s="170" t="s">
        <v>145</v>
      </c>
      <c r="E108" s="171" t="s">
        <v>2045</v>
      </c>
      <c r="F108" s="172" t="s">
        <v>2046</v>
      </c>
      <c r="G108" s="173" t="s">
        <v>192</v>
      </c>
      <c r="H108" s="174">
        <v>7</v>
      </c>
      <c r="I108" s="175"/>
      <c r="J108" s="176">
        <f t="shared" si="10"/>
        <v>0</v>
      </c>
      <c r="K108" s="172" t="s">
        <v>1286</v>
      </c>
      <c r="L108" s="52"/>
      <c r="M108" s="177" t="s">
        <v>20</v>
      </c>
      <c r="N108" s="178" t="s">
        <v>45</v>
      </c>
      <c r="O108" s="33"/>
      <c r="P108" s="179">
        <f t="shared" si="11"/>
        <v>0</v>
      </c>
      <c r="Q108" s="179">
        <v>0</v>
      </c>
      <c r="R108" s="179">
        <f t="shared" si="12"/>
        <v>0</v>
      </c>
      <c r="S108" s="179">
        <v>0</v>
      </c>
      <c r="T108" s="180">
        <f t="shared" si="13"/>
        <v>0</v>
      </c>
      <c r="AR108" s="15" t="s">
        <v>143</v>
      </c>
      <c r="AT108" s="15" t="s">
        <v>145</v>
      </c>
      <c r="AU108" s="15" t="s">
        <v>22</v>
      </c>
      <c r="AY108" s="15" t="s">
        <v>144</v>
      </c>
      <c r="BE108" s="181">
        <f t="shared" si="14"/>
        <v>0</v>
      </c>
      <c r="BF108" s="181">
        <f t="shared" si="15"/>
        <v>0</v>
      </c>
      <c r="BG108" s="181">
        <f t="shared" si="16"/>
        <v>0</v>
      </c>
      <c r="BH108" s="181">
        <f t="shared" si="17"/>
        <v>0</v>
      </c>
      <c r="BI108" s="181">
        <f t="shared" si="18"/>
        <v>0</v>
      </c>
      <c r="BJ108" s="15" t="s">
        <v>22</v>
      </c>
      <c r="BK108" s="181">
        <f t="shared" si="19"/>
        <v>0</v>
      </c>
      <c r="BL108" s="15" t="s">
        <v>143</v>
      </c>
      <c r="BM108" s="15" t="s">
        <v>2047</v>
      </c>
    </row>
    <row r="109" spans="2:65" s="1" customFormat="1" ht="22.5" customHeight="1">
      <c r="B109" s="32"/>
      <c r="C109" s="170" t="s">
        <v>213</v>
      </c>
      <c r="D109" s="170" t="s">
        <v>145</v>
      </c>
      <c r="E109" s="171" t="s">
        <v>2048</v>
      </c>
      <c r="F109" s="172" t="s">
        <v>2049</v>
      </c>
      <c r="G109" s="173" t="s">
        <v>192</v>
      </c>
      <c r="H109" s="174">
        <v>11</v>
      </c>
      <c r="I109" s="175"/>
      <c r="J109" s="176">
        <f t="shared" si="10"/>
        <v>0</v>
      </c>
      <c r="K109" s="172" t="s">
        <v>1286</v>
      </c>
      <c r="L109" s="52"/>
      <c r="M109" s="177" t="s">
        <v>20</v>
      </c>
      <c r="N109" s="178" t="s">
        <v>45</v>
      </c>
      <c r="O109" s="33"/>
      <c r="P109" s="179">
        <f t="shared" si="11"/>
        <v>0</v>
      </c>
      <c r="Q109" s="179">
        <v>0</v>
      </c>
      <c r="R109" s="179">
        <f t="shared" si="12"/>
        <v>0</v>
      </c>
      <c r="S109" s="179">
        <v>0</v>
      </c>
      <c r="T109" s="180">
        <f t="shared" si="13"/>
        <v>0</v>
      </c>
      <c r="AR109" s="15" t="s">
        <v>143</v>
      </c>
      <c r="AT109" s="15" t="s">
        <v>145</v>
      </c>
      <c r="AU109" s="15" t="s">
        <v>22</v>
      </c>
      <c r="AY109" s="15" t="s">
        <v>144</v>
      </c>
      <c r="BE109" s="181">
        <f t="shared" si="14"/>
        <v>0</v>
      </c>
      <c r="BF109" s="181">
        <f t="shared" si="15"/>
        <v>0</v>
      </c>
      <c r="BG109" s="181">
        <f t="shared" si="16"/>
        <v>0</v>
      </c>
      <c r="BH109" s="181">
        <f t="shared" si="17"/>
        <v>0</v>
      </c>
      <c r="BI109" s="181">
        <f t="shared" si="18"/>
        <v>0</v>
      </c>
      <c r="BJ109" s="15" t="s">
        <v>22</v>
      </c>
      <c r="BK109" s="181">
        <f t="shared" si="19"/>
        <v>0</v>
      </c>
      <c r="BL109" s="15" t="s">
        <v>143</v>
      </c>
      <c r="BM109" s="15" t="s">
        <v>2050</v>
      </c>
    </row>
    <row r="110" spans="2:65" s="1" customFormat="1" ht="22.5" customHeight="1">
      <c r="B110" s="32"/>
      <c r="C110" s="170" t="s">
        <v>217</v>
      </c>
      <c r="D110" s="170" t="s">
        <v>145</v>
      </c>
      <c r="E110" s="171" t="s">
        <v>2051</v>
      </c>
      <c r="F110" s="172" t="s">
        <v>2052</v>
      </c>
      <c r="G110" s="173" t="s">
        <v>192</v>
      </c>
      <c r="H110" s="174">
        <v>94</v>
      </c>
      <c r="I110" s="175"/>
      <c r="J110" s="176">
        <f t="shared" si="10"/>
        <v>0</v>
      </c>
      <c r="K110" s="172" t="s">
        <v>1286</v>
      </c>
      <c r="L110" s="52"/>
      <c r="M110" s="177" t="s">
        <v>20</v>
      </c>
      <c r="N110" s="178" t="s">
        <v>45</v>
      </c>
      <c r="O110" s="33"/>
      <c r="P110" s="179">
        <f t="shared" si="11"/>
        <v>0</v>
      </c>
      <c r="Q110" s="179">
        <v>0</v>
      </c>
      <c r="R110" s="179">
        <f t="shared" si="12"/>
        <v>0</v>
      </c>
      <c r="S110" s="179">
        <v>0</v>
      </c>
      <c r="T110" s="180">
        <f t="shared" si="13"/>
        <v>0</v>
      </c>
      <c r="AR110" s="15" t="s">
        <v>143</v>
      </c>
      <c r="AT110" s="15" t="s">
        <v>145</v>
      </c>
      <c r="AU110" s="15" t="s">
        <v>22</v>
      </c>
      <c r="AY110" s="15" t="s">
        <v>144</v>
      </c>
      <c r="BE110" s="181">
        <f t="shared" si="14"/>
        <v>0</v>
      </c>
      <c r="BF110" s="181">
        <f t="shared" si="15"/>
        <v>0</v>
      </c>
      <c r="BG110" s="181">
        <f t="shared" si="16"/>
        <v>0</v>
      </c>
      <c r="BH110" s="181">
        <f t="shared" si="17"/>
        <v>0</v>
      </c>
      <c r="BI110" s="181">
        <f t="shared" si="18"/>
        <v>0</v>
      </c>
      <c r="BJ110" s="15" t="s">
        <v>22</v>
      </c>
      <c r="BK110" s="181">
        <f t="shared" si="19"/>
        <v>0</v>
      </c>
      <c r="BL110" s="15" t="s">
        <v>143</v>
      </c>
      <c r="BM110" s="15" t="s">
        <v>2053</v>
      </c>
    </row>
    <row r="111" spans="2:65" s="1" customFormat="1" ht="22.5" customHeight="1">
      <c r="B111" s="32"/>
      <c r="C111" s="170" t="s">
        <v>221</v>
      </c>
      <c r="D111" s="170" t="s">
        <v>145</v>
      </c>
      <c r="E111" s="171" t="s">
        <v>2054</v>
      </c>
      <c r="F111" s="172" t="s">
        <v>2055</v>
      </c>
      <c r="G111" s="173" t="s">
        <v>192</v>
      </c>
      <c r="H111" s="174">
        <v>7</v>
      </c>
      <c r="I111" s="175"/>
      <c r="J111" s="176">
        <f t="shared" si="10"/>
        <v>0</v>
      </c>
      <c r="K111" s="172" t="s">
        <v>1286</v>
      </c>
      <c r="L111" s="52"/>
      <c r="M111" s="177" t="s">
        <v>20</v>
      </c>
      <c r="N111" s="178" t="s">
        <v>45</v>
      </c>
      <c r="O111" s="33"/>
      <c r="P111" s="179">
        <f t="shared" si="11"/>
        <v>0</v>
      </c>
      <c r="Q111" s="179">
        <v>0</v>
      </c>
      <c r="R111" s="179">
        <f t="shared" si="12"/>
        <v>0</v>
      </c>
      <c r="S111" s="179">
        <v>0</v>
      </c>
      <c r="T111" s="180">
        <f t="shared" si="13"/>
        <v>0</v>
      </c>
      <c r="AR111" s="15" t="s">
        <v>143</v>
      </c>
      <c r="AT111" s="15" t="s">
        <v>145</v>
      </c>
      <c r="AU111" s="15" t="s">
        <v>22</v>
      </c>
      <c r="AY111" s="15" t="s">
        <v>144</v>
      </c>
      <c r="BE111" s="181">
        <f t="shared" si="14"/>
        <v>0</v>
      </c>
      <c r="BF111" s="181">
        <f t="shared" si="15"/>
        <v>0</v>
      </c>
      <c r="BG111" s="181">
        <f t="shared" si="16"/>
        <v>0</v>
      </c>
      <c r="BH111" s="181">
        <f t="shared" si="17"/>
        <v>0</v>
      </c>
      <c r="BI111" s="181">
        <f t="shared" si="18"/>
        <v>0</v>
      </c>
      <c r="BJ111" s="15" t="s">
        <v>22</v>
      </c>
      <c r="BK111" s="181">
        <f t="shared" si="19"/>
        <v>0</v>
      </c>
      <c r="BL111" s="15" t="s">
        <v>143</v>
      </c>
      <c r="BM111" s="15" t="s">
        <v>2056</v>
      </c>
    </row>
    <row r="112" spans="2:65" s="1" customFormat="1" ht="44.25" customHeight="1">
      <c r="B112" s="32"/>
      <c r="C112" s="170" t="s">
        <v>7</v>
      </c>
      <c r="D112" s="170" t="s">
        <v>145</v>
      </c>
      <c r="E112" s="171" t="s">
        <v>2057</v>
      </c>
      <c r="F112" s="172" t="s">
        <v>2058</v>
      </c>
      <c r="G112" s="173" t="s">
        <v>148</v>
      </c>
      <c r="H112" s="174">
        <v>1</v>
      </c>
      <c r="I112" s="175"/>
      <c r="J112" s="176">
        <f t="shared" si="10"/>
        <v>0</v>
      </c>
      <c r="K112" s="172" t="s">
        <v>149</v>
      </c>
      <c r="L112" s="52"/>
      <c r="M112" s="177" t="s">
        <v>20</v>
      </c>
      <c r="N112" s="178" t="s">
        <v>45</v>
      </c>
      <c r="O112" s="33"/>
      <c r="P112" s="179">
        <f t="shared" si="11"/>
        <v>0</v>
      </c>
      <c r="Q112" s="179">
        <v>0</v>
      </c>
      <c r="R112" s="179">
        <f t="shared" si="12"/>
        <v>0</v>
      </c>
      <c r="S112" s="179">
        <v>0</v>
      </c>
      <c r="T112" s="180">
        <f t="shared" si="13"/>
        <v>0</v>
      </c>
      <c r="AR112" s="15" t="s">
        <v>143</v>
      </c>
      <c r="AT112" s="15" t="s">
        <v>145</v>
      </c>
      <c r="AU112" s="15" t="s">
        <v>22</v>
      </c>
      <c r="AY112" s="15" t="s">
        <v>144</v>
      </c>
      <c r="BE112" s="181">
        <f t="shared" si="14"/>
        <v>0</v>
      </c>
      <c r="BF112" s="181">
        <f t="shared" si="15"/>
        <v>0</v>
      </c>
      <c r="BG112" s="181">
        <f t="shared" si="16"/>
        <v>0</v>
      </c>
      <c r="BH112" s="181">
        <f t="shared" si="17"/>
        <v>0</v>
      </c>
      <c r="BI112" s="181">
        <f t="shared" si="18"/>
        <v>0</v>
      </c>
      <c r="BJ112" s="15" t="s">
        <v>22</v>
      </c>
      <c r="BK112" s="181">
        <f t="shared" si="19"/>
        <v>0</v>
      </c>
      <c r="BL112" s="15" t="s">
        <v>143</v>
      </c>
      <c r="BM112" s="15" t="s">
        <v>2059</v>
      </c>
    </row>
    <row r="113" spans="2:65" s="1" customFormat="1" ht="44.25" customHeight="1">
      <c r="B113" s="32"/>
      <c r="C113" s="170" t="s">
        <v>228</v>
      </c>
      <c r="D113" s="170" t="s">
        <v>145</v>
      </c>
      <c r="E113" s="171" t="s">
        <v>2060</v>
      </c>
      <c r="F113" s="172" t="s">
        <v>2061</v>
      </c>
      <c r="G113" s="173" t="s">
        <v>148</v>
      </c>
      <c r="H113" s="174">
        <v>1</v>
      </c>
      <c r="I113" s="175"/>
      <c r="J113" s="176">
        <f t="shared" si="10"/>
        <v>0</v>
      </c>
      <c r="K113" s="172" t="s">
        <v>149</v>
      </c>
      <c r="L113" s="52"/>
      <c r="M113" s="177" t="s">
        <v>20</v>
      </c>
      <c r="N113" s="178" t="s">
        <v>45</v>
      </c>
      <c r="O113" s="33"/>
      <c r="P113" s="179">
        <f t="shared" si="11"/>
        <v>0</v>
      </c>
      <c r="Q113" s="179">
        <v>0</v>
      </c>
      <c r="R113" s="179">
        <f t="shared" si="12"/>
        <v>0</v>
      </c>
      <c r="S113" s="179">
        <v>0</v>
      </c>
      <c r="T113" s="180">
        <f t="shared" si="13"/>
        <v>0</v>
      </c>
      <c r="AR113" s="15" t="s">
        <v>143</v>
      </c>
      <c r="AT113" s="15" t="s">
        <v>145</v>
      </c>
      <c r="AU113" s="15" t="s">
        <v>22</v>
      </c>
      <c r="AY113" s="15" t="s">
        <v>144</v>
      </c>
      <c r="BE113" s="181">
        <f t="shared" si="14"/>
        <v>0</v>
      </c>
      <c r="BF113" s="181">
        <f t="shared" si="15"/>
        <v>0</v>
      </c>
      <c r="BG113" s="181">
        <f t="shared" si="16"/>
        <v>0</v>
      </c>
      <c r="BH113" s="181">
        <f t="shared" si="17"/>
        <v>0</v>
      </c>
      <c r="BI113" s="181">
        <f t="shared" si="18"/>
        <v>0</v>
      </c>
      <c r="BJ113" s="15" t="s">
        <v>22</v>
      </c>
      <c r="BK113" s="181">
        <f t="shared" si="19"/>
        <v>0</v>
      </c>
      <c r="BL113" s="15" t="s">
        <v>143</v>
      </c>
      <c r="BM113" s="15" t="s">
        <v>2062</v>
      </c>
    </row>
    <row r="114" spans="2:65" s="1" customFormat="1" ht="44.25" customHeight="1">
      <c r="B114" s="32"/>
      <c r="C114" s="170" t="s">
        <v>232</v>
      </c>
      <c r="D114" s="170" t="s">
        <v>145</v>
      </c>
      <c r="E114" s="171" t="s">
        <v>2063</v>
      </c>
      <c r="F114" s="172" t="s">
        <v>2064</v>
      </c>
      <c r="G114" s="173" t="s">
        <v>148</v>
      </c>
      <c r="H114" s="174">
        <v>1</v>
      </c>
      <c r="I114" s="175"/>
      <c r="J114" s="176">
        <f t="shared" si="10"/>
        <v>0</v>
      </c>
      <c r="K114" s="172" t="s">
        <v>149</v>
      </c>
      <c r="L114" s="52"/>
      <c r="M114" s="177" t="s">
        <v>20</v>
      </c>
      <c r="N114" s="178" t="s">
        <v>45</v>
      </c>
      <c r="O114" s="33"/>
      <c r="P114" s="179">
        <f t="shared" si="11"/>
        <v>0</v>
      </c>
      <c r="Q114" s="179">
        <v>0</v>
      </c>
      <c r="R114" s="179">
        <f t="shared" si="12"/>
        <v>0</v>
      </c>
      <c r="S114" s="179">
        <v>0</v>
      </c>
      <c r="T114" s="180">
        <f t="shared" si="13"/>
        <v>0</v>
      </c>
      <c r="AR114" s="15" t="s">
        <v>143</v>
      </c>
      <c r="AT114" s="15" t="s">
        <v>145</v>
      </c>
      <c r="AU114" s="15" t="s">
        <v>22</v>
      </c>
      <c r="AY114" s="15" t="s">
        <v>144</v>
      </c>
      <c r="BE114" s="181">
        <f t="shared" si="14"/>
        <v>0</v>
      </c>
      <c r="BF114" s="181">
        <f t="shared" si="15"/>
        <v>0</v>
      </c>
      <c r="BG114" s="181">
        <f t="shared" si="16"/>
        <v>0</v>
      </c>
      <c r="BH114" s="181">
        <f t="shared" si="17"/>
        <v>0</v>
      </c>
      <c r="BI114" s="181">
        <f t="shared" si="18"/>
        <v>0</v>
      </c>
      <c r="BJ114" s="15" t="s">
        <v>22</v>
      </c>
      <c r="BK114" s="181">
        <f t="shared" si="19"/>
        <v>0</v>
      </c>
      <c r="BL114" s="15" t="s">
        <v>143</v>
      </c>
      <c r="BM114" s="15" t="s">
        <v>2065</v>
      </c>
    </row>
    <row r="115" spans="2:65" s="1" customFormat="1" ht="44.25" customHeight="1">
      <c r="B115" s="32"/>
      <c r="C115" s="170" t="s">
        <v>236</v>
      </c>
      <c r="D115" s="170" t="s">
        <v>145</v>
      </c>
      <c r="E115" s="171" t="s">
        <v>2066</v>
      </c>
      <c r="F115" s="172" t="s">
        <v>2067</v>
      </c>
      <c r="G115" s="173" t="s">
        <v>148</v>
      </c>
      <c r="H115" s="174">
        <v>1</v>
      </c>
      <c r="I115" s="175"/>
      <c r="J115" s="176">
        <f t="shared" si="10"/>
        <v>0</v>
      </c>
      <c r="K115" s="172" t="s">
        <v>149</v>
      </c>
      <c r="L115" s="52"/>
      <c r="M115" s="177" t="s">
        <v>20</v>
      </c>
      <c r="N115" s="178" t="s">
        <v>45</v>
      </c>
      <c r="O115" s="33"/>
      <c r="P115" s="179">
        <f t="shared" si="11"/>
        <v>0</v>
      </c>
      <c r="Q115" s="179">
        <v>0</v>
      </c>
      <c r="R115" s="179">
        <f t="shared" si="12"/>
        <v>0</v>
      </c>
      <c r="S115" s="179">
        <v>0</v>
      </c>
      <c r="T115" s="180">
        <f t="shared" si="13"/>
        <v>0</v>
      </c>
      <c r="AR115" s="15" t="s">
        <v>143</v>
      </c>
      <c r="AT115" s="15" t="s">
        <v>145</v>
      </c>
      <c r="AU115" s="15" t="s">
        <v>22</v>
      </c>
      <c r="AY115" s="15" t="s">
        <v>144</v>
      </c>
      <c r="BE115" s="181">
        <f t="shared" si="14"/>
        <v>0</v>
      </c>
      <c r="BF115" s="181">
        <f t="shared" si="15"/>
        <v>0</v>
      </c>
      <c r="BG115" s="181">
        <f t="shared" si="16"/>
        <v>0</v>
      </c>
      <c r="BH115" s="181">
        <f t="shared" si="17"/>
        <v>0</v>
      </c>
      <c r="BI115" s="181">
        <f t="shared" si="18"/>
        <v>0</v>
      </c>
      <c r="BJ115" s="15" t="s">
        <v>22</v>
      </c>
      <c r="BK115" s="181">
        <f t="shared" si="19"/>
        <v>0</v>
      </c>
      <c r="BL115" s="15" t="s">
        <v>143</v>
      </c>
      <c r="BM115" s="15" t="s">
        <v>2068</v>
      </c>
    </row>
    <row r="116" spans="2:65" s="1" customFormat="1" ht="44.25" customHeight="1">
      <c r="B116" s="32"/>
      <c r="C116" s="170" t="s">
        <v>240</v>
      </c>
      <c r="D116" s="170" t="s">
        <v>145</v>
      </c>
      <c r="E116" s="171" t="s">
        <v>2069</v>
      </c>
      <c r="F116" s="172" t="s">
        <v>2070</v>
      </c>
      <c r="G116" s="173" t="s">
        <v>148</v>
      </c>
      <c r="H116" s="174">
        <v>3</v>
      </c>
      <c r="I116" s="175"/>
      <c r="J116" s="176">
        <f t="shared" si="10"/>
        <v>0</v>
      </c>
      <c r="K116" s="172" t="s">
        <v>149</v>
      </c>
      <c r="L116" s="52"/>
      <c r="M116" s="177" t="s">
        <v>20</v>
      </c>
      <c r="N116" s="178" t="s">
        <v>45</v>
      </c>
      <c r="O116" s="33"/>
      <c r="P116" s="179">
        <f t="shared" si="11"/>
        <v>0</v>
      </c>
      <c r="Q116" s="179">
        <v>0</v>
      </c>
      <c r="R116" s="179">
        <f t="shared" si="12"/>
        <v>0</v>
      </c>
      <c r="S116" s="179">
        <v>0</v>
      </c>
      <c r="T116" s="180">
        <f t="shared" si="13"/>
        <v>0</v>
      </c>
      <c r="AR116" s="15" t="s">
        <v>143</v>
      </c>
      <c r="AT116" s="15" t="s">
        <v>145</v>
      </c>
      <c r="AU116" s="15" t="s">
        <v>22</v>
      </c>
      <c r="AY116" s="15" t="s">
        <v>144</v>
      </c>
      <c r="BE116" s="181">
        <f t="shared" si="14"/>
        <v>0</v>
      </c>
      <c r="BF116" s="181">
        <f t="shared" si="15"/>
        <v>0</v>
      </c>
      <c r="BG116" s="181">
        <f t="shared" si="16"/>
        <v>0</v>
      </c>
      <c r="BH116" s="181">
        <f t="shared" si="17"/>
        <v>0</v>
      </c>
      <c r="BI116" s="181">
        <f t="shared" si="18"/>
        <v>0</v>
      </c>
      <c r="BJ116" s="15" t="s">
        <v>22</v>
      </c>
      <c r="BK116" s="181">
        <f t="shared" si="19"/>
        <v>0</v>
      </c>
      <c r="BL116" s="15" t="s">
        <v>143</v>
      </c>
      <c r="BM116" s="15" t="s">
        <v>2071</v>
      </c>
    </row>
    <row r="117" spans="2:65" s="1" customFormat="1" ht="22.5" customHeight="1">
      <c r="B117" s="32"/>
      <c r="C117" s="170" t="s">
        <v>244</v>
      </c>
      <c r="D117" s="170" t="s">
        <v>145</v>
      </c>
      <c r="E117" s="171" t="s">
        <v>190</v>
      </c>
      <c r="F117" s="172" t="s">
        <v>2027</v>
      </c>
      <c r="G117" s="173" t="s">
        <v>148</v>
      </c>
      <c r="H117" s="174">
        <v>1</v>
      </c>
      <c r="I117" s="175"/>
      <c r="J117" s="176">
        <f t="shared" si="10"/>
        <v>0</v>
      </c>
      <c r="K117" s="172" t="s">
        <v>149</v>
      </c>
      <c r="L117" s="52"/>
      <c r="M117" s="177" t="s">
        <v>20</v>
      </c>
      <c r="N117" s="178" t="s">
        <v>45</v>
      </c>
      <c r="O117" s="33"/>
      <c r="P117" s="179">
        <f t="shared" si="11"/>
        <v>0</v>
      </c>
      <c r="Q117" s="179">
        <v>0</v>
      </c>
      <c r="R117" s="179">
        <f t="shared" si="12"/>
        <v>0</v>
      </c>
      <c r="S117" s="179">
        <v>0</v>
      </c>
      <c r="T117" s="180">
        <f t="shared" si="13"/>
        <v>0</v>
      </c>
      <c r="AR117" s="15" t="s">
        <v>143</v>
      </c>
      <c r="AT117" s="15" t="s">
        <v>145</v>
      </c>
      <c r="AU117" s="15" t="s">
        <v>22</v>
      </c>
      <c r="AY117" s="15" t="s">
        <v>144</v>
      </c>
      <c r="BE117" s="181">
        <f t="shared" si="14"/>
        <v>0</v>
      </c>
      <c r="BF117" s="181">
        <f t="shared" si="15"/>
        <v>0</v>
      </c>
      <c r="BG117" s="181">
        <f t="shared" si="16"/>
        <v>0</v>
      </c>
      <c r="BH117" s="181">
        <f t="shared" si="17"/>
        <v>0</v>
      </c>
      <c r="BI117" s="181">
        <f t="shared" si="18"/>
        <v>0</v>
      </c>
      <c r="BJ117" s="15" t="s">
        <v>22</v>
      </c>
      <c r="BK117" s="181">
        <f t="shared" si="19"/>
        <v>0</v>
      </c>
      <c r="BL117" s="15" t="s">
        <v>143</v>
      </c>
      <c r="BM117" s="15" t="s">
        <v>2072</v>
      </c>
    </row>
    <row r="118" spans="2:65" s="1" customFormat="1" ht="22.5" customHeight="1">
      <c r="B118" s="32"/>
      <c r="C118" s="170" t="s">
        <v>248</v>
      </c>
      <c r="D118" s="170" t="s">
        <v>145</v>
      </c>
      <c r="E118" s="171" t="s">
        <v>195</v>
      </c>
      <c r="F118" s="172" t="s">
        <v>2029</v>
      </c>
      <c r="G118" s="173" t="s">
        <v>192</v>
      </c>
      <c r="H118" s="174">
        <v>238</v>
      </c>
      <c r="I118" s="175"/>
      <c r="J118" s="176">
        <f t="shared" si="10"/>
        <v>0</v>
      </c>
      <c r="K118" s="172" t="s">
        <v>149</v>
      </c>
      <c r="L118" s="52"/>
      <c r="M118" s="177" t="s">
        <v>20</v>
      </c>
      <c r="N118" s="178" t="s">
        <v>45</v>
      </c>
      <c r="O118" s="33"/>
      <c r="P118" s="179">
        <f t="shared" si="11"/>
        <v>0</v>
      </c>
      <c r="Q118" s="179">
        <v>0</v>
      </c>
      <c r="R118" s="179">
        <f t="shared" si="12"/>
        <v>0</v>
      </c>
      <c r="S118" s="179">
        <v>0</v>
      </c>
      <c r="T118" s="180">
        <f t="shared" si="13"/>
        <v>0</v>
      </c>
      <c r="AR118" s="15" t="s">
        <v>143</v>
      </c>
      <c r="AT118" s="15" t="s">
        <v>145</v>
      </c>
      <c r="AU118" s="15" t="s">
        <v>22</v>
      </c>
      <c r="AY118" s="15" t="s">
        <v>144</v>
      </c>
      <c r="BE118" s="181">
        <f t="shared" si="14"/>
        <v>0</v>
      </c>
      <c r="BF118" s="181">
        <f t="shared" si="15"/>
        <v>0</v>
      </c>
      <c r="BG118" s="181">
        <f t="shared" si="16"/>
        <v>0</v>
      </c>
      <c r="BH118" s="181">
        <f t="shared" si="17"/>
        <v>0</v>
      </c>
      <c r="BI118" s="181">
        <f t="shared" si="18"/>
        <v>0</v>
      </c>
      <c r="BJ118" s="15" t="s">
        <v>22</v>
      </c>
      <c r="BK118" s="181">
        <f t="shared" si="19"/>
        <v>0</v>
      </c>
      <c r="BL118" s="15" t="s">
        <v>143</v>
      </c>
      <c r="BM118" s="15" t="s">
        <v>2073</v>
      </c>
    </row>
    <row r="119" spans="2:65" s="1" customFormat="1" ht="22.5" customHeight="1">
      <c r="B119" s="32"/>
      <c r="C119" s="170" t="s">
        <v>252</v>
      </c>
      <c r="D119" s="170" t="s">
        <v>145</v>
      </c>
      <c r="E119" s="171" t="s">
        <v>2031</v>
      </c>
      <c r="F119" s="172" t="s">
        <v>2032</v>
      </c>
      <c r="G119" s="173" t="s">
        <v>192</v>
      </c>
      <c r="H119" s="174">
        <v>18</v>
      </c>
      <c r="I119" s="175"/>
      <c r="J119" s="176">
        <f t="shared" si="10"/>
        <v>0</v>
      </c>
      <c r="K119" s="172" t="s">
        <v>1286</v>
      </c>
      <c r="L119" s="52"/>
      <c r="M119" s="177" t="s">
        <v>20</v>
      </c>
      <c r="N119" s="178" t="s">
        <v>45</v>
      </c>
      <c r="O119" s="33"/>
      <c r="P119" s="179">
        <f t="shared" si="11"/>
        <v>0</v>
      </c>
      <c r="Q119" s="179">
        <v>0</v>
      </c>
      <c r="R119" s="179">
        <f t="shared" si="12"/>
        <v>0</v>
      </c>
      <c r="S119" s="179">
        <v>0</v>
      </c>
      <c r="T119" s="180">
        <f t="shared" si="13"/>
        <v>0</v>
      </c>
      <c r="AR119" s="15" t="s">
        <v>143</v>
      </c>
      <c r="AT119" s="15" t="s">
        <v>145</v>
      </c>
      <c r="AU119" s="15" t="s">
        <v>22</v>
      </c>
      <c r="AY119" s="15" t="s">
        <v>144</v>
      </c>
      <c r="BE119" s="181">
        <f t="shared" si="14"/>
        <v>0</v>
      </c>
      <c r="BF119" s="181">
        <f t="shared" si="15"/>
        <v>0</v>
      </c>
      <c r="BG119" s="181">
        <f t="shared" si="16"/>
        <v>0</v>
      </c>
      <c r="BH119" s="181">
        <f t="shared" si="17"/>
        <v>0</v>
      </c>
      <c r="BI119" s="181">
        <f t="shared" si="18"/>
        <v>0</v>
      </c>
      <c r="BJ119" s="15" t="s">
        <v>22</v>
      </c>
      <c r="BK119" s="181">
        <f t="shared" si="19"/>
        <v>0</v>
      </c>
      <c r="BL119" s="15" t="s">
        <v>143</v>
      </c>
      <c r="BM119" s="15" t="s">
        <v>2074</v>
      </c>
    </row>
    <row r="120" spans="2:65" s="1" customFormat="1" ht="22.5" customHeight="1">
      <c r="B120" s="32"/>
      <c r="C120" s="170" t="s">
        <v>256</v>
      </c>
      <c r="D120" s="170" t="s">
        <v>145</v>
      </c>
      <c r="E120" s="171" t="s">
        <v>2034</v>
      </c>
      <c r="F120" s="172" t="s">
        <v>2035</v>
      </c>
      <c r="G120" s="173" t="s">
        <v>192</v>
      </c>
      <c r="H120" s="174">
        <v>101</v>
      </c>
      <c r="I120" s="175"/>
      <c r="J120" s="176">
        <f t="shared" si="10"/>
        <v>0</v>
      </c>
      <c r="K120" s="172" t="s">
        <v>1286</v>
      </c>
      <c r="L120" s="52"/>
      <c r="M120" s="177" t="s">
        <v>20</v>
      </c>
      <c r="N120" s="178" t="s">
        <v>45</v>
      </c>
      <c r="O120" s="33"/>
      <c r="P120" s="179">
        <f t="shared" si="11"/>
        <v>0</v>
      </c>
      <c r="Q120" s="179">
        <v>0</v>
      </c>
      <c r="R120" s="179">
        <f t="shared" si="12"/>
        <v>0</v>
      </c>
      <c r="S120" s="179">
        <v>0</v>
      </c>
      <c r="T120" s="180">
        <f t="shared" si="13"/>
        <v>0</v>
      </c>
      <c r="AR120" s="15" t="s">
        <v>143</v>
      </c>
      <c r="AT120" s="15" t="s">
        <v>145</v>
      </c>
      <c r="AU120" s="15" t="s">
        <v>22</v>
      </c>
      <c r="AY120" s="15" t="s">
        <v>144</v>
      </c>
      <c r="BE120" s="181">
        <f t="shared" si="14"/>
        <v>0</v>
      </c>
      <c r="BF120" s="181">
        <f t="shared" si="15"/>
        <v>0</v>
      </c>
      <c r="BG120" s="181">
        <f t="shared" si="16"/>
        <v>0</v>
      </c>
      <c r="BH120" s="181">
        <f t="shared" si="17"/>
        <v>0</v>
      </c>
      <c r="BI120" s="181">
        <f t="shared" si="18"/>
        <v>0</v>
      </c>
      <c r="BJ120" s="15" t="s">
        <v>22</v>
      </c>
      <c r="BK120" s="181">
        <f t="shared" si="19"/>
        <v>0</v>
      </c>
      <c r="BL120" s="15" t="s">
        <v>143</v>
      </c>
      <c r="BM120" s="15" t="s">
        <v>2075</v>
      </c>
    </row>
    <row r="121" spans="2:63" s="9" customFormat="1" ht="37.35" customHeight="1">
      <c r="B121" s="156"/>
      <c r="C121" s="157"/>
      <c r="D121" s="158" t="s">
        <v>73</v>
      </c>
      <c r="E121" s="159" t="s">
        <v>838</v>
      </c>
      <c r="F121" s="159" t="s">
        <v>2076</v>
      </c>
      <c r="G121" s="157"/>
      <c r="H121" s="157"/>
      <c r="I121" s="160"/>
      <c r="J121" s="161">
        <f>BK121</f>
        <v>0</v>
      </c>
      <c r="K121" s="157"/>
      <c r="L121" s="162"/>
      <c r="M121" s="163"/>
      <c r="N121" s="164"/>
      <c r="O121" s="164"/>
      <c r="P121" s="165">
        <f>SUM(P122:P129)</f>
        <v>0</v>
      </c>
      <c r="Q121" s="164"/>
      <c r="R121" s="165">
        <f>SUM(R122:R129)</f>
        <v>0</v>
      </c>
      <c r="S121" s="164"/>
      <c r="T121" s="166">
        <f>SUM(T122:T129)</f>
        <v>0</v>
      </c>
      <c r="AR121" s="167" t="s">
        <v>143</v>
      </c>
      <c r="AT121" s="168" t="s">
        <v>73</v>
      </c>
      <c r="AU121" s="168" t="s">
        <v>74</v>
      </c>
      <c r="AY121" s="167" t="s">
        <v>144</v>
      </c>
      <c r="BK121" s="169">
        <f>SUM(BK122:BK129)</f>
        <v>0</v>
      </c>
    </row>
    <row r="122" spans="2:65" s="1" customFormat="1" ht="22.5" customHeight="1">
      <c r="B122" s="32"/>
      <c r="C122" s="170" t="s">
        <v>260</v>
      </c>
      <c r="D122" s="170" t="s">
        <v>145</v>
      </c>
      <c r="E122" s="171" t="s">
        <v>2077</v>
      </c>
      <c r="F122" s="172" t="s">
        <v>2078</v>
      </c>
      <c r="G122" s="173" t="s">
        <v>153</v>
      </c>
      <c r="H122" s="174">
        <v>2</v>
      </c>
      <c r="I122" s="175"/>
      <c r="J122" s="176">
        <f aca="true" t="shared" si="20" ref="J122:J129">ROUND(I122*H122,2)</f>
        <v>0</v>
      </c>
      <c r="K122" s="172" t="s">
        <v>1286</v>
      </c>
      <c r="L122" s="52"/>
      <c r="M122" s="177" t="s">
        <v>20</v>
      </c>
      <c r="N122" s="178" t="s">
        <v>45</v>
      </c>
      <c r="O122" s="33"/>
      <c r="P122" s="179">
        <f aca="true" t="shared" si="21" ref="P122:P129">O122*H122</f>
        <v>0</v>
      </c>
      <c r="Q122" s="179">
        <v>0</v>
      </c>
      <c r="R122" s="179">
        <f aca="true" t="shared" si="22" ref="R122:R129">Q122*H122</f>
        <v>0</v>
      </c>
      <c r="S122" s="179">
        <v>0</v>
      </c>
      <c r="T122" s="180">
        <f aca="true" t="shared" si="23" ref="T122:T129">S122*H122</f>
        <v>0</v>
      </c>
      <c r="AR122" s="15" t="s">
        <v>143</v>
      </c>
      <c r="AT122" s="15" t="s">
        <v>145</v>
      </c>
      <c r="AU122" s="15" t="s">
        <v>22</v>
      </c>
      <c r="AY122" s="15" t="s">
        <v>144</v>
      </c>
      <c r="BE122" s="181">
        <f aca="true" t="shared" si="24" ref="BE122:BE129">IF(N122="základní",J122,0)</f>
        <v>0</v>
      </c>
      <c r="BF122" s="181">
        <f aca="true" t="shared" si="25" ref="BF122:BF129">IF(N122="snížená",J122,0)</f>
        <v>0</v>
      </c>
      <c r="BG122" s="181">
        <f aca="true" t="shared" si="26" ref="BG122:BG129">IF(N122="zákl. přenesená",J122,0)</f>
        <v>0</v>
      </c>
      <c r="BH122" s="181">
        <f aca="true" t="shared" si="27" ref="BH122:BH129">IF(N122="sníž. přenesená",J122,0)</f>
        <v>0</v>
      </c>
      <c r="BI122" s="181">
        <f aca="true" t="shared" si="28" ref="BI122:BI129">IF(N122="nulová",J122,0)</f>
        <v>0</v>
      </c>
      <c r="BJ122" s="15" t="s">
        <v>22</v>
      </c>
      <c r="BK122" s="181">
        <f aca="true" t="shared" si="29" ref="BK122:BK129">ROUND(I122*H122,2)</f>
        <v>0</v>
      </c>
      <c r="BL122" s="15" t="s">
        <v>143</v>
      </c>
      <c r="BM122" s="15" t="s">
        <v>2079</v>
      </c>
    </row>
    <row r="123" spans="2:65" s="1" customFormat="1" ht="22.5" customHeight="1">
      <c r="B123" s="32"/>
      <c r="C123" s="170" t="s">
        <v>264</v>
      </c>
      <c r="D123" s="170" t="s">
        <v>145</v>
      </c>
      <c r="E123" s="171" t="s">
        <v>2080</v>
      </c>
      <c r="F123" s="172" t="s">
        <v>2081</v>
      </c>
      <c r="G123" s="173" t="s">
        <v>153</v>
      </c>
      <c r="H123" s="174">
        <v>2</v>
      </c>
      <c r="I123" s="175"/>
      <c r="J123" s="176">
        <f t="shared" si="20"/>
        <v>0</v>
      </c>
      <c r="K123" s="172" t="s">
        <v>1286</v>
      </c>
      <c r="L123" s="52"/>
      <c r="M123" s="177" t="s">
        <v>20</v>
      </c>
      <c r="N123" s="178" t="s">
        <v>45</v>
      </c>
      <c r="O123" s="33"/>
      <c r="P123" s="179">
        <f t="shared" si="21"/>
        <v>0</v>
      </c>
      <c r="Q123" s="179">
        <v>0</v>
      </c>
      <c r="R123" s="179">
        <f t="shared" si="22"/>
        <v>0</v>
      </c>
      <c r="S123" s="179">
        <v>0</v>
      </c>
      <c r="T123" s="180">
        <f t="shared" si="23"/>
        <v>0</v>
      </c>
      <c r="AR123" s="15" t="s">
        <v>143</v>
      </c>
      <c r="AT123" s="15" t="s">
        <v>145</v>
      </c>
      <c r="AU123" s="15" t="s">
        <v>22</v>
      </c>
      <c r="AY123" s="15" t="s">
        <v>144</v>
      </c>
      <c r="BE123" s="181">
        <f t="shared" si="24"/>
        <v>0</v>
      </c>
      <c r="BF123" s="181">
        <f t="shared" si="25"/>
        <v>0</v>
      </c>
      <c r="BG123" s="181">
        <f t="shared" si="26"/>
        <v>0</v>
      </c>
      <c r="BH123" s="181">
        <f t="shared" si="27"/>
        <v>0</v>
      </c>
      <c r="BI123" s="181">
        <f t="shared" si="28"/>
        <v>0</v>
      </c>
      <c r="BJ123" s="15" t="s">
        <v>22</v>
      </c>
      <c r="BK123" s="181">
        <f t="shared" si="29"/>
        <v>0</v>
      </c>
      <c r="BL123" s="15" t="s">
        <v>143</v>
      </c>
      <c r="BM123" s="15" t="s">
        <v>2082</v>
      </c>
    </row>
    <row r="124" spans="2:65" s="1" customFormat="1" ht="22.5" customHeight="1">
      <c r="B124" s="32"/>
      <c r="C124" s="170" t="s">
        <v>268</v>
      </c>
      <c r="D124" s="170" t="s">
        <v>145</v>
      </c>
      <c r="E124" s="171" t="s">
        <v>2000</v>
      </c>
      <c r="F124" s="172" t="s">
        <v>2001</v>
      </c>
      <c r="G124" s="173" t="s">
        <v>192</v>
      </c>
      <c r="H124" s="174">
        <v>13</v>
      </c>
      <c r="I124" s="175"/>
      <c r="J124" s="176">
        <f t="shared" si="20"/>
        <v>0</v>
      </c>
      <c r="K124" s="172" t="s">
        <v>1286</v>
      </c>
      <c r="L124" s="52"/>
      <c r="M124" s="177" t="s">
        <v>20</v>
      </c>
      <c r="N124" s="178" t="s">
        <v>45</v>
      </c>
      <c r="O124" s="33"/>
      <c r="P124" s="179">
        <f t="shared" si="21"/>
        <v>0</v>
      </c>
      <c r="Q124" s="179">
        <v>0</v>
      </c>
      <c r="R124" s="179">
        <f t="shared" si="22"/>
        <v>0</v>
      </c>
      <c r="S124" s="179">
        <v>0</v>
      </c>
      <c r="T124" s="180">
        <f t="shared" si="23"/>
        <v>0</v>
      </c>
      <c r="AR124" s="15" t="s">
        <v>143</v>
      </c>
      <c r="AT124" s="15" t="s">
        <v>145</v>
      </c>
      <c r="AU124" s="15" t="s">
        <v>22</v>
      </c>
      <c r="AY124" s="15" t="s">
        <v>144</v>
      </c>
      <c r="BE124" s="181">
        <f t="shared" si="24"/>
        <v>0</v>
      </c>
      <c r="BF124" s="181">
        <f t="shared" si="25"/>
        <v>0</v>
      </c>
      <c r="BG124" s="181">
        <f t="shared" si="26"/>
        <v>0</v>
      </c>
      <c r="BH124" s="181">
        <f t="shared" si="27"/>
        <v>0</v>
      </c>
      <c r="BI124" s="181">
        <f t="shared" si="28"/>
        <v>0</v>
      </c>
      <c r="BJ124" s="15" t="s">
        <v>22</v>
      </c>
      <c r="BK124" s="181">
        <f t="shared" si="29"/>
        <v>0</v>
      </c>
      <c r="BL124" s="15" t="s">
        <v>143</v>
      </c>
      <c r="BM124" s="15" t="s">
        <v>2083</v>
      </c>
    </row>
    <row r="125" spans="2:65" s="1" customFormat="1" ht="22.5" customHeight="1">
      <c r="B125" s="32"/>
      <c r="C125" s="170" t="s">
        <v>272</v>
      </c>
      <c r="D125" s="170" t="s">
        <v>145</v>
      </c>
      <c r="E125" s="171" t="s">
        <v>2054</v>
      </c>
      <c r="F125" s="172" t="s">
        <v>2055</v>
      </c>
      <c r="G125" s="173" t="s">
        <v>192</v>
      </c>
      <c r="H125" s="174">
        <v>6</v>
      </c>
      <c r="I125" s="175"/>
      <c r="J125" s="176">
        <f t="shared" si="20"/>
        <v>0</v>
      </c>
      <c r="K125" s="172" t="s">
        <v>1286</v>
      </c>
      <c r="L125" s="52"/>
      <c r="M125" s="177" t="s">
        <v>20</v>
      </c>
      <c r="N125" s="178" t="s">
        <v>45</v>
      </c>
      <c r="O125" s="33"/>
      <c r="P125" s="179">
        <f t="shared" si="21"/>
        <v>0</v>
      </c>
      <c r="Q125" s="179">
        <v>0</v>
      </c>
      <c r="R125" s="179">
        <f t="shared" si="22"/>
        <v>0</v>
      </c>
      <c r="S125" s="179">
        <v>0</v>
      </c>
      <c r="T125" s="180">
        <f t="shared" si="23"/>
        <v>0</v>
      </c>
      <c r="AR125" s="15" t="s">
        <v>143</v>
      </c>
      <c r="AT125" s="15" t="s">
        <v>145</v>
      </c>
      <c r="AU125" s="15" t="s">
        <v>22</v>
      </c>
      <c r="AY125" s="15" t="s">
        <v>144</v>
      </c>
      <c r="BE125" s="181">
        <f t="shared" si="24"/>
        <v>0</v>
      </c>
      <c r="BF125" s="181">
        <f t="shared" si="25"/>
        <v>0</v>
      </c>
      <c r="BG125" s="181">
        <f t="shared" si="26"/>
        <v>0</v>
      </c>
      <c r="BH125" s="181">
        <f t="shared" si="27"/>
        <v>0</v>
      </c>
      <c r="BI125" s="181">
        <f t="shared" si="28"/>
        <v>0</v>
      </c>
      <c r="BJ125" s="15" t="s">
        <v>22</v>
      </c>
      <c r="BK125" s="181">
        <f t="shared" si="29"/>
        <v>0</v>
      </c>
      <c r="BL125" s="15" t="s">
        <v>143</v>
      </c>
      <c r="BM125" s="15" t="s">
        <v>2084</v>
      </c>
    </row>
    <row r="126" spans="2:65" s="1" customFormat="1" ht="44.25" customHeight="1">
      <c r="B126" s="32"/>
      <c r="C126" s="170" t="s">
        <v>276</v>
      </c>
      <c r="D126" s="170" t="s">
        <v>145</v>
      </c>
      <c r="E126" s="171" t="s">
        <v>199</v>
      </c>
      <c r="F126" s="172" t="s">
        <v>2085</v>
      </c>
      <c r="G126" s="173" t="s">
        <v>153</v>
      </c>
      <c r="H126" s="174">
        <v>2</v>
      </c>
      <c r="I126" s="175"/>
      <c r="J126" s="176">
        <f t="shared" si="20"/>
        <v>0</v>
      </c>
      <c r="K126" s="172" t="s">
        <v>149</v>
      </c>
      <c r="L126" s="52"/>
      <c r="M126" s="177" t="s">
        <v>20</v>
      </c>
      <c r="N126" s="178" t="s">
        <v>45</v>
      </c>
      <c r="O126" s="33"/>
      <c r="P126" s="179">
        <f t="shared" si="21"/>
        <v>0</v>
      </c>
      <c r="Q126" s="179">
        <v>0</v>
      </c>
      <c r="R126" s="179">
        <f t="shared" si="22"/>
        <v>0</v>
      </c>
      <c r="S126" s="179">
        <v>0</v>
      </c>
      <c r="T126" s="180">
        <f t="shared" si="23"/>
        <v>0</v>
      </c>
      <c r="AR126" s="15" t="s">
        <v>143</v>
      </c>
      <c r="AT126" s="15" t="s">
        <v>145</v>
      </c>
      <c r="AU126" s="15" t="s">
        <v>22</v>
      </c>
      <c r="AY126" s="15" t="s">
        <v>144</v>
      </c>
      <c r="BE126" s="181">
        <f t="shared" si="24"/>
        <v>0</v>
      </c>
      <c r="BF126" s="181">
        <f t="shared" si="25"/>
        <v>0</v>
      </c>
      <c r="BG126" s="181">
        <f t="shared" si="26"/>
        <v>0</v>
      </c>
      <c r="BH126" s="181">
        <f t="shared" si="27"/>
        <v>0</v>
      </c>
      <c r="BI126" s="181">
        <f t="shared" si="28"/>
        <v>0</v>
      </c>
      <c r="BJ126" s="15" t="s">
        <v>22</v>
      </c>
      <c r="BK126" s="181">
        <f t="shared" si="29"/>
        <v>0</v>
      </c>
      <c r="BL126" s="15" t="s">
        <v>143</v>
      </c>
      <c r="BM126" s="15" t="s">
        <v>2086</v>
      </c>
    </row>
    <row r="127" spans="2:65" s="1" customFormat="1" ht="22.5" customHeight="1">
      <c r="B127" s="32"/>
      <c r="C127" s="170" t="s">
        <v>280</v>
      </c>
      <c r="D127" s="170" t="s">
        <v>145</v>
      </c>
      <c r="E127" s="171" t="s">
        <v>195</v>
      </c>
      <c r="F127" s="172" t="s">
        <v>2029</v>
      </c>
      <c r="G127" s="173" t="s">
        <v>192</v>
      </c>
      <c r="H127" s="174">
        <v>38</v>
      </c>
      <c r="I127" s="175"/>
      <c r="J127" s="176">
        <f t="shared" si="20"/>
        <v>0</v>
      </c>
      <c r="K127" s="172" t="s">
        <v>149</v>
      </c>
      <c r="L127" s="52"/>
      <c r="M127" s="177" t="s">
        <v>20</v>
      </c>
      <c r="N127" s="178" t="s">
        <v>45</v>
      </c>
      <c r="O127" s="33"/>
      <c r="P127" s="179">
        <f t="shared" si="21"/>
        <v>0</v>
      </c>
      <c r="Q127" s="179">
        <v>0</v>
      </c>
      <c r="R127" s="179">
        <f t="shared" si="22"/>
        <v>0</v>
      </c>
      <c r="S127" s="179">
        <v>0</v>
      </c>
      <c r="T127" s="180">
        <f t="shared" si="23"/>
        <v>0</v>
      </c>
      <c r="AR127" s="15" t="s">
        <v>143</v>
      </c>
      <c r="AT127" s="15" t="s">
        <v>145</v>
      </c>
      <c r="AU127" s="15" t="s">
        <v>22</v>
      </c>
      <c r="AY127" s="15" t="s">
        <v>144</v>
      </c>
      <c r="BE127" s="181">
        <f t="shared" si="24"/>
        <v>0</v>
      </c>
      <c r="BF127" s="181">
        <f t="shared" si="25"/>
        <v>0</v>
      </c>
      <c r="BG127" s="181">
        <f t="shared" si="26"/>
        <v>0</v>
      </c>
      <c r="BH127" s="181">
        <f t="shared" si="27"/>
        <v>0</v>
      </c>
      <c r="BI127" s="181">
        <f t="shared" si="28"/>
        <v>0</v>
      </c>
      <c r="BJ127" s="15" t="s">
        <v>22</v>
      </c>
      <c r="BK127" s="181">
        <f t="shared" si="29"/>
        <v>0</v>
      </c>
      <c r="BL127" s="15" t="s">
        <v>143</v>
      </c>
      <c r="BM127" s="15" t="s">
        <v>2087</v>
      </c>
    </row>
    <row r="128" spans="2:65" s="1" customFormat="1" ht="22.5" customHeight="1">
      <c r="B128" s="32"/>
      <c r="C128" s="170" t="s">
        <v>284</v>
      </c>
      <c r="D128" s="170" t="s">
        <v>145</v>
      </c>
      <c r="E128" s="171" t="s">
        <v>2031</v>
      </c>
      <c r="F128" s="172" t="s">
        <v>2032</v>
      </c>
      <c r="G128" s="173" t="s">
        <v>192</v>
      </c>
      <c r="H128" s="174">
        <v>13</v>
      </c>
      <c r="I128" s="175"/>
      <c r="J128" s="176">
        <f t="shared" si="20"/>
        <v>0</v>
      </c>
      <c r="K128" s="172" t="s">
        <v>1286</v>
      </c>
      <c r="L128" s="52"/>
      <c r="M128" s="177" t="s">
        <v>20</v>
      </c>
      <c r="N128" s="178" t="s">
        <v>45</v>
      </c>
      <c r="O128" s="33"/>
      <c r="P128" s="179">
        <f t="shared" si="21"/>
        <v>0</v>
      </c>
      <c r="Q128" s="179">
        <v>0</v>
      </c>
      <c r="R128" s="179">
        <f t="shared" si="22"/>
        <v>0</v>
      </c>
      <c r="S128" s="179">
        <v>0</v>
      </c>
      <c r="T128" s="180">
        <f t="shared" si="23"/>
        <v>0</v>
      </c>
      <c r="AR128" s="15" t="s">
        <v>143</v>
      </c>
      <c r="AT128" s="15" t="s">
        <v>145</v>
      </c>
      <c r="AU128" s="15" t="s">
        <v>22</v>
      </c>
      <c r="AY128" s="15" t="s">
        <v>144</v>
      </c>
      <c r="BE128" s="181">
        <f t="shared" si="24"/>
        <v>0</v>
      </c>
      <c r="BF128" s="181">
        <f t="shared" si="25"/>
        <v>0</v>
      </c>
      <c r="BG128" s="181">
        <f t="shared" si="26"/>
        <v>0</v>
      </c>
      <c r="BH128" s="181">
        <f t="shared" si="27"/>
        <v>0</v>
      </c>
      <c r="BI128" s="181">
        <f t="shared" si="28"/>
        <v>0</v>
      </c>
      <c r="BJ128" s="15" t="s">
        <v>22</v>
      </c>
      <c r="BK128" s="181">
        <f t="shared" si="29"/>
        <v>0</v>
      </c>
      <c r="BL128" s="15" t="s">
        <v>143</v>
      </c>
      <c r="BM128" s="15" t="s">
        <v>2088</v>
      </c>
    </row>
    <row r="129" spans="2:65" s="1" customFormat="1" ht="22.5" customHeight="1">
      <c r="B129" s="32"/>
      <c r="C129" s="170" t="s">
        <v>288</v>
      </c>
      <c r="D129" s="170" t="s">
        <v>145</v>
      </c>
      <c r="E129" s="171" t="s">
        <v>2034</v>
      </c>
      <c r="F129" s="172" t="s">
        <v>2035</v>
      </c>
      <c r="G129" s="173" t="s">
        <v>192</v>
      </c>
      <c r="H129" s="174">
        <v>6</v>
      </c>
      <c r="I129" s="175"/>
      <c r="J129" s="176">
        <f t="shared" si="20"/>
        <v>0</v>
      </c>
      <c r="K129" s="172" t="s">
        <v>1286</v>
      </c>
      <c r="L129" s="52"/>
      <c r="M129" s="177" t="s">
        <v>20</v>
      </c>
      <c r="N129" s="178" t="s">
        <v>45</v>
      </c>
      <c r="O129" s="33"/>
      <c r="P129" s="179">
        <f t="shared" si="21"/>
        <v>0</v>
      </c>
      <c r="Q129" s="179">
        <v>0</v>
      </c>
      <c r="R129" s="179">
        <f t="shared" si="22"/>
        <v>0</v>
      </c>
      <c r="S129" s="179">
        <v>0</v>
      </c>
      <c r="T129" s="180">
        <f t="shared" si="23"/>
        <v>0</v>
      </c>
      <c r="AR129" s="15" t="s">
        <v>143</v>
      </c>
      <c r="AT129" s="15" t="s">
        <v>145</v>
      </c>
      <c r="AU129" s="15" t="s">
        <v>22</v>
      </c>
      <c r="AY129" s="15" t="s">
        <v>144</v>
      </c>
      <c r="BE129" s="181">
        <f t="shared" si="24"/>
        <v>0</v>
      </c>
      <c r="BF129" s="181">
        <f t="shared" si="25"/>
        <v>0</v>
      </c>
      <c r="BG129" s="181">
        <f t="shared" si="26"/>
        <v>0</v>
      </c>
      <c r="BH129" s="181">
        <f t="shared" si="27"/>
        <v>0</v>
      </c>
      <c r="BI129" s="181">
        <f t="shared" si="28"/>
        <v>0</v>
      </c>
      <c r="BJ129" s="15" t="s">
        <v>22</v>
      </c>
      <c r="BK129" s="181">
        <f t="shared" si="29"/>
        <v>0</v>
      </c>
      <c r="BL129" s="15" t="s">
        <v>143</v>
      </c>
      <c r="BM129" s="15" t="s">
        <v>2089</v>
      </c>
    </row>
    <row r="130" spans="2:63" s="9" customFormat="1" ht="37.35" customHeight="1">
      <c r="B130" s="156"/>
      <c r="C130" s="157"/>
      <c r="D130" s="158" t="s">
        <v>73</v>
      </c>
      <c r="E130" s="159" t="s">
        <v>927</v>
      </c>
      <c r="F130" s="159" t="s">
        <v>2090</v>
      </c>
      <c r="G130" s="157"/>
      <c r="H130" s="157"/>
      <c r="I130" s="160"/>
      <c r="J130" s="161">
        <f>BK130</f>
        <v>0</v>
      </c>
      <c r="K130" s="157"/>
      <c r="L130" s="162"/>
      <c r="M130" s="163"/>
      <c r="N130" s="164"/>
      <c r="O130" s="164"/>
      <c r="P130" s="165">
        <f>SUM(P131:P145)</f>
        <v>0</v>
      </c>
      <c r="Q130" s="164"/>
      <c r="R130" s="165">
        <f>SUM(R131:R145)</f>
        <v>0</v>
      </c>
      <c r="S130" s="164"/>
      <c r="T130" s="166">
        <f>SUM(T131:T145)</f>
        <v>0</v>
      </c>
      <c r="AR130" s="167" t="s">
        <v>143</v>
      </c>
      <c r="AT130" s="168" t="s">
        <v>73</v>
      </c>
      <c r="AU130" s="168" t="s">
        <v>74</v>
      </c>
      <c r="AY130" s="167" t="s">
        <v>144</v>
      </c>
      <c r="BK130" s="169">
        <f>SUM(BK131:BK145)</f>
        <v>0</v>
      </c>
    </row>
    <row r="131" spans="2:65" s="1" customFormat="1" ht="22.5" customHeight="1">
      <c r="B131" s="32"/>
      <c r="C131" s="170" t="s">
        <v>292</v>
      </c>
      <c r="D131" s="170" t="s">
        <v>145</v>
      </c>
      <c r="E131" s="171" t="s">
        <v>2000</v>
      </c>
      <c r="F131" s="172" t="s">
        <v>2001</v>
      </c>
      <c r="G131" s="173" t="s">
        <v>192</v>
      </c>
      <c r="H131" s="174">
        <v>19</v>
      </c>
      <c r="I131" s="175"/>
      <c r="J131" s="176">
        <f aca="true" t="shared" si="30" ref="J131:J145">ROUND(I131*H131,2)</f>
        <v>0</v>
      </c>
      <c r="K131" s="172" t="s">
        <v>1286</v>
      </c>
      <c r="L131" s="52"/>
      <c r="M131" s="177" t="s">
        <v>20</v>
      </c>
      <c r="N131" s="178" t="s">
        <v>45</v>
      </c>
      <c r="O131" s="33"/>
      <c r="P131" s="179">
        <f aca="true" t="shared" si="31" ref="P131:P145">O131*H131</f>
        <v>0</v>
      </c>
      <c r="Q131" s="179">
        <v>0</v>
      </c>
      <c r="R131" s="179">
        <f aca="true" t="shared" si="32" ref="R131:R145">Q131*H131</f>
        <v>0</v>
      </c>
      <c r="S131" s="179">
        <v>0</v>
      </c>
      <c r="T131" s="180">
        <f aca="true" t="shared" si="33" ref="T131:T145">S131*H131</f>
        <v>0</v>
      </c>
      <c r="AR131" s="15" t="s">
        <v>143</v>
      </c>
      <c r="AT131" s="15" t="s">
        <v>145</v>
      </c>
      <c r="AU131" s="15" t="s">
        <v>22</v>
      </c>
      <c r="AY131" s="15" t="s">
        <v>144</v>
      </c>
      <c r="BE131" s="181">
        <f aca="true" t="shared" si="34" ref="BE131:BE145">IF(N131="základní",J131,0)</f>
        <v>0</v>
      </c>
      <c r="BF131" s="181">
        <f aca="true" t="shared" si="35" ref="BF131:BF145">IF(N131="snížená",J131,0)</f>
        <v>0</v>
      </c>
      <c r="BG131" s="181">
        <f aca="true" t="shared" si="36" ref="BG131:BG145">IF(N131="zákl. přenesená",J131,0)</f>
        <v>0</v>
      </c>
      <c r="BH131" s="181">
        <f aca="true" t="shared" si="37" ref="BH131:BH145">IF(N131="sníž. přenesená",J131,0)</f>
        <v>0</v>
      </c>
      <c r="BI131" s="181">
        <f aca="true" t="shared" si="38" ref="BI131:BI145">IF(N131="nulová",J131,0)</f>
        <v>0</v>
      </c>
      <c r="BJ131" s="15" t="s">
        <v>22</v>
      </c>
      <c r="BK131" s="181">
        <f aca="true" t="shared" si="39" ref="BK131:BK145">ROUND(I131*H131,2)</f>
        <v>0</v>
      </c>
      <c r="BL131" s="15" t="s">
        <v>143</v>
      </c>
      <c r="BM131" s="15" t="s">
        <v>2091</v>
      </c>
    </row>
    <row r="132" spans="2:65" s="1" customFormat="1" ht="22.5" customHeight="1">
      <c r="B132" s="32"/>
      <c r="C132" s="170" t="s">
        <v>296</v>
      </c>
      <c r="D132" s="170" t="s">
        <v>145</v>
      </c>
      <c r="E132" s="171" t="s">
        <v>2003</v>
      </c>
      <c r="F132" s="172" t="s">
        <v>2004</v>
      </c>
      <c r="G132" s="173" t="s">
        <v>192</v>
      </c>
      <c r="H132" s="174">
        <v>23</v>
      </c>
      <c r="I132" s="175"/>
      <c r="J132" s="176">
        <f t="shared" si="30"/>
        <v>0</v>
      </c>
      <c r="K132" s="172" t="s">
        <v>1286</v>
      </c>
      <c r="L132" s="52"/>
      <c r="M132" s="177" t="s">
        <v>20</v>
      </c>
      <c r="N132" s="178" t="s">
        <v>45</v>
      </c>
      <c r="O132" s="33"/>
      <c r="P132" s="179">
        <f t="shared" si="31"/>
        <v>0</v>
      </c>
      <c r="Q132" s="179">
        <v>0</v>
      </c>
      <c r="R132" s="179">
        <f t="shared" si="32"/>
        <v>0</v>
      </c>
      <c r="S132" s="179">
        <v>0</v>
      </c>
      <c r="T132" s="180">
        <f t="shared" si="33"/>
        <v>0</v>
      </c>
      <c r="AR132" s="15" t="s">
        <v>143</v>
      </c>
      <c r="AT132" s="15" t="s">
        <v>145</v>
      </c>
      <c r="AU132" s="15" t="s">
        <v>22</v>
      </c>
      <c r="AY132" s="15" t="s">
        <v>144</v>
      </c>
      <c r="BE132" s="181">
        <f t="shared" si="34"/>
        <v>0</v>
      </c>
      <c r="BF132" s="181">
        <f t="shared" si="35"/>
        <v>0</v>
      </c>
      <c r="BG132" s="181">
        <f t="shared" si="36"/>
        <v>0</v>
      </c>
      <c r="BH132" s="181">
        <f t="shared" si="37"/>
        <v>0</v>
      </c>
      <c r="BI132" s="181">
        <f t="shared" si="38"/>
        <v>0</v>
      </c>
      <c r="BJ132" s="15" t="s">
        <v>22</v>
      </c>
      <c r="BK132" s="181">
        <f t="shared" si="39"/>
        <v>0</v>
      </c>
      <c r="BL132" s="15" t="s">
        <v>143</v>
      </c>
      <c r="BM132" s="15" t="s">
        <v>2092</v>
      </c>
    </row>
    <row r="133" spans="2:65" s="1" customFormat="1" ht="22.5" customHeight="1">
      <c r="B133" s="32"/>
      <c r="C133" s="170" t="s">
        <v>300</v>
      </c>
      <c r="D133" s="170" t="s">
        <v>145</v>
      </c>
      <c r="E133" s="171" t="s">
        <v>2093</v>
      </c>
      <c r="F133" s="172" t="s">
        <v>2094</v>
      </c>
      <c r="G133" s="173" t="s">
        <v>192</v>
      </c>
      <c r="H133" s="174">
        <v>49</v>
      </c>
      <c r="I133" s="175"/>
      <c r="J133" s="176">
        <f t="shared" si="30"/>
        <v>0</v>
      </c>
      <c r="K133" s="172" t="s">
        <v>1286</v>
      </c>
      <c r="L133" s="52"/>
      <c r="M133" s="177" t="s">
        <v>20</v>
      </c>
      <c r="N133" s="178" t="s">
        <v>45</v>
      </c>
      <c r="O133" s="33"/>
      <c r="P133" s="179">
        <f t="shared" si="31"/>
        <v>0</v>
      </c>
      <c r="Q133" s="179">
        <v>0</v>
      </c>
      <c r="R133" s="179">
        <f t="shared" si="32"/>
        <v>0</v>
      </c>
      <c r="S133" s="179">
        <v>0</v>
      </c>
      <c r="T133" s="180">
        <f t="shared" si="33"/>
        <v>0</v>
      </c>
      <c r="AR133" s="15" t="s">
        <v>143</v>
      </c>
      <c r="AT133" s="15" t="s">
        <v>145</v>
      </c>
      <c r="AU133" s="15" t="s">
        <v>22</v>
      </c>
      <c r="AY133" s="15" t="s">
        <v>144</v>
      </c>
      <c r="BE133" s="181">
        <f t="shared" si="34"/>
        <v>0</v>
      </c>
      <c r="BF133" s="181">
        <f t="shared" si="35"/>
        <v>0</v>
      </c>
      <c r="BG133" s="181">
        <f t="shared" si="36"/>
        <v>0</v>
      </c>
      <c r="BH133" s="181">
        <f t="shared" si="37"/>
        <v>0</v>
      </c>
      <c r="BI133" s="181">
        <f t="shared" si="38"/>
        <v>0</v>
      </c>
      <c r="BJ133" s="15" t="s">
        <v>22</v>
      </c>
      <c r="BK133" s="181">
        <f t="shared" si="39"/>
        <v>0</v>
      </c>
      <c r="BL133" s="15" t="s">
        <v>143</v>
      </c>
      <c r="BM133" s="15" t="s">
        <v>2095</v>
      </c>
    </row>
    <row r="134" spans="2:65" s="1" customFormat="1" ht="31.5" customHeight="1">
      <c r="B134" s="32"/>
      <c r="C134" s="170" t="s">
        <v>304</v>
      </c>
      <c r="D134" s="170" t="s">
        <v>145</v>
      </c>
      <c r="E134" s="171" t="s">
        <v>2096</v>
      </c>
      <c r="F134" s="172" t="s">
        <v>2097</v>
      </c>
      <c r="G134" s="173" t="s">
        <v>192</v>
      </c>
      <c r="H134" s="174">
        <v>37</v>
      </c>
      <c r="I134" s="175"/>
      <c r="J134" s="176">
        <f t="shared" si="30"/>
        <v>0</v>
      </c>
      <c r="K134" s="172" t="s">
        <v>1286</v>
      </c>
      <c r="L134" s="52"/>
      <c r="M134" s="177" t="s">
        <v>20</v>
      </c>
      <c r="N134" s="178" t="s">
        <v>45</v>
      </c>
      <c r="O134" s="33"/>
      <c r="P134" s="179">
        <f t="shared" si="31"/>
        <v>0</v>
      </c>
      <c r="Q134" s="179">
        <v>0</v>
      </c>
      <c r="R134" s="179">
        <f t="shared" si="32"/>
        <v>0</v>
      </c>
      <c r="S134" s="179">
        <v>0</v>
      </c>
      <c r="T134" s="180">
        <f t="shared" si="33"/>
        <v>0</v>
      </c>
      <c r="AR134" s="15" t="s">
        <v>143</v>
      </c>
      <c r="AT134" s="15" t="s">
        <v>145</v>
      </c>
      <c r="AU134" s="15" t="s">
        <v>22</v>
      </c>
      <c r="AY134" s="15" t="s">
        <v>144</v>
      </c>
      <c r="BE134" s="181">
        <f t="shared" si="34"/>
        <v>0</v>
      </c>
      <c r="BF134" s="181">
        <f t="shared" si="35"/>
        <v>0</v>
      </c>
      <c r="BG134" s="181">
        <f t="shared" si="36"/>
        <v>0</v>
      </c>
      <c r="BH134" s="181">
        <f t="shared" si="37"/>
        <v>0</v>
      </c>
      <c r="BI134" s="181">
        <f t="shared" si="38"/>
        <v>0</v>
      </c>
      <c r="BJ134" s="15" t="s">
        <v>22</v>
      </c>
      <c r="BK134" s="181">
        <f t="shared" si="39"/>
        <v>0</v>
      </c>
      <c r="BL134" s="15" t="s">
        <v>143</v>
      </c>
      <c r="BM134" s="15" t="s">
        <v>2098</v>
      </c>
    </row>
    <row r="135" spans="2:65" s="1" customFormat="1" ht="22.5" customHeight="1">
      <c r="B135" s="32"/>
      <c r="C135" s="170" t="s">
        <v>308</v>
      </c>
      <c r="D135" s="170" t="s">
        <v>145</v>
      </c>
      <c r="E135" s="171" t="s">
        <v>202</v>
      </c>
      <c r="F135" s="172" t="s">
        <v>2099</v>
      </c>
      <c r="G135" s="173" t="s">
        <v>192</v>
      </c>
      <c r="H135" s="174">
        <v>6</v>
      </c>
      <c r="I135" s="175"/>
      <c r="J135" s="176">
        <f t="shared" si="30"/>
        <v>0</v>
      </c>
      <c r="K135" s="172" t="s">
        <v>149</v>
      </c>
      <c r="L135" s="52"/>
      <c r="M135" s="177" t="s">
        <v>20</v>
      </c>
      <c r="N135" s="178" t="s">
        <v>45</v>
      </c>
      <c r="O135" s="33"/>
      <c r="P135" s="179">
        <f t="shared" si="31"/>
        <v>0</v>
      </c>
      <c r="Q135" s="179">
        <v>0</v>
      </c>
      <c r="R135" s="179">
        <f t="shared" si="32"/>
        <v>0</v>
      </c>
      <c r="S135" s="179">
        <v>0</v>
      </c>
      <c r="T135" s="180">
        <f t="shared" si="33"/>
        <v>0</v>
      </c>
      <c r="AR135" s="15" t="s">
        <v>143</v>
      </c>
      <c r="AT135" s="15" t="s">
        <v>145</v>
      </c>
      <c r="AU135" s="15" t="s">
        <v>22</v>
      </c>
      <c r="AY135" s="15" t="s">
        <v>144</v>
      </c>
      <c r="BE135" s="181">
        <f t="shared" si="34"/>
        <v>0</v>
      </c>
      <c r="BF135" s="181">
        <f t="shared" si="35"/>
        <v>0</v>
      </c>
      <c r="BG135" s="181">
        <f t="shared" si="36"/>
        <v>0</v>
      </c>
      <c r="BH135" s="181">
        <f t="shared" si="37"/>
        <v>0</v>
      </c>
      <c r="BI135" s="181">
        <f t="shared" si="38"/>
        <v>0</v>
      </c>
      <c r="BJ135" s="15" t="s">
        <v>22</v>
      </c>
      <c r="BK135" s="181">
        <f t="shared" si="39"/>
        <v>0</v>
      </c>
      <c r="BL135" s="15" t="s">
        <v>143</v>
      </c>
      <c r="BM135" s="15" t="s">
        <v>2100</v>
      </c>
    </row>
    <row r="136" spans="2:65" s="1" customFormat="1" ht="69.75" customHeight="1">
      <c r="B136" s="32"/>
      <c r="C136" s="170" t="s">
        <v>312</v>
      </c>
      <c r="D136" s="170" t="s">
        <v>145</v>
      </c>
      <c r="E136" s="171" t="s">
        <v>206</v>
      </c>
      <c r="F136" s="172" t="s">
        <v>2101</v>
      </c>
      <c r="G136" s="173" t="s">
        <v>153</v>
      </c>
      <c r="H136" s="174">
        <v>4</v>
      </c>
      <c r="I136" s="175"/>
      <c r="J136" s="176">
        <f t="shared" si="30"/>
        <v>0</v>
      </c>
      <c r="K136" s="172" t="s">
        <v>149</v>
      </c>
      <c r="L136" s="52"/>
      <c r="M136" s="177" t="s">
        <v>20</v>
      </c>
      <c r="N136" s="178" t="s">
        <v>45</v>
      </c>
      <c r="O136" s="33"/>
      <c r="P136" s="179">
        <f t="shared" si="31"/>
        <v>0</v>
      </c>
      <c r="Q136" s="179">
        <v>0</v>
      </c>
      <c r="R136" s="179">
        <f t="shared" si="32"/>
        <v>0</v>
      </c>
      <c r="S136" s="179">
        <v>0</v>
      </c>
      <c r="T136" s="180">
        <f t="shared" si="33"/>
        <v>0</v>
      </c>
      <c r="AR136" s="15" t="s">
        <v>143</v>
      </c>
      <c r="AT136" s="15" t="s">
        <v>145</v>
      </c>
      <c r="AU136" s="15" t="s">
        <v>22</v>
      </c>
      <c r="AY136" s="15" t="s">
        <v>144</v>
      </c>
      <c r="BE136" s="181">
        <f t="shared" si="34"/>
        <v>0</v>
      </c>
      <c r="BF136" s="181">
        <f t="shared" si="35"/>
        <v>0</v>
      </c>
      <c r="BG136" s="181">
        <f t="shared" si="36"/>
        <v>0</v>
      </c>
      <c r="BH136" s="181">
        <f t="shared" si="37"/>
        <v>0</v>
      </c>
      <c r="BI136" s="181">
        <f t="shared" si="38"/>
        <v>0</v>
      </c>
      <c r="BJ136" s="15" t="s">
        <v>22</v>
      </c>
      <c r="BK136" s="181">
        <f t="shared" si="39"/>
        <v>0</v>
      </c>
      <c r="BL136" s="15" t="s">
        <v>143</v>
      </c>
      <c r="BM136" s="15" t="s">
        <v>2102</v>
      </c>
    </row>
    <row r="137" spans="2:65" s="1" customFormat="1" ht="69.75" customHeight="1">
      <c r="B137" s="32"/>
      <c r="C137" s="170" t="s">
        <v>316</v>
      </c>
      <c r="D137" s="170" t="s">
        <v>145</v>
      </c>
      <c r="E137" s="171" t="s">
        <v>210</v>
      </c>
      <c r="F137" s="172" t="s">
        <v>2103</v>
      </c>
      <c r="G137" s="173" t="s">
        <v>153</v>
      </c>
      <c r="H137" s="174">
        <v>3</v>
      </c>
      <c r="I137" s="175"/>
      <c r="J137" s="176">
        <f t="shared" si="30"/>
        <v>0</v>
      </c>
      <c r="K137" s="172" t="s">
        <v>149</v>
      </c>
      <c r="L137" s="52"/>
      <c r="M137" s="177" t="s">
        <v>20</v>
      </c>
      <c r="N137" s="178" t="s">
        <v>45</v>
      </c>
      <c r="O137" s="33"/>
      <c r="P137" s="179">
        <f t="shared" si="31"/>
        <v>0</v>
      </c>
      <c r="Q137" s="179">
        <v>0</v>
      </c>
      <c r="R137" s="179">
        <f t="shared" si="32"/>
        <v>0</v>
      </c>
      <c r="S137" s="179">
        <v>0</v>
      </c>
      <c r="T137" s="180">
        <f t="shared" si="33"/>
        <v>0</v>
      </c>
      <c r="AR137" s="15" t="s">
        <v>143</v>
      </c>
      <c r="AT137" s="15" t="s">
        <v>145</v>
      </c>
      <c r="AU137" s="15" t="s">
        <v>22</v>
      </c>
      <c r="AY137" s="15" t="s">
        <v>144</v>
      </c>
      <c r="BE137" s="181">
        <f t="shared" si="34"/>
        <v>0</v>
      </c>
      <c r="BF137" s="181">
        <f t="shared" si="35"/>
        <v>0</v>
      </c>
      <c r="BG137" s="181">
        <f t="shared" si="36"/>
        <v>0</v>
      </c>
      <c r="BH137" s="181">
        <f t="shared" si="37"/>
        <v>0</v>
      </c>
      <c r="BI137" s="181">
        <f t="shared" si="38"/>
        <v>0</v>
      </c>
      <c r="BJ137" s="15" t="s">
        <v>22</v>
      </c>
      <c r="BK137" s="181">
        <f t="shared" si="39"/>
        <v>0</v>
      </c>
      <c r="BL137" s="15" t="s">
        <v>143</v>
      </c>
      <c r="BM137" s="15" t="s">
        <v>2104</v>
      </c>
    </row>
    <row r="138" spans="2:65" s="1" customFormat="1" ht="44.25" customHeight="1">
      <c r="B138" s="32"/>
      <c r="C138" s="170" t="s">
        <v>320</v>
      </c>
      <c r="D138" s="170" t="s">
        <v>145</v>
      </c>
      <c r="E138" s="171" t="s">
        <v>2105</v>
      </c>
      <c r="F138" s="172" t="s">
        <v>2106</v>
      </c>
      <c r="G138" s="173" t="s">
        <v>148</v>
      </c>
      <c r="H138" s="174">
        <v>1</v>
      </c>
      <c r="I138" s="175"/>
      <c r="J138" s="176">
        <f t="shared" si="30"/>
        <v>0</v>
      </c>
      <c r="K138" s="172" t="s">
        <v>149</v>
      </c>
      <c r="L138" s="52"/>
      <c r="M138" s="177" t="s">
        <v>20</v>
      </c>
      <c r="N138" s="178" t="s">
        <v>45</v>
      </c>
      <c r="O138" s="33"/>
      <c r="P138" s="179">
        <f t="shared" si="31"/>
        <v>0</v>
      </c>
      <c r="Q138" s="179">
        <v>0</v>
      </c>
      <c r="R138" s="179">
        <f t="shared" si="32"/>
        <v>0</v>
      </c>
      <c r="S138" s="179">
        <v>0</v>
      </c>
      <c r="T138" s="180">
        <f t="shared" si="33"/>
        <v>0</v>
      </c>
      <c r="AR138" s="15" t="s">
        <v>143</v>
      </c>
      <c r="AT138" s="15" t="s">
        <v>145</v>
      </c>
      <c r="AU138" s="15" t="s">
        <v>22</v>
      </c>
      <c r="AY138" s="15" t="s">
        <v>144</v>
      </c>
      <c r="BE138" s="181">
        <f t="shared" si="34"/>
        <v>0</v>
      </c>
      <c r="BF138" s="181">
        <f t="shared" si="35"/>
        <v>0</v>
      </c>
      <c r="BG138" s="181">
        <f t="shared" si="36"/>
        <v>0</v>
      </c>
      <c r="BH138" s="181">
        <f t="shared" si="37"/>
        <v>0</v>
      </c>
      <c r="BI138" s="181">
        <f t="shared" si="38"/>
        <v>0</v>
      </c>
      <c r="BJ138" s="15" t="s">
        <v>22</v>
      </c>
      <c r="BK138" s="181">
        <f t="shared" si="39"/>
        <v>0</v>
      </c>
      <c r="BL138" s="15" t="s">
        <v>143</v>
      </c>
      <c r="BM138" s="15" t="s">
        <v>2107</v>
      </c>
    </row>
    <row r="139" spans="2:65" s="1" customFormat="1" ht="44.25" customHeight="1">
      <c r="B139" s="32"/>
      <c r="C139" s="170" t="s">
        <v>324</v>
      </c>
      <c r="D139" s="170" t="s">
        <v>145</v>
      </c>
      <c r="E139" s="171" t="s">
        <v>214</v>
      </c>
      <c r="F139" s="172" t="s">
        <v>2108</v>
      </c>
      <c r="G139" s="173" t="s">
        <v>148</v>
      </c>
      <c r="H139" s="174">
        <v>1</v>
      </c>
      <c r="I139" s="175"/>
      <c r="J139" s="176">
        <f t="shared" si="30"/>
        <v>0</v>
      </c>
      <c r="K139" s="172" t="s">
        <v>149</v>
      </c>
      <c r="L139" s="52"/>
      <c r="M139" s="177" t="s">
        <v>20</v>
      </c>
      <c r="N139" s="178" t="s">
        <v>45</v>
      </c>
      <c r="O139" s="33"/>
      <c r="P139" s="179">
        <f t="shared" si="31"/>
        <v>0</v>
      </c>
      <c r="Q139" s="179">
        <v>0</v>
      </c>
      <c r="R139" s="179">
        <f t="shared" si="32"/>
        <v>0</v>
      </c>
      <c r="S139" s="179">
        <v>0</v>
      </c>
      <c r="T139" s="180">
        <f t="shared" si="33"/>
        <v>0</v>
      </c>
      <c r="AR139" s="15" t="s">
        <v>143</v>
      </c>
      <c r="AT139" s="15" t="s">
        <v>145</v>
      </c>
      <c r="AU139" s="15" t="s">
        <v>22</v>
      </c>
      <c r="AY139" s="15" t="s">
        <v>144</v>
      </c>
      <c r="BE139" s="181">
        <f t="shared" si="34"/>
        <v>0</v>
      </c>
      <c r="BF139" s="181">
        <f t="shared" si="35"/>
        <v>0</v>
      </c>
      <c r="BG139" s="181">
        <f t="shared" si="36"/>
        <v>0</v>
      </c>
      <c r="BH139" s="181">
        <f t="shared" si="37"/>
        <v>0</v>
      </c>
      <c r="BI139" s="181">
        <f t="shared" si="38"/>
        <v>0</v>
      </c>
      <c r="BJ139" s="15" t="s">
        <v>22</v>
      </c>
      <c r="BK139" s="181">
        <f t="shared" si="39"/>
        <v>0</v>
      </c>
      <c r="BL139" s="15" t="s">
        <v>143</v>
      </c>
      <c r="BM139" s="15" t="s">
        <v>2109</v>
      </c>
    </row>
    <row r="140" spans="2:65" s="1" customFormat="1" ht="22.5" customHeight="1">
      <c r="B140" s="32"/>
      <c r="C140" s="170" t="s">
        <v>328</v>
      </c>
      <c r="D140" s="170" t="s">
        <v>145</v>
      </c>
      <c r="E140" s="171" t="s">
        <v>218</v>
      </c>
      <c r="F140" s="172" t="s">
        <v>2110</v>
      </c>
      <c r="G140" s="173" t="s">
        <v>148</v>
      </c>
      <c r="H140" s="174">
        <v>6</v>
      </c>
      <c r="I140" s="175"/>
      <c r="J140" s="176">
        <f t="shared" si="30"/>
        <v>0</v>
      </c>
      <c r="K140" s="172" t="s">
        <v>149</v>
      </c>
      <c r="L140" s="52"/>
      <c r="M140" s="177" t="s">
        <v>20</v>
      </c>
      <c r="N140" s="178" t="s">
        <v>45</v>
      </c>
      <c r="O140" s="33"/>
      <c r="P140" s="179">
        <f t="shared" si="31"/>
        <v>0</v>
      </c>
      <c r="Q140" s="179">
        <v>0</v>
      </c>
      <c r="R140" s="179">
        <f t="shared" si="32"/>
        <v>0</v>
      </c>
      <c r="S140" s="179">
        <v>0</v>
      </c>
      <c r="T140" s="180">
        <f t="shared" si="33"/>
        <v>0</v>
      </c>
      <c r="AR140" s="15" t="s">
        <v>143</v>
      </c>
      <c r="AT140" s="15" t="s">
        <v>145</v>
      </c>
      <c r="AU140" s="15" t="s">
        <v>22</v>
      </c>
      <c r="AY140" s="15" t="s">
        <v>144</v>
      </c>
      <c r="BE140" s="181">
        <f t="shared" si="34"/>
        <v>0</v>
      </c>
      <c r="BF140" s="181">
        <f t="shared" si="35"/>
        <v>0</v>
      </c>
      <c r="BG140" s="181">
        <f t="shared" si="36"/>
        <v>0</v>
      </c>
      <c r="BH140" s="181">
        <f t="shared" si="37"/>
        <v>0</v>
      </c>
      <c r="BI140" s="181">
        <f t="shared" si="38"/>
        <v>0</v>
      </c>
      <c r="BJ140" s="15" t="s">
        <v>22</v>
      </c>
      <c r="BK140" s="181">
        <f t="shared" si="39"/>
        <v>0</v>
      </c>
      <c r="BL140" s="15" t="s">
        <v>143</v>
      </c>
      <c r="BM140" s="15" t="s">
        <v>2111</v>
      </c>
    </row>
    <row r="141" spans="2:65" s="1" customFormat="1" ht="22.5" customHeight="1">
      <c r="B141" s="32"/>
      <c r="C141" s="170" t="s">
        <v>332</v>
      </c>
      <c r="D141" s="170" t="s">
        <v>145</v>
      </c>
      <c r="E141" s="171" t="s">
        <v>222</v>
      </c>
      <c r="F141" s="172" t="s">
        <v>2112</v>
      </c>
      <c r="G141" s="173" t="s">
        <v>148</v>
      </c>
      <c r="H141" s="174">
        <v>5</v>
      </c>
      <c r="I141" s="175"/>
      <c r="J141" s="176">
        <f t="shared" si="30"/>
        <v>0</v>
      </c>
      <c r="K141" s="172" t="s">
        <v>149</v>
      </c>
      <c r="L141" s="52"/>
      <c r="M141" s="177" t="s">
        <v>20</v>
      </c>
      <c r="N141" s="178" t="s">
        <v>45</v>
      </c>
      <c r="O141" s="33"/>
      <c r="P141" s="179">
        <f t="shared" si="31"/>
        <v>0</v>
      </c>
      <c r="Q141" s="179">
        <v>0</v>
      </c>
      <c r="R141" s="179">
        <f t="shared" si="32"/>
        <v>0</v>
      </c>
      <c r="S141" s="179">
        <v>0</v>
      </c>
      <c r="T141" s="180">
        <f t="shared" si="33"/>
        <v>0</v>
      </c>
      <c r="AR141" s="15" t="s">
        <v>143</v>
      </c>
      <c r="AT141" s="15" t="s">
        <v>145</v>
      </c>
      <c r="AU141" s="15" t="s">
        <v>22</v>
      </c>
      <c r="AY141" s="15" t="s">
        <v>144</v>
      </c>
      <c r="BE141" s="181">
        <f t="shared" si="34"/>
        <v>0</v>
      </c>
      <c r="BF141" s="181">
        <f t="shared" si="35"/>
        <v>0</v>
      </c>
      <c r="BG141" s="181">
        <f t="shared" si="36"/>
        <v>0</v>
      </c>
      <c r="BH141" s="181">
        <f t="shared" si="37"/>
        <v>0</v>
      </c>
      <c r="BI141" s="181">
        <f t="shared" si="38"/>
        <v>0</v>
      </c>
      <c r="BJ141" s="15" t="s">
        <v>22</v>
      </c>
      <c r="BK141" s="181">
        <f t="shared" si="39"/>
        <v>0</v>
      </c>
      <c r="BL141" s="15" t="s">
        <v>143</v>
      </c>
      <c r="BM141" s="15" t="s">
        <v>2113</v>
      </c>
    </row>
    <row r="142" spans="2:65" s="1" customFormat="1" ht="22.5" customHeight="1">
      <c r="B142" s="32"/>
      <c r="C142" s="170" t="s">
        <v>336</v>
      </c>
      <c r="D142" s="170" t="s">
        <v>145</v>
      </c>
      <c r="E142" s="171" t="s">
        <v>195</v>
      </c>
      <c r="F142" s="172" t="s">
        <v>2029</v>
      </c>
      <c r="G142" s="173" t="s">
        <v>192</v>
      </c>
      <c r="H142" s="174">
        <v>84</v>
      </c>
      <c r="I142" s="175"/>
      <c r="J142" s="176">
        <f t="shared" si="30"/>
        <v>0</v>
      </c>
      <c r="K142" s="172" t="s">
        <v>149</v>
      </c>
      <c r="L142" s="52"/>
      <c r="M142" s="177" t="s">
        <v>20</v>
      </c>
      <c r="N142" s="178" t="s">
        <v>45</v>
      </c>
      <c r="O142" s="33"/>
      <c r="P142" s="179">
        <f t="shared" si="31"/>
        <v>0</v>
      </c>
      <c r="Q142" s="179">
        <v>0</v>
      </c>
      <c r="R142" s="179">
        <f t="shared" si="32"/>
        <v>0</v>
      </c>
      <c r="S142" s="179">
        <v>0</v>
      </c>
      <c r="T142" s="180">
        <f t="shared" si="33"/>
        <v>0</v>
      </c>
      <c r="AR142" s="15" t="s">
        <v>143</v>
      </c>
      <c r="AT142" s="15" t="s">
        <v>145</v>
      </c>
      <c r="AU142" s="15" t="s">
        <v>22</v>
      </c>
      <c r="AY142" s="15" t="s">
        <v>144</v>
      </c>
      <c r="BE142" s="181">
        <f t="shared" si="34"/>
        <v>0</v>
      </c>
      <c r="BF142" s="181">
        <f t="shared" si="35"/>
        <v>0</v>
      </c>
      <c r="BG142" s="181">
        <f t="shared" si="36"/>
        <v>0</v>
      </c>
      <c r="BH142" s="181">
        <f t="shared" si="37"/>
        <v>0</v>
      </c>
      <c r="BI142" s="181">
        <f t="shared" si="38"/>
        <v>0</v>
      </c>
      <c r="BJ142" s="15" t="s">
        <v>22</v>
      </c>
      <c r="BK142" s="181">
        <f t="shared" si="39"/>
        <v>0</v>
      </c>
      <c r="BL142" s="15" t="s">
        <v>143</v>
      </c>
      <c r="BM142" s="15" t="s">
        <v>2114</v>
      </c>
    </row>
    <row r="143" spans="2:65" s="1" customFormat="1" ht="22.5" customHeight="1">
      <c r="B143" s="32"/>
      <c r="C143" s="170" t="s">
        <v>340</v>
      </c>
      <c r="D143" s="170" t="s">
        <v>145</v>
      </c>
      <c r="E143" s="171" t="s">
        <v>2031</v>
      </c>
      <c r="F143" s="172" t="s">
        <v>2032</v>
      </c>
      <c r="G143" s="173" t="s">
        <v>192</v>
      </c>
      <c r="H143" s="174">
        <v>19</v>
      </c>
      <c r="I143" s="175"/>
      <c r="J143" s="176">
        <f t="shared" si="30"/>
        <v>0</v>
      </c>
      <c r="K143" s="172" t="s">
        <v>1286</v>
      </c>
      <c r="L143" s="52"/>
      <c r="M143" s="177" t="s">
        <v>20</v>
      </c>
      <c r="N143" s="178" t="s">
        <v>45</v>
      </c>
      <c r="O143" s="33"/>
      <c r="P143" s="179">
        <f t="shared" si="31"/>
        <v>0</v>
      </c>
      <c r="Q143" s="179">
        <v>0</v>
      </c>
      <c r="R143" s="179">
        <f t="shared" si="32"/>
        <v>0</v>
      </c>
      <c r="S143" s="179">
        <v>0</v>
      </c>
      <c r="T143" s="180">
        <f t="shared" si="33"/>
        <v>0</v>
      </c>
      <c r="AR143" s="15" t="s">
        <v>143</v>
      </c>
      <c r="AT143" s="15" t="s">
        <v>145</v>
      </c>
      <c r="AU143" s="15" t="s">
        <v>22</v>
      </c>
      <c r="AY143" s="15" t="s">
        <v>144</v>
      </c>
      <c r="BE143" s="181">
        <f t="shared" si="34"/>
        <v>0</v>
      </c>
      <c r="BF143" s="181">
        <f t="shared" si="35"/>
        <v>0</v>
      </c>
      <c r="BG143" s="181">
        <f t="shared" si="36"/>
        <v>0</v>
      </c>
      <c r="BH143" s="181">
        <f t="shared" si="37"/>
        <v>0</v>
      </c>
      <c r="BI143" s="181">
        <f t="shared" si="38"/>
        <v>0</v>
      </c>
      <c r="BJ143" s="15" t="s">
        <v>22</v>
      </c>
      <c r="BK143" s="181">
        <f t="shared" si="39"/>
        <v>0</v>
      </c>
      <c r="BL143" s="15" t="s">
        <v>143</v>
      </c>
      <c r="BM143" s="15" t="s">
        <v>2115</v>
      </c>
    </row>
    <row r="144" spans="2:65" s="1" customFormat="1" ht="22.5" customHeight="1">
      <c r="B144" s="32"/>
      <c r="C144" s="170" t="s">
        <v>344</v>
      </c>
      <c r="D144" s="170" t="s">
        <v>145</v>
      </c>
      <c r="E144" s="171" t="s">
        <v>2034</v>
      </c>
      <c r="F144" s="172" t="s">
        <v>2035</v>
      </c>
      <c r="G144" s="173" t="s">
        <v>192</v>
      </c>
      <c r="H144" s="174">
        <v>23</v>
      </c>
      <c r="I144" s="175"/>
      <c r="J144" s="176">
        <f t="shared" si="30"/>
        <v>0</v>
      </c>
      <c r="K144" s="172" t="s">
        <v>1286</v>
      </c>
      <c r="L144" s="52"/>
      <c r="M144" s="177" t="s">
        <v>20</v>
      </c>
      <c r="N144" s="178" t="s">
        <v>45</v>
      </c>
      <c r="O144" s="33"/>
      <c r="P144" s="179">
        <f t="shared" si="31"/>
        <v>0</v>
      </c>
      <c r="Q144" s="179">
        <v>0</v>
      </c>
      <c r="R144" s="179">
        <f t="shared" si="32"/>
        <v>0</v>
      </c>
      <c r="S144" s="179">
        <v>0</v>
      </c>
      <c r="T144" s="180">
        <f t="shared" si="33"/>
        <v>0</v>
      </c>
      <c r="AR144" s="15" t="s">
        <v>143</v>
      </c>
      <c r="AT144" s="15" t="s">
        <v>145</v>
      </c>
      <c r="AU144" s="15" t="s">
        <v>22</v>
      </c>
      <c r="AY144" s="15" t="s">
        <v>144</v>
      </c>
      <c r="BE144" s="181">
        <f t="shared" si="34"/>
        <v>0</v>
      </c>
      <c r="BF144" s="181">
        <f t="shared" si="35"/>
        <v>0</v>
      </c>
      <c r="BG144" s="181">
        <f t="shared" si="36"/>
        <v>0</v>
      </c>
      <c r="BH144" s="181">
        <f t="shared" si="37"/>
        <v>0</v>
      </c>
      <c r="BI144" s="181">
        <f t="shared" si="38"/>
        <v>0</v>
      </c>
      <c r="BJ144" s="15" t="s">
        <v>22</v>
      </c>
      <c r="BK144" s="181">
        <f t="shared" si="39"/>
        <v>0</v>
      </c>
      <c r="BL144" s="15" t="s">
        <v>143</v>
      </c>
      <c r="BM144" s="15" t="s">
        <v>2116</v>
      </c>
    </row>
    <row r="145" spans="2:65" s="1" customFormat="1" ht="22.5" customHeight="1">
      <c r="B145" s="32"/>
      <c r="C145" s="170" t="s">
        <v>348</v>
      </c>
      <c r="D145" s="170" t="s">
        <v>145</v>
      </c>
      <c r="E145" s="171" t="s">
        <v>2117</v>
      </c>
      <c r="F145" s="172" t="s">
        <v>2118</v>
      </c>
      <c r="G145" s="173" t="s">
        <v>192</v>
      </c>
      <c r="H145" s="174">
        <v>86</v>
      </c>
      <c r="I145" s="175"/>
      <c r="J145" s="176">
        <f t="shared" si="30"/>
        <v>0</v>
      </c>
      <c r="K145" s="172" t="s">
        <v>1286</v>
      </c>
      <c r="L145" s="52"/>
      <c r="M145" s="177" t="s">
        <v>20</v>
      </c>
      <c r="N145" s="178" t="s">
        <v>45</v>
      </c>
      <c r="O145" s="33"/>
      <c r="P145" s="179">
        <f t="shared" si="31"/>
        <v>0</v>
      </c>
      <c r="Q145" s="179">
        <v>0</v>
      </c>
      <c r="R145" s="179">
        <f t="shared" si="32"/>
        <v>0</v>
      </c>
      <c r="S145" s="179">
        <v>0</v>
      </c>
      <c r="T145" s="180">
        <f t="shared" si="33"/>
        <v>0</v>
      </c>
      <c r="AR145" s="15" t="s">
        <v>143</v>
      </c>
      <c r="AT145" s="15" t="s">
        <v>145</v>
      </c>
      <c r="AU145" s="15" t="s">
        <v>22</v>
      </c>
      <c r="AY145" s="15" t="s">
        <v>144</v>
      </c>
      <c r="BE145" s="181">
        <f t="shared" si="34"/>
        <v>0</v>
      </c>
      <c r="BF145" s="181">
        <f t="shared" si="35"/>
        <v>0</v>
      </c>
      <c r="BG145" s="181">
        <f t="shared" si="36"/>
        <v>0</v>
      </c>
      <c r="BH145" s="181">
        <f t="shared" si="37"/>
        <v>0</v>
      </c>
      <c r="BI145" s="181">
        <f t="shared" si="38"/>
        <v>0</v>
      </c>
      <c r="BJ145" s="15" t="s">
        <v>22</v>
      </c>
      <c r="BK145" s="181">
        <f t="shared" si="39"/>
        <v>0</v>
      </c>
      <c r="BL145" s="15" t="s">
        <v>143</v>
      </c>
      <c r="BM145" s="15" t="s">
        <v>2119</v>
      </c>
    </row>
    <row r="146" spans="2:63" s="9" customFormat="1" ht="37.35" customHeight="1">
      <c r="B146" s="156"/>
      <c r="C146" s="157"/>
      <c r="D146" s="158" t="s">
        <v>73</v>
      </c>
      <c r="E146" s="159" t="s">
        <v>999</v>
      </c>
      <c r="F146" s="159" t="s">
        <v>2120</v>
      </c>
      <c r="G146" s="157"/>
      <c r="H146" s="157"/>
      <c r="I146" s="160"/>
      <c r="J146" s="161">
        <f>BK146</f>
        <v>0</v>
      </c>
      <c r="K146" s="157"/>
      <c r="L146" s="162"/>
      <c r="M146" s="163"/>
      <c r="N146" s="164"/>
      <c r="O146" s="164"/>
      <c r="P146" s="165">
        <f>SUM(P147:P191)</f>
        <v>0</v>
      </c>
      <c r="Q146" s="164"/>
      <c r="R146" s="165">
        <f>SUM(R147:R191)</f>
        <v>0</v>
      </c>
      <c r="S146" s="164"/>
      <c r="T146" s="166">
        <f>SUM(T147:T191)</f>
        <v>0</v>
      </c>
      <c r="AR146" s="167" t="s">
        <v>143</v>
      </c>
      <c r="AT146" s="168" t="s">
        <v>73</v>
      </c>
      <c r="AU146" s="168" t="s">
        <v>74</v>
      </c>
      <c r="AY146" s="167" t="s">
        <v>144</v>
      </c>
      <c r="BK146" s="169">
        <f>SUM(BK147:BK191)</f>
        <v>0</v>
      </c>
    </row>
    <row r="147" spans="2:65" s="1" customFormat="1" ht="22.5" customHeight="1">
      <c r="B147" s="32"/>
      <c r="C147" s="170" t="s">
        <v>352</v>
      </c>
      <c r="D147" s="170" t="s">
        <v>145</v>
      </c>
      <c r="E147" s="171" t="s">
        <v>2042</v>
      </c>
      <c r="F147" s="172" t="s">
        <v>2043</v>
      </c>
      <c r="G147" s="173" t="s">
        <v>192</v>
      </c>
      <c r="H147" s="174">
        <v>30</v>
      </c>
      <c r="I147" s="175"/>
      <c r="J147" s="176">
        <f aca="true" t="shared" si="40" ref="J147:J191">ROUND(I147*H147,2)</f>
        <v>0</v>
      </c>
      <c r="K147" s="172" t="s">
        <v>149</v>
      </c>
      <c r="L147" s="52"/>
      <c r="M147" s="177" t="s">
        <v>20</v>
      </c>
      <c r="N147" s="178" t="s">
        <v>45</v>
      </c>
      <c r="O147" s="33"/>
      <c r="P147" s="179">
        <f aca="true" t="shared" si="41" ref="P147:P191">O147*H147</f>
        <v>0</v>
      </c>
      <c r="Q147" s="179">
        <v>0</v>
      </c>
      <c r="R147" s="179">
        <f aca="true" t="shared" si="42" ref="R147:R191">Q147*H147</f>
        <v>0</v>
      </c>
      <c r="S147" s="179">
        <v>0</v>
      </c>
      <c r="T147" s="180">
        <f aca="true" t="shared" si="43" ref="T147:T191">S147*H147</f>
        <v>0</v>
      </c>
      <c r="AR147" s="15" t="s">
        <v>143</v>
      </c>
      <c r="AT147" s="15" t="s">
        <v>145</v>
      </c>
      <c r="AU147" s="15" t="s">
        <v>22</v>
      </c>
      <c r="AY147" s="15" t="s">
        <v>144</v>
      </c>
      <c r="BE147" s="181">
        <f aca="true" t="shared" si="44" ref="BE147:BE191">IF(N147="základní",J147,0)</f>
        <v>0</v>
      </c>
      <c r="BF147" s="181">
        <f aca="true" t="shared" si="45" ref="BF147:BF191">IF(N147="snížená",J147,0)</f>
        <v>0</v>
      </c>
      <c r="BG147" s="181">
        <f aca="true" t="shared" si="46" ref="BG147:BG191">IF(N147="zákl. přenesená",J147,0)</f>
        <v>0</v>
      </c>
      <c r="BH147" s="181">
        <f aca="true" t="shared" si="47" ref="BH147:BH191">IF(N147="sníž. přenesená",J147,0)</f>
        <v>0</v>
      </c>
      <c r="BI147" s="181">
        <f aca="true" t="shared" si="48" ref="BI147:BI191">IF(N147="nulová",J147,0)</f>
        <v>0</v>
      </c>
      <c r="BJ147" s="15" t="s">
        <v>22</v>
      </c>
      <c r="BK147" s="181">
        <f aca="true" t="shared" si="49" ref="BK147:BK191">ROUND(I147*H147,2)</f>
        <v>0</v>
      </c>
      <c r="BL147" s="15" t="s">
        <v>143</v>
      </c>
      <c r="BM147" s="15" t="s">
        <v>2121</v>
      </c>
    </row>
    <row r="148" spans="2:65" s="1" customFormat="1" ht="22.5" customHeight="1">
      <c r="B148" s="32"/>
      <c r="C148" s="170" t="s">
        <v>356</v>
      </c>
      <c r="D148" s="170" t="s">
        <v>145</v>
      </c>
      <c r="E148" s="171" t="s">
        <v>2122</v>
      </c>
      <c r="F148" s="172" t="s">
        <v>2043</v>
      </c>
      <c r="G148" s="173" t="s">
        <v>192</v>
      </c>
      <c r="H148" s="174">
        <v>60</v>
      </c>
      <c r="I148" s="175"/>
      <c r="J148" s="176">
        <f t="shared" si="40"/>
        <v>0</v>
      </c>
      <c r="K148" s="172" t="s">
        <v>149</v>
      </c>
      <c r="L148" s="52"/>
      <c r="M148" s="177" t="s">
        <v>20</v>
      </c>
      <c r="N148" s="178" t="s">
        <v>45</v>
      </c>
      <c r="O148" s="33"/>
      <c r="P148" s="179">
        <f t="shared" si="41"/>
        <v>0</v>
      </c>
      <c r="Q148" s="179">
        <v>0</v>
      </c>
      <c r="R148" s="179">
        <f t="shared" si="42"/>
        <v>0</v>
      </c>
      <c r="S148" s="179">
        <v>0</v>
      </c>
      <c r="T148" s="180">
        <f t="shared" si="43"/>
        <v>0</v>
      </c>
      <c r="AR148" s="15" t="s">
        <v>143</v>
      </c>
      <c r="AT148" s="15" t="s">
        <v>145</v>
      </c>
      <c r="AU148" s="15" t="s">
        <v>22</v>
      </c>
      <c r="AY148" s="15" t="s">
        <v>144</v>
      </c>
      <c r="BE148" s="181">
        <f t="shared" si="44"/>
        <v>0</v>
      </c>
      <c r="BF148" s="181">
        <f t="shared" si="45"/>
        <v>0</v>
      </c>
      <c r="BG148" s="181">
        <f t="shared" si="46"/>
        <v>0</v>
      </c>
      <c r="BH148" s="181">
        <f t="shared" si="47"/>
        <v>0</v>
      </c>
      <c r="BI148" s="181">
        <f t="shared" si="48"/>
        <v>0</v>
      </c>
      <c r="BJ148" s="15" t="s">
        <v>22</v>
      </c>
      <c r="BK148" s="181">
        <f t="shared" si="49"/>
        <v>0</v>
      </c>
      <c r="BL148" s="15" t="s">
        <v>143</v>
      </c>
      <c r="BM148" s="15" t="s">
        <v>2123</v>
      </c>
    </row>
    <row r="149" spans="2:65" s="1" customFormat="1" ht="22.5" customHeight="1">
      <c r="B149" s="32"/>
      <c r="C149" s="170" t="s">
        <v>361</v>
      </c>
      <c r="D149" s="170" t="s">
        <v>145</v>
      </c>
      <c r="E149" s="171" t="s">
        <v>2124</v>
      </c>
      <c r="F149" s="172" t="s">
        <v>2125</v>
      </c>
      <c r="G149" s="173" t="s">
        <v>192</v>
      </c>
      <c r="H149" s="174">
        <v>168</v>
      </c>
      <c r="I149" s="175"/>
      <c r="J149" s="176">
        <f t="shared" si="40"/>
        <v>0</v>
      </c>
      <c r="K149" s="172" t="s">
        <v>149</v>
      </c>
      <c r="L149" s="52"/>
      <c r="M149" s="177" t="s">
        <v>20</v>
      </c>
      <c r="N149" s="178" t="s">
        <v>45</v>
      </c>
      <c r="O149" s="33"/>
      <c r="P149" s="179">
        <f t="shared" si="41"/>
        <v>0</v>
      </c>
      <c r="Q149" s="179">
        <v>0</v>
      </c>
      <c r="R149" s="179">
        <f t="shared" si="42"/>
        <v>0</v>
      </c>
      <c r="S149" s="179">
        <v>0</v>
      </c>
      <c r="T149" s="180">
        <f t="shared" si="43"/>
        <v>0</v>
      </c>
      <c r="AR149" s="15" t="s">
        <v>143</v>
      </c>
      <c r="AT149" s="15" t="s">
        <v>145</v>
      </c>
      <c r="AU149" s="15" t="s">
        <v>22</v>
      </c>
      <c r="AY149" s="15" t="s">
        <v>144</v>
      </c>
      <c r="BE149" s="181">
        <f t="shared" si="44"/>
        <v>0</v>
      </c>
      <c r="BF149" s="181">
        <f t="shared" si="45"/>
        <v>0</v>
      </c>
      <c r="BG149" s="181">
        <f t="shared" si="46"/>
        <v>0</v>
      </c>
      <c r="BH149" s="181">
        <f t="shared" si="47"/>
        <v>0</v>
      </c>
      <c r="BI149" s="181">
        <f t="shared" si="48"/>
        <v>0</v>
      </c>
      <c r="BJ149" s="15" t="s">
        <v>22</v>
      </c>
      <c r="BK149" s="181">
        <f t="shared" si="49"/>
        <v>0</v>
      </c>
      <c r="BL149" s="15" t="s">
        <v>143</v>
      </c>
      <c r="BM149" s="15" t="s">
        <v>2126</v>
      </c>
    </row>
    <row r="150" spans="2:65" s="1" customFormat="1" ht="22.5" customHeight="1">
      <c r="B150" s="32"/>
      <c r="C150" s="170" t="s">
        <v>365</v>
      </c>
      <c r="D150" s="170" t="s">
        <v>145</v>
      </c>
      <c r="E150" s="171" t="s">
        <v>2127</v>
      </c>
      <c r="F150" s="172" t="s">
        <v>2128</v>
      </c>
      <c r="G150" s="173" t="s">
        <v>153</v>
      </c>
      <c r="H150" s="174">
        <v>2</v>
      </c>
      <c r="I150" s="175"/>
      <c r="J150" s="176">
        <f t="shared" si="40"/>
        <v>0</v>
      </c>
      <c r="K150" s="172" t="s">
        <v>149</v>
      </c>
      <c r="L150" s="52"/>
      <c r="M150" s="177" t="s">
        <v>20</v>
      </c>
      <c r="N150" s="178" t="s">
        <v>45</v>
      </c>
      <c r="O150" s="33"/>
      <c r="P150" s="179">
        <f t="shared" si="41"/>
        <v>0</v>
      </c>
      <c r="Q150" s="179">
        <v>0</v>
      </c>
      <c r="R150" s="179">
        <f t="shared" si="42"/>
        <v>0</v>
      </c>
      <c r="S150" s="179">
        <v>0</v>
      </c>
      <c r="T150" s="180">
        <f t="shared" si="43"/>
        <v>0</v>
      </c>
      <c r="AR150" s="15" t="s">
        <v>143</v>
      </c>
      <c r="AT150" s="15" t="s">
        <v>145</v>
      </c>
      <c r="AU150" s="15" t="s">
        <v>22</v>
      </c>
      <c r="AY150" s="15" t="s">
        <v>144</v>
      </c>
      <c r="BE150" s="181">
        <f t="shared" si="44"/>
        <v>0</v>
      </c>
      <c r="BF150" s="181">
        <f t="shared" si="45"/>
        <v>0</v>
      </c>
      <c r="BG150" s="181">
        <f t="shared" si="46"/>
        <v>0</v>
      </c>
      <c r="BH150" s="181">
        <f t="shared" si="47"/>
        <v>0</v>
      </c>
      <c r="BI150" s="181">
        <f t="shared" si="48"/>
        <v>0</v>
      </c>
      <c r="BJ150" s="15" t="s">
        <v>22</v>
      </c>
      <c r="BK150" s="181">
        <f t="shared" si="49"/>
        <v>0</v>
      </c>
      <c r="BL150" s="15" t="s">
        <v>143</v>
      </c>
      <c r="BM150" s="15" t="s">
        <v>2129</v>
      </c>
    </row>
    <row r="151" spans="2:65" s="1" customFormat="1" ht="22.5" customHeight="1">
      <c r="B151" s="32"/>
      <c r="C151" s="170" t="s">
        <v>369</v>
      </c>
      <c r="D151" s="170" t="s">
        <v>145</v>
      </c>
      <c r="E151" s="171" t="s">
        <v>2130</v>
      </c>
      <c r="F151" s="172" t="s">
        <v>2128</v>
      </c>
      <c r="G151" s="173" t="s">
        <v>153</v>
      </c>
      <c r="H151" s="174">
        <v>2</v>
      </c>
      <c r="I151" s="175"/>
      <c r="J151" s="176">
        <f t="shared" si="40"/>
        <v>0</v>
      </c>
      <c r="K151" s="172" t="s">
        <v>149</v>
      </c>
      <c r="L151" s="52"/>
      <c r="M151" s="177" t="s">
        <v>20</v>
      </c>
      <c r="N151" s="178" t="s">
        <v>45</v>
      </c>
      <c r="O151" s="33"/>
      <c r="P151" s="179">
        <f t="shared" si="41"/>
        <v>0</v>
      </c>
      <c r="Q151" s="179">
        <v>0</v>
      </c>
      <c r="R151" s="179">
        <f t="shared" si="42"/>
        <v>0</v>
      </c>
      <c r="S151" s="179">
        <v>0</v>
      </c>
      <c r="T151" s="180">
        <f t="shared" si="43"/>
        <v>0</v>
      </c>
      <c r="AR151" s="15" t="s">
        <v>143</v>
      </c>
      <c r="AT151" s="15" t="s">
        <v>145</v>
      </c>
      <c r="AU151" s="15" t="s">
        <v>22</v>
      </c>
      <c r="AY151" s="15" t="s">
        <v>144</v>
      </c>
      <c r="BE151" s="181">
        <f t="shared" si="44"/>
        <v>0</v>
      </c>
      <c r="BF151" s="181">
        <f t="shared" si="45"/>
        <v>0</v>
      </c>
      <c r="BG151" s="181">
        <f t="shared" si="46"/>
        <v>0</v>
      </c>
      <c r="BH151" s="181">
        <f t="shared" si="47"/>
        <v>0</v>
      </c>
      <c r="BI151" s="181">
        <f t="shared" si="48"/>
        <v>0</v>
      </c>
      <c r="BJ151" s="15" t="s">
        <v>22</v>
      </c>
      <c r="BK151" s="181">
        <f t="shared" si="49"/>
        <v>0</v>
      </c>
      <c r="BL151" s="15" t="s">
        <v>143</v>
      </c>
      <c r="BM151" s="15" t="s">
        <v>2131</v>
      </c>
    </row>
    <row r="152" spans="2:65" s="1" customFormat="1" ht="22.5" customHeight="1">
      <c r="B152" s="32"/>
      <c r="C152" s="170" t="s">
        <v>373</v>
      </c>
      <c r="D152" s="170" t="s">
        <v>145</v>
      </c>
      <c r="E152" s="171" t="s">
        <v>2045</v>
      </c>
      <c r="F152" s="172" t="s">
        <v>2046</v>
      </c>
      <c r="G152" s="173" t="s">
        <v>192</v>
      </c>
      <c r="H152" s="174">
        <v>53</v>
      </c>
      <c r="I152" s="175"/>
      <c r="J152" s="176">
        <f t="shared" si="40"/>
        <v>0</v>
      </c>
      <c r="K152" s="172" t="s">
        <v>1286</v>
      </c>
      <c r="L152" s="52"/>
      <c r="M152" s="177" t="s">
        <v>20</v>
      </c>
      <c r="N152" s="178" t="s">
        <v>45</v>
      </c>
      <c r="O152" s="33"/>
      <c r="P152" s="179">
        <f t="shared" si="41"/>
        <v>0</v>
      </c>
      <c r="Q152" s="179">
        <v>0</v>
      </c>
      <c r="R152" s="179">
        <f t="shared" si="42"/>
        <v>0</v>
      </c>
      <c r="S152" s="179">
        <v>0</v>
      </c>
      <c r="T152" s="180">
        <f t="shared" si="43"/>
        <v>0</v>
      </c>
      <c r="AR152" s="15" t="s">
        <v>143</v>
      </c>
      <c r="AT152" s="15" t="s">
        <v>145</v>
      </c>
      <c r="AU152" s="15" t="s">
        <v>22</v>
      </c>
      <c r="AY152" s="15" t="s">
        <v>144</v>
      </c>
      <c r="BE152" s="181">
        <f t="shared" si="44"/>
        <v>0</v>
      </c>
      <c r="BF152" s="181">
        <f t="shared" si="45"/>
        <v>0</v>
      </c>
      <c r="BG152" s="181">
        <f t="shared" si="46"/>
        <v>0</v>
      </c>
      <c r="BH152" s="181">
        <f t="shared" si="47"/>
        <v>0</v>
      </c>
      <c r="BI152" s="181">
        <f t="shared" si="48"/>
        <v>0</v>
      </c>
      <c r="BJ152" s="15" t="s">
        <v>22</v>
      </c>
      <c r="BK152" s="181">
        <f t="shared" si="49"/>
        <v>0</v>
      </c>
      <c r="BL152" s="15" t="s">
        <v>143</v>
      </c>
      <c r="BM152" s="15" t="s">
        <v>2132</v>
      </c>
    </row>
    <row r="153" spans="2:65" s="1" customFormat="1" ht="22.5" customHeight="1">
      <c r="B153" s="32"/>
      <c r="C153" s="170" t="s">
        <v>378</v>
      </c>
      <c r="D153" s="170" t="s">
        <v>145</v>
      </c>
      <c r="E153" s="171" t="s">
        <v>2048</v>
      </c>
      <c r="F153" s="172" t="s">
        <v>2049</v>
      </c>
      <c r="G153" s="173" t="s">
        <v>192</v>
      </c>
      <c r="H153" s="174">
        <v>36</v>
      </c>
      <c r="I153" s="175"/>
      <c r="J153" s="176">
        <f t="shared" si="40"/>
        <v>0</v>
      </c>
      <c r="K153" s="172" t="s">
        <v>1286</v>
      </c>
      <c r="L153" s="52"/>
      <c r="M153" s="177" t="s">
        <v>20</v>
      </c>
      <c r="N153" s="178" t="s">
        <v>45</v>
      </c>
      <c r="O153" s="33"/>
      <c r="P153" s="179">
        <f t="shared" si="41"/>
        <v>0</v>
      </c>
      <c r="Q153" s="179">
        <v>0</v>
      </c>
      <c r="R153" s="179">
        <f t="shared" si="42"/>
        <v>0</v>
      </c>
      <c r="S153" s="179">
        <v>0</v>
      </c>
      <c r="T153" s="180">
        <f t="shared" si="43"/>
        <v>0</v>
      </c>
      <c r="AR153" s="15" t="s">
        <v>143</v>
      </c>
      <c r="AT153" s="15" t="s">
        <v>145</v>
      </c>
      <c r="AU153" s="15" t="s">
        <v>22</v>
      </c>
      <c r="AY153" s="15" t="s">
        <v>144</v>
      </c>
      <c r="BE153" s="181">
        <f t="shared" si="44"/>
        <v>0</v>
      </c>
      <c r="BF153" s="181">
        <f t="shared" si="45"/>
        <v>0</v>
      </c>
      <c r="BG153" s="181">
        <f t="shared" si="46"/>
        <v>0</v>
      </c>
      <c r="BH153" s="181">
        <f t="shared" si="47"/>
        <v>0</v>
      </c>
      <c r="BI153" s="181">
        <f t="shared" si="48"/>
        <v>0</v>
      </c>
      <c r="BJ153" s="15" t="s">
        <v>22</v>
      </c>
      <c r="BK153" s="181">
        <f t="shared" si="49"/>
        <v>0</v>
      </c>
      <c r="BL153" s="15" t="s">
        <v>143</v>
      </c>
      <c r="BM153" s="15" t="s">
        <v>2133</v>
      </c>
    </row>
    <row r="154" spans="2:65" s="1" customFormat="1" ht="22.5" customHeight="1">
      <c r="B154" s="32"/>
      <c r="C154" s="170" t="s">
        <v>383</v>
      </c>
      <c r="D154" s="170" t="s">
        <v>145</v>
      </c>
      <c r="E154" s="171" t="s">
        <v>2051</v>
      </c>
      <c r="F154" s="172" t="s">
        <v>2052</v>
      </c>
      <c r="G154" s="173" t="s">
        <v>192</v>
      </c>
      <c r="H154" s="174">
        <v>7</v>
      </c>
      <c r="I154" s="175"/>
      <c r="J154" s="176">
        <f t="shared" si="40"/>
        <v>0</v>
      </c>
      <c r="K154" s="172" t="s">
        <v>1286</v>
      </c>
      <c r="L154" s="52"/>
      <c r="M154" s="177" t="s">
        <v>20</v>
      </c>
      <c r="N154" s="178" t="s">
        <v>45</v>
      </c>
      <c r="O154" s="33"/>
      <c r="P154" s="179">
        <f t="shared" si="41"/>
        <v>0</v>
      </c>
      <c r="Q154" s="179">
        <v>0</v>
      </c>
      <c r="R154" s="179">
        <f t="shared" si="42"/>
        <v>0</v>
      </c>
      <c r="S154" s="179">
        <v>0</v>
      </c>
      <c r="T154" s="180">
        <f t="shared" si="43"/>
        <v>0</v>
      </c>
      <c r="AR154" s="15" t="s">
        <v>143</v>
      </c>
      <c r="AT154" s="15" t="s">
        <v>145</v>
      </c>
      <c r="AU154" s="15" t="s">
        <v>22</v>
      </c>
      <c r="AY154" s="15" t="s">
        <v>144</v>
      </c>
      <c r="BE154" s="181">
        <f t="shared" si="44"/>
        <v>0</v>
      </c>
      <c r="BF154" s="181">
        <f t="shared" si="45"/>
        <v>0</v>
      </c>
      <c r="BG154" s="181">
        <f t="shared" si="46"/>
        <v>0</v>
      </c>
      <c r="BH154" s="181">
        <f t="shared" si="47"/>
        <v>0</v>
      </c>
      <c r="BI154" s="181">
        <f t="shared" si="48"/>
        <v>0</v>
      </c>
      <c r="BJ154" s="15" t="s">
        <v>22</v>
      </c>
      <c r="BK154" s="181">
        <f t="shared" si="49"/>
        <v>0</v>
      </c>
      <c r="BL154" s="15" t="s">
        <v>143</v>
      </c>
      <c r="BM154" s="15" t="s">
        <v>2134</v>
      </c>
    </row>
    <row r="155" spans="2:65" s="1" customFormat="1" ht="22.5" customHeight="1">
      <c r="B155" s="32"/>
      <c r="C155" s="170" t="s">
        <v>387</v>
      </c>
      <c r="D155" s="170" t="s">
        <v>145</v>
      </c>
      <c r="E155" s="171" t="s">
        <v>2135</v>
      </c>
      <c r="F155" s="172" t="s">
        <v>2136</v>
      </c>
      <c r="G155" s="173" t="s">
        <v>192</v>
      </c>
      <c r="H155" s="174">
        <v>26</v>
      </c>
      <c r="I155" s="175"/>
      <c r="J155" s="176">
        <f t="shared" si="40"/>
        <v>0</v>
      </c>
      <c r="K155" s="172" t="s">
        <v>1286</v>
      </c>
      <c r="L155" s="52"/>
      <c r="M155" s="177" t="s">
        <v>20</v>
      </c>
      <c r="N155" s="178" t="s">
        <v>45</v>
      </c>
      <c r="O155" s="33"/>
      <c r="P155" s="179">
        <f t="shared" si="41"/>
        <v>0</v>
      </c>
      <c r="Q155" s="179">
        <v>0</v>
      </c>
      <c r="R155" s="179">
        <f t="shared" si="42"/>
        <v>0</v>
      </c>
      <c r="S155" s="179">
        <v>0</v>
      </c>
      <c r="T155" s="180">
        <f t="shared" si="43"/>
        <v>0</v>
      </c>
      <c r="AR155" s="15" t="s">
        <v>143</v>
      </c>
      <c r="AT155" s="15" t="s">
        <v>145</v>
      </c>
      <c r="AU155" s="15" t="s">
        <v>22</v>
      </c>
      <c r="AY155" s="15" t="s">
        <v>144</v>
      </c>
      <c r="BE155" s="181">
        <f t="shared" si="44"/>
        <v>0</v>
      </c>
      <c r="BF155" s="181">
        <f t="shared" si="45"/>
        <v>0</v>
      </c>
      <c r="BG155" s="181">
        <f t="shared" si="46"/>
        <v>0</v>
      </c>
      <c r="BH155" s="181">
        <f t="shared" si="47"/>
        <v>0</v>
      </c>
      <c r="BI155" s="181">
        <f t="shared" si="48"/>
        <v>0</v>
      </c>
      <c r="BJ155" s="15" t="s">
        <v>22</v>
      </c>
      <c r="BK155" s="181">
        <f t="shared" si="49"/>
        <v>0</v>
      </c>
      <c r="BL155" s="15" t="s">
        <v>143</v>
      </c>
      <c r="BM155" s="15" t="s">
        <v>2137</v>
      </c>
    </row>
    <row r="156" spans="2:65" s="1" customFormat="1" ht="22.5" customHeight="1">
      <c r="B156" s="32"/>
      <c r="C156" s="170" t="s">
        <v>810</v>
      </c>
      <c r="D156" s="170" t="s">
        <v>145</v>
      </c>
      <c r="E156" s="171" t="s">
        <v>2138</v>
      </c>
      <c r="F156" s="172" t="s">
        <v>2139</v>
      </c>
      <c r="G156" s="173" t="s">
        <v>192</v>
      </c>
      <c r="H156" s="174">
        <v>37</v>
      </c>
      <c r="I156" s="175"/>
      <c r="J156" s="176">
        <f t="shared" si="40"/>
        <v>0</v>
      </c>
      <c r="K156" s="172" t="s">
        <v>1286</v>
      </c>
      <c r="L156" s="52"/>
      <c r="M156" s="177" t="s">
        <v>20</v>
      </c>
      <c r="N156" s="178" t="s">
        <v>45</v>
      </c>
      <c r="O156" s="33"/>
      <c r="P156" s="179">
        <f t="shared" si="41"/>
        <v>0</v>
      </c>
      <c r="Q156" s="179">
        <v>0</v>
      </c>
      <c r="R156" s="179">
        <f t="shared" si="42"/>
        <v>0</v>
      </c>
      <c r="S156" s="179">
        <v>0</v>
      </c>
      <c r="T156" s="180">
        <f t="shared" si="43"/>
        <v>0</v>
      </c>
      <c r="AR156" s="15" t="s">
        <v>143</v>
      </c>
      <c r="AT156" s="15" t="s">
        <v>145</v>
      </c>
      <c r="AU156" s="15" t="s">
        <v>22</v>
      </c>
      <c r="AY156" s="15" t="s">
        <v>144</v>
      </c>
      <c r="BE156" s="181">
        <f t="shared" si="44"/>
        <v>0</v>
      </c>
      <c r="BF156" s="181">
        <f t="shared" si="45"/>
        <v>0</v>
      </c>
      <c r="BG156" s="181">
        <f t="shared" si="46"/>
        <v>0</v>
      </c>
      <c r="BH156" s="181">
        <f t="shared" si="47"/>
        <v>0</v>
      </c>
      <c r="BI156" s="181">
        <f t="shared" si="48"/>
        <v>0</v>
      </c>
      <c r="BJ156" s="15" t="s">
        <v>22</v>
      </c>
      <c r="BK156" s="181">
        <f t="shared" si="49"/>
        <v>0</v>
      </c>
      <c r="BL156" s="15" t="s">
        <v>143</v>
      </c>
      <c r="BM156" s="15" t="s">
        <v>2140</v>
      </c>
    </row>
    <row r="157" spans="2:65" s="1" customFormat="1" ht="22.5" customHeight="1">
      <c r="B157" s="32"/>
      <c r="C157" s="170" t="s">
        <v>814</v>
      </c>
      <c r="D157" s="170" t="s">
        <v>145</v>
      </c>
      <c r="E157" s="171" t="s">
        <v>2141</v>
      </c>
      <c r="F157" s="172" t="s">
        <v>2142</v>
      </c>
      <c r="G157" s="173" t="s">
        <v>192</v>
      </c>
      <c r="H157" s="174">
        <v>7</v>
      </c>
      <c r="I157" s="175"/>
      <c r="J157" s="176">
        <f t="shared" si="40"/>
        <v>0</v>
      </c>
      <c r="K157" s="172" t="s">
        <v>1286</v>
      </c>
      <c r="L157" s="52"/>
      <c r="M157" s="177" t="s">
        <v>20</v>
      </c>
      <c r="N157" s="178" t="s">
        <v>45</v>
      </c>
      <c r="O157" s="33"/>
      <c r="P157" s="179">
        <f t="shared" si="41"/>
        <v>0</v>
      </c>
      <c r="Q157" s="179">
        <v>0</v>
      </c>
      <c r="R157" s="179">
        <f t="shared" si="42"/>
        <v>0</v>
      </c>
      <c r="S157" s="179">
        <v>0</v>
      </c>
      <c r="T157" s="180">
        <f t="shared" si="43"/>
        <v>0</v>
      </c>
      <c r="AR157" s="15" t="s">
        <v>143</v>
      </c>
      <c r="AT157" s="15" t="s">
        <v>145</v>
      </c>
      <c r="AU157" s="15" t="s">
        <v>22</v>
      </c>
      <c r="AY157" s="15" t="s">
        <v>144</v>
      </c>
      <c r="BE157" s="181">
        <f t="shared" si="44"/>
        <v>0</v>
      </c>
      <c r="BF157" s="181">
        <f t="shared" si="45"/>
        <v>0</v>
      </c>
      <c r="BG157" s="181">
        <f t="shared" si="46"/>
        <v>0</v>
      </c>
      <c r="BH157" s="181">
        <f t="shared" si="47"/>
        <v>0</v>
      </c>
      <c r="BI157" s="181">
        <f t="shared" si="48"/>
        <v>0</v>
      </c>
      <c r="BJ157" s="15" t="s">
        <v>22</v>
      </c>
      <c r="BK157" s="181">
        <f t="shared" si="49"/>
        <v>0</v>
      </c>
      <c r="BL157" s="15" t="s">
        <v>143</v>
      </c>
      <c r="BM157" s="15" t="s">
        <v>2143</v>
      </c>
    </row>
    <row r="158" spans="2:65" s="1" customFormat="1" ht="22.5" customHeight="1">
      <c r="B158" s="32"/>
      <c r="C158" s="170" t="s">
        <v>818</v>
      </c>
      <c r="D158" s="170" t="s">
        <v>145</v>
      </c>
      <c r="E158" s="171" t="s">
        <v>2144</v>
      </c>
      <c r="F158" s="172" t="s">
        <v>2145</v>
      </c>
      <c r="G158" s="173" t="s">
        <v>192</v>
      </c>
      <c r="H158" s="174">
        <v>23</v>
      </c>
      <c r="I158" s="175"/>
      <c r="J158" s="176">
        <f t="shared" si="40"/>
        <v>0</v>
      </c>
      <c r="K158" s="172" t="s">
        <v>1286</v>
      </c>
      <c r="L158" s="52"/>
      <c r="M158" s="177" t="s">
        <v>20</v>
      </c>
      <c r="N158" s="178" t="s">
        <v>45</v>
      </c>
      <c r="O158" s="33"/>
      <c r="P158" s="179">
        <f t="shared" si="41"/>
        <v>0</v>
      </c>
      <c r="Q158" s="179">
        <v>0</v>
      </c>
      <c r="R158" s="179">
        <f t="shared" si="42"/>
        <v>0</v>
      </c>
      <c r="S158" s="179">
        <v>0</v>
      </c>
      <c r="T158" s="180">
        <f t="shared" si="43"/>
        <v>0</v>
      </c>
      <c r="AR158" s="15" t="s">
        <v>143</v>
      </c>
      <c r="AT158" s="15" t="s">
        <v>145</v>
      </c>
      <c r="AU158" s="15" t="s">
        <v>22</v>
      </c>
      <c r="AY158" s="15" t="s">
        <v>144</v>
      </c>
      <c r="BE158" s="181">
        <f t="shared" si="44"/>
        <v>0</v>
      </c>
      <c r="BF158" s="181">
        <f t="shared" si="45"/>
        <v>0</v>
      </c>
      <c r="BG158" s="181">
        <f t="shared" si="46"/>
        <v>0</v>
      </c>
      <c r="BH158" s="181">
        <f t="shared" si="47"/>
        <v>0</v>
      </c>
      <c r="BI158" s="181">
        <f t="shared" si="48"/>
        <v>0</v>
      </c>
      <c r="BJ158" s="15" t="s">
        <v>22</v>
      </c>
      <c r="BK158" s="181">
        <f t="shared" si="49"/>
        <v>0</v>
      </c>
      <c r="BL158" s="15" t="s">
        <v>143</v>
      </c>
      <c r="BM158" s="15" t="s">
        <v>2146</v>
      </c>
    </row>
    <row r="159" spans="2:65" s="1" customFormat="1" ht="22.5" customHeight="1">
      <c r="B159" s="32"/>
      <c r="C159" s="170" t="s">
        <v>822</v>
      </c>
      <c r="D159" s="170" t="s">
        <v>145</v>
      </c>
      <c r="E159" s="171" t="s">
        <v>2147</v>
      </c>
      <c r="F159" s="172" t="s">
        <v>2148</v>
      </c>
      <c r="G159" s="173" t="s">
        <v>192</v>
      </c>
      <c r="H159" s="174">
        <v>15</v>
      </c>
      <c r="I159" s="175"/>
      <c r="J159" s="176">
        <f t="shared" si="40"/>
        <v>0</v>
      </c>
      <c r="K159" s="172" t="s">
        <v>1286</v>
      </c>
      <c r="L159" s="52"/>
      <c r="M159" s="177" t="s">
        <v>20</v>
      </c>
      <c r="N159" s="178" t="s">
        <v>45</v>
      </c>
      <c r="O159" s="33"/>
      <c r="P159" s="179">
        <f t="shared" si="41"/>
        <v>0</v>
      </c>
      <c r="Q159" s="179">
        <v>0</v>
      </c>
      <c r="R159" s="179">
        <f t="shared" si="42"/>
        <v>0</v>
      </c>
      <c r="S159" s="179">
        <v>0</v>
      </c>
      <c r="T159" s="180">
        <f t="shared" si="43"/>
        <v>0</v>
      </c>
      <c r="AR159" s="15" t="s">
        <v>143</v>
      </c>
      <c r="AT159" s="15" t="s">
        <v>145</v>
      </c>
      <c r="AU159" s="15" t="s">
        <v>22</v>
      </c>
      <c r="AY159" s="15" t="s">
        <v>144</v>
      </c>
      <c r="BE159" s="181">
        <f t="shared" si="44"/>
        <v>0</v>
      </c>
      <c r="BF159" s="181">
        <f t="shared" si="45"/>
        <v>0</v>
      </c>
      <c r="BG159" s="181">
        <f t="shared" si="46"/>
        <v>0</v>
      </c>
      <c r="BH159" s="181">
        <f t="shared" si="47"/>
        <v>0</v>
      </c>
      <c r="BI159" s="181">
        <f t="shared" si="48"/>
        <v>0</v>
      </c>
      <c r="BJ159" s="15" t="s">
        <v>22</v>
      </c>
      <c r="BK159" s="181">
        <f t="shared" si="49"/>
        <v>0</v>
      </c>
      <c r="BL159" s="15" t="s">
        <v>143</v>
      </c>
      <c r="BM159" s="15" t="s">
        <v>2149</v>
      </c>
    </row>
    <row r="160" spans="2:65" s="1" customFormat="1" ht="22.5" customHeight="1">
      <c r="B160" s="32"/>
      <c r="C160" s="170" t="s">
        <v>824</v>
      </c>
      <c r="D160" s="170" t="s">
        <v>145</v>
      </c>
      <c r="E160" s="171" t="s">
        <v>2150</v>
      </c>
      <c r="F160" s="172" t="s">
        <v>2151</v>
      </c>
      <c r="G160" s="173" t="s">
        <v>192</v>
      </c>
      <c r="H160" s="174">
        <v>59</v>
      </c>
      <c r="I160" s="175"/>
      <c r="J160" s="176">
        <f t="shared" si="40"/>
        <v>0</v>
      </c>
      <c r="K160" s="172" t="s">
        <v>1286</v>
      </c>
      <c r="L160" s="52"/>
      <c r="M160" s="177" t="s">
        <v>20</v>
      </c>
      <c r="N160" s="178" t="s">
        <v>45</v>
      </c>
      <c r="O160" s="33"/>
      <c r="P160" s="179">
        <f t="shared" si="41"/>
        <v>0</v>
      </c>
      <c r="Q160" s="179">
        <v>0</v>
      </c>
      <c r="R160" s="179">
        <f t="shared" si="42"/>
        <v>0</v>
      </c>
      <c r="S160" s="179">
        <v>0</v>
      </c>
      <c r="T160" s="180">
        <f t="shared" si="43"/>
        <v>0</v>
      </c>
      <c r="AR160" s="15" t="s">
        <v>143</v>
      </c>
      <c r="AT160" s="15" t="s">
        <v>145</v>
      </c>
      <c r="AU160" s="15" t="s">
        <v>22</v>
      </c>
      <c r="AY160" s="15" t="s">
        <v>144</v>
      </c>
      <c r="BE160" s="181">
        <f t="shared" si="44"/>
        <v>0</v>
      </c>
      <c r="BF160" s="181">
        <f t="shared" si="45"/>
        <v>0</v>
      </c>
      <c r="BG160" s="181">
        <f t="shared" si="46"/>
        <v>0</v>
      </c>
      <c r="BH160" s="181">
        <f t="shared" si="47"/>
        <v>0</v>
      </c>
      <c r="BI160" s="181">
        <f t="shared" si="48"/>
        <v>0</v>
      </c>
      <c r="BJ160" s="15" t="s">
        <v>22</v>
      </c>
      <c r="BK160" s="181">
        <f t="shared" si="49"/>
        <v>0</v>
      </c>
      <c r="BL160" s="15" t="s">
        <v>143</v>
      </c>
      <c r="BM160" s="15" t="s">
        <v>2152</v>
      </c>
    </row>
    <row r="161" spans="2:65" s="1" customFormat="1" ht="22.5" customHeight="1">
      <c r="B161" s="32"/>
      <c r="C161" s="170" t="s">
        <v>826</v>
      </c>
      <c r="D161" s="170" t="s">
        <v>145</v>
      </c>
      <c r="E161" s="171" t="s">
        <v>2153</v>
      </c>
      <c r="F161" s="172" t="s">
        <v>2154</v>
      </c>
      <c r="G161" s="173" t="s">
        <v>192</v>
      </c>
      <c r="H161" s="174">
        <v>58</v>
      </c>
      <c r="I161" s="175"/>
      <c r="J161" s="176">
        <f t="shared" si="40"/>
        <v>0</v>
      </c>
      <c r="K161" s="172" t="s">
        <v>1286</v>
      </c>
      <c r="L161" s="52"/>
      <c r="M161" s="177" t="s">
        <v>20</v>
      </c>
      <c r="N161" s="178" t="s">
        <v>45</v>
      </c>
      <c r="O161" s="33"/>
      <c r="P161" s="179">
        <f t="shared" si="41"/>
        <v>0</v>
      </c>
      <c r="Q161" s="179">
        <v>0</v>
      </c>
      <c r="R161" s="179">
        <f t="shared" si="42"/>
        <v>0</v>
      </c>
      <c r="S161" s="179">
        <v>0</v>
      </c>
      <c r="T161" s="180">
        <f t="shared" si="43"/>
        <v>0</v>
      </c>
      <c r="AR161" s="15" t="s">
        <v>143</v>
      </c>
      <c r="AT161" s="15" t="s">
        <v>145</v>
      </c>
      <c r="AU161" s="15" t="s">
        <v>22</v>
      </c>
      <c r="AY161" s="15" t="s">
        <v>144</v>
      </c>
      <c r="BE161" s="181">
        <f t="shared" si="44"/>
        <v>0</v>
      </c>
      <c r="BF161" s="181">
        <f t="shared" si="45"/>
        <v>0</v>
      </c>
      <c r="BG161" s="181">
        <f t="shared" si="46"/>
        <v>0</v>
      </c>
      <c r="BH161" s="181">
        <f t="shared" si="47"/>
        <v>0</v>
      </c>
      <c r="BI161" s="181">
        <f t="shared" si="48"/>
        <v>0</v>
      </c>
      <c r="BJ161" s="15" t="s">
        <v>22</v>
      </c>
      <c r="BK161" s="181">
        <f t="shared" si="49"/>
        <v>0</v>
      </c>
      <c r="BL161" s="15" t="s">
        <v>143</v>
      </c>
      <c r="BM161" s="15" t="s">
        <v>2155</v>
      </c>
    </row>
    <row r="162" spans="2:65" s="1" customFormat="1" ht="22.5" customHeight="1">
      <c r="B162" s="32"/>
      <c r="C162" s="170" t="s">
        <v>828</v>
      </c>
      <c r="D162" s="170" t="s">
        <v>145</v>
      </c>
      <c r="E162" s="171" t="s">
        <v>2156</v>
      </c>
      <c r="F162" s="172" t="s">
        <v>2157</v>
      </c>
      <c r="G162" s="173" t="s">
        <v>192</v>
      </c>
      <c r="H162" s="174">
        <v>3</v>
      </c>
      <c r="I162" s="175"/>
      <c r="J162" s="176">
        <f t="shared" si="40"/>
        <v>0</v>
      </c>
      <c r="K162" s="172" t="s">
        <v>1286</v>
      </c>
      <c r="L162" s="52"/>
      <c r="M162" s="177" t="s">
        <v>20</v>
      </c>
      <c r="N162" s="178" t="s">
        <v>45</v>
      </c>
      <c r="O162" s="33"/>
      <c r="P162" s="179">
        <f t="shared" si="41"/>
        <v>0</v>
      </c>
      <c r="Q162" s="179">
        <v>0</v>
      </c>
      <c r="R162" s="179">
        <f t="shared" si="42"/>
        <v>0</v>
      </c>
      <c r="S162" s="179">
        <v>0</v>
      </c>
      <c r="T162" s="180">
        <f t="shared" si="43"/>
        <v>0</v>
      </c>
      <c r="AR162" s="15" t="s">
        <v>143</v>
      </c>
      <c r="AT162" s="15" t="s">
        <v>145</v>
      </c>
      <c r="AU162" s="15" t="s">
        <v>22</v>
      </c>
      <c r="AY162" s="15" t="s">
        <v>144</v>
      </c>
      <c r="BE162" s="181">
        <f t="shared" si="44"/>
        <v>0</v>
      </c>
      <c r="BF162" s="181">
        <f t="shared" si="45"/>
        <v>0</v>
      </c>
      <c r="BG162" s="181">
        <f t="shared" si="46"/>
        <v>0</v>
      </c>
      <c r="BH162" s="181">
        <f t="shared" si="47"/>
        <v>0</v>
      </c>
      <c r="BI162" s="181">
        <f t="shared" si="48"/>
        <v>0</v>
      </c>
      <c r="BJ162" s="15" t="s">
        <v>22</v>
      </c>
      <c r="BK162" s="181">
        <f t="shared" si="49"/>
        <v>0</v>
      </c>
      <c r="BL162" s="15" t="s">
        <v>143</v>
      </c>
      <c r="BM162" s="15" t="s">
        <v>2158</v>
      </c>
    </row>
    <row r="163" spans="2:65" s="1" customFormat="1" ht="22.5" customHeight="1">
      <c r="B163" s="32"/>
      <c r="C163" s="170" t="s">
        <v>832</v>
      </c>
      <c r="D163" s="170" t="s">
        <v>145</v>
      </c>
      <c r="E163" s="171" t="s">
        <v>2159</v>
      </c>
      <c r="F163" s="172" t="s">
        <v>2160</v>
      </c>
      <c r="G163" s="173" t="s">
        <v>192</v>
      </c>
      <c r="H163" s="174">
        <v>25</v>
      </c>
      <c r="I163" s="175"/>
      <c r="J163" s="176">
        <f t="shared" si="40"/>
        <v>0</v>
      </c>
      <c r="K163" s="172" t="s">
        <v>1286</v>
      </c>
      <c r="L163" s="52"/>
      <c r="M163" s="177" t="s">
        <v>20</v>
      </c>
      <c r="N163" s="178" t="s">
        <v>45</v>
      </c>
      <c r="O163" s="33"/>
      <c r="P163" s="179">
        <f t="shared" si="41"/>
        <v>0</v>
      </c>
      <c r="Q163" s="179">
        <v>0</v>
      </c>
      <c r="R163" s="179">
        <f t="shared" si="42"/>
        <v>0</v>
      </c>
      <c r="S163" s="179">
        <v>0</v>
      </c>
      <c r="T163" s="180">
        <f t="shared" si="43"/>
        <v>0</v>
      </c>
      <c r="AR163" s="15" t="s">
        <v>143</v>
      </c>
      <c r="AT163" s="15" t="s">
        <v>145</v>
      </c>
      <c r="AU163" s="15" t="s">
        <v>22</v>
      </c>
      <c r="AY163" s="15" t="s">
        <v>144</v>
      </c>
      <c r="BE163" s="181">
        <f t="shared" si="44"/>
        <v>0</v>
      </c>
      <c r="BF163" s="181">
        <f t="shared" si="45"/>
        <v>0</v>
      </c>
      <c r="BG163" s="181">
        <f t="shared" si="46"/>
        <v>0</v>
      </c>
      <c r="BH163" s="181">
        <f t="shared" si="47"/>
        <v>0</v>
      </c>
      <c r="BI163" s="181">
        <f t="shared" si="48"/>
        <v>0</v>
      </c>
      <c r="BJ163" s="15" t="s">
        <v>22</v>
      </c>
      <c r="BK163" s="181">
        <f t="shared" si="49"/>
        <v>0</v>
      </c>
      <c r="BL163" s="15" t="s">
        <v>143</v>
      </c>
      <c r="BM163" s="15" t="s">
        <v>2161</v>
      </c>
    </row>
    <row r="164" spans="2:65" s="1" customFormat="1" ht="31.5" customHeight="1">
      <c r="B164" s="32"/>
      <c r="C164" s="170" t="s">
        <v>835</v>
      </c>
      <c r="D164" s="170" t="s">
        <v>145</v>
      </c>
      <c r="E164" s="171" t="s">
        <v>2162</v>
      </c>
      <c r="F164" s="172" t="s">
        <v>2163</v>
      </c>
      <c r="G164" s="173" t="s">
        <v>192</v>
      </c>
      <c r="H164" s="174">
        <v>52</v>
      </c>
      <c r="I164" s="175"/>
      <c r="J164" s="176">
        <f t="shared" si="40"/>
        <v>0</v>
      </c>
      <c r="K164" s="172" t="s">
        <v>1286</v>
      </c>
      <c r="L164" s="52"/>
      <c r="M164" s="177" t="s">
        <v>20</v>
      </c>
      <c r="N164" s="178" t="s">
        <v>45</v>
      </c>
      <c r="O164" s="33"/>
      <c r="P164" s="179">
        <f t="shared" si="41"/>
        <v>0</v>
      </c>
      <c r="Q164" s="179">
        <v>0</v>
      </c>
      <c r="R164" s="179">
        <f t="shared" si="42"/>
        <v>0</v>
      </c>
      <c r="S164" s="179">
        <v>0</v>
      </c>
      <c r="T164" s="180">
        <f t="shared" si="43"/>
        <v>0</v>
      </c>
      <c r="AR164" s="15" t="s">
        <v>143</v>
      </c>
      <c r="AT164" s="15" t="s">
        <v>145</v>
      </c>
      <c r="AU164" s="15" t="s">
        <v>22</v>
      </c>
      <c r="AY164" s="15" t="s">
        <v>144</v>
      </c>
      <c r="BE164" s="181">
        <f t="shared" si="44"/>
        <v>0</v>
      </c>
      <c r="BF164" s="181">
        <f t="shared" si="45"/>
        <v>0</v>
      </c>
      <c r="BG164" s="181">
        <f t="shared" si="46"/>
        <v>0</v>
      </c>
      <c r="BH164" s="181">
        <f t="shared" si="47"/>
        <v>0</v>
      </c>
      <c r="BI164" s="181">
        <f t="shared" si="48"/>
        <v>0</v>
      </c>
      <c r="BJ164" s="15" t="s">
        <v>22</v>
      </c>
      <c r="BK164" s="181">
        <f t="shared" si="49"/>
        <v>0</v>
      </c>
      <c r="BL164" s="15" t="s">
        <v>143</v>
      </c>
      <c r="BM164" s="15" t="s">
        <v>2164</v>
      </c>
    </row>
    <row r="165" spans="2:65" s="1" customFormat="1" ht="31.5" customHeight="1">
      <c r="B165" s="32"/>
      <c r="C165" s="170" t="s">
        <v>840</v>
      </c>
      <c r="D165" s="170" t="s">
        <v>145</v>
      </c>
      <c r="E165" s="171" t="s">
        <v>2165</v>
      </c>
      <c r="F165" s="172" t="s">
        <v>2166</v>
      </c>
      <c r="G165" s="173" t="s">
        <v>192</v>
      </c>
      <c r="H165" s="174">
        <v>9</v>
      </c>
      <c r="I165" s="175"/>
      <c r="J165" s="176">
        <f t="shared" si="40"/>
        <v>0</v>
      </c>
      <c r="K165" s="172" t="s">
        <v>1286</v>
      </c>
      <c r="L165" s="52"/>
      <c r="M165" s="177" t="s">
        <v>20</v>
      </c>
      <c r="N165" s="178" t="s">
        <v>45</v>
      </c>
      <c r="O165" s="33"/>
      <c r="P165" s="179">
        <f t="shared" si="41"/>
        <v>0</v>
      </c>
      <c r="Q165" s="179">
        <v>0</v>
      </c>
      <c r="R165" s="179">
        <f t="shared" si="42"/>
        <v>0</v>
      </c>
      <c r="S165" s="179">
        <v>0</v>
      </c>
      <c r="T165" s="180">
        <f t="shared" si="43"/>
        <v>0</v>
      </c>
      <c r="AR165" s="15" t="s">
        <v>143</v>
      </c>
      <c r="AT165" s="15" t="s">
        <v>145</v>
      </c>
      <c r="AU165" s="15" t="s">
        <v>22</v>
      </c>
      <c r="AY165" s="15" t="s">
        <v>144</v>
      </c>
      <c r="BE165" s="181">
        <f t="shared" si="44"/>
        <v>0</v>
      </c>
      <c r="BF165" s="181">
        <f t="shared" si="45"/>
        <v>0</v>
      </c>
      <c r="BG165" s="181">
        <f t="shared" si="46"/>
        <v>0</v>
      </c>
      <c r="BH165" s="181">
        <f t="shared" si="47"/>
        <v>0</v>
      </c>
      <c r="BI165" s="181">
        <f t="shared" si="48"/>
        <v>0</v>
      </c>
      <c r="BJ165" s="15" t="s">
        <v>22</v>
      </c>
      <c r="BK165" s="181">
        <f t="shared" si="49"/>
        <v>0</v>
      </c>
      <c r="BL165" s="15" t="s">
        <v>143</v>
      </c>
      <c r="BM165" s="15" t="s">
        <v>2167</v>
      </c>
    </row>
    <row r="166" spans="2:65" s="1" customFormat="1" ht="31.5" customHeight="1">
      <c r="B166" s="32"/>
      <c r="C166" s="170" t="s">
        <v>844</v>
      </c>
      <c r="D166" s="170" t="s">
        <v>145</v>
      </c>
      <c r="E166" s="171" t="s">
        <v>2168</v>
      </c>
      <c r="F166" s="172" t="s">
        <v>2169</v>
      </c>
      <c r="G166" s="173" t="s">
        <v>192</v>
      </c>
      <c r="H166" s="174">
        <v>37</v>
      </c>
      <c r="I166" s="175"/>
      <c r="J166" s="176">
        <f t="shared" si="40"/>
        <v>0</v>
      </c>
      <c r="K166" s="172" t="s">
        <v>1286</v>
      </c>
      <c r="L166" s="52"/>
      <c r="M166" s="177" t="s">
        <v>20</v>
      </c>
      <c r="N166" s="178" t="s">
        <v>45</v>
      </c>
      <c r="O166" s="33"/>
      <c r="P166" s="179">
        <f t="shared" si="41"/>
        <v>0</v>
      </c>
      <c r="Q166" s="179">
        <v>0</v>
      </c>
      <c r="R166" s="179">
        <f t="shared" si="42"/>
        <v>0</v>
      </c>
      <c r="S166" s="179">
        <v>0</v>
      </c>
      <c r="T166" s="180">
        <f t="shared" si="43"/>
        <v>0</v>
      </c>
      <c r="AR166" s="15" t="s">
        <v>143</v>
      </c>
      <c r="AT166" s="15" t="s">
        <v>145</v>
      </c>
      <c r="AU166" s="15" t="s">
        <v>22</v>
      </c>
      <c r="AY166" s="15" t="s">
        <v>144</v>
      </c>
      <c r="BE166" s="181">
        <f t="shared" si="44"/>
        <v>0</v>
      </c>
      <c r="BF166" s="181">
        <f t="shared" si="45"/>
        <v>0</v>
      </c>
      <c r="BG166" s="181">
        <f t="shared" si="46"/>
        <v>0</v>
      </c>
      <c r="BH166" s="181">
        <f t="shared" si="47"/>
        <v>0</v>
      </c>
      <c r="BI166" s="181">
        <f t="shared" si="48"/>
        <v>0</v>
      </c>
      <c r="BJ166" s="15" t="s">
        <v>22</v>
      </c>
      <c r="BK166" s="181">
        <f t="shared" si="49"/>
        <v>0</v>
      </c>
      <c r="BL166" s="15" t="s">
        <v>143</v>
      </c>
      <c r="BM166" s="15" t="s">
        <v>2170</v>
      </c>
    </row>
    <row r="167" spans="2:65" s="1" customFormat="1" ht="31.5" customHeight="1">
      <c r="B167" s="32"/>
      <c r="C167" s="170" t="s">
        <v>848</v>
      </c>
      <c r="D167" s="170" t="s">
        <v>145</v>
      </c>
      <c r="E167" s="171" t="s">
        <v>2171</v>
      </c>
      <c r="F167" s="172" t="s">
        <v>2172</v>
      </c>
      <c r="G167" s="173" t="s">
        <v>192</v>
      </c>
      <c r="H167" s="174">
        <v>10</v>
      </c>
      <c r="I167" s="175"/>
      <c r="J167" s="176">
        <f t="shared" si="40"/>
        <v>0</v>
      </c>
      <c r="K167" s="172" t="s">
        <v>1286</v>
      </c>
      <c r="L167" s="52"/>
      <c r="M167" s="177" t="s">
        <v>20</v>
      </c>
      <c r="N167" s="178" t="s">
        <v>45</v>
      </c>
      <c r="O167" s="33"/>
      <c r="P167" s="179">
        <f t="shared" si="41"/>
        <v>0</v>
      </c>
      <c r="Q167" s="179">
        <v>0</v>
      </c>
      <c r="R167" s="179">
        <f t="shared" si="42"/>
        <v>0</v>
      </c>
      <c r="S167" s="179">
        <v>0</v>
      </c>
      <c r="T167" s="180">
        <f t="shared" si="43"/>
        <v>0</v>
      </c>
      <c r="AR167" s="15" t="s">
        <v>143</v>
      </c>
      <c r="AT167" s="15" t="s">
        <v>145</v>
      </c>
      <c r="AU167" s="15" t="s">
        <v>22</v>
      </c>
      <c r="AY167" s="15" t="s">
        <v>144</v>
      </c>
      <c r="BE167" s="181">
        <f t="shared" si="44"/>
        <v>0</v>
      </c>
      <c r="BF167" s="181">
        <f t="shared" si="45"/>
        <v>0</v>
      </c>
      <c r="BG167" s="181">
        <f t="shared" si="46"/>
        <v>0</v>
      </c>
      <c r="BH167" s="181">
        <f t="shared" si="47"/>
        <v>0</v>
      </c>
      <c r="BI167" s="181">
        <f t="shared" si="48"/>
        <v>0</v>
      </c>
      <c r="BJ167" s="15" t="s">
        <v>22</v>
      </c>
      <c r="BK167" s="181">
        <f t="shared" si="49"/>
        <v>0</v>
      </c>
      <c r="BL167" s="15" t="s">
        <v>143</v>
      </c>
      <c r="BM167" s="15" t="s">
        <v>2173</v>
      </c>
    </row>
    <row r="168" spans="2:65" s="1" customFormat="1" ht="31.5" customHeight="1">
      <c r="B168" s="32"/>
      <c r="C168" s="170" t="s">
        <v>852</v>
      </c>
      <c r="D168" s="170" t="s">
        <v>145</v>
      </c>
      <c r="E168" s="171" t="s">
        <v>2174</v>
      </c>
      <c r="F168" s="172" t="s">
        <v>2175</v>
      </c>
      <c r="G168" s="173" t="s">
        <v>192</v>
      </c>
      <c r="H168" s="174">
        <v>15</v>
      </c>
      <c r="I168" s="175"/>
      <c r="J168" s="176">
        <f t="shared" si="40"/>
        <v>0</v>
      </c>
      <c r="K168" s="172" t="s">
        <v>1286</v>
      </c>
      <c r="L168" s="52"/>
      <c r="M168" s="177" t="s">
        <v>20</v>
      </c>
      <c r="N168" s="178" t="s">
        <v>45</v>
      </c>
      <c r="O168" s="33"/>
      <c r="P168" s="179">
        <f t="shared" si="41"/>
        <v>0</v>
      </c>
      <c r="Q168" s="179">
        <v>0</v>
      </c>
      <c r="R168" s="179">
        <f t="shared" si="42"/>
        <v>0</v>
      </c>
      <c r="S168" s="179">
        <v>0</v>
      </c>
      <c r="T168" s="180">
        <f t="shared" si="43"/>
        <v>0</v>
      </c>
      <c r="AR168" s="15" t="s">
        <v>143</v>
      </c>
      <c r="AT168" s="15" t="s">
        <v>145</v>
      </c>
      <c r="AU168" s="15" t="s">
        <v>22</v>
      </c>
      <c r="AY168" s="15" t="s">
        <v>144</v>
      </c>
      <c r="BE168" s="181">
        <f t="shared" si="44"/>
        <v>0</v>
      </c>
      <c r="BF168" s="181">
        <f t="shared" si="45"/>
        <v>0</v>
      </c>
      <c r="BG168" s="181">
        <f t="shared" si="46"/>
        <v>0</v>
      </c>
      <c r="BH168" s="181">
        <f t="shared" si="47"/>
        <v>0</v>
      </c>
      <c r="BI168" s="181">
        <f t="shared" si="48"/>
        <v>0</v>
      </c>
      <c r="BJ168" s="15" t="s">
        <v>22</v>
      </c>
      <c r="BK168" s="181">
        <f t="shared" si="49"/>
        <v>0</v>
      </c>
      <c r="BL168" s="15" t="s">
        <v>143</v>
      </c>
      <c r="BM168" s="15" t="s">
        <v>2176</v>
      </c>
    </row>
    <row r="169" spans="2:65" s="1" customFormat="1" ht="31.5" customHeight="1">
      <c r="B169" s="32"/>
      <c r="C169" s="170" t="s">
        <v>856</v>
      </c>
      <c r="D169" s="170" t="s">
        <v>145</v>
      </c>
      <c r="E169" s="171" t="s">
        <v>2177</v>
      </c>
      <c r="F169" s="172" t="s">
        <v>2178</v>
      </c>
      <c r="G169" s="173" t="s">
        <v>192</v>
      </c>
      <c r="H169" s="174">
        <v>14</v>
      </c>
      <c r="I169" s="175"/>
      <c r="J169" s="176">
        <f t="shared" si="40"/>
        <v>0</v>
      </c>
      <c r="K169" s="172" t="s">
        <v>1286</v>
      </c>
      <c r="L169" s="52"/>
      <c r="M169" s="177" t="s">
        <v>20</v>
      </c>
      <c r="N169" s="178" t="s">
        <v>45</v>
      </c>
      <c r="O169" s="33"/>
      <c r="P169" s="179">
        <f t="shared" si="41"/>
        <v>0</v>
      </c>
      <c r="Q169" s="179">
        <v>0</v>
      </c>
      <c r="R169" s="179">
        <f t="shared" si="42"/>
        <v>0</v>
      </c>
      <c r="S169" s="179">
        <v>0</v>
      </c>
      <c r="T169" s="180">
        <f t="shared" si="43"/>
        <v>0</v>
      </c>
      <c r="AR169" s="15" t="s">
        <v>143</v>
      </c>
      <c r="AT169" s="15" t="s">
        <v>145</v>
      </c>
      <c r="AU169" s="15" t="s">
        <v>22</v>
      </c>
      <c r="AY169" s="15" t="s">
        <v>144</v>
      </c>
      <c r="BE169" s="181">
        <f t="shared" si="44"/>
        <v>0</v>
      </c>
      <c r="BF169" s="181">
        <f t="shared" si="45"/>
        <v>0</v>
      </c>
      <c r="BG169" s="181">
        <f t="shared" si="46"/>
        <v>0</v>
      </c>
      <c r="BH169" s="181">
        <f t="shared" si="47"/>
        <v>0</v>
      </c>
      <c r="BI169" s="181">
        <f t="shared" si="48"/>
        <v>0</v>
      </c>
      <c r="BJ169" s="15" t="s">
        <v>22</v>
      </c>
      <c r="BK169" s="181">
        <f t="shared" si="49"/>
        <v>0</v>
      </c>
      <c r="BL169" s="15" t="s">
        <v>143</v>
      </c>
      <c r="BM169" s="15" t="s">
        <v>2179</v>
      </c>
    </row>
    <row r="170" spans="2:65" s="1" customFormat="1" ht="31.5" customHeight="1">
      <c r="B170" s="32"/>
      <c r="C170" s="170" t="s">
        <v>860</v>
      </c>
      <c r="D170" s="170" t="s">
        <v>145</v>
      </c>
      <c r="E170" s="171" t="s">
        <v>2180</v>
      </c>
      <c r="F170" s="172" t="s">
        <v>2181</v>
      </c>
      <c r="G170" s="173" t="s">
        <v>192</v>
      </c>
      <c r="H170" s="174">
        <v>4</v>
      </c>
      <c r="I170" s="175"/>
      <c r="J170" s="176">
        <f t="shared" si="40"/>
        <v>0</v>
      </c>
      <c r="K170" s="172" t="s">
        <v>1286</v>
      </c>
      <c r="L170" s="52"/>
      <c r="M170" s="177" t="s">
        <v>20</v>
      </c>
      <c r="N170" s="178" t="s">
        <v>45</v>
      </c>
      <c r="O170" s="33"/>
      <c r="P170" s="179">
        <f t="shared" si="41"/>
        <v>0</v>
      </c>
      <c r="Q170" s="179">
        <v>0</v>
      </c>
      <c r="R170" s="179">
        <f t="shared" si="42"/>
        <v>0</v>
      </c>
      <c r="S170" s="179">
        <v>0</v>
      </c>
      <c r="T170" s="180">
        <f t="shared" si="43"/>
        <v>0</v>
      </c>
      <c r="AR170" s="15" t="s">
        <v>143</v>
      </c>
      <c r="AT170" s="15" t="s">
        <v>145</v>
      </c>
      <c r="AU170" s="15" t="s">
        <v>22</v>
      </c>
      <c r="AY170" s="15" t="s">
        <v>144</v>
      </c>
      <c r="BE170" s="181">
        <f t="shared" si="44"/>
        <v>0</v>
      </c>
      <c r="BF170" s="181">
        <f t="shared" si="45"/>
        <v>0</v>
      </c>
      <c r="BG170" s="181">
        <f t="shared" si="46"/>
        <v>0</v>
      </c>
      <c r="BH170" s="181">
        <f t="shared" si="47"/>
        <v>0</v>
      </c>
      <c r="BI170" s="181">
        <f t="shared" si="48"/>
        <v>0</v>
      </c>
      <c r="BJ170" s="15" t="s">
        <v>22</v>
      </c>
      <c r="BK170" s="181">
        <f t="shared" si="49"/>
        <v>0</v>
      </c>
      <c r="BL170" s="15" t="s">
        <v>143</v>
      </c>
      <c r="BM170" s="15" t="s">
        <v>2182</v>
      </c>
    </row>
    <row r="171" spans="2:65" s="1" customFormat="1" ht="22.5" customHeight="1">
      <c r="B171" s="32"/>
      <c r="C171" s="170" t="s">
        <v>864</v>
      </c>
      <c r="D171" s="170" t="s">
        <v>145</v>
      </c>
      <c r="E171" s="171" t="s">
        <v>225</v>
      </c>
      <c r="F171" s="172" t="s">
        <v>2183</v>
      </c>
      <c r="G171" s="173" t="s">
        <v>192</v>
      </c>
      <c r="H171" s="174">
        <v>7</v>
      </c>
      <c r="I171" s="175"/>
      <c r="J171" s="176">
        <f t="shared" si="40"/>
        <v>0</v>
      </c>
      <c r="K171" s="172" t="s">
        <v>149</v>
      </c>
      <c r="L171" s="52"/>
      <c r="M171" s="177" t="s">
        <v>20</v>
      </c>
      <c r="N171" s="178" t="s">
        <v>45</v>
      </c>
      <c r="O171" s="33"/>
      <c r="P171" s="179">
        <f t="shared" si="41"/>
        <v>0</v>
      </c>
      <c r="Q171" s="179">
        <v>0</v>
      </c>
      <c r="R171" s="179">
        <f t="shared" si="42"/>
        <v>0</v>
      </c>
      <c r="S171" s="179">
        <v>0</v>
      </c>
      <c r="T171" s="180">
        <f t="shared" si="43"/>
        <v>0</v>
      </c>
      <c r="AR171" s="15" t="s">
        <v>143</v>
      </c>
      <c r="AT171" s="15" t="s">
        <v>145</v>
      </c>
      <c r="AU171" s="15" t="s">
        <v>22</v>
      </c>
      <c r="AY171" s="15" t="s">
        <v>144</v>
      </c>
      <c r="BE171" s="181">
        <f t="shared" si="44"/>
        <v>0</v>
      </c>
      <c r="BF171" s="181">
        <f t="shared" si="45"/>
        <v>0</v>
      </c>
      <c r="BG171" s="181">
        <f t="shared" si="46"/>
        <v>0</v>
      </c>
      <c r="BH171" s="181">
        <f t="shared" si="47"/>
        <v>0</v>
      </c>
      <c r="BI171" s="181">
        <f t="shared" si="48"/>
        <v>0</v>
      </c>
      <c r="BJ171" s="15" t="s">
        <v>22</v>
      </c>
      <c r="BK171" s="181">
        <f t="shared" si="49"/>
        <v>0</v>
      </c>
      <c r="BL171" s="15" t="s">
        <v>143</v>
      </c>
      <c r="BM171" s="15" t="s">
        <v>2184</v>
      </c>
    </row>
    <row r="172" spans="2:65" s="1" customFormat="1" ht="22.5" customHeight="1">
      <c r="B172" s="32"/>
      <c r="C172" s="170" t="s">
        <v>868</v>
      </c>
      <c r="D172" s="170" t="s">
        <v>145</v>
      </c>
      <c r="E172" s="171" t="s">
        <v>202</v>
      </c>
      <c r="F172" s="172" t="s">
        <v>2099</v>
      </c>
      <c r="G172" s="173" t="s">
        <v>192</v>
      </c>
      <c r="H172" s="174">
        <v>10</v>
      </c>
      <c r="I172" s="175"/>
      <c r="J172" s="176">
        <f t="shared" si="40"/>
        <v>0</v>
      </c>
      <c r="K172" s="172" t="s">
        <v>149</v>
      </c>
      <c r="L172" s="52"/>
      <c r="M172" s="177" t="s">
        <v>20</v>
      </c>
      <c r="N172" s="178" t="s">
        <v>45</v>
      </c>
      <c r="O172" s="33"/>
      <c r="P172" s="179">
        <f t="shared" si="41"/>
        <v>0</v>
      </c>
      <c r="Q172" s="179">
        <v>0</v>
      </c>
      <c r="R172" s="179">
        <f t="shared" si="42"/>
        <v>0</v>
      </c>
      <c r="S172" s="179">
        <v>0</v>
      </c>
      <c r="T172" s="180">
        <f t="shared" si="43"/>
        <v>0</v>
      </c>
      <c r="AR172" s="15" t="s">
        <v>143</v>
      </c>
      <c r="AT172" s="15" t="s">
        <v>145</v>
      </c>
      <c r="AU172" s="15" t="s">
        <v>22</v>
      </c>
      <c r="AY172" s="15" t="s">
        <v>144</v>
      </c>
      <c r="BE172" s="181">
        <f t="shared" si="44"/>
        <v>0</v>
      </c>
      <c r="BF172" s="181">
        <f t="shared" si="45"/>
        <v>0</v>
      </c>
      <c r="BG172" s="181">
        <f t="shared" si="46"/>
        <v>0</v>
      </c>
      <c r="BH172" s="181">
        <f t="shared" si="47"/>
        <v>0</v>
      </c>
      <c r="BI172" s="181">
        <f t="shared" si="48"/>
        <v>0</v>
      </c>
      <c r="BJ172" s="15" t="s">
        <v>22</v>
      </c>
      <c r="BK172" s="181">
        <f t="shared" si="49"/>
        <v>0</v>
      </c>
      <c r="BL172" s="15" t="s">
        <v>143</v>
      </c>
      <c r="BM172" s="15" t="s">
        <v>2185</v>
      </c>
    </row>
    <row r="173" spans="2:65" s="1" customFormat="1" ht="22.5" customHeight="1">
      <c r="B173" s="32"/>
      <c r="C173" s="170" t="s">
        <v>872</v>
      </c>
      <c r="D173" s="170" t="s">
        <v>145</v>
      </c>
      <c r="E173" s="171" t="s">
        <v>229</v>
      </c>
      <c r="F173" s="172" t="s">
        <v>2186</v>
      </c>
      <c r="G173" s="173" t="s">
        <v>192</v>
      </c>
      <c r="H173" s="174">
        <v>53</v>
      </c>
      <c r="I173" s="175"/>
      <c r="J173" s="176">
        <f t="shared" si="40"/>
        <v>0</v>
      </c>
      <c r="K173" s="172" t="s">
        <v>149</v>
      </c>
      <c r="L173" s="52"/>
      <c r="M173" s="177" t="s">
        <v>20</v>
      </c>
      <c r="N173" s="178" t="s">
        <v>45</v>
      </c>
      <c r="O173" s="33"/>
      <c r="P173" s="179">
        <f t="shared" si="41"/>
        <v>0</v>
      </c>
      <c r="Q173" s="179">
        <v>0</v>
      </c>
      <c r="R173" s="179">
        <f t="shared" si="42"/>
        <v>0</v>
      </c>
      <c r="S173" s="179">
        <v>0</v>
      </c>
      <c r="T173" s="180">
        <f t="shared" si="43"/>
        <v>0</v>
      </c>
      <c r="AR173" s="15" t="s">
        <v>143</v>
      </c>
      <c r="AT173" s="15" t="s">
        <v>145</v>
      </c>
      <c r="AU173" s="15" t="s">
        <v>22</v>
      </c>
      <c r="AY173" s="15" t="s">
        <v>144</v>
      </c>
      <c r="BE173" s="181">
        <f t="shared" si="44"/>
        <v>0</v>
      </c>
      <c r="BF173" s="181">
        <f t="shared" si="45"/>
        <v>0</v>
      </c>
      <c r="BG173" s="181">
        <f t="shared" si="46"/>
        <v>0</v>
      </c>
      <c r="BH173" s="181">
        <f t="shared" si="47"/>
        <v>0</v>
      </c>
      <c r="BI173" s="181">
        <f t="shared" si="48"/>
        <v>0</v>
      </c>
      <c r="BJ173" s="15" t="s">
        <v>22</v>
      </c>
      <c r="BK173" s="181">
        <f t="shared" si="49"/>
        <v>0</v>
      </c>
      <c r="BL173" s="15" t="s">
        <v>143</v>
      </c>
      <c r="BM173" s="15" t="s">
        <v>2187</v>
      </c>
    </row>
    <row r="174" spans="2:65" s="1" customFormat="1" ht="22.5" customHeight="1">
      <c r="B174" s="32"/>
      <c r="C174" s="170" t="s">
        <v>876</v>
      </c>
      <c r="D174" s="170" t="s">
        <v>145</v>
      </c>
      <c r="E174" s="171" t="s">
        <v>233</v>
      </c>
      <c r="F174" s="172" t="s">
        <v>2188</v>
      </c>
      <c r="G174" s="173" t="s">
        <v>192</v>
      </c>
      <c r="H174" s="174">
        <v>40</v>
      </c>
      <c r="I174" s="175"/>
      <c r="J174" s="176">
        <f t="shared" si="40"/>
        <v>0</v>
      </c>
      <c r="K174" s="172" t="s">
        <v>149</v>
      </c>
      <c r="L174" s="52"/>
      <c r="M174" s="177" t="s">
        <v>20</v>
      </c>
      <c r="N174" s="178" t="s">
        <v>45</v>
      </c>
      <c r="O174" s="33"/>
      <c r="P174" s="179">
        <f t="shared" si="41"/>
        <v>0</v>
      </c>
      <c r="Q174" s="179">
        <v>0</v>
      </c>
      <c r="R174" s="179">
        <f t="shared" si="42"/>
        <v>0</v>
      </c>
      <c r="S174" s="179">
        <v>0</v>
      </c>
      <c r="T174" s="180">
        <f t="shared" si="43"/>
        <v>0</v>
      </c>
      <c r="AR174" s="15" t="s">
        <v>143</v>
      </c>
      <c r="AT174" s="15" t="s">
        <v>145</v>
      </c>
      <c r="AU174" s="15" t="s">
        <v>22</v>
      </c>
      <c r="AY174" s="15" t="s">
        <v>144</v>
      </c>
      <c r="BE174" s="181">
        <f t="shared" si="44"/>
        <v>0</v>
      </c>
      <c r="BF174" s="181">
        <f t="shared" si="45"/>
        <v>0</v>
      </c>
      <c r="BG174" s="181">
        <f t="shared" si="46"/>
        <v>0</v>
      </c>
      <c r="BH174" s="181">
        <f t="shared" si="47"/>
        <v>0</v>
      </c>
      <c r="BI174" s="181">
        <f t="shared" si="48"/>
        <v>0</v>
      </c>
      <c r="BJ174" s="15" t="s">
        <v>22</v>
      </c>
      <c r="BK174" s="181">
        <f t="shared" si="49"/>
        <v>0</v>
      </c>
      <c r="BL174" s="15" t="s">
        <v>143</v>
      </c>
      <c r="BM174" s="15" t="s">
        <v>2189</v>
      </c>
    </row>
    <row r="175" spans="2:65" s="1" customFormat="1" ht="22.5" customHeight="1">
      <c r="B175" s="32"/>
      <c r="C175" s="170" t="s">
        <v>880</v>
      </c>
      <c r="D175" s="170" t="s">
        <v>145</v>
      </c>
      <c r="E175" s="171" t="s">
        <v>237</v>
      </c>
      <c r="F175" s="172" t="s">
        <v>2190</v>
      </c>
      <c r="G175" s="173" t="s">
        <v>192</v>
      </c>
      <c r="H175" s="174">
        <v>13</v>
      </c>
      <c r="I175" s="175"/>
      <c r="J175" s="176">
        <f t="shared" si="40"/>
        <v>0</v>
      </c>
      <c r="K175" s="172" t="s">
        <v>149</v>
      </c>
      <c r="L175" s="52"/>
      <c r="M175" s="177" t="s">
        <v>20</v>
      </c>
      <c r="N175" s="178" t="s">
        <v>45</v>
      </c>
      <c r="O175" s="33"/>
      <c r="P175" s="179">
        <f t="shared" si="41"/>
        <v>0</v>
      </c>
      <c r="Q175" s="179">
        <v>0</v>
      </c>
      <c r="R175" s="179">
        <f t="shared" si="42"/>
        <v>0</v>
      </c>
      <c r="S175" s="179">
        <v>0</v>
      </c>
      <c r="T175" s="180">
        <f t="shared" si="43"/>
        <v>0</v>
      </c>
      <c r="AR175" s="15" t="s">
        <v>143</v>
      </c>
      <c r="AT175" s="15" t="s">
        <v>145</v>
      </c>
      <c r="AU175" s="15" t="s">
        <v>22</v>
      </c>
      <c r="AY175" s="15" t="s">
        <v>144</v>
      </c>
      <c r="BE175" s="181">
        <f t="shared" si="44"/>
        <v>0</v>
      </c>
      <c r="BF175" s="181">
        <f t="shared" si="45"/>
        <v>0</v>
      </c>
      <c r="BG175" s="181">
        <f t="shared" si="46"/>
        <v>0</v>
      </c>
      <c r="BH175" s="181">
        <f t="shared" si="47"/>
        <v>0</v>
      </c>
      <c r="BI175" s="181">
        <f t="shared" si="48"/>
        <v>0</v>
      </c>
      <c r="BJ175" s="15" t="s">
        <v>22</v>
      </c>
      <c r="BK175" s="181">
        <f t="shared" si="49"/>
        <v>0</v>
      </c>
      <c r="BL175" s="15" t="s">
        <v>143</v>
      </c>
      <c r="BM175" s="15" t="s">
        <v>2191</v>
      </c>
    </row>
    <row r="176" spans="2:65" s="1" customFormat="1" ht="31.5" customHeight="1">
      <c r="B176" s="32"/>
      <c r="C176" s="170" t="s">
        <v>884</v>
      </c>
      <c r="D176" s="170" t="s">
        <v>145</v>
      </c>
      <c r="E176" s="171" t="s">
        <v>241</v>
      </c>
      <c r="F176" s="172" t="s">
        <v>2192</v>
      </c>
      <c r="G176" s="173" t="s">
        <v>148</v>
      </c>
      <c r="H176" s="174">
        <v>32</v>
      </c>
      <c r="I176" s="175"/>
      <c r="J176" s="176">
        <f t="shared" si="40"/>
        <v>0</v>
      </c>
      <c r="K176" s="172" t="s">
        <v>149</v>
      </c>
      <c r="L176" s="52"/>
      <c r="M176" s="177" t="s">
        <v>20</v>
      </c>
      <c r="N176" s="178" t="s">
        <v>45</v>
      </c>
      <c r="O176" s="33"/>
      <c r="P176" s="179">
        <f t="shared" si="41"/>
        <v>0</v>
      </c>
      <c r="Q176" s="179">
        <v>0</v>
      </c>
      <c r="R176" s="179">
        <f t="shared" si="42"/>
        <v>0</v>
      </c>
      <c r="S176" s="179">
        <v>0</v>
      </c>
      <c r="T176" s="180">
        <f t="shared" si="43"/>
        <v>0</v>
      </c>
      <c r="AR176" s="15" t="s">
        <v>143</v>
      </c>
      <c r="AT176" s="15" t="s">
        <v>145</v>
      </c>
      <c r="AU176" s="15" t="s">
        <v>22</v>
      </c>
      <c r="AY176" s="15" t="s">
        <v>144</v>
      </c>
      <c r="BE176" s="181">
        <f t="shared" si="44"/>
        <v>0</v>
      </c>
      <c r="BF176" s="181">
        <f t="shared" si="45"/>
        <v>0</v>
      </c>
      <c r="BG176" s="181">
        <f t="shared" si="46"/>
        <v>0</v>
      </c>
      <c r="BH176" s="181">
        <f t="shared" si="47"/>
        <v>0</v>
      </c>
      <c r="BI176" s="181">
        <f t="shared" si="48"/>
        <v>0</v>
      </c>
      <c r="BJ176" s="15" t="s">
        <v>22</v>
      </c>
      <c r="BK176" s="181">
        <f t="shared" si="49"/>
        <v>0</v>
      </c>
      <c r="BL176" s="15" t="s">
        <v>143</v>
      </c>
      <c r="BM176" s="15" t="s">
        <v>2193</v>
      </c>
    </row>
    <row r="177" spans="2:65" s="1" customFormat="1" ht="22.5" customHeight="1">
      <c r="B177" s="32"/>
      <c r="C177" s="170" t="s">
        <v>888</v>
      </c>
      <c r="D177" s="170" t="s">
        <v>145</v>
      </c>
      <c r="E177" s="171" t="s">
        <v>222</v>
      </c>
      <c r="F177" s="172" t="s">
        <v>2112</v>
      </c>
      <c r="G177" s="173" t="s">
        <v>148</v>
      </c>
      <c r="H177" s="174">
        <v>3</v>
      </c>
      <c r="I177" s="175"/>
      <c r="J177" s="176">
        <f t="shared" si="40"/>
        <v>0</v>
      </c>
      <c r="K177" s="172" t="s">
        <v>149</v>
      </c>
      <c r="L177" s="52"/>
      <c r="M177" s="177" t="s">
        <v>20</v>
      </c>
      <c r="N177" s="178" t="s">
        <v>45</v>
      </c>
      <c r="O177" s="33"/>
      <c r="P177" s="179">
        <f t="shared" si="41"/>
        <v>0</v>
      </c>
      <c r="Q177" s="179">
        <v>0</v>
      </c>
      <c r="R177" s="179">
        <f t="shared" si="42"/>
        <v>0</v>
      </c>
      <c r="S177" s="179">
        <v>0</v>
      </c>
      <c r="T177" s="180">
        <f t="shared" si="43"/>
        <v>0</v>
      </c>
      <c r="AR177" s="15" t="s">
        <v>143</v>
      </c>
      <c r="AT177" s="15" t="s">
        <v>145</v>
      </c>
      <c r="AU177" s="15" t="s">
        <v>22</v>
      </c>
      <c r="AY177" s="15" t="s">
        <v>144</v>
      </c>
      <c r="BE177" s="181">
        <f t="shared" si="44"/>
        <v>0</v>
      </c>
      <c r="BF177" s="181">
        <f t="shared" si="45"/>
        <v>0</v>
      </c>
      <c r="BG177" s="181">
        <f t="shared" si="46"/>
        <v>0</v>
      </c>
      <c r="BH177" s="181">
        <f t="shared" si="47"/>
        <v>0</v>
      </c>
      <c r="BI177" s="181">
        <f t="shared" si="48"/>
        <v>0</v>
      </c>
      <c r="BJ177" s="15" t="s">
        <v>22</v>
      </c>
      <c r="BK177" s="181">
        <f t="shared" si="49"/>
        <v>0</v>
      </c>
      <c r="BL177" s="15" t="s">
        <v>143</v>
      </c>
      <c r="BM177" s="15" t="s">
        <v>2194</v>
      </c>
    </row>
    <row r="178" spans="2:65" s="1" customFormat="1" ht="44.25" customHeight="1">
      <c r="B178" s="32"/>
      <c r="C178" s="170" t="s">
        <v>892</v>
      </c>
      <c r="D178" s="170" t="s">
        <v>145</v>
      </c>
      <c r="E178" s="171" t="s">
        <v>245</v>
      </c>
      <c r="F178" s="172" t="s">
        <v>2195</v>
      </c>
      <c r="G178" s="173" t="s">
        <v>153</v>
      </c>
      <c r="H178" s="174">
        <v>10</v>
      </c>
      <c r="I178" s="175"/>
      <c r="J178" s="176">
        <f t="shared" si="40"/>
        <v>0</v>
      </c>
      <c r="K178" s="172" t="s">
        <v>149</v>
      </c>
      <c r="L178" s="52"/>
      <c r="M178" s="177" t="s">
        <v>20</v>
      </c>
      <c r="N178" s="178" t="s">
        <v>45</v>
      </c>
      <c r="O178" s="33"/>
      <c r="P178" s="179">
        <f t="shared" si="41"/>
        <v>0</v>
      </c>
      <c r="Q178" s="179">
        <v>0</v>
      </c>
      <c r="R178" s="179">
        <f t="shared" si="42"/>
        <v>0</v>
      </c>
      <c r="S178" s="179">
        <v>0</v>
      </c>
      <c r="T178" s="180">
        <f t="shared" si="43"/>
        <v>0</v>
      </c>
      <c r="AR178" s="15" t="s">
        <v>143</v>
      </c>
      <c r="AT178" s="15" t="s">
        <v>145</v>
      </c>
      <c r="AU178" s="15" t="s">
        <v>22</v>
      </c>
      <c r="AY178" s="15" t="s">
        <v>144</v>
      </c>
      <c r="BE178" s="181">
        <f t="shared" si="44"/>
        <v>0</v>
      </c>
      <c r="BF178" s="181">
        <f t="shared" si="45"/>
        <v>0</v>
      </c>
      <c r="BG178" s="181">
        <f t="shared" si="46"/>
        <v>0</v>
      </c>
      <c r="BH178" s="181">
        <f t="shared" si="47"/>
        <v>0</v>
      </c>
      <c r="BI178" s="181">
        <f t="shared" si="48"/>
        <v>0</v>
      </c>
      <c r="BJ178" s="15" t="s">
        <v>22</v>
      </c>
      <c r="BK178" s="181">
        <f t="shared" si="49"/>
        <v>0</v>
      </c>
      <c r="BL178" s="15" t="s">
        <v>143</v>
      </c>
      <c r="BM178" s="15" t="s">
        <v>2196</v>
      </c>
    </row>
    <row r="179" spans="2:65" s="1" customFormat="1" ht="57" customHeight="1">
      <c r="B179" s="32"/>
      <c r="C179" s="170" t="s">
        <v>896</v>
      </c>
      <c r="D179" s="170" t="s">
        <v>145</v>
      </c>
      <c r="E179" s="171" t="s">
        <v>249</v>
      </c>
      <c r="F179" s="172" t="s">
        <v>2197</v>
      </c>
      <c r="G179" s="173" t="s">
        <v>153</v>
      </c>
      <c r="H179" s="174">
        <v>1</v>
      </c>
      <c r="I179" s="175"/>
      <c r="J179" s="176">
        <f t="shared" si="40"/>
        <v>0</v>
      </c>
      <c r="K179" s="172" t="s">
        <v>149</v>
      </c>
      <c r="L179" s="52"/>
      <c r="M179" s="177" t="s">
        <v>20</v>
      </c>
      <c r="N179" s="178" t="s">
        <v>45</v>
      </c>
      <c r="O179" s="33"/>
      <c r="P179" s="179">
        <f t="shared" si="41"/>
        <v>0</v>
      </c>
      <c r="Q179" s="179">
        <v>0</v>
      </c>
      <c r="R179" s="179">
        <f t="shared" si="42"/>
        <v>0</v>
      </c>
      <c r="S179" s="179">
        <v>0</v>
      </c>
      <c r="T179" s="180">
        <f t="shared" si="43"/>
        <v>0</v>
      </c>
      <c r="AR179" s="15" t="s">
        <v>143</v>
      </c>
      <c r="AT179" s="15" t="s">
        <v>145</v>
      </c>
      <c r="AU179" s="15" t="s">
        <v>22</v>
      </c>
      <c r="AY179" s="15" t="s">
        <v>144</v>
      </c>
      <c r="BE179" s="181">
        <f t="shared" si="44"/>
        <v>0</v>
      </c>
      <c r="BF179" s="181">
        <f t="shared" si="45"/>
        <v>0</v>
      </c>
      <c r="BG179" s="181">
        <f t="shared" si="46"/>
        <v>0</v>
      </c>
      <c r="BH179" s="181">
        <f t="shared" si="47"/>
        <v>0</v>
      </c>
      <c r="BI179" s="181">
        <f t="shared" si="48"/>
        <v>0</v>
      </c>
      <c r="BJ179" s="15" t="s">
        <v>22</v>
      </c>
      <c r="BK179" s="181">
        <f t="shared" si="49"/>
        <v>0</v>
      </c>
      <c r="BL179" s="15" t="s">
        <v>143</v>
      </c>
      <c r="BM179" s="15" t="s">
        <v>2198</v>
      </c>
    </row>
    <row r="180" spans="2:65" s="1" customFormat="1" ht="57" customHeight="1">
      <c r="B180" s="32"/>
      <c r="C180" s="170" t="s">
        <v>900</v>
      </c>
      <c r="D180" s="170" t="s">
        <v>145</v>
      </c>
      <c r="E180" s="171" t="s">
        <v>253</v>
      </c>
      <c r="F180" s="172" t="s">
        <v>2199</v>
      </c>
      <c r="G180" s="173" t="s">
        <v>153</v>
      </c>
      <c r="H180" s="174">
        <v>1</v>
      </c>
      <c r="I180" s="175"/>
      <c r="J180" s="176">
        <f t="shared" si="40"/>
        <v>0</v>
      </c>
      <c r="K180" s="172" t="s">
        <v>149</v>
      </c>
      <c r="L180" s="52"/>
      <c r="M180" s="177" t="s">
        <v>20</v>
      </c>
      <c r="N180" s="178" t="s">
        <v>45</v>
      </c>
      <c r="O180" s="33"/>
      <c r="P180" s="179">
        <f t="shared" si="41"/>
        <v>0</v>
      </c>
      <c r="Q180" s="179">
        <v>0</v>
      </c>
      <c r="R180" s="179">
        <f t="shared" si="42"/>
        <v>0</v>
      </c>
      <c r="S180" s="179">
        <v>0</v>
      </c>
      <c r="T180" s="180">
        <f t="shared" si="43"/>
        <v>0</v>
      </c>
      <c r="AR180" s="15" t="s">
        <v>143</v>
      </c>
      <c r="AT180" s="15" t="s">
        <v>145</v>
      </c>
      <c r="AU180" s="15" t="s">
        <v>22</v>
      </c>
      <c r="AY180" s="15" t="s">
        <v>144</v>
      </c>
      <c r="BE180" s="181">
        <f t="shared" si="44"/>
        <v>0</v>
      </c>
      <c r="BF180" s="181">
        <f t="shared" si="45"/>
        <v>0</v>
      </c>
      <c r="BG180" s="181">
        <f t="shared" si="46"/>
        <v>0</v>
      </c>
      <c r="BH180" s="181">
        <f t="shared" si="47"/>
        <v>0</v>
      </c>
      <c r="BI180" s="181">
        <f t="shared" si="48"/>
        <v>0</v>
      </c>
      <c r="BJ180" s="15" t="s">
        <v>22</v>
      </c>
      <c r="BK180" s="181">
        <f t="shared" si="49"/>
        <v>0</v>
      </c>
      <c r="BL180" s="15" t="s">
        <v>143</v>
      </c>
      <c r="BM180" s="15" t="s">
        <v>2200</v>
      </c>
    </row>
    <row r="181" spans="2:65" s="1" customFormat="1" ht="22.5" customHeight="1">
      <c r="B181" s="32"/>
      <c r="C181" s="170" t="s">
        <v>904</v>
      </c>
      <c r="D181" s="170" t="s">
        <v>145</v>
      </c>
      <c r="E181" s="171" t="s">
        <v>257</v>
      </c>
      <c r="F181" s="172" t="s">
        <v>2201</v>
      </c>
      <c r="G181" s="173" t="s">
        <v>153</v>
      </c>
      <c r="H181" s="174">
        <v>5</v>
      </c>
      <c r="I181" s="175"/>
      <c r="J181" s="176">
        <f t="shared" si="40"/>
        <v>0</v>
      </c>
      <c r="K181" s="172" t="s">
        <v>149</v>
      </c>
      <c r="L181" s="52"/>
      <c r="M181" s="177" t="s">
        <v>20</v>
      </c>
      <c r="N181" s="178" t="s">
        <v>45</v>
      </c>
      <c r="O181" s="33"/>
      <c r="P181" s="179">
        <f t="shared" si="41"/>
        <v>0</v>
      </c>
      <c r="Q181" s="179">
        <v>0</v>
      </c>
      <c r="R181" s="179">
        <f t="shared" si="42"/>
        <v>0</v>
      </c>
      <c r="S181" s="179">
        <v>0</v>
      </c>
      <c r="T181" s="180">
        <f t="shared" si="43"/>
        <v>0</v>
      </c>
      <c r="AR181" s="15" t="s">
        <v>143</v>
      </c>
      <c r="AT181" s="15" t="s">
        <v>145</v>
      </c>
      <c r="AU181" s="15" t="s">
        <v>22</v>
      </c>
      <c r="AY181" s="15" t="s">
        <v>144</v>
      </c>
      <c r="BE181" s="181">
        <f t="shared" si="44"/>
        <v>0</v>
      </c>
      <c r="BF181" s="181">
        <f t="shared" si="45"/>
        <v>0</v>
      </c>
      <c r="BG181" s="181">
        <f t="shared" si="46"/>
        <v>0</v>
      </c>
      <c r="BH181" s="181">
        <f t="shared" si="47"/>
        <v>0</v>
      </c>
      <c r="BI181" s="181">
        <f t="shared" si="48"/>
        <v>0</v>
      </c>
      <c r="BJ181" s="15" t="s">
        <v>22</v>
      </c>
      <c r="BK181" s="181">
        <f t="shared" si="49"/>
        <v>0</v>
      </c>
      <c r="BL181" s="15" t="s">
        <v>143</v>
      </c>
      <c r="BM181" s="15" t="s">
        <v>2202</v>
      </c>
    </row>
    <row r="182" spans="2:65" s="1" customFormat="1" ht="22.5" customHeight="1">
      <c r="B182" s="32"/>
      <c r="C182" s="170" t="s">
        <v>908</v>
      </c>
      <c r="D182" s="170" t="s">
        <v>145</v>
      </c>
      <c r="E182" s="171" t="s">
        <v>261</v>
      </c>
      <c r="F182" s="172" t="s">
        <v>2203</v>
      </c>
      <c r="G182" s="173" t="s">
        <v>153</v>
      </c>
      <c r="H182" s="174">
        <v>4</v>
      </c>
      <c r="I182" s="175"/>
      <c r="J182" s="176">
        <f t="shared" si="40"/>
        <v>0</v>
      </c>
      <c r="K182" s="172" t="s">
        <v>149</v>
      </c>
      <c r="L182" s="52"/>
      <c r="M182" s="177" t="s">
        <v>20</v>
      </c>
      <c r="N182" s="178" t="s">
        <v>45</v>
      </c>
      <c r="O182" s="33"/>
      <c r="P182" s="179">
        <f t="shared" si="41"/>
        <v>0</v>
      </c>
      <c r="Q182" s="179">
        <v>0</v>
      </c>
      <c r="R182" s="179">
        <f t="shared" si="42"/>
        <v>0</v>
      </c>
      <c r="S182" s="179">
        <v>0</v>
      </c>
      <c r="T182" s="180">
        <f t="shared" si="43"/>
        <v>0</v>
      </c>
      <c r="AR182" s="15" t="s">
        <v>143</v>
      </c>
      <c r="AT182" s="15" t="s">
        <v>145</v>
      </c>
      <c r="AU182" s="15" t="s">
        <v>22</v>
      </c>
      <c r="AY182" s="15" t="s">
        <v>144</v>
      </c>
      <c r="BE182" s="181">
        <f t="shared" si="44"/>
        <v>0</v>
      </c>
      <c r="BF182" s="181">
        <f t="shared" si="45"/>
        <v>0</v>
      </c>
      <c r="BG182" s="181">
        <f t="shared" si="46"/>
        <v>0</v>
      </c>
      <c r="BH182" s="181">
        <f t="shared" si="47"/>
        <v>0</v>
      </c>
      <c r="BI182" s="181">
        <f t="shared" si="48"/>
        <v>0</v>
      </c>
      <c r="BJ182" s="15" t="s">
        <v>22</v>
      </c>
      <c r="BK182" s="181">
        <f t="shared" si="49"/>
        <v>0</v>
      </c>
      <c r="BL182" s="15" t="s">
        <v>143</v>
      </c>
      <c r="BM182" s="15" t="s">
        <v>2204</v>
      </c>
    </row>
    <row r="183" spans="2:65" s="1" customFormat="1" ht="31.5" customHeight="1">
      <c r="B183" s="32"/>
      <c r="C183" s="170" t="s">
        <v>912</v>
      </c>
      <c r="D183" s="170" t="s">
        <v>145</v>
      </c>
      <c r="E183" s="171" t="s">
        <v>265</v>
      </c>
      <c r="F183" s="172" t="s">
        <v>2205</v>
      </c>
      <c r="G183" s="173" t="s">
        <v>153</v>
      </c>
      <c r="H183" s="174">
        <v>4</v>
      </c>
      <c r="I183" s="175"/>
      <c r="J183" s="176">
        <f t="shared" si="40"/>
        <v>0</v>
      </c>
      <c r="K183" s="172" t="s">
        <v>149</v>
      </c>
      <c r="L183" s="52"/>
      <c r="M183" s="177" t="s">
        <v>20</v>
      </c>
      <c r="N183" s="178" t="s">
        <v>45</v>
      </c>
      <c r="O183" s="33"/>
      <c r="P183" s="179">
        <f t="shared" si="41"/>
        <v>0</v>
      </c>
      <c r="Q183" s="179">
        <v>0</v>
      </c>
      <c r="R183" s="179">
        <f t="shared" si="42"/>
        <v>0</v>
      </c>
      <c r="S183" s="179">
        <v>0</v>
      </c>
      <c r="T183" s="180">
        <f t="shared" si="43"/>
        <v>0</v>
      </c>
      <c r="AR183" s="15" t="s">
        <v>143</v>
      </c>
      <c r="AT183" s="15" t="s">
        <v>145</v>
      </c>
      <c r="AU183" s="15" t="s">
        <v>22</v>
      </c>
      <c r="AY183" s="15" t="s">
        <v>144</v>
      </c>
      <c r="BE183" s="181">
        <f t="shared" si="44"/>
        <v>0</v>
      </c>
      <c r="BF183" s="181">
        <f t="shared" si="45"/>
        <v>0</v>
      </c>
      <c r="BG183" s="181">
        <f t="shared" si="46"/>
        <v>0</v>
      </c>
      <c r="BH183" s="181">
        <f t="shared" si="47"/>
        <v>0</v>
      </c>
      <c r="BI183" s="181">
        <f t="shared" si="48"/>
        <v>0</v>
      </c>
      <c r="BJ183" s="15" t="s">
        <v>22</v>
      </c>
      <c r="BK183" s="181">
        <f t="shared" si="49"/>
        <v>0</v>
      </c>
      <c r="BL183" s="15" t="s">
        <v>143</v>
      </c>
      <c r="BM183" s="15" t="s">
        <v>2206</v>
      </c>
    </row>
    <row r="184" spans="2:65" s="1" customFormat="1" ht="31.5" customHeight="1">
      <c r="B184" s="32"/>
      <c r="C184" s="170" t="s">
        <v>916</v>
      </c>
      <c r="D184" s="170" t="s">
        <v>145</v>
      </c>
      <c r="E184" s="171" t="s">
        <v>269</v>
      </c>
      <c r="F184" s="172" t="s">
        <v>2207</v>
      </c>
      <c r="G184" s="173" t="s">
        <v>153</v>
      </c>
      <c r="H184" s="174">
        <v>1</v>
      </c>
      <c r="I184" s="175"/>
      <c r="J184" s="176">
        <f t="shared" si="40"/>
        <v>0</v>
      </c>
      <c r="K184" s="172" t="s">
        <v>149</v>
      </c>
      <c r="L184" s="52"/>
      <c r="M184" s="177" t="s">
        <v>20</v>
      </c>
      <c r="N184" s="178" t="s">
        <v>45</v>
      </c>
      <c r="O184" s="33"/>
      <c r="P184" s="179">
        <f t="shared" si="41"/>
        <v>0</v>
      </c>
      <c r="Q184" s="179">
        <v>0</v>
      </c>
      <c r="R184" s="179">
        <f t="shared" si="42"/>
        <v>0</v>
      </c>
      <c r="S184" s="179">
        <v>0</v>
      </c>
      <c r="T184" s="180">
        <f t="shared" si="43"/>
        <v>0</v>
      </c>
      <c r="AR184" s="15" t="s">
        <v>143</v>
      </c>
      <c r="AT184" s="15" t="s">
        <v>145</v>
      </c>
      <c r="AU184" s="15" t="s">
        <v>22</v>
      </c>
      <c r="AY184" s="15" t="s">
        <v>144</v>
      </c>
      <c r="BE184" s="181">
        <f t="shared" si="44"/>
        <v>0</v>
      </c>
      <c r="BF184" s="181">
        <f t="shared" si="45"/>
        <v>0</v>
      </c>
      <c r="BG184" s="181">
        <f t="shared" si="46"/>
        <v>0</v>
      </c>
      <c r="BH184" s="181">
        <f t="shared" si="47"/>
        <v>0</v>
      </c>
      <c r="BI184" s="181">
        <f t="shared" si="48"/>
        <v>0</v>
      </c>
      <c r="BJ184" s="15" t="s">
        <v>22</v>
      </c>
      <c r="BK184" s="181">
        <f t="shared" si="49"/>
        <v>0</v>
      </c>
      <c r="BL184" s="15" t="s">
        <v>143</v>
      </c>
      <c r="BM184" s="15" t="s">
        <v>2208</v>
      </c>
    </row>
    <row r="185" spans="2:65" s="1" customFormat="1" ht="44.25" customHeight="1">
      <c r="B185" s="32"/>
      <c r="C185" s="170" t="s">
        <v>920</v>
      </c>
      <c r="D185" s="170" t="s">
        <v>145</v>
      </c>
      <c r="E185" s="171" t="s">
        <v>273</v>
      </c>
      <c r="F185" s="172" t="s">
        <v>2209</v>
      </c>
      <c r="G185" s="173" t="s">
        <v>153</v>
      </c>
      <c r="H185" s="174">
        <v>1</v>
      </c>
      <c r="I185" s="175"/>
      <c r="J185" s="176">
        <f t="shared" si="40"/>
        <v>0</v>
      </c>
      <c r="K185" s="172" t="s">
        <v>149</v>
      </c>
      <c r="L185" s="52"/>
      <c r="M185" s="177" t="s">
        <v>20</v>
      </c>
      <c r="N185" s="178" t="s">
        <v>45</v>
      </c>
      <c r="O185" s="33"/>
      <c r="P185" s="179">
        <f t="shared" si="41"/>
        <v>0</v>
      </c>
      <c r="Q185" s="179">
        <v>0</v>
      </c>
      <c r="R185" s="179">
        <f t="shared" si="42"/>
        <v>0</v>
      </c>
      <c r="S185" s="179">
        <v>0</v>
      </c>
      <c r="T185" s="180">
        <f t="shared" si="43"/>
        <v>0</v>
      </c>
      <c r="AR185" s="15" t="s">
        <v>143</v>
      </c>
      <c r="AT185" s="15" t="s">
        <v>145</v>
      </c>
      <c r="AU185" s="15" t="s">
        <v>22</v>
      </c>
      <c r="AY185" s="15" t="s">
        <v>144</v>
      </c>
      <c r="BE185" s="181">
        <f t="shared" si="44"/>
        <v>0</v>
      </c>
      <c r="BF185" s="181">
        <f t="shared" si="45"/>
        <v>0</v>
      </c>
      <c r="BG185" s="181">
        <f t="shared" si="46"/>
        <v>0</v>
      </c>
      <c r="BH185" s="181">
        <f t="shared" si="47"/>
        <v>0</v>
      </c>
      <c r="BI185" s="181">
        <f t="shared" si="48"/>
        <v>0</v>
      </c>
      <c r="BJ185" s="15" t="s">
        <v>22</v>
      </c>
      <c r="BK185" s="181">
        <f t="shared" si="49"/>
        <v>0</v>
      </c>
      <c r="BL185" s="15" t="s">
        <v>143</v>
      </c>
      <c r="BM185" s="15" t="s">
        <v>2210</v>
      </c>
    </row>
    <row r="186" spans="2:65" s="1" customFormat="1" ht="44.25" customHeight="1">
      <c r="B186" s="32"/>
      <c r="C186" s="170" t="s">
        <v>923</v>
      </c>
      <c r="D186" s="170" t="s">
        <v>145</v>
      </c>
      <c r="E186" s="171" t="s">
        <v>277</v>
      </c>
      <c r="F186" s="172" t="s">
        <v>2211</v>
      </c>
      <c r="G186" s="173" t="s">
        <v>153</v>
      </c>
      <c r="H186" s="174">
        <v>1</v>
      </c>
      <c r="I186" s="175"/>
      <c r="J186" s="176">
        <f t="shared" si="40"/>
        <v>0</v>
      </c>
      <c r="K186" s="172" t="s">
        <v>149</v>
      </c>
      <c r="L186" s="52"/>
      <c r="M186" s="177" t="s">
        <v>20</v>
      </c>
      <c r="N186" s="178" t="s">
        <v>45</v>
      </c>
      <c r="O186" s="33"/>
      <c r="P186" s="179">
        <f t="shared" si="41"/>
        <v>0</v>
      </c>
      <c r="Q186" s="179">
        <v>0</v>
      </c>
      <c r="R186" s="179">
        <f t="shared" si="42"/>
        <v>0</v>
      </c>
      <c r="S186" s="179">
        <v>0</v>
      </c>
      <c r="T186" s="180">
        <f t="shared" si="43"/>
        <v>0</v>
      </c>
      <c r="AR186" s="15" t="s">
        <v>143</v>
      </c>
      <c r="AT186" s="15" t="s">
        <v>145</v>
      </c>
      <c r="AU186" s="15" t="s">
        <v>22</v>
      </c>
      <c r="AY186" s="15" t="s">
        <v>144</v>
      </c>
      <c r="BE186" s="181">
        <f t="shared" si="44"/>
        <v>0</v>
      </c>
      <c r="BF186" s="181">
        <f t="shared" si="45"/>
        <v>0</v>
      </c>
      <c r="BG186" s="181">
        <f t="shared" si="46"/>
        <v>0</v>
      </c>
      <c r="BH186" s="181">
        <f t="shared" si="47"/>
        <v>0</v>
      </c>
      <c r="BI186" s="181">
        <f t="shared" si="48"/>
        <v>0</v>
      </c>
      <c r="BJ186" s="15" t="s">
        <v>22</v>
      </c>
      <c r="BK186" s="181">
        <f t="shared" si="49"/>
        <v>0</v>
      </c>
      <c r="BL186" s="15" t="s">
        <v>143</v>
      </c>
      <c r="BM186" s="15" t="s">
        <v>2212</v>
      </c>
    </row>
    <row r="187" spans="2:65" s="1" customFormat="1" ht="22.5" customHeight="1">
      <c r="B187" s="32"/>
      <c r="C187" s="170" t="s">
        <v>929</v>
      </c>
      <c r="D187" s="170" t="s">
        <v>145</v>
      </c>
      <c r="E187" s="171" t="s">
        <v>195</v>
      </c>
      <c r="F187" s="172" t="s">
        <v>2029</v>
      </c>
      <c r="G187" s="173" t="s">
        <v>192</v>
      </c>
      <c r="H187" s="174">
        <v>192</v>
      </c>
      <c r="I187" s="175"/>
      <c r="J187" s="176">
        <f t="shared" si="40"/>
        <v>0</v>
      </c>
      <c r="K187" s="172" t="s">
        <v>149</v>
      </c>
      <c r="L187" s="52"/>
      <c r="M187" s="177" t="s">
        <v>20</v>
      </c>
      <c r="N187" s="178" t="s">
        <v>45</v>
      </c>
      <c r="O187" s="33"/>
      <c r="P187" s="179">
        <f t="shared" si="41"/>
        <v>0</v>
      </c>
      <c r="Q187" s="179">
        <v>0</v>
      </c>
      <c r="R187" s="179">
        <f t="shared" si="42"/>
        <v>0</v>
      </c>
      <c r="S187" s="179">
        <v>0</v>
      </c>
      <c r="T187" s="180">
        <f t="shared" si="43"/>
        <v>0</v>
      </c>
      <c r="AR187" s="15" t="s">
        <v>143</v>
      </c>
      <c r="AT187" s="15" t="s">
        <v>145</v>
      </c>
      <c r="AU187" s="15" t="s">
        <v>22</v>
      </c>
      <c r="AY187" s="15" t="s">
        <v>144</v>
      </c>
      <c r="BE187" s="181">
        <f t="shared" si="44"/>
        <v>0</v>
      </c>
      <c r="BF187" s="181">
        <f t="shared" si="45"/>
        <v>0</v>
      </c>
      <c r="BG187" s="181">
        <f t="shared" si="46"/>
        <v>0</v>
      </c>
      <c r="BH187" s="181">
        <f t="shared" si="47"/>
        <v>0</v>
      </c>
      <c r="BI187" s="181">
        <f t="shared" si="48"/>
        <v>0</v>
      </c>
      <c r="BJ187" s="15" t="s">
        <v>22</v>
      </c>
      <c r="BK187" s="181">
        <f t="shared" si="49"/>
        <v>0</v>
      </c>
      <c r="BL187" s="15" t="s">
        <v>143</v>
      </c>
      <c r="BM187" s="15" t="s">
        <v>2213</v>
      </c>
    </row>
    <row r="188" spans="2:65" s="1" customFormat="1" ht="22.5" customHeight="1">
      <c r="B188" s="32"/>
      <c r="C188" s="170" t="s">
        <v>933</v>
      </c>
      <c r="D188" s="170" t="s">
        <v>145</v>
      </c>
      <c r="E188" s="171" t="s">
        <v>2031</v>
      </c>
      <c r="F188" s="172" t="s">
        <v>2032</v>
      </c>
      <c r="G188" s="173" t="s">
        <v>192</v>
      </c>
      <c r="H188" s="174">
        <v>89</v>
      </c>
      <c r="I188" s="175"/>
      <c r="J188" s="176">
        <f t="shared" si="40"/>
        <v>0</v>
      </c>
      <c r="K188" s="172" t="s">
        <v>1286</v>
      </c>
      <c r="L188" s="52"/>
      <c r="M188" s="177" t="s">
        <v>20</v>
      </c>
      <c r="N188" s="178" t="s">
        <v>45</v>
      </c>
      <c r="O188" s="33"/>
      <c r="P188" s="179">
        <f t="shared" si="41"/>
        <v>0</v>
      </c>
      <c r="Q188" s="179">
        <v>0</v>
      </c>
      <c r="R188" s="179">
        <f t="shared" si="42"/>
        <v>0</v>
      </c>
      <c r="S188" s="179">
        <v>0</v>
      </c>
      <c r="T188" s="180">
        <f t="shared" si="43"/>
        <v>0</v>
      </c>
      <c r="AR188" s="15" t="s">
        <v>143</v>
      </c>
      <c r="AT188" s="15" t="s">
        <v>145</v>
      </c>
      <c r="AU188" s="15" t="s">
        <v>22</v>
      </c>
      <c r="AY188" s="15" t="s">
        <v>144</v>
      </c>
      <c r="BE188" s="181">
        <f t="shared" si="44"/>
        <v>0</v>
      </c>
      <c r="BF188" s="181">
        <f t="shared" si="45"/>
        <v>0</v>
      </c>
      <c r="BG188" s="181">
        <f t="shared" si="46"/>
        <v>0</v>
      </c>
      <c r="BH188" s="181">
        <f t="shared" si="47"/>
        <v>0</v>
      </c>
      <c r="BI188" s="181">
        <f t="shared" si="48"/>
        <v>0</v>
      </c>
      <c r="BJ188" s="15" t="s">
        <v>22</v>
      </c>
      <c r="BK188" s="181">
        <f t="shared" si="49"/>
        <v>0</v>
      </c>
      <c r="BL188" s="15" t="s">
        <v>143</v>
      </c>
      <c r="BM188" s="15" t="s">
        <v>2214</v>
      </c>
    </row>
    <row r="189" spans="2:65" s="1" customFormat="1" ht="22.5" customHeight="1">
      <c r="B189" s="32"/>
      <c r="C189" s="170" t="s">
        <v>937</v>
      </c>
      <c r="D189" s="170" t="s">
        <v>145</v>
      </c>
      <c r="E189" s="171" t="s">
        <v>2034</v>
      </c>
      <c r="F189" s="172" t="s">
        <v>2035</v>
      </c>
      <c r="G189" s="173" t="s">
        <v>192</v>
      </c>
      <c r="H189" s="174">
        <v>7</v>
      </c>
      <c r="I189" s="175"/>
      <c r="J189" s="176">
        <f t="shared" si="40"/>
        <v>0</v>
      </c>
      <c r="K189" s="172" t="s">
        <v>1286</v>
      </c>
      <c r="L189" s="52"/>
      <c r="M189" s="177" t="s">
        <v>20</v>
      </c>
      <c r="N189" s="178" t="s">
        <v>45</v>
      </c>
      <c r="O189" s="33"/>
      <c r="P189" s="179">
        <f t="shared" si="41"/>
        <v>0</v>
      </c>
      <c r="Q189" s="179">
        <v>0</v>
      </c>
      <c r="R189" s="179">
        <f t="shared" si="42"/>
        <v>0</v>
      </c>
      <c r="S189" s="179">
        <v>0</v>
      </c>
      <c r="T189" s="180">
        <f t="shared" si="43"/>
        <v>0</v>
      </c>
      <c r="AR189" s="15" t="s">
        <v>143</v>
      </c>
      <c r="AT189" s="15" t="s">
        <v>145</v>
      </c>
      <c r="AU189" s="15" t="s">
        <v>22</v>
      </c>
      <c r="AY189" s="15" t="s">
        <v>144</v>
      </c>
      <c r="BE189" s="181">
        <f t="shared" si="44"/>
        <v>0</v>
      </c>
      <c r="BF189" s="181">
        <f t="shared" si="45"/>
        <v>0</v>
      </c>
      <c r="BG189" s="181">
        <f t="shared" si="46"/>
        <v>0</v>
      </c>
      <c r="BH189" s="181">
        <f t="shared" si="47"/>
        <v>0</v>
      </c>
      <c r="BI189" s="181">
        <f t="shared" si="48"/>
        <v>0</v>
      </c>
      <c r="BJ189" s="15" t="s">
        <v>22</v>
      </c>
      <c r="BK189" s="181">
        <f t="shared" si="49"/>
        <v>0</v>
      </c>
      <c r="BL189" s="15" t="s">
        <v>143</v>
      </c>
      <c r="BM189" s="15" t="s">
        <v>2215</v>
      </c>
    </row>
    <row r="190" spans="2:65" s="1" customFormat="1" ht="22.5" customHeight="1">
      <c r="B190" s="32"/>
      <c r="C190" s="170" t="s">
        <v>941</v>
      </c>
      <c r="D190" s="170" t="s">
        <v>145</v>
      </c>
      <c r="E190" s="171" t="s">
        <v>2117</v>
      </c>
      <c r="F190" s="172" t="s">
        <v>2118</v>
      </c>
      <c r="G190" s="173" t="s">
        <v>192</v>
      </c>
      <c r="H190" s="174">
        <v>394</v>
      </c>
      <c r="I190" s="175"/>
      <c r="J190" s="176">
        <f t="shared" si="40"/>
        <v>0</v>
      </c>
      <c r="K190" s="172" t="s">
        <v>1286</v>
      </c>
      <c r="L190" s="52"/>
      <c r="M190" s="177" t="s">
        <v>20</v>
      </c>
      <c r="N190" s="178" t="s">
        <v>45</v>
      </c>
      <c r="O190" s="33"/>
      <c r="P190" s="179">
        <f t="shared" si="41"/>
        <v>0</v>
      </c>
      <c r="Q190" s="179">
        <v>0</v>
      </c>
      <c r="R190" s="179">
        <f t="shared" si="42"/>
        <v>0</v>
      </c>
      <c r="S190" s="179">
        <v>0</v>
      </c>
      <c r="T190" s="180">
        <f t="shared" si="43"/>
        <v>0</v>
      </c>
      <c r="AR190" s="15" t="s">
        <v>143</v>
      </c>
      <c r="AT190" s="15" t="s">
        <v>145</v>
      </c>
      <c r="AU190" s="15" t="s">
        <v>22</v>
      </c>
      <c r="AY190" s="15" t="s">
        <v>144</v>
      </c>
      <c r="BE190" s="181">
        <f t="shared" si="44"/>
        <v>0</v>
      </c>
      <c r="BF190" s="181">
        <f t="shared" si="45"/>
        <v>0</v>
      </c>
      <c r="BG190" s="181">
        <f t="shared" si="46"/>
        <v>0</v>
      </c>
      <c r="BH190" s="181">
        <f t="shared" si="47"/>
        <v>0</v>
      </c>
      <c r="BI190" s="181">
        <f t="shared" si="48"/>
        <v>0</v>
      </c>
      <c r="BJ190" s="15" t="s">
        <v>22</v>
      </c>
      <c r="BK190" s="181">
        <f t="shared" si="49"/>
        <v>0</v>
      </c>
      <c r="BL190" s="15" t="s">
        <v>143</v>
      </c>
      <c r="BM190" s="15" t="s">
        <v>2216</v>
      </c>
    </row>
    <row r="191" spans="2:65" s="1" customFormat="1" ht="31.5" customHeight="1">
      <c r="B191" s="32"/>
      <c r="C191" s="170" t="s">
        <v>945</v>
      </c>
      <c r="D191" s="170" t="s">
        <v>145</v>
      </c>
      <c r="E191" s="171" t="s">
        <v>2217</v>
      </c>
      <c r="F191" s="172" t="s">
        <v>2218</v>
      </c>
      <c r="G191" s="173" t="s">
        <v>153</v>
      </c>
      <c r="H191" s="174">
        <v>21</v>
      </c>
      <c r="I191" s="175"/>
      <c r="J191" s="176">
        <f t="shared" si="40"/>
        <v>0</v>
      </c>
      <c r="K191" s="172" t="s">
        <v>1286</v>
      </c>
      <c r="L191" s="52"/>
      <c r="M191" s="177" t="s">
        <v>20</v>
      </c>
      <c r="N191" s="178" t="s">
        <v>45</v>
      </c>
      <c r="O191" s="33"/>
      <c r="P191" s="179">
        <f t="shared" si="41"/>
        <v>0</v>
      </c>
      <c r="Q191" s="179">
        <v>0</v>
      </c>
      <c r="R191" s="179">
        <f t="shared" si="42"/>
        <v>0</v>
      </c>
      <c r="S191" s="179">
        <v>0</v>
      </c>
      <c r="T191" s="180">
        <f t="shared" si="43"/>
        <v>0</v>
      </c>
      <c r="AR191" s="15" t="s">
        <v>143</v>
      </c>
      <c r="AT191" s="15" t="s">
        <v>145</v>
      </c>
      <c r="AU191" s="15" t="s">
        <v>22</v>
      </c>
      <c r="AY191" s="15" t="s">
        <v>144</v>
      </c>
      <c r="BE191" s="181">
        <f t="shared" si="44"/>
        <v>0</v>
      </c>
      <c r="BF191" s="181">
        <f t="shared" si="45"/>
        <v>0</v>
      </c>
      <c r="BG191" s="181">
        <f t="shared" si="46"/>
        <v>0</v>
      </c>
      <c r="BH191" s="181">
        <f t="shared" si="47"/>
        <v>0</v>
      </c>
      <c r="BI191" s="181">
        <f t="shared" si="48"/>
        <v>0</v>
      </c>
      <c r="BJ191" s="15" t="s">
        <v>22</v>
      </c>
      <c r="BK191" s="181">
        <f t="shared" si="49"/>
        <v>0</v>
      </c>
      <c r="BL191" s="15" t="s">
        <v>143</v>
      </c>
      <c r="BM191" s="15" t="s">
        <v>2219</v>
      </c>
    </row>
    <row r="192" spans="2:63" s="9" customFormat="1" ht="37.35" customHeight="1">
      <c r="B192" s="156"/>
      <c r="C192" s="157"/>
      <c r="D192" s="158" t="s">
        <v>73</v>
      </c>
      <c r="E192" s="159" t="s">
        <v>1046</v>
      </c>
      <c r="F192" s="159" t="s">
        <v>2220</v>
      </c>
      <c r="G192" s="157"/>
      <c r="H192" s="157"/>
      <c r="I192" s="160"/>
      <c r="J192" s="161">
        <f>BK192</f>
        <v>0</v>
      </c>
      <c r="K192" s="157"/>
      <c r="L192" s="162"/>
      <c r="M192" s="163"/>
      <c r="N192" s="164"/>
      <c r="O192" s="164"/>
      <c r="P192" s="165">
        <f>SUM(P193:P205)</f>
        <v>0</v>
      </c>
      <c r="Q192" s="164"/>
      <c r="R192" s="165">
        <f>SUM(R193:R205)</f>
        <v>0</v>
      </c>
      <c r="S192" s="164"/>
      <c r="T192" s="166">
        <f>SUM(T193:T205)</f>
        <v>0</v>
      </c>
      <c r="AR192" s="167" t="s">
        <v>143</v>
      </c>
      <c r="AT192" s="168" t="s">
        <v>73</v>
      </c>
      <c r="AU192" s="168" t="s">
        <v>74</v>
      </c>
      <c r="AY192" s="167" t="s">
        <v>144</v>
      </c>
      <c r="BK192" s="169">
        <f>SUM(BK193:BK205)</f>
        <v>0</v>
      </c>
    </row>
    <row r="193" spans="2:65" s="1" customFormat="1" ht="44.25" customHeight="1">
      <c r="B193" s="32"/>
      <c r="C193" s="170" t="s">
        <v>949</v>
      </c>
      <c r="D193" s="170" t="s">
        <v>145</v>
      </c>
      <c r="E193" s="171" t="s">
        <v>281</v>
      </c>
      <c r="F193" s="172" t="s">
        <v>2221</v>
      </c>
      <c r="G193" s="173" t="s">
        <v>148</v>
      </c>
      <c r="H193" s="174">
        <v>1</v>
      </c>
      <c r="I193" s="175"/>
      <c r="J193" s="176">
        <f aca="true" t="shared" si="50" ref="J193:J205">ROUND(I193*H193,2)</f>
        <v>0</v>
      </c>
      <c r="K193" s="172" t="s">
        <v>149</v>
      </c>
      <c r="L193" s="52"/>
      <c r="M193" s="177" t="s">
        <v>20</v>
      </c>
      <c r="N193" s="178" t="s">
        <v>45</v>
      </c>
      <c r="O193" s="33"/>
      <c r="P193" s="179">
        <f aca="true" t="shared" si="51" ref="P193:P205">O193*H193</f>
        <v>0</v>
      </c>
      <c r="Q193" s="179">
        <v>0</v>
      </c>
      <c r="R193" s="179">
        <f aca="true" t="shared" si="52" ref="R193:R205">Q193*H193</f>
        <v>0</v>
      </c>
      <c r="S193" s="179">
        <v>0</v>
      </c>
      <c r="T193" s="180">
        <f aca="true" t="shared" si="53" ref="T193:T205">S193*H193</f>
        <v>0</v>
      </c>
      <c r="AR193" s="15" t="s">
        <v>143</v>
      </c>
      <c r="AT193" s="15" t="s">
        <v>145</v>
      </c>
      <c r="AU193" s="15" t="s">
        <v>22</v>
      </c>
      <c r="AY193" s="15" t="s">
        <v>144</v>
      </c>
      <c r="BE193" s="181">
        <f aca="true" t="shared" si="54" ref="BE193:BE205">IF(N193="základní",J193,0)</f>
        <v>0</v>
      </c>
      <c r="BF193" s="181">
        <f aca="true" t="shared" si="55" ref="BF193:BF205">IF(N193="snížená",J193,0)</f>
        <v>0</v>
      </c>
      <c r="BG193" s="181">
        <f aca="true" t="shared" si="56" ref="BG193:BG205">IF(N193="zákl. přenesená",J193,0)</f>
        <v>0</v>
      </c>
      <c r="BH193" s="181">
        <f aca="true" t="shared" si="57" ref="BH193:BH205">IF(N193="sníž. přenesená",J193,0)</f>
        <v>0</v>
      </c>
      <c r="BI193" s="181">
        <f aca="true" t="shared" si="58" ref="BI193:BI205">IF(N193="nulová",J193,0)</f>
        <v>0</v>
      </c>
      <c r="BJ193" s="15" t="s">
        <v>22</v>
      </c>
      <c r="BK193" s="181">
        <f aca="true" t="shared" si="59" ref="BK193:BK205">ROUND(I193*H193,2)</f>
        <v>0</v>
      </c>
      <c r="BL193" s="15" t="s">
        <v>143</v>
      </c>
      <c r="BM193" s="15" t="s">
        <v>2222</v>
      </c>
    </row>
    <row r="194" spans="2:65" s="1" customFormat="1" ht="31.5" customHeight="1">
      <c r="B194" s="32"/>
      <c r="C194" s="170" t="s">
        <v>953</v>
      </c>
      <c r="D194" s="170" t="s">
        <v>145</v>
      </c>
      <c r="E194" s="171" t="s">
        <v>285</v>
      </c>
      <c r="F194" s="172" t="s">
        <v>2223</v>
      </c>
      <c r="G194" s="173" t="s">
        <v>153</v>
      </c>
      <c r="H194" s="174">
        <v>1</v>
      </c>
      <c r="I194" s="175"/>
      <c r="J194" s="176">
        <f t="shared" si="50"/>
        <v>0</v>
      </c>
      <c r="K194" s="172" t="s">
        <v>149</v>
      </c>
      <c r="L194" s="52"/>
      <c r="M194" s="177" t="s">
        <v>20</v>
      </c>
      <c r="N194" s="178" t="s">
        <v>45</v>
      </c>
      <c r="O194" s="33"/>
      <c r="P194" s="179">
        <f t="shared" si="51"/>
        <v>0</v>
      </c>
      <c r="Q194" s="179">
        <v>0</v>
      </c>
      <c r="R194" s="179">
        <f t="shared" si="52"/>
        <v>0</v>
      </c>
      <c r="S194" s="179">
        <v>0</v>
      </c>
      <c r="T194" s="180">
        <f t="shared" si="53"/>
        <v>0</v>
      </c>
      <c r="AR194" s="15" t="s">
        <v>143</v>
      </c>
      <c r="AT194" s="15" t="s">
        <v>145</v>
      </c>
      <c r="AU194" s="15" t="s">
        <v>22</v>
      </c>
      <c r="AY194" s="15" t="s">
        <v>144</v>
      </c>
      <c r="BE194" s="181">
        <f t="shared" si="54"/>
        <v>0</v>
      </c>
      <c r="BF194" s="181">
        <f t="shared" si="55"/>
        <v>0</v>
      </c>
      <c r="BG194" s="181">
        <f t="shared" si="56"/>
        <v>0</v>
      </c>
      <c r="BH194" s="181">
        <f t="shared" si="57"/>
        <v>0</v>
      </c>
      <c r="BI194" s="181">
        <f t="shared" si="58"/>
        <v>0</v>
      </c>
      <c r="BJ194" s="15" t="s">
        <v>22</v>
      </c>
      <c r="BK194" s="181">
        <f t="shared" si="59"/>
        <v>0</v>
      </c>
      <c r="BL194" s="15" t="s">
        <v>143</v>
      </c>
      <c r="BM194" s="15" t="s">
        <v>2224</v>
      </c>
    </row>
    <row r="195" spans="2:65" s="1" customFormat="1" ht="22.5" customHeight="1">
      <c r="B195" s="32"/>
      <c r="C195" s="170" t="s">
        <v>28</v>
      </c>
      <c r="D195" s="170" t="s">
        <v>145</v>
      </c>
      <c r="E195" s="171" t="s">
        <v>289</v>
      </c>
      <c r="F195" s="172" t="s">
        <v>2225</v>
      </c>
      <c r="G195" s="173" t="s">
        <v>153</v>
      </c>
      <c r="H195" s="174">
        <v>1</v>
      </c>
      <c r="I195" s="175"/>
      <c r="J195" s="176">
        <f t="shared" si="50"/>
        <v>0</v>
      </c>
      <c r="K195" s="172" t="s">
        <v>149</v>
      </c>
      <c r="L195" s="52"/>
      <c r="M195" s="177" t="s">
        <v>20</v>
      </c>
      <c r="N195" s="178" t="s">
        <v>45</v>
      </c>
      <c r="O195" s="33"/>
      <c r="P195" s="179">
        <f t="shared" si="51"/>
        <v>0</v>
      </c>
      <c r="Q195" s="179">
        <v>0</v>
      </c>
      <c r="R195" s="179">
        <f t="shared" si="52"/>
        <v>0</v>
      </c>
      <c r="S195" s="179">
        <v>0</v>
      </c>
      <c r="T195" s="180">
        <f t="shared" si="53"/>
        <v>0</v>
      </c>
      <c r="AR195" s="15" t="s">
        <v>143</v>
      </c>
      <c r="AT195" s="15" t="s">
        <v>145</v>
      </c>
      <c r="AU195" s="15" t="s">
        <v>22</v>
      </c>
      <c r="AY195" s="15" t="s">
        <v>144</v>
      </c>
      <c r="BE195" s="181">
        <f t="shared" si="54"/>
        <v>0</v>
      </c>
      <c r="BF195" s="181">
        <f t="shared" si="55"/>
        <v>0</v>
      </c>
      <c r="BG195" s="181">
        <f t="shared" si="56"/>
        <v>0</v>
      </c>
      <c r="BH195" s="181">
        <f t="shared" si="57"/>
        <v>0</v>
      </c>
      <c r="BI195" s="181">
        <f t="shared" si="58"/>
        <v>0</v>
      </c>
      <c r="BJ195" s="15" t="s">
        <v>22</v>
      </c>
      <c r="BK195" s="181">
        <f t="shared" si="59"/>
        <v>0</v>
      </c>
      <c r="BL195" s="15" t="s">
        <v>143</v>
      </c>
      <c r="BM195" s="15" t="s">
        <v>2226</v>
      </c>
    </row>
    <row r="196" spans="2:65" s="1" customFormat="1" ht="22.5" customHeight="1">
      <c r="B196" s="32"/>
      <c r="C196" s="170" t="s">
        <v>960</v>
      </c>
      <c r="D196" s="170" t="s">
        <v>145</v>
      </c>
      <c r="E196" s="171" t="s">
        <v>293</v>
      </c>
      <c r="F196" s="172" t="s">
        <v>2227</v>
      </c>
      <c r="G196" s="173" t="s">
        <v>153</v>
      </c>
      <c r="H196" s="174">
        <v>1</v>
      </c>
      <c r="I196" s="175"/>
      <c r="J196" s="176">
        <f t="shared" si="50"/>
        <v>0</v>
      </c>
      <c r="K196" s="172" t="s">
        <v>149</v>
      </c>
      <c r="L196" s="52"/>
      <c r="M196" s="177" t="s">
        <v>20</v>
      </c>
      <c r="N196" s="178" t="s">
        <v>45</v>
      </c>
      <c r="O196" s="33"/>
      <c r="P196" s="179">
        <f t="shared" si="51"/>
        <v>0</v>
      </c>
      <c r="Q196" s="179">
        <v>0</v>
      </c>
      <c r="R196" s="179">
        <f t="shared" si="52"/>
        <v>0</v>
      </c>
      <c r="S196" s="179">
        <v>0</v>
      </c>
      <c r="T196" s="180">
        <f t="shared" si="53"/>
        <v>0</v>
      </c>
      <c r="AR196" s="15" t="s">
        <v>143</v>
      </c>
      <c r="AT196" s="15" t="s">
        <v>145</v>
      </c>
      <c r="AU196" s="15" t="s">
        <v>22</v>
      </c>
      <c r="AY196" s="15" t="s">
        <v>144</v>
      </c>
      <c r="BE196" s="181">
        <f t="shared" si="54"/>
        <v>0</v>
      </c>
      <c r="BF196" s="181">
        <f t="shared" si="55"/>
        <v>0</v>
      </c>
      <c r="BG196" s="181">
        <f t="shared" si="56"/>
        <v>0</v>
      </c>
      <c r="BH196" s="181">
        <f t="shared" si="57"/>
        <v>0</v>
      </c>
      <c r="BI196" s="181">
        <f t="shared" si="58"/>
        <v>0</v>
      </c>
      <c r="BJ196" s="15" t="s">
        <v>22</v>
      </c>
      <c r="BK196" s="181">
        <f t="shared" si="59"/>
        <v>0</v>
      </c>
      <c r="BL196" s="15" t="s">
        <v>143</v>
      </c>
      <c r="BM196" s="15" t="s">
        <v>2228</v>
      </c>
    </row>
    <row r="197" spans="2:65" s="1" customFormat="1" ht="22.5" customHeight="1">
      <c r="B197" s="32"/>
      <c r="C197" s="170" t="s">
        <v>964</v>
      </c>
      <c r="D197" s="170" t="s">
        <v>145</v>
      </c>
      <c r="E197" s="171" t="s">
        <v>297</v>
      </c>
      <c r="F197" s="172" t="s">
        <v>2229</v>
      </c>
      <c r="G197" s="173" t="s">
        <v>153</v>
      </c>
      <c r="H197" s="174">
        <v>1</v>
      </c>
      <c r="I197" s="175"/>
      <c r="J197" s="176">
        <f t="shared" si="50"/>
        <v>0</v>
      </c>
      <c r="K197" s="172" t="s">
        <v>149</v>
      </c>
      <c r="L197" s="52"/>
      <c r="M197" s="177" t="s">
        <v>20</v>
      </c>
      <c r="N197" s="178" t="s">
        <v>45</v>
      </c>
      <c r="O197" s="33"/>
      <c r="P197" s="179">
        <f t="shared" si="51"/>
        <v>0</v>
      </c>
      <c r="Q197" s="179">
        <v>0</v>
      </c>
      <c r="R197" s="179">
        <f t="shared" si="52"/>
        <v>0</v>
      </c>
      <c r="S197" s="179">
        <v>0</v>
      </c>
      <c r="T197" s="180">
        <f t="shared" si="53"/>
        <v>0</v>
      </c>
      <c r="AR197" s="15" t="s">
        <v>143</v>
      </c>
      <c r="AT197" s="15" t="s">
        <v>145</v>
      </c>
      <c r="AU197" s="15" t="s">
        <v>22</v>
      </c>
      <c r="AY197" s="15" t="s">
        <v>144</v>
      </c>
      <c r="BE197" s="181">
        <f t="shared" si="54"/>
        <v>0</v>
      </c>
      <c r="BF197" s="181">
        <f t="shared" si="55"/>
        <v>0</v>
      </c>
      <c r="BG197" s="181">
        <f t="shared" si="56"/>
        <v>0</v>
      </c>
      <c r="BH197" s="181">
        <f t="shared" si="57"/>
        <v>0</v>
      </c>
      <c r="BI197" s="181">
        <f t="shared" si="58"/>
        <v>0</v>
      </c>
      <c r="BJ197" s="15" t="s">
        <v>22</v>
      </c>
      <c r="BK197" s="181">
        <f t="shared" si="59"/>
        <v>0</v>
      </c>
      <c r="BL197" s="15" t="s">
        <v>143</v>
      </c>
      <c r="BM197" s="15" t="s">
        <v>2230</v>
      </c>
    </row>
    <row r="198" spans="2:65" s="1" customFormat="1" ht="22.5" customHeight="1">
      <c r="B198" s="32"/>
      <c r="C198" s="170" t="s">
        <v>968</v>
      </c>
      <c r="D198" s="170" t="s">
        <v>145</v>
      </c>
      <c r="E198" s="171" t="s">
        <v>301</v>
      </c>
      <c r="F198" s="172" t="s">
        <v>2231</v>
      </c>
      <c r="G198" s="173" t="s">
        <v>153</v>
      </c>
      <c r="H198" s="174">
        <v>1</v>
      </c>
      <c r="I198" s="175"/>
      <c r="J198" s="176">
        <f t="shared" si="50"/>
        <v>0</v>
      </c>
      <c r="K198" s="172" t="s">
        <v>149</v>
      </c>
      <c r="L198" s="52"/>
      <c r="M198" s="177" t="s">
        <v>20</v>
      </c>
      <c r="N198" s="178" t="s">
        <v>45</v>
      </c>
      <c r="O198" s="33"/>
      <c r="P198" s="179">
        <f t="shared" si="51"/>
        <v>0</v>
      </c>
      <c r="Q198" s="179">
        <v>0</v>
      </c>
      <c r="R198" s="179">
        <f t="shared" si="52"/>
        <v>0</v>
      </c>
      <c r="S198" s="179">
        <v>0</v>
      </c>
      <c r="T198" s="180">
        <f t="shared" si="53"/>
        <v>0</v>
      </c>
      <c r="AR198" s="15" t="s">
        <v>143</v>
      </c>
      <c r="AT198" s="15" t="s">
        <v>145</v>
      </c>
      <c r="AU198" s="15" t="s">
        <v>22</v>
      </c>
      <c r="AY198" s="15" t="s">
        <v>144</v>
      </c>
      <c r="BE198" s="181">
        <f t="shared" si="54"/>
        <v>0</v>
      </c>
      <c r="BF198" s="181">
        <f t="shared" si="55"/>
        <v>0</v>
      </c>
      <c r="BG198" s="181">
        <f t="shared" si="56"/>
        <v>0</v>
      </c>
      <c r="BH198" s="181">
        <f t="shared" si="57"/>
        <v>0</v>
      </c>
      <c r="BI198" s="181">
        <f t="shared" si="58"/>
        <v>0</v>
      </c>
      <c r="BJ198" s="15" t="s">
        <v>22</v>
      </c>
      <c r="BK198" s="181">
        <f t="shared" si="59"/>
        <v>0</v>
      </c>
      <c r="BL198" s="15" t="s">
        <v>143</v>
      </c>
      <c r="BM198" s="15" t="s">
        <v>2232</v>
      </c>
    </row>
    <row r="199" spans="2:65" s="1" customFormat="1" ht="22.5" customHeight="1">
      <c r="B199" s="32"/>
      <c r="C199" s="170" t="s">
        <v>972</v>
      </c>
      <c r="D199" s="170" t="s">
        <v>145</v>
      </c>
      <c r="E199" s="171" t="s">
        <v>305</v>
      </c>
      <c r="F199" s="172" t="s">
        <v>2233</v>
      </c>
      <c r="G199" s="173" t="s">
        <v>153</v>
      </c>
      <c r="H199" s="174">
        <v>1</v>
      </c>
      <c r="I199" s="175"/>
      <c r="J199" s="176">
        <f t="shared" si="50"/>
        <v>0</v>
      </c>
      <c r="K199" s="172" t="s">
        <v>149</v>
      </c>
      <c r="L199" s="52"/>
      <c r="M199" s="177" t="s">
        <v>20</v>
      </c>
      <c r="N199" s="178" t="s">
        <v>45</v>
      </c>
      <c r="O199" s="33"/>
      <c r="P199" s="179">
        <f t="shared" si="51"/>
        <v>0</v>
      </c>
      <c r="Q199" s="179">
        <v>0</v>
      </c>
      <c r="R199" s="179">
        <f t="shared" si="52"/>
        <v>0</v>
      </c>
      <c r="S199" s="179">
        <v>0</v>
      </c>
      <c r="T199" s="180">
        <f t="shared" si="53"/>
        <v>0</v>
      </c>
      <c r="AR199" s="15" t="s">
        <v>143</v>
      </c>
      <c r="AT199" s="15" t="s">
        <v>145</v>
      </c>
      <c r="AU199" s="15" t="s">
        <v>22</v>
      </c>
      <c r="AY199" s="15" t="s">
        <v>144</v>
      </c>
      <c r="BE199" s="181">
        <f t="shared" si="54"/>
        <v>0</v>
      </c>
      <c r="BF199" s="181">
        <f t="shared" si="55"/>
        <v>0</v>
      </c>
      <c r="BG199" s="181">
        <f t="shared" si="56"/>
        <v>0</v>
      </c>
      <c r="BH199" s="181">
        <f t="shared" si="57"/>
        <v>0</v>
      </c>
      <c r="BI199" s="181">
        <f t="shared" si="58"/>
        <v>0</v>
      </c>
      <c r="BJ199" s="15" t="s">
        <v>22</v>
      </c>
      <c r="BK199" s="181">
        <f t="shared" si="59"/>
        <v>0</v>
      </c>
      <c r="BL199" s="15" t="s">
        <v>143</v>
      </c>
      <c r="BM199" s="15" t="s">
        <v>2234</v>
      </c>
    </row>
    <row r="200" spans="2:65" s="1" customFormat="1" ht="22.5" customHeight="1">
      <c r="B200" s="32"/>
      <c r="C200" s="170" t="s">
        <v>976</v>
      </c>
      <c r="D200" s="170" t="s">
        <v>145</v>
      </c>
      <c r="E200" s="171" t="s">
        <v>309</v>
      </c>
      <c r="F200" s="172" t="s">
        <v>2235</v>
      </c>
      <c r="G200" s="173" t="s">
        <v>192</v>
      </c>
      <c r="H200" s="174">
        <v>78</v>
      </c>
      <c r="I200" s="175"/>
      <c r="J200" s="176">
        <f t="shared" si="50"/>
        <v>0</v>
      </c>
      <c r="K200" s="172" t="s">
        <v>149</v>
      </c>
      <c r="L200" s="52"/>
      <c r="M200" s="177" t="s">
        <v>20</v>
      </c>
      <c r="N200" s="178" t="s">
        <v>45</v>
      </c>
      <c r="O200" s="33"/>
      <c r="P200" s="179">
        <f t="shared" si="51"/>
        <v>0</v>
      </c>
      <c r="Q200" s="179">
        <v>0</v>
      </c>
      <c r="R200" s="179">
        <f t="shared" si="52"/>
        <v>0</v>
      </c>
      <c r="S200" s="179">
        <v>0</v>
      </c>
      <c r="T200" s="180">
        <f t="shared" si="53"/>
        <v>0</v>
      </c>
      <c r="AR200" s="15" t="s">
        <v>143</v>
      </c>
      <c r="AT200" s="15" t="s">
        <v>145</v>
      </c>
      <c r="AU200" s="15" t="s">
        <v>22</v>
      </c>
      <c r="AY200" s="15" t="s">
        <v>144</v>
      </c>
      <c r="BE200" s="181">
        <f t="shared" si="54"/>
        <v>0</v>
      </c>
      <c r="BF200" s="181">
        <f t="shared" si="55"/>
        <v>0</v>
      </c>
      <c r="BG200" s="181">
        <f t="shared" si="56"/>
        <v>0</v>
      </c>
      <c r="BH200" s="181">
        <f t="shared" si="57"/>
        <v>0</v>
      </c>
      <c r="BI200" s="181">
        <f t="shared" si="58"/>
        <v>0</v>
      </c>
      <c r="BJ200" s="15" t="s">
        <v>22</v>
      </c>
      <c r="BK200" s="181">
        <f t="shared" si="59"/>
        <v>0</v>
      </c>
      <c r="BL200" s="15" t="s">
        <v>143</v>
      </c>
      <c r="BM200" s="15" t="s">
        <v>2236</v>
      </c>
    </row>
    <row r="201" spans="2:65" s="1" customFormat="1" ht="22.5" customHeight="1">
      <c r="B201" s="32"/>
      <c r="C201" s="170" t="s">
        <v>980</v>
      </c>
      <c r="D201" s="170" t="s">
        <v>145</v>
      </c>
      <c r="E201" s="171" t="s">
        <v>313</v>
      </c>
      <c r="F201" s="172" t="s">
        <v>2237</v>
      </c>
      <c r="G201" s="173" t="s">
        <v>192</v>
      </c>
      <c r="H201" s="174">
        <v>2</v>
      </c>
      <c r="I201" s="175"/>
      <c r="J201" s="176">
        <f t="shared" si="50"/>
        <v>0</v>
      </c>
      <c r="K201" s="172" t="s">
        <v>149</v>
      </c>
      <c r="L201" s="52"/>
      <c r="M201" s="177" t="s">
        <v>20</v>
      </c>
      <c r="N201" s="178" t="s">
        <v>45</v>
      </c>
      <c r="O201" s="33"/>
      <c r="P201" s="179">
        <f t="shared" si="51"/>
        <v>0</v>
      </c>
      <c r="Q201" s="179">
        <v>0</v>
      </c>
      <c r="R201" s="179">
        <f t="shared" si="52"/>
        <v>0</v>
      </c>
      <c r="S201" s="179">
        <v>0</v>
      </c>
      <c r="T201" s="180">
        <f t="shared" si="53"/>
        <v>0</v>
      </c>
      <c r="AR201" s="15" t="s">
        <v>143</v>
      </c>
      <c r="AT201" s="15" t="s">
        <v>145</v>
      </c>
      <c r="AU201" s="15" t="s">
        <v>22</v>
      </c>
      <c r="AY201" s="15" t="s">
        <v>144</v>
      </c>
      <c r="BE201" s="181">
        <f t="shared" si="54"/>
        <v>0</v>
      </c>
      <c r="BF201" s="181">
        <f t="shared" si="55"/>
        <v>0</v>
      </c>
      <c r="BG201" s="181">
        <f t="shared" si="56"/>
        <v>0</v>
      </c>
      <c r="BH201" s="181">
        <f t="shared" si="57"/>
        <v>0</v>
      </c>
      <c r="BI201" s="181">
        <f t="shared" si="58"/>
        <v>0</v>
      </c>
      <c r="BJ201" s="15" t="s">
        <v>22</v>
      </c>
      <c r="BK201" s="181">
        <f t="shared" si="59"/>
        <v>0</v>
      </c>
      <c r="BL201" s="15" t="s">
        <v>143</v>
      </c>
      <c r="BM201" s="15" t="s">
        <v>2238</v>
      </c>
    </row>
    <row r="202" spans="2:65" s="1" customFormat="1" ht="31.5" customHeight="1">
      <c r="B202" s="32"/>
      <c r="C202" s="170" t="s">
        <v>984</v>
      </c>
      <c r="D202" s="170" t="s">
        <v>145</v>
      </c>
      <c r="E202" s="171" t="s">
        <v>317</v>
      </c>
      <c r="F202" s="172" t="s">
        <v>2239</v>
      </c>
      <c r="G202" s="173" t="s">
        <v>153</v>
      </c>
      <c r="H202" s="174">
        <v>1</v>
      </c>
      <c r="I202" s="175"/>
      <c r="J202" s="176">
        <f t="shared" si="50"/>
        <v>0</v>
      </c>
      <c r="K202" s="172" t="s">
        <v>149</v>
      </c>
      <c r="L202" s="52"/>
      <c r="M202" s="177" t="s">
        <v>20</v>
      </c>
      <c r="N202" s="178" t="s">
        <v>45</v>
      </c>
      <c r="O202" s="33"/>
      <c r="P202" s="179">
        <f t="shared" si="51"/>
        <v>0</v>
      </c>
      <c r="Q202" s="179">
        <v>0</v>
      </c>
      <c r="R202" s="179">
        <f t="shared" si="52"/>
        <v>0</v>
      </c>
      <c r="S202" s="179">
        <v>0</v>
      </c>
      <c r="T202" s="180">
        <f t="shared" si="53"/>
        <v>0</v>
      </c>
      <c r="AR202" s="15" t="s">
        <v>143</v>
      </c>
      <c r="AT202" s="15" t="s">
        <v>145</v>
      </c>
      <c r="AU202" s="15" t="s">
        <v>22</v>
      </c>
      <c r="AY202" s="15" t="s">
        <v>144</v>
      </c>
      <c r="BE202" s="181">
        <f t="shared" si="54"/>
        <v>0</v>
      </c>
      <c r="BF202" s="181">
        <f t="shared" si="55"/>
        <v>0</v>
      </c>
      <c r="BG202" s="181">
        <f t="shared" si="56"/>
        <v>0</v>
      </c>
      <c r="BH202" s="181">
        <f t="shared" si="57"/>
        <v>0</v>
      </c>
      <c r="BI202" s="181">
        <f t="shared" si="58"/>
        <v>0</v>
      </c>
      <c r="BJ202" s="15" t="s">
        <v>22</v>
      </c>
      <c r="BK202" s="181">
        <f t="shared" si="59"/>
        <v>0</v>
      </c>
      <c r="BL202" s="15" t="s">
        <v>143</v>
      </c>
      <c r="BM202" s="15" t="s">
        <v>2240</v>
      </c>
    </row>
    <row r="203" spans="2:65" s="1" customFormat="1" ht="31.5" customHeight="1">
      <c r="B203" s="32"/>
      <c r="C203" s="170" t="s">
        <v>988</v>
      </c>
      <c r="D203" s="170" t="s">
        <v>145</v>
      </c>
      <c r="E203" s="171" t="s">
        <v>321</v>
      </c>
      <c r="F203" s="172" t="s">
        <v>2241</v>
      </c>
      <c r="G203" s="173" t="s">
        <v>153</v>
      </c>
      <c r="H203" s="174">
        <v>1</v>
      </c>
      <c r="I203" s="175"/>
      <c r="J203" s="176">
        <f t="shared" si="50"/>
        <v>0</v>
      </c>
      <c r="K203" s="172" t="s">
        <v>149</v>
      </c>
      <c r="L203" s="52"/>
      <c r="M203" s="177" t="s">
        <v>20</v>
      </c>
      <c r="N203" s="178" t="s">
        <v>45</v>
      </c>
      <c r="O203" s="33"/>
      <c r="P203" s="179">
        <f t="shared" si="51"/>
        <v>0</v>
      </c>
      <c r="Q203" s="179">
        <v>0</v>
      </c>
      <c r="R203" s="179">
        <f t="shared" si="52"/>
        <v>0</v>
      </c>
      <c r="S203" s="179">
        <v>0</v>
      </c>
      <c r="T203" s="180">
        <f t="shared" si="53"/>
        <v>0</v>
      </c>
      <c r="AR203" s="15" t="s">
        <v>143</v>
      </c>
      <c r="AT203" s="15" t="s">
        <v>145</v>
      </c>
      <c r="AU203" s="15" t="s">
        <v>22</v>
      </c>
      <c r="AY203" s="15" t="s">
        <v>144</v>
      </c>
      <c r="BE203" s="181">
        <f t="shared" si="54"/>
        <v>0</v>
      </c>
      <c r="BF203" s="181">
        <f t="shared" si="55"/>
        <v>0</v>
      </c>
      <c r="BG203" s="181">
        <f t="shared" si="56"/>
        <v>0</v>
      </c>
      <c r="BH203" s="181">
        <f t="shared" si="57"/>
        <v>0</v>
      </c>
      <c r="BI203" s="181">
        <f t="shared" si="58"/>
        <v>0</v>
      </c>
      <c r="BJ203" s="15" t="s">
        <v>22</v>
      </c>
      <c r="BK203" s="181">
        <f t="shared" si="59"/>
        <v>0</v>
      </c>
      <c r="BL203" s="15" t="s">
        <v>143</v>
      </c>
      <c r="BM203" s="15" t="s">
        <v>2242</v>
      </c>
    </row>
    <row r="204" spans="2:65" s="1" customFormat="1" ht="31.5" customHeight="1">
      <c r="B204" s="32"/>
      <c r="C204" s="170" t="s">
        <v>992</v>
      </c>
      <c r="D204" s="170" t="s">
        <v>145</v>
      </c>
      <c r="E204" s="171" t="s">
        <v>325</v>
      </c>
      <c r="F204" s="172" t="s">
        <v>2243</v>
      </c>
      <c r="G204" s="173" t="s">
        <v>148</v>
      </c>
      <c r="H204" s="174">
        <v>1</v>
      </c>
      <c r="I204" s="175"/>
      <c r="J204" s="176">
        <f t="shared" si="50"/>
        <v>0</v>
      </c>
      <c r="K204" s="172" t="s">
        <v>149</v>
      </c>
      <c r="L204" s="52"/>
      <c r="M204" s="177" t="s">
        <v>20</v>
      </c>
      <c r="N204" s="178" t="s">
        <v>45</v>
      </c>
      <c r="O204" s="33"/>
      <c r="P204" s="179">
        <f t="shared" si="51"/>
        <v>0</v>
      </c>
      <c r="Q204" s="179">
        <v>0</v>
      </c>
      <c r="R204" s="179">
        <f t="shared" si="52"/>
        <v>0</v>
      </c>
      <c r="S204" s="179">
        <v>0</v>
      </c>
      <c r="T204" s="180">
        <f t="shared" si="53"/>
        <v>0</v>
      </c>
      <c r="AR204" s="15" t="s">
        <v>143</v>
      </c>
      <c r="AT204" s="15" t="s">
        <v>145</v>
      </c>
      <c r="AU204" s="15" t="s">
        <v>22</v>
      </c>
      <c r="AY204" s="15" t="s">
        <v>144</v>
      </c>
      <c r="BE204" s="181">
        <f t="shared" si="54"/>
        <v>0</v>
      </c>
      <c r="BF204" s="181">
        <f t="shared" si="55"/>
        <v>0</v>
      </c>
      <c r="BG204" s="181">
        <f t="shared" si="56"/>
        <v>0</v>
      </c>
      <c r="BH204" s="181">
        <f t="shared" si="57"/>
        <v>0</v>
      </c>
      <c r="BI204" s="181">
        <f t="shared" si="58"/>
        <v>0</v>
      </c>
      <c r="BJ204" s="15" t="s">
        <v>22</v>
      </c>
      <c r="BK204" s="181">
        <f t="shared" si="59"/>
        <v>0</v>
      </c>
      <c r="BL204" s="15" t="s">
        <v>143</v>
      </c>
      <c r="BM204" s="15" t="s">
        <v>2244</v>
      </c>
    </row>
    <row r="205" spans="2:65" s="1" customFormat="1" ht="31.5" customHeight="1">
      <c r="B205" s="32"/>
      <c r="C205" s="170" t="s">
        <v>995</v>
      </c>
      <c r="D205" s="170" t="s">
        <v>145</v>
      </c>
      <c r="E205" s="171" t="s">
        <v>329</v>
      </c>
      <c r="F205" s="172" t="s">
        <v>2245</v>
      </c>
      <c r="G205" s="173" t="s">
        <v>148</v>
      </c>
      <c r="H205" s="174">
        <v>1</v>
      </c>
      <c r="I205" s="175"/>
      <c r="J205" s="176">
        <f t="shared" si="50"/>
        <v>0</v>
      </c>
      <c r="K205" s="172" t="s">
        <v>149</v>
      </c>
      <c r="L205" s="52"/>
      <c r="M205" s="177" t="s">
        <v>20</v>
      </c>
      <c r="N205" s="178" t="s">
        <v>45</v>
      </c>
      <c r="O205" s="33"/>
      <c r="P205" s="179">
        <f t="shared" si="51"/>
        <v>0</v>
      </c>
      <c r="Q205" s="179">
        <v>0</v>
      </c>
      <c r="R205" s="179">
        <f t="shared" si="52"/>
        <v>0</v>
      </c>
      <c r="S205" s="179">
        <v>0</v>
      </c>
      <c r="T205" s="180">
        <f t="shared" si="53"/>
        <v>0</v>
      </c>
      <c r="AR205" s="15" t="s">
        <v>143</v>
      </c>
      <c r="AT205" s="15" t="s">
        <v>145</v>
      </c>
      <c r="AU205" s="15" t="s">
        <v>22</v>
      </c>
      <c r="AY205" s="15" t="s">
        <v>144</v>
      </c>
      <c r="BE205" s="181">
        <f t="shared" si="54"/>
        <v>0</v>
      </c>
      <c r="BF205" s="181">
        <f t="shared" si="55"/>
        <v>0</v>
      </c>
      <c r="BG205" s="181">
        <f t="shared" si="56"/>
        <v>0</v>
      </c>
      <c r="BH205" s="181">
        <f t="shared" si="57"/>
        <v>0</v>
      </c>
      <c r="BI205" s="181">
        <f t="shared" si="58"/>
        <v>0</v>
      </c>
      <c r="BJ205" s="15" t="s">
        <v>22</v>
      </c>
      <c r="BK205" s="181">
        <f t="shared" si="59"/>
        <v>0</v>
      </c>
      <c r="BL205" s="15" t="s">
        <v>143</v>
      </c>
      <c r="BM205" s="15" t="s">
        <v>2246</v>
      </c>
    </row>
    <row r="206" spans="2:63" s="9" customFormat="1" ht="37.35" customHeight="1">
      <c r="B206" s="156"/>
      <c r="C206" s="157"/>
      <c r="D206" s="158" t="s">
        <v>73</v>
      </c>
      <c r="E206" s="159" t="s">
        <v>1090</v>
      </c>
      <c r="F206" s="159" t="s">
        <v>2247</v>
      </c>
      <c r="G206" s="157"/>
      <c r="H206" s="157"/>
      <c r="I206" s="160"/>
      <c r="J206" s="161">
        <f>BK206</f>
        <v>0</v>
      </c>
      <c r="K206" s="157"/>
      <c r="L206" s="162"/>
      <c r="M206" s="163"/>
      <c r="N206" s="164"/>
      <c r="O206" s="164"/>
      <c r="P206" s="165">
        <f>SUM(P207:P285)</f>
        <v>0</v>
      </c>
      <c r="Q206" s="164"/>
      <c r="R206" s="165">
        <f>SUM(R207:R285)</f>
        <v>0</v>
      </c>
      <c r="S206" s="164"/>
      <c r="T206" s="166">
        <f>SUM(T207:T285)</f>
        <v>0</v>
      </c>
      <c r="AR206" s="167" t="s">
        <v>143</v>
      </c>
      <c r="AT206" s="168" t="s">
        <v>73</v>
      </c>
      <c r="AU206" s="168" t="s">
        <v>74</v>
      </c>
      <c r="AY206" s="167" t="s">
        <v>144</v>
      </c>
      <c r="BK206" s="169">
        <f>SUM(BK207:BK285)</f>
        <v>0</v>
      </c>
    </row>
    <row r="207" spans="2:65" s="1" customFormat="1" ht="22.5" customHeight="1">
      <c r="B207" s="32"/>
      <c r="C207" s="170" t="s">
        <v>1001</v>
      </c>
      <c r="D207" s="170" t="s">
        <v>145</v>
      </c>
      <c r="E207" s="171" t="s">
        <v>2248</v>
      </c>
      <c r="F207" s="172" t="s">
        <v>2249</v>
      </c>
      <c r="G207" s="173" t="s">
        <v>192</v>
      </c>
      <c r="H207" s="174">
        <v>120</v>
      </c>
      <c r="I207" s="175"/>
      <c r="J207" s="176">
        <f aca="true" t="shared" si="60" ref="J207:J238">ROUND(I207*H207,2)</f>
        <v>0</v>
      </c>
      <c r="K207" s="172" t="s">
        <v>1286</v>
      </c>
      <c r="L207" s="52"/>
      <c r="M207" s="177" t="s">
        <v>20</v>
      </c>
      <c r="N207" s="178" t="s">
        <v>45</v>
      </c>
      <c r="O207" s="33"/>
      <c r="P207" s="179">
        <f aca="true" t="shared" si="61" ref="P207:P238">O207*H207</f>
        <v>0</v>
      </c>
      <c r="Q207" s="179">
        <v>0</v>
      </c>
      <c r="R207" s="179">
        <f aca="true" t="shared" si="62" ref="R207:R238">Q207*H207</f>
        <v>0</v>
      </c>
      <c r="S207" s="179">
        <v>0</v>
      </c>
      <c r="T207" s="180">
        <f aca="true" t="shared" si="63" ref="T207:T238">S207*H207</f>
        <v>0</v>
      </c>
      <c r="AR207" s="15" t="s">
        <v>143</v>
      </c>
      <c r="AT207" s="15" t="s">
        <v>145</v>
      </c>
      <c r="AU207" s="15" t="s">
        <v>22</v>
      </c>
      <c r="AY207" s="15" t="s">
        <v>144</v>
      </c>
      <c r="BE207" s="181">
        <f aca="true" t="shared" si="64" ref="BE207:BE238">IF(N207="základní",J207,0)</f>
        <v>0</v>
      </c>
      <c r="BF207" s="181">
        <f aca="true" t="shared" si="65" ref="BF207:BF238">IF(N207="snížená",J207,0)</f>
        <v>0</v>
      </c>
      <c r="BG207" s="181">
        <f aca="true" t="shared" si="66" ref="BG207:BG238">IF(N207="zákl. přenesená",J207,0)</f>
        <v>0</v>
      </c>
      <c r="BH207" s="181">
        <f aca="true" t="shared" si="67" ref="BH207:BH238">IF(N207="sníž. přenesená",J207,0)</f>
        <v>0</v>
      </c>
      <c r="BI207" s="181">
        <f aca="true" t="shared" si="68" ref="BI207:BI238">IF(N207="nulová",J207,0)</f>
        <v>0</v>
      </c>
      <c r="BJ207" s="15" t="s">
        <v>22</v>
      </c>
      <c r="BK207" s="181">
        <f aca="true" t="shared" si="69" ref="BK207:BK238">ROUND(I207*H207,2)</f>
        <v>0</v>
      </c>
      <c r="BL207" s="15" t="s">
        <v>143</v>
      </c>
      <c r="BM207" s="15" t="s">
        <v>2250</v>
      </c>
    </row>
    <row r="208" spans="2:65" s="1" customFormat="1" ht="22.5" customHeight="1">
      <c r="B208" s="32"/>
      <c r="C208" s="170" t="s">
        <v>1005</v>
      </c>
      <c r="D208" s="170" t="s">
        <v>145</v>
      </c>
      <c r="E208" s="171" t="s">
        <v>2251</v>
      </c>
      <c r="F208" s="172" t="s">
        <v>2252</v>
      </c>
      <c r="G208" s="173" t="s">
        <v>192</v>
      </c>
      <c r="H208" s="174">
        <v>90</v>
      </c>
      <c r="I208" s="175"/>
      <c r="J208" s="176">
        <f t="shared" si="60"/>
        <v>0</v>
      </c>
      <c r="K208" s="172" t="s">
        <v>1286</v>
      </c>
      <c r="L208" s="52"/>
      <c r="M208" s="177" t="s">
        <v>20</v>
      </c>
      <c r="N208" s="178" t="s">
        <v>45</v>
      </c>
      <c r="O208" s="33"/>
      <c r="P208" s="179">
        <f t="shared" si="61"/>
        <v>0</v>
      </c>
      <c r="Q208" s="179">
        <v>0</v>
      </c>
      <c r="R208" s="179">
        <f t="shared" si="62"/>
        <v>0</v>
      </c>
      <c r="S208" s="179">
        <v>0</v>
      </c>
      <c r="T208" s="180">
        <f t="shared" si="63"/>
        <v>0</v>
      </c>
      <c r="AR208" s="15" t="s">
        <v>143</v>
      </c>
      <c r="AT208" s="15" t="s">
        <v>145</v>
      </c>
      <c r="AU208" s="15" t="s">
        <v>22</v>
      </c>
      <c r="AY208" s="15" t="s">
        <v>144</v>
      </c>
      <c r="BE208" s="181">
        <f t="shared" si="64"/>
        <v>0</v>
      </c>
      <c r="BF208" s="181">
        <f t="shared" si="65"/>
        <v>0</v>
      </c>
      <c r="BG208" s="181">
        <f t="shared" si="66"/>
        <v>0</v>
      </c>
      <c r="BH208" s="181">
        <f t="shared" si="67"/>
        <v>0</v>
      </c>
      <c r="BI208" s="181">
        <f t="shared" si="68"/>
        <v>0</v>
      </c>
      <c r="BJ208" s="15" t="s">
        <v>22</v>
      </c>
      <c r="BK208" s="181">
        <f t="shared" si="69"/>
        <v>0</v>
      </c>
      <c r="BL208" s="15" t="s">
        <v>143</v>
      </c>
      <c r="BM208" s="15" t="s">
        <v>2253</v>
      </c>
    </row>
    <row r="209" spans="2:65" s="1" customFormat="1" ht="22.5" customHeight="1">
      <c r="B209" s="32"/>
      <c r="C209" s="170" t="s">
        <v>1007</v>
      </c>
      <c r="D209" s="170" t="s">
        <v>145</v>
      </c>
      <c r="E209" s="171" t="s">
        <v>2254</v>
      </c>
      <c r="F209" s="172" t="s">
        <v>2255</v>
      </c>
      <c r="G209" s="173" t="s">
        <v>192</v>
      </c>
      <c r="H209" s="174">
        <v>12</v>
      </c>
      <c r="I209" s="175"/>
      <c r="J209" s="176">
        <f t="shared" si="60"/>
        <v>0</v>
      </c>
      <c r="K209" s="172" t="s">
        <v>1286</v>
      </c>
      <c r="L209" s="52"/>
      <c r="M209" s="177" t="s">
        <v>20</v>
      </c>
      <c r="N209" s="178" t="s">
        <v>45</v>
      </c>
      <c r="O209" s="33"/>
      <c r="P209" s="179">
        <f t="shared" si="61"/>
        <v>0</v>
      </c>
      <c r="Q209" s="179">
        <v>0</v>
      </c>
      <c r="R209" s="179">
        <f t="shared" si="62"/>
        <v>0</v>
      </c>
      <c r="S209" s="179">
        <v>0</v>
      </c>
      <c r="T209" s="180">
        <f t="shared" si="63"/>
        <v>0</v>
      </c>
      <c r="AR209" s="15" t="s">
        <v>143</v>
      </c>
      <c r="AT209" s="15" t="s">
        <v>145</v>
      </c>
      <c r="AU209" s="15" t="s">
        <v>22</v>
      </c>
      <c r="AY209" s="15" t="s">
        <v>144</v>
      </c>
      <c r="BE209" s="181">
        <f t="shared" si="64"/>
        <v>0</v>
      </c>
      <c r="BF209" s="181">
        <f t="shared" si="65"/>
        <v>0</v>
      </c>
      <c r="BG209" s="181">
        <f t="shared" si="66"/>
        <v>0</v>
      </c>
      <c r="BH209" s="181">
        <f t="shared" si="67"/>
        <v>0</v>
      </c>
      <c r="BI209" s="181">
        <f t="shared" si="68"/>
        <v>0</v>
      </c>
      <c r="BJ209" s="15" t="s">
        <v>22</v>
      </c>
      <c r="BK209" s="181">
        <f t="shared" si="69"/>
        <v>0</v>
      </c>
      <c r="BL209" s="15" t="s">
        <v>143</v>
      </c>
      <c r="BM209" s="15" t="s">
        <v>2256</v>
      </c>
    </row>
    <row r="210" spans="2:65" s="1" customFormat="1" ht="22.5" customHeight="1">
      <c r="B210" s="32"/>
      <c r="C210" s="170" t="s">
        <v>1009</v>
      </c>
      <c r="D210" s="170" t="s">
        <v>145</v>
      </c>
      <c r="E210" s="171" t="s">
        <v>2257</v>
      </c>
      <c r="F210" s="172" t="s">
        <v>2258</v>
      </c>
      <c r="G210" s="173" t="s">
        <v>192</v>
      </c>
      <c r="H210" s="174">
        <v>210</v>
      </c>
      <c r="I210" s="175"/>
      <c r="J210" s="176">
        <f t="shared" si="60"/>
        <v>0</v>
      </c>
      <c r="K210" s="172" t="s">
        <v>1286</v>
      </c>
      <c r="L210" s="52"/>
      <c r="M210" s="177" t="s">
        <v>20</v>
      </c>
      <c r="N210" s="178" t="s">
        <v>45</v>
      </c>
      <c r="O210" s="33"/>
      <c r="P210" s="179">
        <f t="shared" si="61"/>
        <v>0</v>
      </c>
      <c r="Q210" s="179">
        <v>0</v>
      </c>
      <c r="R210" s="179">
        <f t="shared" si="62"/>
        <v>0</v>
      </c>
      <c r="S210" s="179">
        <v>0</v>
      </c>
      <c r="T210" s="180">
        <f t="shared" si="63"/>
        <v>0</v>
      </c>
      <c r="AR210" s="15" t="s">
        <v>143</v>
      </c>
      <c r="AT210" s="15" t="s">
        <v>145</v>
      </c>
      <c r="AU210" s="15" t="s">
        <v>22</v>
      </c>
      <c r="AY210" s="15" t="s">
        <v>144</v>
      </c>
      <c r="BE210" s="181">
        <f t="shared" si="64"/>
        <v>0</v>
      </c>
      <c r="BF210" s="181">
        <f t="shared" si="65"/>
        <v>0</v>
      </c>
      <c r="BG210" s="181">
        <f t="shared" si="66"/>
        <v>0</v>
      </c>
      <c r="BH210" s="181">
        <f t="shared" si="67"/>
        <v>0</v>
      </c>
      <c r="BI210" s="181">
        <f t="shared" si="68"/>
        <v>0</v>
      </c>
      <c r="BJ210" s="15" t="s">
        <v>22</v>
      </c>
      <c r="BK210" s="181">
        <f t="shared" si="69"/>
        <v>0</v>
      </c>
      <c r="BL210" s="15" t="s">
        <v>143</v>
      </c>
      <c r="BM210" s="15" t="s">
        <v>2259</v>
      </c>
    </row>
    <row r="211" spans="2:65" s="1" customFormat="1" ht="22.5" customHeight="1">
      <c r="B211" s="32"/>
      <c r="C211" s="170" t="s">
        <v>1011</v>
      </c>
      <c r="D211" s="170" t="s">
        <v>145</v>
      </c>
      <c r="E211" s="171" t="s">
        <v>2260</v>
      </c>
      <c r="F211" s="172" t="s">
        <v>2261</v>
      </c>
      <c r="G211" s="173" t="s">
        <v>192</v>
      </c>
      <c r="H211" s="174">
        <v>12</v>
      </c>
      <c r="I211" s="175"/>
      <c r="J211" s="176">
        <f t="shared" si="60"/>
        <v>0</v>
      </c>
      <c r="K211" s="172" t="s">
        <v>1286</v>
      </c>
      <c r="L211" s="52"/>
      <c r="M211" s="177" t="s">
        <v>20</v>
      </c>
      <c r="N211" s="178" t="s">
        <v>45</v>
      </c>
      <c r="O211" s="33"/>
      <c r="P211" s="179">
        <f t="shared" si="61"/>
        <v>0</v>
      </c>
      <c r="Q211" s="179">
        <v>0</v>
      </c>
      <c r="R211" s="179">
        <f t="shared" si="62"/>
        <v>0</v>
      </c>
      <c r="S211" s="179">
        <v>0</v>
      </c>
      <c r="T211" s="180">
        <f t="shared" si="63"/>
        <v>0</v>
      </c>
      <c r="AR211" s="15" t="s">
        <v>143</v>
      </c>
      <c r="AT211" s="15" t="s">
        <v>145</v>
      </c>
      <c r="AU211" s="15" t="s">
        <v>22</v>
      </c>
      <c r="AY211" s="15" t="s">
        <v>144</v>
      </c>
      <c r="BE211" s="181">
        <f t="shared" si="64"/>
        <v>0</v>
      </c>
      <c r="BF211" s="181">
        <f t="shared" si="65"/>
        <v>0</v>
      </c>
      <c r="BG211" s="181">
        <f t="shared" si="66"/>
        <v>0</v>
      </c>
      <c r="BH211" s="181">
        <f t="shared" si="67"/>
        <v>0</v>
      </c>
      <c r="BI211" s="181">
        <f t="shared" si="68"/>
        <v>0</v>
      </c>
      <c r="BJ211" s="15" t="s">
        <v>22</v>
      </c>
      <c r="BK211" s="181">
        <f t="shared" si="69"/>
        <v>0</v>
      </c>
      <c r="BL211" s="15" t="s">
        <v>143</v>
      </c>
      <c r="BM211" s="15" t="s">
        <v>2262</v>
      </c>
    </row>
    <row r="212" spans="2:65" s="1" customFormat="1" ht="22.5" customHeight="1">
      <c r="B212" s="32"/>
      <c r="C212" s="170" t="s">
        <v>1013</v>
      </c>
      <c r="D212" s="170" t="s">
        <v>145</v>
      </c>
      <c r="E212" s="171" t="s">
        <v>2263</v>
      </c>
      <c r="F212" s="172" t="s">
        <v>2264</v>
      </c>
      <c r="G212" s="173" t="s">
        <v>153</v>
      </c>
      <c r="H212" s="174">
        <v>16</v>
      </c>
      <c r="I212" s="175"/>
      <c r="J212" s="176">
        <f t="shared" si="60"/>
        <v>0</v>
      </c>
      <c r="K212" s="172" t="s">
        <v>1286</v>
      </c>
      <c r="L212" s="52"/>
      <c r="M212" s="177" t="s">
        <v>20</v>
      </c>
      <c r="N212" s="178" t="s">
        <v>45</v>
      </c>
      <c r="O212" s="33"/>
      <c r="P212" s="179">
        <f t="shared" si="61"/>
        <v>0</v>
      </c>
      <c r="Q212" s="179">
        <v>0</v>
      </c>
      <c r="R212" s="179">
        <f t="shared" si="62"/>
        <v>0</v>
      </c>
      <c r="S212" s="179">
        <v>0</v>
      </c>
      <c r="T212" s="180">
        <f t="shared" si="63"/>
        <v>0</v>
      </c>
      <c r="AR212" s="15" t="s">
        <v>143</v>
      </c>
      <c r="AT212" s="15" t="s">
        <v>145</v>
      </c>
      <c r="AU212" s="15" t="s">
        <v>22</v>
      </c>
      <c r="AY212" s="15" t="s">
        <v>144</v>
      </c>
      <c r="BE212" s="181">
        <f t="shared" si="64"/>
        <v>0</v>
      </c>
      <c r="BF212" s="181">
        <f t="shared" si="65"/>
        <v>0</v>
      </c>
      <c r="BG212" s="181">
        <f t="shared" si="66"/>
        <v>0</v>
      </c>
      <c r="BH212" s="181">
        <f t="shared" si="67"/>
        <v>0</v>
      </c>
      <c r="BI212" s="181">
        <f t="shared" si="68"/>
        <v>0</v>
      </c>
      <c r="BJ212" s="15" t="s">
        <v>22</v>
      </c>
      <c r="BK212" s="181">
        <f t="shared" si="69"/>
        <v>0</v>
      </c>
      <c r="BL212" s="15" t="s">
        <v>143</v>
      </c>
      <c r="BM212" s="15" t="s">
        <v>2265</v>
      </c>
    </row>
    <row r="213" spans="2:65" s="1" customFormat="1" ht="22.5" customHeight="1">
      <c r="B213" s="32"/>
      <c r="C213" s="170" t="s">
        <v>1017</v>
      </c>
      <c r="D213" s="170" t="s">
        <v>145</v>
      </c>
      <c r="E213" s="171" t="s">
        <v>2266</v>
      </c>
      <c r="F213" s="172" t="s">
        <v>2267</v>
      </c>
      <c r="G213" s="173" t="s">
        <v>153</v>
      </c>
      <c r="H213" s="174">
        <v>2</v>
      </c>
      <c r="I213" s="175"/>
      <c r="J213" s="176">
        <f t="shared" si="60"/>
        <v>0</v>
      </c>
      <c r="K213" s="172" t="s">
        <v>1286</v>
      </c>
      <c r="L213" s="52"/>
      <c r="M213" s="177" t="s">
        <v>20</v>
      </c>
      <c r="N213" s="178" t="s">
        <v>45</v>
      </c>
      <c r="O213" s="33"/>
      <c r="P213" s="179">
        <f t="shared" si="61"/>
        <v>0</v>
      </c>
      <c r="Q213" s="179">
        <v>0</v>
      </c>
      <c r="R213" s="179">
        <f t="shared" si="62"/>
        <v>0</v>
      </c>
      <c r="S213" s="179">
        <v>0</v>
      </c>
      <c r="T213" s="180">
        <f t="shared" si="63"/>
        <v>0</v>
      </c>
      <c r="AR213" s="15" t="s">
        <v>143</v>
      </c>
      <c r="AT213" s="15" t="s">
        <v>145</v>
      </c>
      <c r="AU213" s="15" t="s">
        <v>22</v>
      </c>
      <c r="AY213" s="15" t="s">
        <v>144</v>
      </c>
      <c r="BE213" s="181">
        <f t="shared" si="64"/>
        <v>0</v>
      </c>
      <c r="BF213" s="181">
        <f t="shared" si="65"/>
        <v>0</v>
      </c>
      <c r="BG213" s="181">
        <f t="shared" si="66"/>
        <v>0</v>
      </c>
      <c r="BH213" s="181">
        <f t="shared" si="67"/>
        <v>0</v>
      </c>
      <c r="BI213" s="181">
        <f t="shared" si="68"/>
        <v>0</v>
      </c>
      <c r="BJ213" s="15" t="s">
        <v>22</v>
      </c>
      <c r="BK213" s="181">
        <f t="shared" si="69"/>
        <v>0</v>
      </c>
      <c r="BL213" s="15" t="s">
        <v>143</v>
      </c>
      <c r="BM213" s="15" t="s">
        <v>2268</v>
      </c>
    </row>
    <row r="214" spans="2:65" s="1" customFormat="1" ht="22.5" customHeight="1">
      <c r="B214" s="32"/>
      <c r="C214" s="170" t="s">
        <v>1021</v>
      </c>
      <c r="D214" s="170" t="s">
        <v>145</v>
      </c>
      <c r="E214" s="171" t="s">
        <v>2269</v>
      </c>
      <c r="F214" s="172" t="s">
        <v>2270</v>
      </c>
      <c r="G214" s="173" t="s">
        <v>153</v>
      </c>
      <c r="H214" s="174">
        <v>24</v>
      </c>
      <c r="I214" s="175"/>
      <c r="J214" s="176">
        <f t="shared" si="60"/>
        <v>0</v>
      </c>
      <c r="K214" s="172" t="s">
        <v>1286</v>
      </c>
      <c r="L214" s="52"/>
      <c r="M214" s="177" t="s">
        <v>20</v>
      </c>
      <c r="N214" s="178" t="s">
        <v>45</v>
      </c>
      <c r="O214" s="33"/>
      <c r="P214" s="179">
        <f t="shared" si="61"/>
        <v>0</v>
      </c>
      <c r="Q214" s="179">
        <v>0</v>
      </c>
      <c r="R214" s="179">
        <f t="shared" si="62"/>
        <v>0</v>
      </c>
      <c r="S214" s="179">
        <v>0</v>
      </c>
      <c r="T214" s="180">
        <f t="shared" si="63"/>
        <v>0</v>
      </c>
      <c r="AR214" s="15" t="s">
        <v>143</v>
      </c>
      <c r="AT214" s="15" t="s">
        <v>145</v>
      </c>
      <c r="AU214" s="15" t="s">
        <v>22</v>
      </c>
      <c r="AY214" s="15" t="s">
        <v>144</v>
      </c>
      <c r="BE214" s="181">
        <f t="shared" si="64"/>
        <v>0</v>
      </c>
      <c r="BF214" s="181">
        <f t="shared" si="65"/>
        <v>0</v>
      </c>
      <c r="BG214" s="181">
        <f t="shared" si="66"/>
        <v>0</v>
      </c>
      <c r="BH214" s="181">
        <f t="shared" si="67"/>
        <v>0</v>
      </c>
      <c r="BI214" s="181">
        <f t="shared" si="68"/>
        <v>0</v>
      </c>
      <c r="BJ214" s="15" t="s">
        <v>22</v>
      </c>
      <c r="BK214" s="181">
        <f t="shared" si="69"/>
        <v>0</v>
      </c>
      <c r="BL214" s="15" t="s">
        <v>143</v>
      </c>
      <c r="BM214" s="15" t="s">
        <v>2271</v>
      </c>
    </row>
    <row r="215" spans="2:65" s="1" customFormat="1" ht="22.5" customHeight="1">
      <c r="B215" s="32"/>
      <c r="C215" s="170" t="s">
        <v>1025</v>
      </c>
      <c r="D215" s="170" t="s">
        <v>145</v>
      </c>
      <c r="E215" s="171" t="s">
        <v>2272</v>
      </c>
      <c r="F215" s="172" t="s">
        <v>2273</v>
      </c>
      <c r="G215" s="173" t="s">
        <v>153</v>
      </c>
      <c r="H215" s="174">
        <v>8</v>
      </c>
      <c r="I215" s="175"/>
      <c r="J215" s="176">
        <f t="shared" si="60"/>
        <v>0</v>
      </c>
      <c r="K215" s="172" t="s">
        <v>1286</v>
      </c>
      <c r="L215" s="52"/>
      <c r="M215" s="177" t="s">
        <v>20</v>
      </c>
      <c r="N215" s="178" t="s">
        <v>45</v>
      </c>
      <c r="O215" s="33"/>
      <c r="P215" s="179">
        <f t="shared" si="61"/>
        <v>0</v>
      </c>
      <c r="Q215" s="179">
        <v>0</v>
      </c>
      <c r="R215" s="179">
        <f t="shared" si="62"/>
        <v>0</v>
      </c>
      <c r="S215" s="179">
        <v>0</v>
      </c>
      <c r="T215" s="180">
        <f t="shared" si="63"/>
        <v>0</v>
      </c>
      <c r="AR215" s="15" t="s">
        <v>143</v>
      </c>
      <c r="AT215" s="15" t="s">
        <v>145</v>
      </c>
      <c r="AU215" s="15" t="s">
        <v>22</v>
      </c>
      <c r="AY215" s="15" t="s">
        <v>144</v>
      </c>
      <c r="BE215" s="181">
        <f t="shared" si="64"/>
        <v>0</v>
      </c>
      <c r="BF215" s="181">
        <f t="shared" si="65"/>
        <v>0</v>
      </c>
      <c r="BG215" s="181">
        <f t="shared" si="66"/>
        <v>0</v>
      </c>
      <c r="BH215" s="181">
        <f t="shared" si="67"/>
        <v>0</v>
      </c>
      <c r="BI215" s="181">
        <f t="shared" si="68"/>
        <v>0</v>
      </c>
      <c r="BJ215" s="15" t="s">
        <v>22</v>
      </c>
      <c r="BK215" s="181">
        <f t="shared" si="69"/>
        <v>0</v>
      </c>
      <c r="BL215" s="15" t="s">
        <v>143</v>
      </c>
      <c r="BM215" s="15" t="s">
        <v>2274</v>
      </c>
    </row>
    <row r="216" spans="2:65" s="1" customFormat="1" ht="22.5" customHeight="1">
      <c r="B216" s="32"/>
      <c r="C216" s="170" t="s">
        <v>1027</v>
      </c>
      <c r="D216" s="170" t="s">
        <v>145</v>
      </c>
      <c r="E216" s="171" t="s">
        <v>2275</v>
      </c>
      <c r="F216" s="172" t="s">
        <v>2276</v>
      </c>
      <c r="G216" s="173" t="s">
        <v>153</v>
      </c>
      <c r="H216" s="174">
        <v>4</v>
      </c>
      <c r="I216" s="175"/>
      <c r="J216" s="176">
        <f t="shared" si="60"/>
        <v>0</v>
      </c>
      <c r="K216" s="172" t="s">
        <v>1286</v>
      </c>
      <c r="L216" s="52"/>
      <c r="M216" s="177" t="s">
        <v>20</v>
      </c>
      <c r="N216" s="178" t="s">
        <v>45</v>
      </c>
      <c r="O216" s="33"/>
      <c r="P216" s="179">
        <f t="shared" si="61"/>
        <v>0</v>
      </c>
      <c r="Q216" s="179">
        <v>0</v>
      </c>
      <c r="R216" s="179">
        <f t="shared" si="62"/>
        <v>0</v>
      </c>
      <c r="S216" s="179">
        <v>0</v>
      </c>
      <c r="T216" s="180">
        <f t="shared" si="63"/>
        <v>0</v>
      </c>
      <c r="AR216" s="15" t="s">
        <v>143</v>
      </c>
      <c r="AT216" s="15" t="s">
        <v>145</v>
      </c>
      <c r="AU216" s="15" t="s">
        <v>22</v>
      </c>
      <c r="AY216" s="15" t="s">
        <v>144</v>
      </c>
      <c r="BE216" s="181">
        <f t="shared" si="64"/>
        <v>0</v>
      </c>
      <c r="BF216" s="181">
        <f t="shared" si="65"/>
        <v>0</v>
      </c>
      <c r="BG216" s="181">
        <f t="shared" si="66"/>
        <v>0</v>
      </c>
      <c r="BH216" s="181">
        <f t="shared" si="67"/>
        <v>0</v>
      </c>
      <c r="BI216" s="181">
        <f t="shared" si="68"/>
        <v>0</v>
      </c>
      <c r="BJ216" s="15" t="s">
        <v>22</v>
      </c>
      <c r="BK216" s="181">
        <f t="shared" si="69"/>
        <v>0</v>
      </c>
      <c r="BL216" s="15" t="s">
        <v>143</v>
      </c>
      <c r="BM216" s="15" t="s">
        <v>2277</v>
      </c>
    </row>
    <row r="217" spans="2:65" s="1" customFormat="1" ht="22.5" customHeight="1">
      <c r="B217" s="32"/>
      <c r="C217" s="170" t="s">
        <v>1029</v>
      </c>
      <c r="D217" s="170" t="s">
        <v>145</v>
      </c>
      <c r="E217" s="171" t="s">
        <v>2278</v>
      </c>
      <c r="F217" s="172" t="s">
        <v>2279</v>
      </c>
      <c r="G217" s="173" t="s">
        <v>153</v>
      </c>
      <c r="H217" s="174">
        <v>2</v>
      </c>
      <c r="I217" s="175"/>
      <c r="J217" s="176">
        <f t="shared" si="60"/>
        <v>0</v>
      </c>
      <c r="K217" s="172" t="s">
        <v>1286</v>
      </c>
      <c r="L217" s="52"/>
      <c r="M217" s="177" t="s">
        <v>20</v>
      </c>
      <c r="N217" s="178" t="s">
        <v>45</v>
      </c>
      <c r="O217" s="33"/>
      <c r="P217" s="179">
        <f t="shared" si="61"/>
        <v>0</v>
      </c>
      <c r="Q217" s="179">
        <v>0</v>
      </c>
      <c r="R217" s="179">
        <f t="shared" si="62"/>
        <v>0</v>
      </c>
      <c r="S217" s="179">
        <v>0</v>
      </c>
      <c r="T217" s="180">
        <f t="shared" si="63"/>
        <v>0</v>
      </c>
      <c r="AR217" s="15" t="s">
        <v>143</v>
      </c>
      <c r="AT217" s="15" t="s">
        <v>145</v>
      </c>
      <c r="AU217" s="15" t="s">
        <v>22</v>
      </c>
      <c r="AY217" s="15" t="s">
        <v>144</v>
      </c>
      <c r="BE217" s="181">
        <f t="shared" si="64"/>
        <v>0</v>
      </c>
      <c r="BF217" s="181">
        <f t="shared" si="65"/>
        <v>0</v>
      </c>
      <c r="BG217" s="181">
        <f t="shared" si="66"/>
        <v>0</v>
      </c>
      <c r="BH217" s="181">
        <f t="shared" si="67"/>
        <v>0</v>
      </c>
      <c r="BI217" s="181">
        <f t="shared" si="68"/>
        <v>0</v>
      </c>
      <c r="BJ217" s="15" t="s">
        <v>22</v>
      </c>
      <c r="BK217" s="181">
        <f t="shared" si="69"/>
        <v>0</v>
      </c>
      <c r="BL217" s="15" t="s">
        <v>143</v>
      </c>
      <c r="BM217" s="15" t="s">
        <v>2280</v>
      </c>
    </row>
    <row r="218" spans="2:65" s="1" customFormat="1" ht="22.5" customHeight="1">
      <c r="B218" s="32"/>
      <c r="C218" s="170" t="s">
        <v>1031</v>
      </c>
      <c r="D218" s="170" t="s">
        <v>145</v>
      </c>
      <c r="E218" s="171" t="s">
        <v>2281</v>
      </c>
      <c r="F218" s="172" t="s">
        <v>2282</v>
      </c>
      <c r="G218" s="173" t="s">
        <v>153</v>
      </c>
      <c r="H218" s="174">
        <v>1</v>
      </c>
      <c r="I218" s="175"/>
      <c r="J218" s="176">
        <f t="shared" si="60"/>
        <v>0</v>
      </c>
      <c r="K218" s="172" t="s">
        <v>1286</v>
      </c>
      <c r="L218" s="52"/>
      <c r="M218" s="177" t="s">
        <v>20</v>
      </c>
      <c r="N218" s="178" t="s">
        <v>45</v>
      </c>
      <c r="O218" s="33"/>
      <c r="P218" s="179">
        <f t="shared" si="61"/>
        <v>0</v>
      </c>
      <c r="Q218" s="179">
        <v>0</v>
      </c>
      <c r="R218" s="179">
        <f t="shared" si="62"/>
        <v>0</v>
      </c>
      <c r="S218" s="179">
        <v>0</v>
      </c>
      <c r="T218" s="180">
        <f t="shared" si="63"/>
        <v>0</v>
      </c>
      <c r="AR218" s="15" t="s">
        <v>143</v>
      </c>
      <c r="AT218" s="15" t="s">
        <v>145</v>
      </c>
      <c r="AU218" s="15" t="s">
        <v>22</v>
      </c>
      <c r="AY218" s="15" t="s">
        <v>144</v>
      </c>
      <c r="BE218" s="181">
        <f t="shared" si="64"/>
        <v>0</v>
      </c>
      <c r="BF218" s="181">
        <f t="shared" si="65"/>
        <v>0</v>
      </c>
      <c r="BG218" s="181">
        <f t="shared" si="66"/>
        <v>0</v>
      </c>
      <c r="BH218" s="181">
        <f t="shared" si="67"/>
        <v>0</v>
      </c>
      <c r="BI218" s="181">
        <f t="shared" si="68"/>
        <v>0</v>
      </c>
      <c r="BJ218" s="15" t="s">
        <v>22</v>
      </c>
      <c r="BK218" s="181">
        <f t="shared" si="69"/>
        <v>0</v>
      </c>
      <c r="BL218" s="15" t="s">
        <v>143</v>
      </c>
      <c r="BM218" s="15" t="s">
        <v>2283</v>
      </c>
    </row>
    <row r="219" spans="2:65" s="1" customFormat="1" ht="22.5" customHeight="1">
      <c r="B219" s="32"/>
      <c r="C219" s="170" t="s">
        <v>1033</v>
      </c>
      <c r="D219" s="170" t="s">
        <v>145</v>
      </c>
      <c r="E219" s="171" t="s">
        <v>2284</v>
      </c>
      <c r="F219" s="172" t="s">
        <v>2285</v>
      </c>
      <c r="G219" s="173" t="s">
        <v>153</v>
      </c>
      <c r="H219" s="174">
        <v>1</v>
      </c>
      <c r="I219" s="175"/>
      <c r="J219" s="176">
        <f t="shared" si="60"/>
        <v>0</v>
      </c>
      <c r="K219" s="172" t="s">
        <v>1286</v>
      </c>
      <c r="L219" s="52"/>
      <c r="M219" s="177" t="s">
        <v>20</v>
      </c>
      <c r="N219" s="178" t="s">
        <v>45</v>
      </c>
      <c r="O219" s="33"/>
      <c r="P219" s="179">
        <f t="shared" si="61"/>
        <v>0</v>
      </c>
      <c r="Q219" s="179">
        <v>0</v>
      </c>
      <c r="R219" s="179">
        <f t="shared" si="62"/>
        <v>0</v>
      </c>
      <c r="S219" s="179">
        <v>0</v>
      </c>
      <c r="T219" s="180">
        <f t="shared" si="63"/>
        <v>0</v>
      </c>
      <c r="AR219" s="15" t="s">
        <v>143</v>
      </c>
      <c r="AT219" s="15" t="s">
        <v>145</v>
      </c>
      <c r="AU219" s="15" t="s">
        <v>22</v>
      </c>
      <c r="AY219" s="15" t="s">
        <v>144</v>
      </c>
      <c r="BE219" s="181">
        <f t="shared" si="64"/>
        <v>0</v>
      </c>
      <c r="BF219" s="181">
        <f t="shared" si="65"/>
        <v>0</v>
      </c>
      <c r="BG219" s="181">
        <f t="shared" si="66"/>
        <v>0</v>
      </c>
      <c r="BH219" s="181">
        <f t="shared" si="67"/>
        <v>0</v>
      </c>
      <c r="BI219" s="181">
        <f t="shared" si="68"/>
        <v>0</v>
      </c>
      <c r="BJ219" s="15" t="s">
        <v>22</v>
      </c>
      <c r="BK219" s="181">
        <f t="shared" si="69"/>
        <v>0</v>
      </c>
      <c r="BL219" s="15" t="s">
        <v>143</v>
      </c>
      <c r="BM219" s="15" t="s">
        <v>2286</v>
      </c>
    </row>
    <row r="220" spans="2:65" s="1" customFormat="1" ht="31.5" customHeight="1">
      <c r="B220" s="32"/>
      <c r="C220" s="170" t="s">
        <v>1035</v>
      </c>
      <c r="D220" s="170" t="s">
        <v>145</v>
      </c>
      <c r="E220" s="171" t="s">
        <v>2287</v>
      </c>
      <c r="F220" s="172" t="s">
        <v>2288</v>
      </c>
      <c r="G220" s="173" t="s">
        <v>1550</v>
      </c>
      <c r="H220" s="174">
        <v>16</v>
      </c>
      <c r="I220" s="175"/>
      <c r="J220" s="176">
        <f t="shared" si="60"/>
        <v>0</v>
      </c>
      <c r="K220" s="172" t="s">
        <v>1286</v>
      </c>
      <c r="L220" s="52"/>
      <c r="M220" s="177" t="s">
        <v>20</v>
      </c>
      <c r="N220" s="178" t="s">
        <v>45</v>
      </c>
      <c r="O220" s="33"/>
      <c r="P220" s="179">
        <f t="shared" si="61"/>
        <v>0</v>
      </c>
      <c r="Q220" s="179">
        <v>0</v>
      </c>
      <c r="R220" s="179">
        <f t="shared" si="62"/>
        <v>0</v>
      </c>
      <c r="S220" s="179">
        <v>0</v>
      </c>
      <c r="T220" s="180">
        <f t="shared" si="63"/>
        <v>0</v>
      </c>
      <c r="AR220" s="15" t="s">
        <v>143</v>
      </c>
      <c r="AT220" s="15" t="s">
        <v>145</v>
      </c>
      <c r="AU220" s="15" t="s">
        <v>22</v>
      </c>
      <c r="AY220" s="15" t="s">
        <v>144</v>
      </c>
      <c r="BE220" s="181">
        <f t="shared" si="64"/>
        <v>0</v>
      </c>
      <c r="BF220" s="181">
        <f t="shared" si="65"/>
        <v>0</v>
      </c>
      <c r="BG220" s="181">
        <f t="shared" si="66"/>
        <v>0</v>
      </c>
      <c r="BH220" s="181">
        <f t="shared" si="67"/>
        <v>0</v>
      </c>
      <c r="BI220" s="181">
        <f t="shared" si="68"/>
        <v>0</v>
      </c>
      <c r="BJ220" s="15" t="s">
        <v>22</v>
      </c>
      <c r="BK220" s="181">
        <f t="shared" si="69"/>
        <v>0</v>
      </c>
      <c r="BL220" s="15" t="s">
        <v>143</v>
      </c>
      <c r="BM220" s="15" t="s">
        <v>2289</v>
      </c>
    </row>
    <row r="221" spans="2:65" s="1" customFormat="1" ht="31.5" customHeight="1">
      <c r="B221" s="32"/>
      <c r="C221" s="170" t="s">
        <v>1037</v>
      </c>
      <c r="D221" s="170" t="s">
        <v>145</v>
      </c>
      <c r="E221" s="171" t="s">
        <v>333</v>
      </c>
      <c r="F221" s="172" t="s">
        <v>2290</v>
      </c>
      <c r="G221" s="173" t="s">
        <v>1586</v>
      </c>
      <c r="H221" s="174">
        <v>16</v>
      </c>
      <c r="I221" s="175"/>
      <c r="J221" s="176">
        <f t="shared" si="60"/>
        <v>0</v>
      </c>
      <c r="K221" s="172" t="s">
        <v>149</v>
      </c>
      <c r="L221" s="52"/>
      <c r="M221" s="177" t="s">
        <v>20</v>
      </c>
      <c r="N221" s="178" t="s">
        <v>45</v>
      </c>
      <c r="O221" s="33"/>
      <c r="P221" s="179">
        <f t="shared" si="61"/>
        <v>0</v>
      </c>
      <c r="Q221" s="179">
        <v>0</v>
      </c>
      <c r="R221" s="179">
        <f t="shared" si="62"/>
        <v>0</v>
      </c>
      <c r="S221" s="179">
        <v>0</v>
      </c>
      <c r="T221" s="180">
        <f t="shared" si="63"/>
        <v>0</v>
      </c>
      <c r="AR221" s="15" t="s">
        <v>143</v>
      </c>
      <c r="AT221" s="15" t="s">
        <v>145</v>
      </c>
      <c r="AU221" s="15" t="s">
        <v>22</v>
      </c>
      <c r="AY221" s="15" t="s">
        <v>144</v>
      </c>
      <c r="BE221" s="181">
        <f t="shared" si="64"/>
        <v>0</v>
      </c>
      <c r="BF221" s="181">
        <f t="shared" si="65"/>
        <v>0</v>
      </c>
      <c r="BG221" s="181">
        <f t="shared" si="66"/>
        <v>0</v>
      </c>
      <c r="BH221" s="181">
        <f t="shared" si="67"/>
        <v>0</v>
      </c>
      <c r="BI221" s="181">
        <f t="shared" si="68"/>
        <v>0</v>
      </c>
      <c r="BJ221" s="15" t="s">
        <v>22</v>
      </c>
      <c r="BK221" s="181">
        <f t="shared" si="69"/>
        <v>0</v>
      </c>
      <c r="BL221" s="15" t="s">
        <v>143</v>
      </c>
      <c r="BM221" s="15" t="s">
        <v>2291</v>
      </c>
    </row>
    <row r="222" spans="2:65" s="1" customFormat="1" ht="22.5" customHeight="1">
      <c r="B222" s="32"/>
      <c r="C222" s="170" t="s">
        <v>1040</v>
      </c>
      <c r="D222" s="170" t="s">
        <v>145</v>
      </c>
      <c r="E222" s="171" t="s">
        <v>2292</v>
      </c>
      <c r="F222" s="172" t="s">
        <v>2293</v>
      </c>
      <c r="G222" s="173" t="s">
        <v>192</v>
      </c>
      <c r="H222" s="174">
        <v>4</v>
      </c>
      <c r="I222" s="175"/>
      <c r="J222" s="176">
        <f t="shared" si="60"/>
        <v>0</v>
      </c>
      <c r="K222" s="172" t="s">
        <v>1286</v>
      </c>
      <c r="L222" s="52"/>
      <c r="M222" s="177" t="s">
        <v>20</v>
      </c>
      <c r="N222" s="178" t="s">
        <v>45</v>
      </c>
      <c r="O222" s="33"/>
      <c r="P222" s="179">
        <f t="shared" si="61"/>
        <v>0</v>
      </c>
      <c r="Q222" s="179">
        <v>0</v>
      </c>
      <c r="R222" s="179">
        <f t="shared" si="62"/>
        <v>0</v>
      </c>
      <c r="S222" s="179">
        <v>0</v>
      </c>
      <c r="T222" s="180">
        <f t="shared" si="63"/>
        <v>0</v>
      </c>
      <c r="AR222" s="15" t="s">
        <v>143</v>
      </c>
      <c r="AT222" s="15" t="s">
        <v>145</v>
      </c>
      <c r="AU222" s="15" t="s">
        <v>22</v>
      </c>
      <c r="AY222" s="15" t="s">
        <v>144</v>
      </c>
      <c r="BE222" s="181">
        <f t="shared" si="64"/>
        <v>0</v>
      </c>
      <c r="BF222" s="181">
        <f t="shared" si="65"/>
        <v>0</v>
      </c>
      <c r="BG222" s="181">
        <f t="shared" si="66"/>
        <v>0</v>
      </c>
      <c r="BH222" s="181">
        <f t="shared" si="67"/>
        <v>0</v>
      </c>
      <c r="BI222" s="181">
        <f t="shared" si="68"/>
        <v>0</v>
      </c>
      <c r="BJ222" s="15" t="s">
        <v>22</v>
      </c>
      <c r="BK222" s="181">
        <f t="shared" si="69"/>
        <v>0</v>
      </c>
      <c r="BL222" s="15" t="s">
        <v>143</v>
      </c>
      <c r="BM222" s="15" t="s">
        <v>2294</v>
      </c>
    </row>
    <row r="223" spans="2:65" s="1" customFormat="1" ht="22.5" customHeight="1">
      <c r="B223" s="32"/>
      <c r="C223" s="170" t="s">
        <v>1043</v>
      </c>
      <c r="D223" s="170" t="s">
        <v>145</v>
      </c>
      <c r="E223" s="171" t="s">
        <v>2295</v>
      </c>
      <c r="F223" s="172" t="s">
        <v>2296</v>
      </c>
      <c r="G223" s="173" t="s">
        <v>192</v>
      </c>
      <c r="H223" s="174">
        <v>6</v>
      </c>
      <c r="I223" s="175"/>
      <c r="J223" s="176">
        <f t="shared" si="60"/>
        <v>0</v>
      </c>
      <c r="K223" s="172" t="s">
        <v>1286</v>
      </c>
      <c r="L223" s="52"/>
      <c r="M223" s="177" t="s">
        <v>20</v>
      </c>
      <c r="N223" s="178" t="s">
        <v>45</v>
      </c>
      <c r="O223" s="33"/>
      <c r="P223" s="179">
        <f t="shared" si="61"/>
        <v>0</v>
      </c>
      <c r="Q223" s="179">
        <v>0</v>
      </c>
      <c r="R223" s="179">
        <f t="shared" si="62"/>
        <v>0</v>
      </c>
      <c r="S223" s="179">
        <v>0</v>
      </c>
      <c r="T223" s="180">
        <f t="shared" si="63"/>
        <v>0</v>
      </c>
      <c r="AR223" s="15" t="s">
        <v>143</v>
      </c>
      <c r="AT223" s="15" t="s">
        <v>145</v>
      </c>
      <c r="AU223" s="15" t="s">
        <v>22</v>
      </c>
      <c r="AY223" s="15" t="s">
        <v>144</v>
      </c>
      <c r="BE223" s="181">
        <f t="shared" si="64"/>
        <v>0</v>
      </c>
      <c r="BF223" s="181">
        <f t="shared" si="65"/>
        <v>0</v>
      </c>
      <c r="BG223" s="181">
        <f t="shared" si="66"/>
        <v>0</v>
      </c>
      <c r="BH223" s="181">
        <f t="shared" si="67"/>
        <v>0</v>
      </c>
      <c r="BI223" s="181">
        <f t="shared" si="68"/>
        <v>0</v>
      </c>
      <c r="BJ223" s="15" t="s">
        <v>22</v>
      </c>
      <c r="BK223" s="181">
        <f t="shared" si="69"/>
        <v>0</v>
      </c>
      <c r="BL223" s="15" t="s">
        <v>143</v>
      </c>
      <c r="BM223" s="15" t="s">
        <v>2297</v>
      </c>
    </row>
    <row r="224" spans="2:65" s="1" customFormat="1" ht="22.5" customHeight="1">
      <c r="B224" s="32"/>
      <c r="C224" s="170" t="s">
        <v>1048</v>
      </c>
      <c r="D224" s="170" t="s">
        <v>145</v>
      </c>
      <c r="E224" s="171" t="s">
        <v>2298</v>
      </c>
      <c r="F224" s="172" t="s">
        <v>2299</v>
      </c>
      <c r="G224" s="173" t="s">
        <v>192</v>
      </c>
      <c r="H224" s="174">
        <v>12</v>
      </c>
      <c r="I224" s="175"/>
      <c r="J224" s="176">
        <f t="shared" si="60"/>
        <v>0</v>
      </c>
      <c r="K224" s="172" t="s">
        <v>1286</v>
      </c>
      <c r="L224" s="52"/>
      <c r="M224" s="177" t="s">
        <v>20</v>
      </c>
      <c r="N224" s="178" t="s">
        <v>45</v>
      </c>
      <c r="O224" s="33"/>
      <c r="P224" s="179">
        <f t="shared" si="61"/>
        <v>0</v>
      </c>
      <c r="Q224" s="179">
        <v>0</v>
      </c>
      <c r="R224" s="179">
        <f t="shared" si="62"/>
        <v>0</v>
      </c>
      <c r="S224" s="179">
        <v>0</v>
      </c>
      <c r="T224" s="180">
        <f t="shared" si="63"/>
        <v>0</v>
      </c>
      <c r="AR224" s="15" t="s">
        <v>143</v>
      </c>
      <c r="AT224" s="15" t="s">
        <v>145</v>
      </c>
      <c r="AU224" s="15" t="s">
        <v>22</v>
      </c>
      <c r="AY224" s="15" t="s">
        <v>144</v>
      </c>
      <c r="BE224" s="181">
        <f t="shared" si="64"/>
        <v>0</v>
      </c>
      <c r="BF224" s="181">
        <f t="shared" si="65"/>
        <v>0</v>
      </c>
      <c r="BG224" s="181">
        <f t="shared" si="66"/>
        <v>0</v>
      </c>
      <c r="BH224" s="181">
        <f t="shared" si="67"/>
        <v>0</v>
      </c>
      <c r="BI224" s="181">
        <f t="shared" si="68"/>
        <v>0</v>
      </c>
      <c r="BJ224" s="15" t="s">
        <v>22</v>
      </c>
      <c r="BK224" s="181">
        <f t="shared" si="69"/>
        <v>0</v>
      </c>
      <c r="BL224" s="15" t="s">
        <v>143</v>
      </c>
      <c r="BM224" s="15" t="s">
        <v>2300</v>
      </c>
    </row>
    <row r="225" spans="2:65" s="1" customFormat="1" ht="22.5" customHeight="1">
      <c r="B225" s="32"/>
      <c r="C225" s="170" t="s">
        <v>1052</v>
      </c>
      <c r="D225" s="170" t="s">
        <v>145</v>
      </c>
      <c r="E225" s="171" t="s">
        <v>2301</v>
      </c>
      <c r="F225" s="172" t="s">
        <v>2302</v>
      </c>
      <c r="G225" s="173" t="s">
        <v>192</v>
      </c>
      <c r="H225" s="174">
        <v>31</v>
      </c>
      <c r="I225" s="175"/>
      <c r="J225" s="176">
        <f t="shared" si="60"/>
        <v>0</v>
      </c>
      <c r="K225" s="172" t="s">
        <v>1286</v>
      </c>
      <c r="L225" s="52"/>
      <c r="M225" s="177" t="s">
        <v>20</v>
      </c>
      <c r="N225" s="178" t="s">
        <v>45</v>
      </c>
      <c r="O225" s="33"/>
      <c r="P225" s="179">
        <f t="shared" si="61"/>
        <v>0</v>
      </c>
      <c r="Q225" s="179">
        <v>0</v>
      </c>
      <c r="R225" s="179">
        <f t="shared" si="62"/>
        <v>0</v>
      </c>
      <c r="S225" s="179">
        <v>0</v>
      </c>
      <c r="T225" s="180">
        <f t="shared" si="63"/>
        <v>0</v>
      </c>
      <c r="AR225" s="15" t="s">
        <v>143</v>
      </c>
      <c r="AT225" s="15" t="s">
        <v>145</v>
      </c>
      <c r="AU225" s="15" t="s">
        <v>22</v>
      </c>
      <c r="AY225" s="15" t="s">
        <v>144</v>
      </c>
      <c r="BE225" s="181">
        <f t="shared" si="64"/>
        <v>0</v>
      </c>
      <c r="BF225" s="181">
        <f t="shared" si="65"/>
        <v>0</v>
      </c>
      <c r="BG225" s="181">
        <f t="shared" si="66"/>
        <v>0</v>
      </c>
      <c r="BH225" s="181">
        <f t="shared" si="67"/>
        <v>0</v>
      </c>
      <c r="BI225" s="181">
        <f t="shared" si="68"/>
        <v>0</v>
      </c>
      <c r="BJ225" s="15" t="s">
        <v>22</v>
      </c>
      <c r="BK225" s="181">
        <f t="shared" si="69"/>
        <v>0</v>
      </c>
      <c r="BL225" s="15" t="s">
        <v>143</v>
      </c>
      <c r="BM225" s="15" t="s">
        <v>2303</v>
      </c>
    </row>
    <row r="226" spans="2:65" s="1" customFormat="1" ht="31.5" customHeight="1">
      <c r="B226" s="32"/>
      <c r="C226" s="170" t="s">
        <v>1054</v>
      </c>
      <c r="D226" s="170" t="s">
        <v>145</v>
      </c>
      <c r="E226" s="171" t="s">
        <v>337</v>
      </c>
      <c r="F226" s="172" t="s">
        <v>2304</v>
      </c>
      <c r="G226" s="173" t="s">
        <v>192</v>
      </c>
      <c r="H226" s="174">
        <v>1076</v>
      </c>
      <c r="I226" s="175"/>
      <c r="J226" s="176">
        <f t="shared" si="60"/>
        <v>0</v>
      </c>
      <c r="K226" s="172" t="s">
        <v>149</v>
      </c>
      <c r="L226" s="52"/>
      <c r="M226" s="177" t="s">
        <v>20</v>
      </c>
      <c r="N226" s="178" t="s">
        <v>45</v>
      </c>
      <c r="O226" s="33"/>
      <c r="P226" s="179">
        <f t="shared" si="61"/>
        <v>0</v>
      </c>
      <c r="Q226" s="179">
        <v>0</v>
      </c>
      <c r="R226" s="179">
        <f t="shared" si="62"/>
        <v>0</v>
      </c>
      <c r="S226" s="179">
        <v>0</v>
      </c>
      <c r="T226" s="180">
        <f t="shared" si="63"/>
        <v>0</v>
      </c>
      <c r="AR226" s="15" t="s">
        <v>143</v>
      </c>
      <c r="AT226" s="15" t="s">
        <v>145</v>
      </c>
      <c r="AU226" s="15" t="s">
        <v>22</v>
      </c>
      <c r="AY226" s="15" t="s">
        <v>144</v>
      </c>
      <c r="BE226" s="181">
        <f t="shared" si="64"/>
        <v>0</v>
      </c>
      <c r="BF226" s="181">
        <f t="shared" si="65"/>
        <v>0</v>
      </c>
      <c r="BG226" s="181">
        <f t="shared" si="66"/>
        <v>0</v>
      </c>
      <c r="BH226" s="181">
        <f t="shared" si="67"/>
        <v>0</v>
      </c>
      <c r="BI226" s="181">
        <f t="shared" si="68"/>
        <v>0</v>
      </c>
      <c r="BJ226" s="15" t="s">
        <v>22</v>
      </c>
      <c r="BK226" s="181">
        <f t="shared" si="69"/>
        <v>0</v>
      </c>
      <c r="BL226" s="15" t="s">
        <v>143</v>
      </c>
      <c r="BM226" s="15" t="s">
        <v>2305</v>
      </c>
    </row>
    <row r="227" spans="2:65" s="1" customFormat="1" ht="31.5" customHeight="1">
      <c r="B227" s="32"/>
      <c r="C227" s="170" t="s">
        <v>1056</v>
      </c>
      <c r="D227" s="170" t="s">
        <v>145</v>
      </c>
      <c r="E227" s="171" t="s">
        <v>341</v>
      </c>
      <c r="F227" s="172" t="s">
        <v>2306</v>
      </c>
      <c r="G227" s="173" t="s">
        <v>192</v>
      </c>
      <c r="H227" s="174">
        <v>92</v>
      </c>
      <c r="I227" s="175"/>
      <c r="J227" s="176">
        <f t="shared" si="60"/>
        <v>0</v>
      </c>
      <c r="K227" s="172" t="s">
        <v>149</v>
      </c>
      <c r="L227" s="52"/>
      <c r="M227" s="177" t="s">
        <v>20</v>
      </c>
      <c r="N227" s="178" t="s">
        <v>45</v>
      </c>
      <c r="O227" s="33"/>
      <c r="P227" s="179">
        <f t="shared" si="61"/>
        <v>0</v>
      </c>
      <c r="Q227" s="179">
        <v>0</v>
      </c>
      <c r="R227" s="179">
        <f t="shared" si="62"/>
        <v>0</v>
      </c>
      <c r="S227" s="179">
        <v>0</v>
      </c>
      <c r="T227" s="180">
        <f t="shared" si="63"/>
        <v>0</v>
      </c>
      <c r="AR227" s="15" t="s">
        <v>143</v>
      </c>
      <c r="AT227" s="15" t="s">
        <v>145</v>
      </c>
      <c r="AU227" s="15" t="s">
        <v>22</v>
      </c>
      <c r="AY227" s="15" t="s">
        <v>144</v>
      </c>
      <c r="BE227" s="181">
        <f t="shared" si="64"/>
        <v>0</v>
      </c>
      <c r="BF227" s="181">
        <f t="shared" si="65"/>
        <v>0</v>
      </c>
      <c r="BG227" s="181">
        <f t="shared" si="66"/>
        <v>0</v>
      </c>
      <c r="BH227" s="181">
        <f t="shared" si="67"/>
        <v>0</v>
      </c>
      <c r="BI227" s="181">
        <f t="shared" si="68"/>
        <v>0</v>
      </c>
      <c r="BJ227" s="15" t="s">
        <v>22</v>
      </c>
      <c r="BK227" s="181">
        <f t="shared" si="69"/>
        <v>0</v>
      </c>
      <c r="BL227" s="15" t="s">
        <v>143</v>
      </c>
      <c r="BM227" s="15" t="s">
        <v>2307</v>
      </c>
    </row>
    <row r="228" spans="2:65" s="1" customFormat="1" ht="31.5" customHeight="1">
      <c r="B228" s="32"/>
      <c r="C228" s="170" t="s">
        <v>1058</v>
      </c>
      <c r="D228" s="170" t="s">
        <v>145</v>
      </c>
      <c r="E228" s="171" t="s">
        <v>345</v>
      </c>
      <c r="F228" s="172" t="s">
        <v>2308</v>
      </c>
      <c r="G228" s="173" t="s">
        <v>192</v>
      </c>
      <c r="H228" s="174">
        <v>240</v>
      </c>
      <c r="I228" s="175"/>
      <c r="J228" s="176">
        <f t="shared" si="60"/>
        <v>0</v>
      </c>
      <c r="K228" s="172" t="s">
        <v>149</v>
      </c>
      <c r="L228" s="52"/>
      <c r="M228" s="177" t="s">
        <v>20</v>
      </c>
      <c r="N228" s="178" t="s">
        <v>45</v>
      </c>
      <c r="O228" s="33"/>
      <c r="P228" s="179">
        <f t="shared" si="61"/>
        <v>0</v>
      </c>
      <c r="Q228" s="179">
        <v>0</v>
      </c>
      <c r="R228" s="179">
        <f t="shared" si="62"/>
        <v>0</v>
      </c>
      <c r="S228" s="179">
        <v>0</v>
      </c>
      <c r="T228" s="180">
        <f t="shared" si="63"/>
        <v>0</v>
      </c>
      <c r="AR228" s="15" t="s">
        <v>143</v>
      </c>
      <c r="AT228" s="15" t="s">
        <v>145</v>
      </c>
      <c r="AU228" s="15" t="s">
        <v>22</v>
      </c>
      <c r="AY228" s="15" t="s">
        <v>144</v>
      </c>
      <c r="BE228" s="181">
        <f t="shared" si="64"/>
        <v>0</v>
      </c>
      <c r="BF228" s="181">
        <f t="shared" si="65"/>
        <v>0</v>
      </c>
      <c r="BG228" s="181">
        <f t="shared" si="66"/>
        <v>0</v>
      </c>
      <c r="BH228" s="181">
        <f t="shared" si="67"/>
        <v>0</v>
      </c>
      <c r="BI228" s="181">
        <f t="shared" si="68"/>
        <v>0</v>
      </c>
      <c r="BJ228" s="15" t="s">
        <v>22</v>
      </c>
      <c r="BK228" s="181">
        <f t="shared" si="69"/>
        <v>0</v>
      </c>
      <c r="BL228" s="15" t="s">
        <v>143</v>
      </c>
      <c r="BM228" s="15" t="s">
        <v>2309</v>
      </c>
    </row>
    <row r="229" spans="2:65" s="1" customFormat="1" ht="31.5" customHeight="1">
      <c r="B229" s="32"/>
      <c r="C229" s="170" t="s">
        <v>1060</v>
      </c>
      <c r="D229" s="170" t="s">
        <v>145</v>
      </c>
      <c r="E229" s="171" t="s">
        <v>349</v>
      </c>
      <c r="F229" s="172" t="s">
        <v>2310</v>
      </c>
      <c r="G229" s="173" t="s">
        <v>192</v>
      </c>
      <c r="H229" s="174">
        <v>68</v>
      </c>
      <c r="I229" s="175"/>
      <c r="J229" s="176">
        <f t="shared" si="60"/>
        <v>0</v>
      </c>
      <c r="K229" s="172" t="s">
        <v>149</v>
      </c>
      <c r="L229" s="52"/>
      <c r="M229" s="177" t="s">
        <v>20</v>
      </c>
      <c r="N229" s="178" t="s">
        <v>45</v>
      </c>
      <c r="O229" s="33"/>
      <c r="P229" s="179">
        <f t="shared" si="61"/>
        <v>0</v>
      </c>
      <c r="Q229" s="179">
        <v>0</v>
      </c>
      <c r="R229" s="179">
        <f t="shared" si="62"/>
        <v>0</v>
      </c>
      <c r="S229" s="179">
        <v>0</v>
      </c>
      <c r="T229" s="180">
        <f t="shared" si="63"/>
        <v>0</v>
      </c>
      <c r="AR229" s="15" t="s">
        <v>143</v>
      </c>
      <c r="AT229" s="15" t="s">
        <v>145</v>
      </c>
      <c r="AU229" s="15" t="s">
        <v>22</v>
      </c>
      <c r="AY229" s="15" t="s">
        <v>144</v>
      </c>
      <c r="BE229" s="181">
        <f t="shared" si="64"/>
        <v>0</v>
      </c>
      <c r="BF229" s="181">
        <f t="shared" si="65"/>
        <v>0</v>
      </c>
      <c r="BG229" s="181">
        <f t="shared" si="66"/>
        <v>0</v>
      </c>
      <c r="BH229" s="181">
        <f t="shared" si="67"/>
        <v>0</v>
      </c>
      <c r="BI229" s="181">
        <f t="shared" si="68"/>
        <v>0</v>
      </c>
      <c r="BJ229" s="15" t="s">
        <v>22</v>
      </c>
      <c r="BK229" s="181">
        <f t="shared" si="69"/>
        <v>0</v>
      </c>
      <c r="BL229" s="15" t="s">
        <v>143</v>
      </c>
      <c r="BM229" s="15" t="s">
        <v>2311</v>
      </c>
    </row>
    <row r="230" spans="2:65" s="1" customFormat="1" ht="31.5" customHeight="1">
      <c r="B230" s="32"/>
      <c r="C230" s="170" t="s">
        <v>1062</v>
      </c>
      <c r="D230" s="170" t="s">
        <v>145</v>
      </c>
      <c r="E230" s="171" t="s">
        <v>353</v>
      </c>
      <c r="F230" s="172" t="s">
        <v>2312</v>
      </c>
      <c r="G230" s="173" t="s">
        <v>192</v>
      </c>
      <c r="H230" s="174">
        <v>96</v>
      </c>
      <c r="I230" s="175"/>
      <c r="J230" s="176">
        <f t="shared" si="60"/>
        <v>0</v>
      </c>
      <c r="K230" s="172" t="s">
        <v>149</v>
      </c>
      <c r="L230" s="52"/>
      <c r="M230" s="177" t="s">
        <v>20</v>
      </c>
      <c r="N230" s="178" t="s">
        <v>45</v>
      </c>
      <c r="O230" s="33"/>
      <c r="P230" s="179">
        <f t="shared" si="61"/>
        <v>0</v>
      </c>
      <c r="Q230" s="179">
        <v>0</v>
      </c>
      <c r="R230" s="179">
        <f t="shared" si="62"/>
        <v>0</v>
      </c>
      <c r="S230" s="179">
        <v>0</v>
      </c>
      <c r="T230" s="180">
        <f t="shared" si="63"/>
        <v>0</v>
      </c>
      <c r="AR230" s="15" t="s">
        <v>143</v>
      </c>
      <c r="AT230" s="15" t="s">
        <v>145</v>
      </c>
      <c r="AU230" s="15" t="s">
        <v>22</v>
      </c>
      <c r="AY230" s="15" t="s">
        <v>144</v>
      </c>
      <c r="BE230" s="181">
        <f t="shared" si="64"/>
        <v>0</v>
      </c>
      <c r="BF230" s="181">
        <f t="shared" si="65"/>
        <v>0</v>
      </c>
      <c r="BG230" s="181">
        <f t="shared" si="66"/>
        <v>0</v>
      </c>
      <c r="BH230" s="181">
        <f t="shared" si="67"/>
        <v>0</v>
      </c>
      <c r="BI230" s="181">
        <f t="shared" si="68"/>
        <v>0</v>
      </c>
      <c r="BJ230" s="15" t="s">
        <v>22</v>
      </c>
      <c r="BK230" s="181">
        <f t="shared" si="69"/>
        <v>0</v>
      </c>
      <c r="BL230" s="15" t="s">
        <v>143</v>
      </c>
      <c r="BM230" s="15" t="s">
        <v>2313</v>
      </c>
    </row>
    <row r="231" spans="2:65" s="1" customFormat="1" ht="31.5" customHeight="1">
      <c r="B231" s="32"/>
      <c r="C231" s="170" t="s">
        <v>1064</v>
      </c>
      <c r="D231" s="170" t="s">
        <v>145</v>
      </c>
      <c r="E231" s="171" t="s">
        <v>357</v>
      </c>
      <c r="F231" s="172" t="s">
        <v>2314</v>
      </c>
      <c r="G231" s="173" t="s">
        <v>148</v>
      </c>
      <c r="H231" s="174">
        <v>1</v>
      </c>
      <c r="I231" s="175"/>
      <c r="J231" s="176">
        <f t="shared" si="60"/>
        <v>0</v>
      </c>
      <c r="K231" s="172" t="s">
        <v>149</v>
      </c>
      <c r="L231" s="52"/>
      <c r="M231" s="177" t="s">
        <v>20</v>
      </c>
      <c r="N231" s="178" t="s">
        <v>45</v>
      </c>
      <c r="O231" s="33"/>
      <c r="P231" s="179">
        <f t="shared" si="61"/>
        <v>0</v>
      </c>
      <c r="Q231" s="179">
        <v>0</v>
      </c>
      <c r="R231" s="179">
        <f t="shared" si="62"/>
        <v>0</v>
      </c>
      <c r="S231" s="179">
        <v>0</v>
      </c>
      <c r="T231" s="180">
        <f t="shared" si="63"/>
        <v>0</v>
      </c>
      <c r="AR231" s="15" t="s">
        <v>143</v>
      </c>
      <c r="AT231" s="15" t="s">
        <v>145</v>
      </c>
      <c r="AU231" s="15" t="s">
        <v>22</v>
      </c>
      <c r="AY231" s="15" t="s">
        <v>144</v>
      </c>
      <c r="BE231" s="181">
        <f t="shared" si="64"/>
        <v>0</v>
      </c>
      <c r="BF231" s="181">
        <f t="shared" si="65"/>
        <v>0</v>
      </c>
      <c r="BG231" s="181">
        <f t="shared" si="66"/>
        <v>0</v>
      </c>
      <c r="BH231" s="181">
        <f t="shared" si="67"/>
        <v>0</v>
      </c>
      <c r="BI231" s="181">
        <f t="shared" si="68"/>
        <v>0</v>
      </c>
      <c r="BJ231" s="15" t="s">
        <v>22</v>
      </c>
      <c r="BK231" s="181">
        <f t="shared" si="69"/>
        <v>0</v>
      </c>
      <c r="BL231" s="15" t="s">
        <v>143</v>
      </c>
      <c r="BM231" s="15" t="s">
        <v>2315</v>
      </c>
    </row>
    <row r="232" spans="2:65" s="1" customFormat="1" ht="22.5" customHeight="1">
      <c r="B232" s="32"/>
      <c r="C232" s="170" t="s">
        <v>1066</v>
      </c>
      <c r="D232" s="170" t="s">
        <v>145</v>
      </c>
      <c r="E232" s="171" t="s">
        <v>2316</v>
      </c>
      <c r="F232" s="172" t="s">
        <v>2317</v>
      </c>
      <c r="G232" s="173" t="s">
        <v>192</v>
      </c>
      <c r="H232" s="174">
        <v>1076</v>
      </c>
      <c r="I232" s="175"/>
      <c r="J232" s="176">
        <f t="shared" si="60"/>
        <v>0</v>
      </c>
      <c r="K232" s="172" t="s">
        <v>1286</v>
      </c>
      <c r="L232" s="52"/>
      <c r="M232" s="177" t="s">
        <v>20</v>
      </c>
      <c r="N232" s="178" t="s">
        <v>45</v>
      </c>
      <c r="O232" s="33"/>
      <c r="P232" s="179">
        <f t="shared" si="61"/>
        <v>0</v>
      </c>
      <c r="Q232" s="179">
        <v>0</v>
      </c>
      <c r="R232" s="179">
        <f t="shared" si="62"/>
        <v>0</v>
      </c>
      <c r="S232" s="179">
        <v>0</v>
      </c>
      <c r="T232" s="180">
        <f t="shared" si="63"/>
        <v>0</v>
      </c>
      <c r="AR232" s="15" t="s">
        <v>143</v>
      </c>
      <c r="AT232" s="15" t="s">
        <v>145</v>
      </c>
      <c r="AU232" s="15" t="s">
        <v>22</v>
      </c>
      <c r="AY232" s="15" t="s">
        <v>144</v>
      </c>
      <c r="BE232" s="181">
        <f t="shared" si="64"/>
        <v>0</v>
      </c>
      <c r="BF232" s="181">
        <f t="shared" si="65"/>
        <v>0</v>
      </c>
      <c r="BG232" s="181">
        <f t="shared" si="66"/>
        <v>0</v>
      </c>
      <c r="BH232" s="181">
        <f t="shared" si="67"/>
        <v>0</v>
      </c>
      <c r="BI232" s="181">
        <f t="shared" si="68"/>
        <v>0</v>
      </c>
      <c r="BJ232" s="15" t="s">
        <v>22</v>
      </c>
      <c r="BK232" s="181">
        <f t="shared" si="69"/>
        <v>0</v>
      </c>
      <c r="BL232" s="15" t="s">
        <v>143</v>
      </c>
      <c r="BM232" s="15" t="s">
        <v>2318</v>
      </c>
    </row>
    <row r="233" spans="2:65" s="1" customFormat="1" ht="22.5" customHeight="1">
      <c r="B233" s="32"/>
      <c r="C233" s="170" t="s">
        <v>1068</v>
      </c>
      <c r="D233" s="170" t="s">
        <v>145</v>
      </c>
      <c r="E233" s="171" t="s">
        <v>2319</v>
      </c>
      <c r="F233" s="172" t="s">
        <v>2320</v>
      </c>
      <c r="G233" s="173" t="s">
        <v>192</v>
      </c>
      <c r="H233" s="174">
        <v>92</v>
      </c>
      <c r="I233" s="175"/>
      <c r="J233" s="176">
        <f t="shared" si="60"/>
        <v>0</v>
      </c>
      <c r="K233" s="172" t="s">
        <v>1286</v>
      </c>
      <c r="L233" s="52"/>
      <c r="M233" s="177" t="s">
        <v>20</v>
      </c>
      <c r="N233" s="178" t="s">
        <v>45</v>
      </c>
      <c r="O233" s="33"/>
      <c r="P233" s="179">
        <f t="shared" si="61"/>
        <v>0</v>
      </c>
      <c r="Q233" s="179">
        <v>0</v>
      </c>
      <c r="R233" s="179">
        <f t="shared" si="62"/>
        <v>0</v>
      </c>
      <c r="S233" s="179">
        <v>0</v>
      </c>
      <c r="T233" s="180">
        <f t="shared" si="63"/>
        <v>0</v>
      </c>
      <c r="AR233" s="15" t="s">
        <v>143</v>
      </c>
      <c r="AT233" s="15" t="s">
        <v>145</v>
      </c>
      <c r="AU233" s="15" t="s">
        <v>22</v>
      </c>
      <c r="AY233" s="15" t="s">
        <v>144</v>
      </c>
      <c r="BE233" s="181">
        <f t="shared" si="64"/>
        <v>0</v>
      </c>
      <c r="BF233" s="181">
        <f t="shared" si="65"/>
        <v>0</v>
      </c>
      <c r="BG233" s="181">
        <f t="shared" si="66"/>
        <v>0</v>
      </c>
      <c r="BH233" s="181">
        <f t="shared" si="67"/>
        <v>0</v>
      </c>
      <c r="BI233" s="181">
        <f t="shared" si="68"/>
        <v>0</v>
      </c>
      <c r="BJ233" s="15" t="s">
        <v>22</v>
      </c>
      <c r="BK233" s="181">
        <f t="shared" si="69"/>
        <v>0</v>
      </c>
      <c r="BL233" s="15" t="s">
        <v>143</v>
      </c>
      <c r="BM233" s="15" t="s">
        <v>2321</v>
      </c>
    </row>
    <row r="234" spans="2:65" s="1" customFormat="1" ht="22.5" customHeight="1">
      <c r="B234" s="32"/>
      <c r="C234" s="170" t="s">
        <v>1070</v>
      </c>
      <c r="D234" s="170" t="s">
        <v>145</v>
      </c>
      <c r="E234" s="171" t="s">
        <v>2322</v>
      </c>
      <c r="F234" s="172" t="s">
        <v>2323</v>
      </c>
      <c r="G234" s="173" t="s">
        <v>192</v>
      </c>
      <c r="H234" s="174">
        <v>240</v>
      </c>
      <c r="I234" s="175"/>
      <c r="J234" s="176">
        <f t="shared" si="60"/>
        <v>0</v>
      </c>
      <c r="K234" s="172" t="s">
        <v>1286</v>
      </c>
      <c r="L234" s="52"/>
      <c r="M234" s="177" t="s">
        <v>20</v>
      </c>
      <c r="N234" s="178" t="s">
        <v>45</v>
      </c>
      <c r="O234" s="33"/>
      <c r="P234" s="179">
        <f t="shared" si="61"/>
        <v>0</v>
      </c>
      <c r="Q234" s="179">
        <v>0</v>
      </c>
      <c r="R234" s="179">
        <f t="shared" si="62"/>
        <v>0</v>
      </c>
      <c r="S234" s="179">
        <v>0</v>
      </c>
      <c r="T234" s="180">
        <f t="shared" si="63"/>
        <v>0</v>
      </c>
      <c r="AR234" s="15" t="s">
        <v>143</v>
      </c>
      <c r="AT234" s="15" t="s">
        <v>145</v>
      </c>
      <c r="AU234" s="15" t="s">
        <v>22</v>
      </c>
      <c r="AY234" s="15" t="s">
        <v>144</v>
      </c>
      <c r="BE234" s="181">
        <f t="shared" si="64"/>
        <v>0</v>
      </c>
      <c r="BF234" s="181">
        <f t="shared" si="65"/>
        <v>0</v>
      </c>
      <c r="BG234" s="181">
        <f t="shared" si="66"/>
        <v>0</v>
      </c>
      <c r="BH234" s="181">
        <f t="shared" si="67"/>
        <v>0</v>
      </c>
      <c r="BI234" s="181">
        <f t="shared" si="68"/>
        <v>0</v>
      </c>
      <c r="BJ234" s="15" t="s">
        <v>22</v>
      </c>
      <c r="BK234" s="181">
        <f t="shared" si="69"/>
        <v>0</v>
      </c>
      <c r="BL234" s="15" t="s">
        <v>143</v>
      </c>
      <c r="BM234" s="15" t="s">
        <v>2324</v>
      </c>
    </row>
    <row r="235" spans="2:65" s="1" customFormat="1" ht="22.5" customHeight="1">
      <c r="B235" s="32"/>
      <c r="C235" s="170" t="s">
        <v>1072</v>
      </c>
      <c r="D235" s="170" t="s">
        <v>145</v>
      </c>
      <c r="E235" s="171" t="s">
        <v>2325</v>
      </c>
      <c r="F235" s="172" t="s">
        <v>2326</v>
      </c>
      <c r="G235" s="173" t="s">
        <v>192</v>
      </c>
      <c r="H235" s="174">
        <v>68</v>
      </c>
      <c r="I235" s="175"/>
      <c r="J235" s="176">
        <f t="shared" si="60"/>
        <v>0</v>
      </c>
      <c r="K235" s="172" t="s">
        <v>1286</v>
      </c>
      <c r="L235" s="52"/>
      <c r="M235" s="177" t="s">
        <v>20</v>
      </c>
      <c r="N235" s="178" t="s">
        <v>45</v>
      </c>
      <c r="O235" s="33"/>
      <c r="P235" s="179">
        <f t="shared" si="61"/>
        <v>0</v>
      </c>
      <c r="Q235" s="179">
        <v>0</v>
      </c>
      <c r="R235" s="179">
        <f t="shared" si="62"/>
        <v>0</v>
      </c>
      <c r="S235" s="179">
        <v>0</v>
      </c>
      <c r="T235" s="180">
        <f t="shared" si="63"/>
        <v>0</v>
      </c>
      <c r="AR235" s="15" t="s">
        <v>143</v>
      </c>
      <c r="AT235" s="15" t="s">
        <v>145</v>
      </c>
      <c r="AU235" s="15" t="s">
        <v>22</v>
      </c>
      <c r="AY235" s="15" t="s">
        <v>144</v>
      </c>
      <c r="BE235" s="181">
        <f t="shared" si="64"/>
        <v>0</v>
      </c>
      <c r="BF235" s="181">
        <f t="shared" si="65"/>
        <v>0</v>
      </c>
      <c r="BG235" s="181">
        <f t="shared" si="66"/>
        <v>0</v>
      </c>
      <c r="BH235" s="181">
        <f t="shared" si="67"/>
        <v>0</v>
      </c>
      <c r="BI235" s="181">
        <f t="shared" si="68"/>
        <v>0</v>
      </c>
      <c r="BJ235" s="15" t="s">
        <v>22</v>
      </c>
      <c r="BK235" s="181">
        <f t="shared" si="69"/>
        <v>0</v>
      </c>
      <c r="BL235" s="15" t="s">
        <v>143</v>
      </c>
      <c r="BM235" s="15" t="s">
        <v>2327</v>
      </c>
    </row>
    <row r="236" spans="2:65" s="1" customFormat="1" ht="22.5" customHeight="1">
      <c r="B236" s="32"/>
      <c r="C236" s="170" t="s">
        <v>1074</v>
      </c>
      <c r="D236" s="170" t="s">
        <v>145</v>
      </c>
      <c r="E236" s="171" t="s">
        <v>2328</v>
      </c>
      <c r="F236" s="172" t="s">
        <v>2329</v>
      </c>
      <c r="G236" s="173" t="s">
        <v>192</v>
      </c>
      <c r="H236" s="174">
        <v>96</v>
      </c>
      <c r="I236" s="175"/>
      <c r="J236" s="176">
        <f t="shared" si="60"/>
        <v>0</v>
      </c>
      <c r="K236" s="172" t="s">
        <v>1286</v>
      </c>
      <c r="L236" s="52"/>
      <c r="M236" s="177" t="s">
        <v>20</v>
      </c>
      <c r="N236" s="178" t="s">
        <v>45</v>
      </c>
      <c r="O236" s="33"/>
      <c r="P236" s="179">
        <f t="shared" si="61"/>
        <v>0</v>
      </c>
      <c r="Q236" s="179">
        <v>0</v>
      </c>
      <c r="R236" s="179">
        <f t="shared" si="62"/>
        <v>0</v>
      </c>
      <c r="S236" s="179">
        <v>0</v>
      </c>
      <c r="T236" s="180">
        <f t="shared" si="63"/>
        <v>0</v>
      </c>
      <c r="AR236" s="15" t="s">
        <v>143</v>
      </c>
      <c r="AT236" s="15" t="s">
        <v>145</v>
      </c>
      <c r="AU236" s="15" t="s">
        <v>22</v>
      </c>
      <c r="AY236" s="15" t="s">
        <v>144</v>
      </c>
      <c r="BE236" s="181">
        <f t="shared" si="64"/>
        <v>0</v>
      </c>
      <c r="BF236" s="181">
        <f t="shared" si="65"/>
        <v>0</v>
      </c>
      <c r="BG236" s="181">
        <f t="shared" si="66"/>
        <v>0</v>
      </c>
      <c r="BH236" s="181">
        <f t="shared" si="67"/>
        <v>0</v>
      </c>
      <c r="BI236" s="181">
        <f t="shared" si="68"/>
        <v>0</v>
      </c>
      <c r="BJ236" s="15" t="s">
        <v>22</v>
      </c>
      <c r="BK236" s="181">
        <f t="shared" si="69"/>
        <v>0</v>
      </c>
      <c r="BL236" s="15" t="s">
        <v>143</v>
      </c>
      <c r="BM236" s="15" t="s">
        <v>2330</v>
      </c>
    </row>
    <row r="237" spans="2:65" s="1" customFormat="1" ht="69.75" customHeight="1">
      <c r="B237" s="32"/>
      <c r="C237" s="170" t="s">
        <v>1076</v>
      </c>
      <c r="D237" s="170" t="s">
        <v>145</v>
      </c>
      <c r="E237" s="171" t="s">
        <v>2331</v>
      </c>
      <c r="F237" s="172" t="s">
        <v>2332</v>
      </c>
      <c r="G237" s="173" t="s">
        <v>148</v>
      </c>
      <c r="H237" s="174">
        <v>9</v>
      </c>
      <c r="I237" s="175"/>
      <c r="J237" s="176">
        <f t="shared" si="60"/>
        <v>0</v>
      </c>
      <c r="K237" s="172" t="s">
        <v>149</v>
      </c>
      <c r="L237" s="52"/>
      <c r="M237" s="177" t="s">
        <v>20</v>
      </c>
      <c r="N237" s="178" t="s">
        <v>45</v>
      </c>
      <c r="O237" s="33"/>
      <c r="P237" s="179">
        <f t="shared" si="61"/>
        <v>0</v>
      </c>
      <c r="Q237" s="179">
        <v>0</v>
      </c>
      <c r="R237" s="179">
        <f t="shared" si="62"/>
        <v>0</v>
      </c>
      <c r="S237" s="179">
        <v>0</v>
      </c>
      <c r="T237" s="180">
        <f t="shared" si="63"/>
        <v>0</v>
      </c>
      <c r="AR237" s="15" t="s">
        <v>143</v>
      </c>
      <c r="AT237" s="15" t="s">
        <v>145</v>
      </c>
      <c r="AU237" s="15" t="s">
        <v>22</v>
      </c>
      <c r="AY237" s="15" t="s">
        <v>144</v>
      </c>
      <c r="BE237" s="181">
        <f t="shared" si="64"/>
        <v>0</v>
      </c>
      <c r="BF237" s="181">
        <f t="shared" si="65"/>
        <v>0</v>
      </c>
      <c r="BG237" s="181">
        <f t="shared" si="66"/>
        <v>0</v>
      </c>
      <c r="BH237" s="181">
        <f t="shared" si="67"/>
        <v>0</v>
      </c>
      <c r="BI237" s="181">
        <f t="shared" si="68"/>
        <v>0</v>
      </c>
      <c r="BJ237" s="15" t="s">
        <v>22</v>
      </c>
      <c r="BK237" s="181">
        <f t="shared" si="69"/>
        <v>0</v>
      </c>
      <c r="BL237" s="15" t="s">
        <v>143</v>
      </c>
      <c r="BM237" s="15" t="s">
        <v>2333</v>
      </c>
    </row>
    <row r="238" spans="2:65" s="1" customFormat="1" ht="69.75" customHeight="1">
      <c r="B238" s="32"/>
      <c r="C238" s="170" t="s">
        <v>1080</v>
      </c>
      <c r="D238" s="170" t="s">
        <v>145</v>
      </c>
      <c r="E238" s="171" t="s">
        <v>2334</v>
      </c>
      <c r="F238" s="172" t="s">
        <v>2335</v>
      </c>
      <c r="G238" s="173" t="s">
        <v>148</v>
      </c>
      <c r="H238" s="174">
        <v>78</v>
      </c>
      <c r="I238" s="175"/>
      <c r="J238" s="176">
        <f t="shared" si="60"/>
        <v>0</v>
      </c>
      <c r="K238" s="172" t="s">
        <v>149</v>
      </c>
      <c r="L238" s="52"/>
      <c r="M238" s="177" t="s">
        <v>20</v>
      </c>
      <c r="N238" s="178" t="s">
        <v>45</v>
      </c>
      <c r="O238" s="33"/>
      <c r="P238" s="179">
        <f t="shared" si="61"/>
        <v>0</v>
      </c>
      <c r="Q238" s="179">
        <v>0</v>
      </c>
      <c r="R238" s="179">
        <f t="shared" si="62"/>
        <v>0</v>
      </c>
      <c r="S238" s="179">
        <v>0</v>
      </c>
      <c r="T238" s="180">
        <f t="shared" si="63"/>
        <v>0</v>
      </c>
      <c r="AR238" s="15" t="s">
        <v>143</v>
      </c>
      <c r="AT238" s="15" t="s">
        <v>145</v>
      </c>
      <c r="AU238" s="15" t="s">
        <v>22</v>
      </c>
      <c r="AY238" s="15" t="s">
        <v>144</v>
      </c>
      <c r="BE238" s="181">
        <f t="shared" si="64"/>
        <v>0</v>
      </c>
      <c r="BF238" s="181">
        <f t="shared" si="65"/>
        <v>0</v>
      </c>
      <c r="BG238" s="181">
        <f t="shared" si="66"/>
        <v>0</v>
      </c>
      <c r="BH238" s="181">
        <f t="shared" si="67"/>
        <v>0</v>
      </c>
      <c r="BI238" s="181">
        <f t="shared" si="68"/>
        <v>0</v>
      </c>
      <c r="BJ238" s="15" t="s">
        <v>22</v>
      </c>
      <c r="BK238" s="181">
        <f t="shared" si="69"/>
        <v>0</v>
      </c>
      <c r="BL238" s="15" t="s">
        <v>143</v>
      </c>
      <c r="BM238" s="15" t="s">
        <v>2336</v>
      </c>
    </row>
    <row r="239" spans="2:65" s="1" customFormat="1" ht="44.25" customHeight="1">
      <c r="B239" s="32"/>
      <c r="C239" s="170" t="s">
        <v>1082</v>
      </c>
      <c r="D239" s="170" t="s">
        <v>145</v>
      </c>
      <c r="E239" s="171" t="s">
        <v>2337</v>
      </c>
      <c r="F239" s="172" t="s">
        <v>2338</v>
      </c>
      <c r="G239" s="173" t="s">
        <v>148</v>
      </c>
      <c r="H239" s="174">
        <v>22</v>
      </c>
      <c r="I239" s="175"/>
      <c r="J239" s="176">
        <f aca="true" t="shared" si="70" ref="J239:J270">ROUND(I239*H239,2)</f>
        <v>0</v>
      </c>
      <c r="K239" s="172" t="s">
        <v>149</v>
      </c>
      <c r="L239" s="52"/>
      <c r="M239" s="177" t="s">
        <v>20</v>
      </c>
      <c r="N239" s="178" t="s">
        <v>45</v>
      </c>
      <c r="O239" s="33"/>
      <c r="P239" s="179">
        <f aca="true" t="shared" si="71" ref="P239:P270">O239*H239</f>
        <v>0</v>
      </c>
      <c r="Q239" s="179">
        <v>0</v>
      </c>
      <c r="R239" s="179">
        <f aca="true" t="shared" si="72" ref="R239:R270">Q239*H239</f>
        <v>0</v>
      </c>
      <c r="S239" s="179">
        <v>0</v>
      </c>
      <c r="T239" s="180">
        <f aca="true" t="shared" si="73" ref="T239:T270">S239*H239</f>
        <v>0</v>
      </c>
      <c r="AR239" s="15" t="s">
        <v>143</v>
      </c>
      <c r="AT239" s="15" t="s">
        <v>145</v>
      </c>
      <c r="AU239" s="15" t="s">
        <v>22</v>
      </c>
      <c r="AY239" s="15" t="s">
        <v>144</v>
      </c>
      <c r="BE239" s="181">
        <f aca="true" t="shared" si="74" ref="BE239:BE270">IF(N239="základní",J239,0)</f>
        <v>0</v>
      </c>
      <c r="BF239" s="181">
        <f aca="true" t="shared" si="75" ref="BF239:BF270">IF(N239="snížená",J239,0)</f>
        <v>0</v>
      </c>
      <c r="BG239" s="181">
        <f aca="true" t="shared" si="76" ref="BG239:BG270">IF(N239="zákl. přenesená",J239,0)</f>
        <v>0</v>
      </c>
      <c r="BH239" s="181">
        <f aca="true" t="shared" si="77" ref="BH239:BH270">IF(N239="sníž. přenesená",J239,0)</f>
        <v>0</v>
      </c>
      <c r="BI239" s="181">
        <f aca="true" t="shared" si="78" ref="BI239:BI270">IF(N239="nulová",J239,0)</f>
        <v>0</v>
      </c>
      <c r="BJ239" s="15" t="s">
        <v>22</v>
      </c>
      <c r="BK239" s="181">
        <f aca="true" t="shared" si="79" ref="BK239:BK270">ROUND(I239*H239,2)</f>
        <v>0</v>
      </c>
      <c r="BL239" s="15" t="s">
        <v>143</v>
      </c>
      <c r="BM239" s="15" t="s">
        <v>2339</v>
      </c>
    </row>
    <row r="240" spans="2:65" s="1" customFormat="1" ht="22.5" customHeight="1">
      <c r="B240" s="32"/>
      <c r="C240" s="170" t="s">
        <v>1084</v>
      </c>
      <c r="D240" s="170" t="s">
        <v>145</v>
      </c>
      <c r="E240" s="171" t="s">
        <v>2340</v>
      </c>
      <c r="F240" s="172" t="s">
        <v>2341</v>
      </c>
      <c r="G240" s="173" t="s">
        <v>192</v>
      </c>
      <c r="H240" s="174">
        <v>508</v>
      </c>
      <c r="I240" s="175"/>
      <c r="J240" s="176">
        <f t="shared" si="70"/>
        <v>0</v>
      </c>
      <c r="K240" s="172" t="s">
        <v>149</v>
      </c>
      <c r="L240" s="52"/>
      <c r="M240" s="177" t="s">
        <v>20</v>
      </c>
      <c r="N240" s="178" t="s">
        <v>45</v>
      </c>
      <c r="O240" s="33"/>
      <c r="P240" s="179">
        <f t="shared" si="71"/>
        <v>0</v>
      </c>
      <c r="Q240" s="179">
        <v>0</v>
      </c>
      <c r="R240" s="179">
        <f t="shared" si="72"/>
        <v>0</v>
      </c>
      <c r="S240" s="179">
        <v>0</v>
      </c>
      <c r="T240" s="180">
        <f t="shared" si="73"/>
        <v>0</v>
      </c>
      <c r="AR240" s="15" t="s">
        <v>143</v>
      </c>
      <c r="AT240" s="15" t="s">
        <v>145</v>
      </c>
      <c r="AU240" s="15" t="s">
        <v>22</v>
      </c>
      <c r="AY240" s="15" t="s">
        <v>144</v>
      </c>
      <c r="BE240" s="181">
        <f t="shared" si="74"/>
        <v>0</v>
      </c>
      <c r="BF240" s="181">
        <f t="shared" si="75"/>
        <v>0</v>
      </c>
      <c r="BG240" s="181">
        <f t="shared" si="76"/>
        <v>0</v>
      </c>
      <c r="BH240" s="181">
        <f t="shared" si="77"/>
        <v>0</v>
      </c>
      <c r="BI240" s="181">
        <f t="shared" si="78"/>
        <v>0</v>
      </c>
      <c r="BJ240" s="15" t="s">
        <v>22</v>
      </c>
      <c r="BK240" s="181">
        <f t="shared" si="79"/>
        <v>0</v>
      </c>
      <c r="BL240" s="15" t="s">
        <v>143</v>
      </c>
      <c r="BM240" s="15" t="s">
        <v>2342</v>
      </c>
    </row>
    <row r="241" spans="2:65" s="1" customFormat="1" ht="22.5" customHeight="1">
      <c r="B241" s="32"/>
      <c r="C241" s="170" t="s">
        <v>1087</v>
      </c>
      <c r="D241" s="170" t="s">
        <v>145</v>
      </c>
      <c r="E241" s="171" t="s">
        <v>2343</v>
      </c>
      <c r="F241" s="172" t="s">
        <v>1605</v>
      </c>
      <c r="G241" s="173" t="s">
        <v>192</v>
      </c>
      <c r="H241" s="174">
        <v>55</v>
      </c>
      <c r="I241" s="175"/>
      <c r="J241" s="176">
        <f t="shared" si="70"/>
        <v>0</v>
      </c>
      <c r="K241" s="172" t="s">
        <v>149</v>
      </c>
      <c r="L241" s="52"/>
      <c r="M241" s="177" t="s">
        <v>20</v>
      </c>
      <c r="N241" s="178" t="s">
        <v>45</v>
      </c>
      <c r="O241" s="33"/>
      <c r="P241" s="179">
        <f t="shared" si="71"/>
        <v>0</v>
      </c>
      <c r="Q241" s="179">
        <v>0</v>
      </c>
      <c r="R241" s="179">
        <f t="shared" si="72"/>
        <v>0</v>
      </c>
      <c r="S241" s="179">
        <v>0</v>
      </c>
      <c r="T241" s="180">
        <f t="shared" si="73"/>
        <v>0</v>
      </c>
      <c r="AR241" s="15" t="s">
        <v>143</v>
      </c>
      <c r="AT241" s="15" t="s">
        <v>145</v>
      </c>
      <c r="AU241" s="15" t="s">
        <v>22</v>
      </c>
      <c r="AY241" s="15" t="s">
        <v>144</v>
      </c>
      <c r="BE241" s="181">
        <f t="shared" si="74"/>
        <v>0</v>
      </c>
      <c r="BF241" s="181">
        <f t="shared" si="75"/>
        <v>0</v>
      </c>
      <c r="BG241" s="181">
        <f t="shared" si="76"/>
        <v>0</v>
      </c>
      <c r="BH241" s="181">
        <f t="shared" si="77"/>
        <v>0</v>
      </c>
      <c r="BI241" s="181">
        <f t="shared" si="78"/>
        <v>0</v>
      </c>
      <c r="BJ241" s="15" t="s">
        <v>22</v>
      </c>
      <c r="BK241" s="181">
        <f t="shared" si="79"/>
        <v>0</v>
      </c>
      <c r="BL241" s="15" t="s">
        <v>143</v>
      </c>
      <c r="BM241" s="15" t="s">
        <v>2344</v>
      </c>
    </row>
    <row r="242" spans="2:65" s="1" customFormat="1" ht="22.5" customHeight="1">
      <c r="B242" s="32"/>
      <c r="C242" s="170" t="s">
        <v>1092</v>
      </c>
      <c r="D242" s="170" t="s">
        <v>145</v>
      </c>
      <c r="E242" s="171" t="s">
        <v>2345</v>
      </c>
      <c r="F242" s="172" t="s">
        <v>2346</v>
      </c>
      <c r="G242" s="173" t="s">
        <v>192</v>
      </c>
      <c r="H242" s="174">
        <v>151</v>
      </c>
      <c r="I242" s="175"/>
      <c r="J242" s="176">
        <f t="shared" si="70"/>
        <v>0</v>
      </c>
      <c r="K242" s="172" t="s">
        <v>149</v>
      </c>
      <c r="L242" s="52"/>
      <c r="M242" s="177" t="s">
        <v>20</v>
      </c>
      <c r="N242" s="178" t="s">
        <v>45</v>
      </c>
      <c r="O242" s="33"/>
      <c r="P242" s="179">
        <f t="shared" si="71"/>
        <v>0</v>
      </c>
      <c r="Q242" s="179">
        <v>0</v>
      </c>
      <c r="R242" s="179">
        <f t="shared" si="72"/>
        <v>0</v>
      </c>
      <c r="S242" s="179">
        <v>0</v>
      </c>
      <c r="T242" s="180">
        <f t="shared" si="73"/>
        <v>0</v>
      </c>
      <c r="AR242" s="15" t="s">
        <v>143</v>
      </c>
      <c r="AT242" s="15" t="s">
        <v>145</v>
      </c>
      <c r="AU242" s="15" t="s">
        <v>22</v>
      </c>
      <c r="AY242" s="15" t="s">
        <v>144</v>
      </c>
      <c r="BE242" s="181">
        <f t="shared" si="74"/>
        <v>0</v>
      </c>
      <c r="BF242" s="181">
        <f t="shared" si="75"/>
        <v>0</v>
      </c>
      <c r="BG242" s="181">
        <f t="shared" si="76"/>
        <v>0</v>
      </c>
      <c r="BH242" s="181">
        <f t="shared" si="77"/>
        <v>0</v>
      </c>
      <c r="BI242" s="181">
        <f t="shared" si="78"/>
        <v>0</v>
      </c>
      <c r="BJ242" s="15" t="s">
        <v>22</v>
      </c>
      <c r="BK242" s="181">
        <f t="shared" si="79"/>
        <v>0</v>
      </c>
      <c r="BL242" s="15" t="s">
        <v>143</v>
      </c>
      <c r="BM242" s="15" t="s">
        <v>2347</v>
      </c>
    </row>
    <row r="243" spans="2:65" s="1" customFormat="1" ht="22.5" customHeight="1">
      <c r="B243" s="32"/>
      <c r="C243" s="170" t="s">
        <v>1096</v>
      </c>
      <c r="D243" s="170" t="s">
        <v>145</v>
      </c>
      <c r="E243" s="171" t="s">
        <v>2348</v>
      </c>
      <c r="F243" s="172" t="s">
        <v>2349</v>
      </c>
      <c r="G243" s="173" t="s">
        <v>192</v>
      </c>
      <c r="H243" s="174">
        <v>34</v>
      </c>
      <c r="I243" s="175"/>
      <c r="J243" s="176">
        <f t="shared" si="70"/>
        <v>0</v>
      </c>
      <c r="K243" s="172" t="s">
        <v>149</v>
      </c>
      <c r="L243" s="52"/>
      <c r="M243" s="177" t="s">
        <v>20</v>
      </c>
      <c r="N243" s="178" t="s">
        <v>45</v>
      </c>
      <c r="O243" s="33"/>
      <c r="P243" s="179">
        <f t="shared" si="71"/>
        <v>0</v>
      </c>
      <c r="Q243" s="179">
        <v>0</v>
      </c>
      <c r="R243" s="179">
        <f t="shared" si="72"/>
        <v>0</v>
      </c>
      <c r="S243" s="179">
        <v>0</v>
      </c>
      <c r="T243" s="180">
        <f t="shared" si="73"/>
        <v>0</v>
      </c>
      <c r="AR243" s="15" t="s">
        <v>143</v>
      </c>
      <c r="AT243" s="15" t="s">
        <v>145</v>
      </c>
      <c r="AU243" s="15" t="s">
        <v>22</v>
      </c>
      <c r="AY243" s="15" t="s">
        <v>144</v>
      </c>
      <c r="BE243" s="181">
        <f t="shared" si="74"/>
        <v>0</v>
      </c>
      <c r="BF243" s="181">
        <f t="shared" si="75"/>
        <v>0</v>
      </c>
      <c r="BG243" s="181">
        <f t="shared" si="76"/>
        <v>0</v>
      </c>
      <c r="BH243" s="181">
        <f t="shared" si="77"/>
        <v>0</v>
      </c>
      <c r="BI243" s="181">
        <f t="shared" si="78"/>
        <v>0</v>
      </c>
      <c r="BJ243" s="15" t="s">
        <v>22</v>
      </c>
      <c r="BK243" s="181">
        <f t="shared" si="79"/>
        <v>0</v>
      </c>
      <c r="BL243" s="15" t="s">
        <v>143</v>
      </c>
      <c r="BM243" s="15" t="s">
        <v>2350</v>
      </c>
    </row>
    <row r="244" spans="2:65" s="1" customFormat="1" ht="22.5" customHeight="1">
      <c r="B244" s="32"/>
      <c r="C244" s="170" t="s">
        <v>1099</v>
      </c>
      <c r="D244" s="170" t="s">
        <v>145</v>
      </c>
      <c r="E244" s="171" t="s">
        <v>2351</v>
      </c>
      <c r="F244" s="172" t="s">
        <v>2352</v>
      </c>
      <c r="G244" s="173" t="s">
        <v>192</v>
      </c>
      <c r="H244" s="174">
        <v>65</v>
      </c>
      <c r="I244" s="175"/>
      <c r="J244" s="176">
        <f t="shared" si="70"/>
        <v>0</v>
      </c>
      <c r="K244" s="172" t="s">
        <v>149</v>
      </c>
      <c r="L244" s="52"/>
      <c r="M244" s="177" t="s">
        <v>20</v>
      </c>
      <c r="N244" s="178" t="s">
        <v>45</v>
      </c>
      <c r="O244" s="33"/>
      <c r="P244" s="179">
        <f t="shared" si="71"/>
        <v>0</v>
      </c>
      <c r="Q244" s="179">
        <v>0</v>
      </c>
      <c r="R244" s="179">
        <f t="shared" si="72"/>
        <v>0</v>
      </c>
      <c r="S244" s="179">
        <v>0</v>
      </c>
      <c r="T244" s="180">
        <f t="shared" si="73"/>
        <v>0</v>
      </c>
      <c r="AR244" s="15" t="s">
        <v>143</v>
      </c>
      <c r="AT244" s="15" t="s">
        <v>145</v>
      </c>
      <c r="AU244" s="15" t="s">
        <v>22</v>
      </c>
      <c r="AY244" s="15" t="s">
        <v>144</v>
      </c>
      <c r="BE244" s="181">
        <f t="shared" si="74"/>
        <v>0</v>
      </c>
      <c r="BF244" s="181">
        <f t="shared" si="75"/>
        <v>0</v>
      </c>
      <c r="BG244" s="181">
        <f t="shared" si="76"/>
        <v>0</v>
      </c>
      <c r="BH244" s="181">
        <f t="shared" si="77"/>
        <v>0</v>
      </c>
      <c r="BI244" s="181">
        <f t="shared" si="78"/>
        <v>0</v>
      </c>
      <c r="BJ244" s="15" t="s">
        <v>22</v>
      </c>
      <c r="BK244" s="181">
        <f t="shared" si="79"/>
        <v>0</v>
      </c>
      <c r="BL244" s="15" t="s">
        <v>143</v>
      </c>
      <c r="BM244" s="15" t="s">
        <v>2353</v>
      </c>
    </row>
    <row r="245" spans="2:65" s="1" customFormat="1" ht="22.5" customHeight="1">
      <c r="B245" s="32"/>
      <c r="C245" s="170" t="s">
        <v>1103</v>
      </c>
      <c r="D245" s="170" t="s">
        <v>145</v>
      </c>
      <c r="E245" s="171" t="s">
        <v>2354</v>
      </c>
      <c r="F245" s="172" t="s">
        <v>2341</v>
      </c>
      <c r="G245" s="173" t="s">
        <v>192</v>
      </c>
      <c r="H245" s="174">
        <v>568</v>
      </c>
      <c r="I245" s="175"/>
      <c r="J245" s="176">
        <f t="shared" si="70"/>
        <v>0</v>
      </c>
      <c r="K245" s="172" t="s">
        <v>149</v>
      </c>
      <c r="L245" s="52"/>
      <c r="M245" s="177" t="s">
        <v>20</v>
      </c>
      <c r="N245" s="178" t="s">
        <v>45</v>
      </c>
      <c r="O245" s="33"/>
      <c r="P245" s="179">
        <f t="shared" si="71"/>
        <v>0</v>
      </c>
      <c r="Q245" s="179">
        <v>0</v>
      </c>
      <c r="R245" s="179">
        <f t="shared" si="72"/>
        <v>0</v>
      </c>
      <c r="S245" s="179">
        <v>0</v>
      </c>
      <c r="T245" s="180">
        <f t="shared" si="73"/>
        <v>0</v>
      </c>
      <c r="AR245" s="15" t="s">
        <v>143</v>
      </c>
      <c r="AT245" s="15" t="s">
        <v>145</v>
      </c>
      <c r="AU245" s="15" t="s">
        <v>22</v>
      </c>
      <c r="AY245" s="15" t="s">
        <v>144</v>
      </c>
      <c r="BE245" s="181">
        <f t="shared" si="74"/>
        <v>0</v>
      </c>
      <c r="BF245" s="181">
        <f t="shared" si="75"/>
        <v>0</v>
      </c>
      <c r="BG245" s="181">
        <f t="shared" si="76"/>
        <v>0</v>
      </c>
      <c r="BH245" s="181">
        <f t="shared" si="77"/>
        <v>0</v>
      </c>
      <c r="BI245" s="181">
        <f t="shared" si="78"/>
        <v>0</v>
      </c>
      <c r="BJ245" s="15" t="s">
        <v>22</v>
      </c>
      <c r="BK245" s="181">
        <f t="shared" si="79"/>
        <v>0</v>
      </c>
      <c r="BL245" s="15" t="s">
        <v>143</v>
      </c>
      <c r="BM245" s="15" t="s">
        <v>2355</v>
      </c>
    </row>
    <row r="246" spans="2:65" s="1" customFormat="1" ht="22.5" customHeight="1">
      <c r="B246" s="32"/>
      <c r="C246" s="170" t="s">
        <v>1107</v>
      </c>
      <c r="D246" s="170" t="s">
        <v>145</v>
      </c>
      <c r="E246" s="171" t="s">
        <v>2356</v>
      </c>
      <c r="F246" s="172" t="s">
        <v>1594</v>
      </c>
      <c r="G246" s="173" t="s">
        <v>192</v>
      </c>
      <c r="H246" s="174">
        <v>48</v>
      </c>
      <c r="I246" s="175"/>
      <c r="J246" s="176">
        <f t="shared" si="70"/>
        <v>0</v>
      </c>
      <c r="K246" s="172" t="s">
        <v>149</v>
      </c>
      <c r="L246" s="52"/>
      <c r="M246" s="177" t="s">
        <v>20</v>
      </c>
      <c r="N246" s="178" t="s">
        <v>45</v>
      </c>
      <c r="O246" s="33"/>
      <c r="P246" s="179">
        <f t="shared" si="71"/>
        <v>0</v>
      </c>
      <c r="Q246" s="179">
        <v>0</v>
      </c>
      <c r="R246" s="179">
        <f t="shared" si="72"/>
        <v>0</v>
      </c>
      <c r="S246" s="179">
        <v>0</v>
      </c>
      <c r="T246" s="180">
        <f t="shared" si="73"/>
        <v>0</v>
      </c>
      <c r="AR246" s="15" t="s">
        <v>143</v>
      </c>
      <c r="AT246" s="15" t="s">
        <v>145</v>
      </c>
      <c r="AU246" s="15" t="s">
        <v>22</v>
      </c>
      <c r="AY246" s="15" t="s">
        <v>144</v>
      </c>
      <c r="BE246" s="181">
        <f t="shared" si="74"/>
        <v>0</v>
      </c>
      <c r="BF246" s="181">
        <f t="shared" si="75"/>
        <v>0</v>
      </c>
      <c r="BG246" s="181">
        <f t="shared" si="76"/>
        <v>0</v>
      </c>
      <c r="BH246" s="181">
        <f t="shared" si="77"/>
        <v>0</v>
      </c>
      <c r="BI246" s="181">
        <f t="shared" si="78"/>
        <v>0</v>
      </c>
      <c r="BJ246" s="15" t="s">
        <v>22</v>
      </c>
      <c r="BK246" s="181">
        <f t="shared" si="79"/>
        <v>0</v>
      </c>
      <c r="BL246" s="15" t="s">
        <v>143</v>
      </c>
      <c r="BM246" s="15" t="s">
        <v>2357</v>
      </c>
    </row>
    <row r="247" spans="2:65" s="1" customFormat="1" ht="22.5" customHeight="1">
      <c r="B247" s="32"/>
      <c r="C247" s="170" t="s">
        <v>1111</v>
      </c>
      <c r="D247" s="170" t="s">
        <v>145</v>
      </c>
      <c r="E247" s="171" t="s">
        <v>2358</v>
      </c>
      <c r="F247" s="172" t="s">
        <v>2359</v>
      </c>
      <c r="G247" s="173" t="s">
        <v>192</v>
      </c>
      <c r="H247" s="174">
        <v>120</v>
      </c>
      <c r="I247" s="175"/>
      <c r="J247" s="176">
        <f t="shared" si="70"/>
        <v>0</v>
      </c>
      <c r="K247" s="172" t="s">
        <v>149</v>
      </c>
      <c r="L247" s="52"/>
      <c r="M247" s="177" t="s">
        <v>20</v>
      </c>
      <c r="N247" s="178" t="s">
        <v>45</v>
      </c>
      <c r="O247" s="33"/>
      <c r="P247" s="179">
        <f t="shared" si="71"/>
        <v>0</v>
      </c>
      <c r="Q247" s="179">
        <v>0</v>
      </c>
      <c r="R247" s="179">
        <f t="shared" si="72"/>
        <v>0</v>
      </c>
      <c r="S247" s="179">
        <v>0</v>
      </c>
      <c r="T247" s="180">
        <f t="shared" si="73"/>
        <v>0</v>
      </c>
      <c r="AR247" s="15" t="s">
        <v>143</v>
      </c>
      <c r="AT247" s="15" t="s">
        <v>145</v>
      </c>
      <c r="AU247" s="15" t="s">
        <v>22</v>
      </c>
      <c r="AY247" s="15" t="s">
        <v>144</v>
      </c>
      <c r="BE247" s="181">
        <f t="shared" si="74"/>
        <v>0</v>
      </c>
      <c r="BF247" s="181">
        <f t="shared" si="75"/>
        <v>0</v>
      </c>
      <c r="BG247" s="181">
        <f t="shared" si="76"/>
        <v>0</v>
      </c>
      <c r="BH247" s="181">
        <f t="shared" si="77"/>
        <v>0</v>
      </c>
      <c r="BI247" s="181">
        <f t="shared" si="78"/>
        <v>0</v>
      </c>
      <c r="BJ247" s="15" t="s">
        <v>22</v>
      </c>
      <c r="BK247" s="181">
        <f t="shared" si="79"/>
        <v>0</v>
      </c>
      <c r="BL247" s="15" t="s">
        <v>143</v>
      </c>
      <c r="BM247" s="15" t="s">
        <v>2360</v>
      </c>
    </row>
    <row r="248" spans="2:65" s="1" customFormat="1" ht="22.5" customHeight="1">
      <c r="B248" s="32"/>
      <c r="C248" s="170" t="s">
        <v>1115</v>
      </c>
      <c r="D248" s="170" t="s">
        <v>145</v>
      </c>
      <c r="E248" s="171" t="s">
        <v>362</v>
      </c>
      <c r="F248" s="172" t="s">
        <v>2361</v>
      </c>
      <c r="G248" s="173" t="s">
        <v>148</v>
      </c>
      <c r="H248" s="174">
        <v>77</v>
      </c>
      <c r="I248" s="175"/>
      <c r="J248" s="176">
        <f t="shared" si="70"/>
        <v>0</v>
      </c>
      <c r="K248" s="172" t="s">
        <v>149</v>
      </c>
      <c r="L248" s="52"/>
      <c r="M248" s="177" t="s">
        <v>20</v>
      </c>
      <c r="N248" s="178" t="s">
        <v>45</v>
      </c>
      <c r="O248" s="33"/>
      <c r="P248" s="179">
        <f t="shared" si="71"/>
        <v>0</v>
      </c>
      <c r="Q248" s="179">
        <v>0</v>
      </c>
      <c r="R248" s="179">
        <f t="shared" si="72"/>
        <v>0</v>
      </c>
      <c r="S248" s="179">
        <v>0</v>
      </c>
      <c r="T248" s="180">
        <f t="shared" si="73"/>
        <v>0</v>
      </c>
      <c r="AR248" s="15" t="s">
        <v>143</v>
      </c>
      <c r="AT248" s="15" t="s">
        <v>145</v>
      </c>
      <c r="AU248" s="15" t="s">
        <v>22</v>
      </c>
      <c r="AY248" s="15" t="s">
        <v>144</v>
      </c>
      <c r="BE248" s="181">
        <f t="shared" si="74"/>
        <v>0</v>
      </c>
      <c r="BF248" s="181">
        <f t="shared" si="75"/>
        <v>0</v>
      </c>
      <c r="BG248" s="181">
        <f t="shared" si="76"/>
        <v>0</v>
      </c>
      <c r="BH248" s="181">
        <f t="shared" si="77"/>
        <v>0</v>
      </c>
      <c r="BI248" s="181">
        <f t="shared" si="78"/>
        <v>0</v>
      </c>
      <c r="BJ248" s="15" t="s">
        <v>22</v>
      </c>
      <c r="BK248" s="181">
        <f t="shared" si="79"/>
        <v>0</v>
      </c>
      <c r="BL248" s="15" t="s">
        <v>143</v>
      </c>
      <c r="BM248" s="15" t="s">
        <v>2362</v>
      </c>
    </row>
    <row r="249" spans="2:65" s="1" customFormat="1" ht="22.5" customHeight="1">
      <c r="B249" s="32"/>
      <c r="C249" s="170" t="s">
        <v>1117</v>
      </c>
      <c r="D249" s="170" t="s">
        <v>145</v>
      </c>
      <c r="E249" s="171" t="s">
        <v>366</v>
      </c>
      <c r="F249" s="172" t="s">
        <v>1598</v>
      </c>
      <c r="G249" s="173" t="s">
        <v>153</v>
      </c>
      <c r="H249" s="174">
        <v>52</v>
      </c>
      <c r="I249" s="175"/>
      <c r="J249" s="176">
        <f t="shared" si="70"/>
        <v>0</v>
      </c>
      <c r="K249" s="172" t="s">
        <v>149</v>
      </c>
      <c r="L249" s="52"/>
      <c r="M249" s="177" t="s">
        <v>20</v>
      </c>
      <c r="N249" s="178" t="s">
        <v>45</v>
      </c>
      <c r="O249" s="33"/>
      <c r="P249" s="179">
        <f t="shared" si="71"/>
        <v>0</v>
      </c>
      <c r="Q249" s="179">
        <v>0</v>
      </c>
      <c r="R249" s="179">
        <f t="shared" si="72"/>
        <v>0</v>
      </c>
      <c r="S249" s="179">
        <v>0</v>
      </c>
      <c r="T249" s="180">
        <f t="shared" si="73"/>
        <v>0</v>
      </c>
      <c r="AR249" s="15" t="s">
        <v>143</v>
      </c>
      <c r="AT249" s="15" t="s">
        <v>145</v>
      </c>
      <c r="AU249" s="15" t="s">
        <v>22</v>
      </c>
      <c r="AY249" s="15" t="s">
        <v>144</v>
      </c>
      <c r="BE249" s="181">
        <f t="shared" si="74"/>
        <v>0</v>
      </c>
      <c r="BF249" s="181">
        <f t="shared" si="75"/>
        <v>0</v>
      </c>
      <c r="BG249" s="181">
        <f t="shared" si="76"/>
        <v>0</v>
      </c>
      <c r="BH249" s="181">
        <f t="shared" si="77"/>
        <v>0</v>
      </c>
      <c r="BI249" s="181">
        <f t="shared" si="78"/>
        <v>0</v>
      </c>
      <c r="BJ249" s="15" t="s">
        <v>22</v>
      </c>
      <c r="BK249" s="181">
        <f t="shared" si="79"/>
        <v>0</v>
      </c>
      <c r="BL249" s="15" t="s">
        <v>143</v>
      </c>
      <c r="BM249" s="15" t="s">
        <v>2363</v>
      </c>
    </row>
    <row r="250" spans="2:65" s="1" customFormat="1" ht="31.5" customHeight="1">
      <c r="B250" s="32"/>
      <c r="C250" s="170" t="s">
        <v>1119</v>
      </c>
      <c r="D250" s="170" t="s">
        <v>145</v>
      </c>
      <c r="E250" s="171" t="s">
        <v>2364</v>
      </c>
      <c r="F250" s="172" t="s">
        <v>2365</v>
      </c>
      <c r="G250" s="173" t="s">
        <v>192</v>
      </c>
      <c r="H250" s="174">
        <v>34</v>
      </c>
      <c r="I250" s="175"/>
      <c r="J250" s="176">
        <f t="shared" si="70"/>
        <v>0</v>
      </c>
      <c r="K250" s="172" t="s">
        <v>149</v>
      </c>
      <c r="L250" s="52"/>
      <c r="M250" s="177" t="s">
        <v>20</v>
      </c>
      <c r="N250" s="178" t="s">
        <v>45</v>
      </c>
      <c r="O250" s="33"/>
      <c r="P250" s="179">
        <f t="shared" si="71"/>
        <v>0</v>
      </c>
      <c r="Q250" s="179">
        <v>0</v>
      </c>
      <c r="R250" s="179">
        <f t="shared" si="72"/>
        <v>0</v>
      </c>
      <c r="S250" s="179">
        <v>0</v>
      </c>
      <c r="T250" s="180">
        <f t="shared" si="73"/>
        <v>0</v>
      </c>
      <c r="AR250" s="15" t="s">
        <v>143</v>
      </c>
      <c r="AT250" s="15" t="s">
        <v>145</v>
      </c>
      <c r="AU250" s="15" t="s">
        <v>22</v>
      </c>
      <c r="AY250" s="15" t="s">
        <v>144</v>
      </c>
      <c r="BE250" s="181">
        <f t="shared" si="74"/>
        <v>0</v>
      </c>
      <c r="BF250" s="181">
        <f t="shared" si="75"/>
        <v>0</v>
      </c>
      <c r="BG250" s="181">
        <f t="shared" si="76"/>
        <v>0</v>
      </c>
      <c r="BH250" s="181">
        <f t="shared" si="77"/>
        <v>0</v>
      </c>
      <c r="BI250" s="181">
        <f t="shared" si="78"/>
        <v>0</v>
      </c>
      <c r="BJ250" s="15" t="s">
        <v>22</v>
      </c>
      <c r="BK250" s="181">
        <f t="shared" si="79"/>
        <v>0</v>
      </c>
      <c r="BL250" s="15" t="s">
        <v>143</v>
      </c>
      <c r="BM250" s="15" t="s">
        <v>2366</v>
      </c>
    </row>
    <row r="251" spans="2:65" s="1" customFormat="1" ht="22.5" customHeight="1">
      <c r="B251" s="32"/>
      <c r="C251" s="170" t="s">
        <v>1121</v>
      </c>
      <c r="D251" s="170" t="s">
        <v>145</v>
      </c>
      <c r="E251" s="171" t="s">
        <v>2367</v>
      </c>
      <c r="F251" s="172" t="s">
        <v>2368</v>
      </c>
      <c r="G251" s="173" t="s">
        <v>192</v>
      </c>
      <c r="H251" s="174">
        <v>30</v>
      </c>
      <c r="I251" s="175"/>
      <c r="J251" s="176">
        <f t="shared" si="70"/>
        <v>0</v>
      </c>
      <c r="K251" s="172" t="s">
        <v>149</v>
      </c>
      <c r="L251" s="52"/>
      <c r="M251" s="177" t="s">
        <v>20</v>
      </c>
      <c r="N251" s="178" t="s">
        <v>45</v>
      </c>
      <c r="O251" s="33"/>
      <c r="P251" s="179">
        <f t="shared" si="71"/>
        <v>0</v>
      </c>
      <c r="Q251" s="179">
        <v>0</v>
      </c>
      <c r="R251" s="179">
        <f t="shared" si="72"/>
        <v>0</v>
      </c>
      <c r="S251" s="179">
        <v>0</v>
      </c>
      <c r="T251" s="180">
        <f t="shared" si="73"/>
        <v>0</v>
      </c>
      <c r="AR251" s="15" t="s">
        <v>143</v>
      </c>
      <c r="AT251" s="15" t="s">
        <v>145</v>
      </c>
      <c r="AU251" s="15" t="s">
        <v>22</v>
      </c>
      <c r="AY251" s="15" t="s">
        <v>144</v>
      </c>
      <c r="BE251" s="181">
        <f t="shared" si="74"/>
        <v>0</v>
      </c>
      <c r="BF251" s="181">
        <f t="shared" si="75"/>
        <v>0</v>
      </c>
      <c r="BG251" s="181">
        <f t="shared" si="76"/>
        <v>0</v>
      </c>
      <c r="BH251" s="181">
        <f t="shared" si="77"/>
        <v>0</v>
      </c>
      <c r="BI251" s="181">
        <f t="shared" si="78"/>
        <v>0</v>
      </c>
      <c r="BJ251" s="15" t="s">
        <v>22</v>
      </c>
      <c r="BK251" s="181">
        <f t="shared" si="79"/>
        <v>0</v>
      </c>
      <c r="BL251" s="15" t="s">
        <v>143</v>
      </c>
      <c r="BM251" s="15" t="s">
        <v>2369</v>
      </c>
    </row>
    <row r="252" spans="2:65" s="1" customFormat="1" ht="22.5" customHeight="1">
      <c r="B252" s="32"/>
      <c r="C252" s="170" t="s">
        <v>1125</v>
      </c>
      <c r="D252" s="170" t="s">
        <v>145</v>
      </c>
      <c r="E252" s="171" t="s">
        <v>370</v>
      </c>
      <c r="F252" s="172" t="s">
        <v>1613</v>
      </c>
      <c r="G252" s="173" t="s">
        <v>153</v>
      </c>
      <c r="H252" s="174">
        <v>2</v>
      </c>
      <c r="I252" s="175"/>
      <c r="J252" s="176">
        <f t="shared" si="70"/>
        <v>0</v>
      </c>
      <c r="K252" s="172" t="s">
        <v>149</v>
      </c>
      <c r="L252" s="52"/>
      <c r="M252" s="177" t="s">
        <v>20</v>
      </c>
      <c r="N252" s="178" t="s">
        <v>45</v>
      </c>
      <c r="O252" s="33"/>
      <c r="P252" s="179">
        <f t="shared" si="71"/>
        <v>0</v>
      </c>
      <c r="Q252" s="179">
        <v>0</v>
      </c>
      <c r="R252" s="179">
        <f t="shared" si="72"/>
        <v>0</v>
      </c>
      <c r="S252" s="179">
        <v>0</v>
      </c>
      <c r="T252" s="180">
        <f t="shared" si="73"/>
        <v>0</v>
      </c>
      <c r="AR252" s="15" t="s">
        <v>143</v>
      </c>
      <c r="AT252" s="15" t="s">
        <v>145</v>
      </c>
      <c r="AU252" s="15" t="s">
        <v>22</v>
      </c>
      <c r="AY252" s="15" t="s">
        <v>144</v>
      </c>
      <c r="BE252" s="181">
        <f t="shared" si="74"/>
        <v>0</v>
      </c>
      <c r="BF252" s="181">
        <f t="shared" si="75"/>
        <v>0</v>
      </c>
      <c r="BG252" s="181">
        <f t="shared" si="76"/>
        <v>0</v>
      </c>
      <c r="BH252" s="181">
        <f t="shared" si="77"/>
        <v>0</v>
      </c>
      <c r="BI252" s="181">
        <f t="shared" si="78"/>
        <v>0</v>
      </c>
      <c r="BJ252" s="15" t="s">
        <v>22</v>
      </c>
      <c r="BK252" s="181">
        <f t="shared" si="79"/>
        <v>0</v>
      </c>
      <c r="BL252" s="15" t="s">
        <v>143</v>
      </c>
      <c r="BM252" s="15" t="s">
        <v>2370</v>
      </c>
    </row>
    <row r="253" spans="2:65" s="1" customFormat="1" ht="31.5" customHeight="1">
      <c r="B253" s="32"/>
      <c r="C253" s="170" t="s">
        <v>1127</v>
      </c>
      <c r="D253" s="170" t="s">
        <v>145</v>
      </c>
      <c r="E253" s="171" t="s">
        <v>1615</v>
      </c>
      <c r="F253" s="172" t="s">
        <v>1616</v>
      </c>
      <c r="G253" s="173" t="s">
        <v>192</v>
      </c>
      <c r="H253" s="174">
        <v>34</v>
      </c>
      <c r="I253" s="175"/>
      <c r="J253" s="176">
        <f t="shared" si="70"/>
        <v>0</v>
      </c>
      <c r="K253" s="172" t="s">
        <v>1286</v>
      </c>
      <c r="L253" s="52"/>
      <c r="M253" s="177" t="s">
        <v>20</v>
      </c>
      <c r="N253" s="178" t="s">
        <v>45</v>
      </c>
      <c r="O253" s="33"/>
      <c r="P253" s="179">
        <f t="shared" si="71"/>
        <v>0</v>
      </c>
      <c r="Q253" s="179">
        <v>0</v>
      </c>
      <c r="R253" s="179">
        <f t="shared" si="72"/>
        <v>0</v>
      </c>
      <c r="S253" s="179">
        <v>0</v>
      </c>
      <c r="T253" s="180">
        <f t="shared" si="73"/>
        <v>0</v>
      </c>
      <c r="AR253" s="15" t="s">
        <v>143</v>
      </c>
      <c r="AT253" s="15" t="s">
        <v>145</v>
      </c>
      <c r="AU253" s="15" t="s">
        <v>22</v>
      </c>
      <c r="AY253" s="15" t="s">
        <v>144</v>
      </c>
      <c r="BE253" s="181">
        <f t="shared" si="74"/>
        <v>0</v>
      </c>
      <c r="BF253" s="181">
        <f t="shared" si="75"/>
        <v>0</v>
      </c>
      <c r="BG253" s="181">
        <f t="shared" si="76"/>
        <v>0</v>
      </c>
      <c r="BH253" s="181">
        <f t="shared" si="77"/>
        <v>0</v>
      </c>
      <c r="BI253" s="181">
        <f t="shared" si="78"/>
        <v>0</v>
      </c>
      <c r="BJ253" s="15" t="s">
        <v>22</v>
      </c>
      <c r="BK253" s="181">
        <f t="shared" si="79"/>
        <v>0</v>
      </c>
      <c r="BL253" s="15" t="s">
        <v>143</v>
      </c>
      <c r="BM253" s="15" t="s">
        <v>2371</v>
      </c>
    </row>
    <row r="254" spans="2:65" s="1" customFormat="1" ht="31.5" customHeight="1">
      <c r="B254" s="32"/>
      <c r="C254" s="170" t="s">
        <v>1129</v>
      </c>
      <c r="D254" s="170" t="s">
        <v>145</v>
      </c>
      <c r="E254" s="171" t="s">
        <v>2372</v>
      </c>
      <c r="F254" s="172" t="s">
        <v>2373</v>
      </c>
      <c r="G254" s="173" t="s">
        <v>192</v>
      </c>
      <c r="H254" s="174">
        <v>30</v>
      </c>
      <c r="I254" s="175"/>
      <c r="J254" s="176">
        <f t="shared" si="70"/>
        <v>0</v>
      </c>
      <c r="K254" s="172" t="s">
        <v>1286</v>
      </c>
      <c r="L254" s="52"/>
      <c r="M254" s="177" t="s">
        <v>20</v>
      </c>
      <c r="N254" s="178" t="s">
        <v>45</v>
      </c>
      <c r="O254" s="33"/>
      <c r="P254" s="179">
        <f t="shared" si="71"/>
        <v>0</v>
      </c>
      <c r="Q254" s="179">
        <v>0</v>
      </c>
      <c r="R254" s="179">
        <f t="shared" si="72"/>
        <v>0</v>
      </c>
      <c r="S254" s="179">
        <v>0</v>
      </c>
      <c r="T254" s="180">
        <f t="shared" si="73"/>
        <v>0</v>
      </c>
      <c r="AR254" s="15" t="s">
        <v>143</v>
      </c>
      <c r="AT254" s="15" t="s">
        <v>145</v>
      </c>
      <c r="AU254" s="15" t="s">
        <v>22</v>
      </c>
      <c r="AY254" s="15" t="s">
        <v>144</v>
      </c>
      <c r="BE254" s="181">
        <f t="shared" si="74"/>
        <v>0</v>
      </c>
      <c r="BF254" s="181">
        <f t="shared" si="75"/>
        <v>0</v>
      </c>
      <c r="BG254" s="181">
        <f t="shared" si="76"/>
        <v>0</v>
      </c>
      <c r="BH254" s="181">
        <f t="shared" si="77"/>
        <v>0</v>
      </c>
      <c r="BI254" s="181">
        <f t="shared" si="78"/>
        <v>0</v>
      </c>
      <c r="BJ254" s="15" t="s">
        <v>22</v>
      </c>
      <c r="BK254" s="181">
        <f t="shared" si="79"/>
        <v>0</v>
      </c>
      <c r="BL254" s="15" t="s">
        <v>143</v>
      </c>
      <c r="BM254" s="15" t="s">
        <v>2374</v>
      </c>
    </row>
    <row r="255" spans="2:65" s="1" customFormat="1" ht="31.5" customHeight="1">
      <c r="B255" s="32"/>
      <c r="C255" s="170" t="s">
        <v>1131</v>
      </c>
      <c r="D255" s="170" t="s">
        <v>145</v>
      </c>
      <c r="E255" s="171" t="s">
        <v>1600</v>
      </c>
      <c r="F255" s="172" t="s">
        <v>1601</v>
      </c>
      <c r="G255" s="173" t="s">
        <v>192</v>
      </c>
      <c r="H255" s="174">
        <v>1549</v>
      </c>
      <c r="I255" s="175"/>
      <c r="J255" s="176">
        <f t="shared" si="70"/>
        <v>0</v>
      </c>
      <c r="K255" s="172" t="s">
        <v>1286</v>
      </c>
      <c r="L255" s="52"/>
      <c r="M255" s="177" t="s">
        <v>20</v>
      </c>
      <c r="N255" s="178" t="s">
        <v>45</v>
      </c>
      <c r="O255" s="33"/>
      <c r="P255" s="179">
        <f t="shared" si="71"/>
        <v>0</v>
      </c>
      <c r="Q255" s="179">
        <v>0</v>
      </c>
      <c r="R255" s="179">
        <f t="shared" si="72"/>
        <v>0</v>
      </c>
      <c r="S255" s="179">
        <v>0</v>
      </c>
      <c r="T255" s="180">
        <f t="shared" si="73"/>
        <v>0</v>
      </c>
      <c r="AR255" s="15" t="s">
        <v>143</v>
      </c>
      <c r="AT255" s="15" t="s">
        <v>145</v>
      </c>
      <c r="AU255" s="15" t="s">
        <v>22</v>
      </c>
      <c r="AY255" s="15" t="s">
        <v>144</v>
      </c>
      <c r="BE255" s="181">
        <f t="shared" si="74"/>
        <v>0</v>
      </c>
      <c r="BF255" s="181">
        <f t="shared" si="75"/>
        <v>0</v>
      </c>
      <c r="BG255" s="181">
        <f t="shared" si="76"/>
        <v>0</v>
      </c>
      <c r="BH255" s="181">
        <f t="shared" si="77"/>
        <v>0</v>
      </c>
      <c r="BI255" s="181">
        <f t="shared" si="78"/>
        <v>0</v>
      </c>
      <c r="BJ255" s="15" t="s">
        <v>22</v>
      </c>
      <c r="BK255" s="181">
        <f t="shared" si="79"/>
        <v>0</v>
      </c>
      <c r="BL255" s="15" t="s">
        <v>143</v>
      </c>
      <c r="BM255" s="15" t="s">
        <v>2375</v>
      </c>
    </row>
    <row r="256" spans="2:65" s="1" customFormat="1" ht="22.5" customHeight="1">
      <c r="B256" s="32"/>
      <c r="C256" s="170" t="s">
        <v>1133</v>
      </c>
      <c r="D256" s="170" t="s">
        <v>145</v>
      </c>
      <c r="E256" s="171" t="s">
        <v>2376</v>
      </c>
      <c r="F256" s="172" t="s">
        <v>2377</v>
      </c>
      <c r="G256" s="173" t="s">
        <v>153</v>
      </c>
      <c r="H256" s="174">
        <v>12</v>
      </c>
      <c r="I256" s="175"/>
      <c r="J256" s="176">
        <f t="shared" si="70"/>
        <v>0</v>
      </c>
      <c r="K256" s="172" t="s">
        <v>1286</v>
      </c>
      <c r="L256" s="52"/>
      <c r="M256" s="177" t="s">
        <v>20</v>
      </c>
      <c r="N256" s="178" t="s">
        <v>45</v>
      </c>
      <c r="O256" s="33"/>
      <c r="P256" s="179">
        <f t="shared" si="71"/>
        <v>0</v>
      </c>
      <c r="Q256" s="179">
        <v>0</v>
      </c>
      <c r="R256" s="179">
        <f t="shared" si="72"/>
        <v>0</v>
      </c>
      <c r="S256" s="179">
        <v>0</v>
      </c>
      <c r="T256" s="180">
        <f t="shared" si="73"/>
        <v>0</v>
      </c>
      <c r="AR256" s="15" t="s">
        <v>143</v>
      </c>
      <c r="AT256" s="15" t="s">
        <v>145</v>
      </c>
      <c r="AU256" s="15" t="s">
        <v>22</v>
      </c>
      <c r="AY256" s="15" t="s">
        <v>144</v>
      </c>
      <c r="BE256" s="181">
        <f t="shared" si="74"/>
        <v>0</v>
      </c>
      <c r="BF256" s="181">
        <f t="shared" si="75"/>
        <v>0</v>
      </c>
      <c r="BG256" s="181">
        <f t="shared" si="76"/>
        <v>0</v>
      </c>
      <c r="BH256" s="181">
        <f t="shared" si="77"/>
        <v>0</v>
      </c>
      <c r="BI256" s="181">
        <f t="shared" si="78"/>
        <v>0</v>
      </c>
      <c r="BJ256" s="15" t="s">
        <v>22</v>
      </c>
      <c r="BK256" s="181">
        <f t="shared" si="79"/>
        <v>0</v>
      </c>
      <c r="BL256" s="15" t="s">
        <v>143</v>
      </c>
      <c r="BM256" s="15" t="s">
        <v>2378</v>
      </c>
    </row>
    <row r="257" spans="2:65" s="1" customFormat="1" ht="22.5" customHeight="1">
      <c r="B257" s="32"/>
      <c r="C257" s="170" t="s">
        <v>1135</v>
      </c>
      <c r="D257" s="170" t="s">
        <v>145</v>
      </c>
      <c r="E257" s="171" t="s">
        <v>2379</v>
      </c>
      <c r="F257" s="172" t="s">
        <v>2380</v>
      </c>
      <c r="G257" s="173" t="s">
        <v>153</v>
      </c>
      <c r="H257" s="174">
        <v>3</v>
      </c>
      <c r="I257" s="175"/>
      <c r="J257" s="176">
        <f t="shared" si="70"/>
        <v>0</v>
      </c>
      <c r="K257" s="172" t="s">
        <v>1286</v>
      </c>
      <c r="L257" s="52"/>
      <c r="M257" s="177" t="s">
        <v>20</v>
      </c>
      <c r="N257" s="178" t="s">
        <v>45</v>
      </c>
      <c r="O257" s="33"/>
      <c r="P257" s="179">
        <f t="shared" si="71"/>
        <v>0</v>
      </c>
      <c r="Q257" s="179">
        <v>0</v>
      </c>
      <c r="R257" s="179">
        <f t="shared" si="72"/>
        <v>0</v>
      </c>
      <c r="S257" s="179">
        <v>0</v>
      </c>
      <c r="T257" s="180">
        <f t="shared" si="73"/>
        <v>0</v>
      </c>
      <c r="AR257" s="15" t="s">
        <v>143</v>
      </c>
      <c r="AT257" s="15" t="s">
        <v>145</v>
      </c>
      <c r="AU257" s="15" t="s">
        <v>22</v>
      </c>
      <c r="AY257" s="15" t="s">
        <v>144</v>
      </c>
      <c r="BE257" s="181">
        <f t="shared" si="74"/>
        <v>0</v>
      </c>
      <c r="BF257" s="181">
        <f t="shared" si="75"/>
        <v>0</v>
      </c>
      <c r="BG257" s="181">
        <f t="shared" si="76"/>
        <v>0</v>
      </c>
      <c r="BH257" s="181">
        <f t="shared" si="77"/>
        <v>0</v>
      </c>
      <c r="BI257" s="181">
        <f t="shared" si="78"/>
        <v>0</v>
      </c>
      <c r="BJ257" s="15" t="s">
        <v>22</v>
      </c>
      <c r="BK257" s="181">
        <f t="shared" si="79"/>
        <v>0</v>
      </c>
      <c r="BL257" s="15" t="s">
        <v>143</v>
      </c>
      <c r="BM257" s="15" t="s">
        <v>2381</v>
      </c>
    </row>
    <row r="258" spans="2:65" s="1" customFormat="1" ht="22.5" customHeight="1">
      <c r="B258" s="32"/>
      <c r="C258" s="170" t="s">
        <v>1139</v>
      </c>
      <c r="D258" s="170" t="s">
        <v>145</v>
      </c>
      <c r="E258" s="171" t="s">
        <v>2382</v>
      </c>
      <c r="F258" s="172" t="s">
        <v>2383</v>
      </c>
      <c r="G258" s="173" t="s">
        <v>148</v>
      </c>
      <c r="H258" s="174">
        <v>6</v>
      </c>
      <c r="I258" s="175"/>
      <c r="J258" s="176">
        <f t="shared" si="70"/>
        <v>0</v>
      </c>
      <c r="K258" s="172" t="s">
        <v>1286</v>
      </c>
      <c r="L258" s="52"/>
      <c r="M258" s="177" t="s">
        <v>20</v>
      </c>
      <c r="N258" s="178" t="s">
        <v>45</v>
      </c>
      <c r="O258" s="33"/>
      <c r="P258" s="179">
        <f t="shared" si="71"/>
        <v>0</v>
      </c>
      <c r="Q258" s="179">
        <v>0</v>
      </c>
      <c r="R258" s="179">
        <f t="shared" si="72"/>
        <v>0</v>
      </c>
      <c r="S258" s="179">
        <v>0</v>
      </c>
      <c r="T258" s="180">
        <f t="shared" si="73"/>
        <v>0</v>
      </c>
      <c r="AR258" s="15" t="s">
        <v>143</v>
      </c>
      <c r="AT258" s="15" t="s">
        <v>145</v>
      </c>
      <c r="AU258" s="15" t="s">
        <v>22</v>
      </c>
      <c r="AY258" s="15" t="s">
        <v>144</v>
      </c>
      <c r="BE258" s="181">
        <f t="shared" si="74"/>
        <v>0</v>
      </c>
      <c r="BF258" s="181">
        <f t="shared" si="75"/>
        <v>0</v>
      </c>
      <c r="BG258" s="181">
        <f t="shared" si="76"/>
        <v>0</v>
      </c>
      <c r="BH258" s="181">
        <f t="shared" si="77"/>
        <v>0</v>
      </c>
      <c r="BI258" s="181">
        <f t="shared" si="78"/>
        <v>0</v>
      </c>
      <c r="BJ258" s="15" t="s">
        <v>22</v>
      </c>
      <c r="BK258" s="181">
        <f t="shared" si="79"/>
        <v>0</v>
      </c>
      <c r="BL258" s="15" t="s">
        <v>143</v>
      </c>
      <c r="BM258" s="15" t="s">
        <v>2384</v>
      </c>
    </row>
    <row r="259" spans="2:65" s="1" customFormat="1" ht="69.75" customHeight="1">
      <c r="B259" s="32"/>
      <c r="C259" s="170" t="s">
        <v>1141</v>
      </c>
      <c r="D259" s="170" t="s">
        <v>145</v>
      </c>
      <c r="E259" s="171" t="s">
        <v>374</v>
      </c>
      <c r="F259" s="172" t="s">
        <v>2385</v>
      </c>
      <c r="G259" s="173" t="s">
        <v>148</v>
      </c>
      <c r="H259" s="174">
        <v>2</v>
      </c>
      <c r="I259" s="175"/>
      <c r="J259" s="176">
        <f t="shared" si="70"/>
        <v>0</v>
      </c>
      <c r="K259" s="172" t="s">
        <v>149</v>
      </c>
      <c r="L259" s="52"/>
      <c r="M259" s="177" t="s">
        <v>20</v>
      </c>
      <c r="N259" s="178" t="s">
        <v>45</v>
      </c>
      <c r="O259" s="33"/>
      <c r="P259" s="179">
        <f t="shared" si="71"/>
        <v>0</v>
      </c>
      <c r="Q259" s="179">
        <v>0</v>
      </c>
      <c r="R259" s="179">
        <f t="shared" si="72"/>
        <v>0</v>
      </c>
      <c r="S259" s="179">
        <v>0</v>
      </c>
      <c r="T259" s="180">
        <f t="shared" si="73"/>
        <v>0</v>
      </c>
      <c r="AR259" s="15" t="s">
        <v>143</v>
      </c>
      <c r="AT259" s="15" t="s">
        <v>145</v>
      </c>
      <c r="AU259" s="15" t="s">
        <v>22</v>
      </c>
      <c r="AY259" s="15" t="s">
        <v>144</v>
      </c>
      <c r="BE259" s="181">
        <f t="shared" si="74"/>
        <v>0</v>
      </c>
      <c r="BF259" s="181">
        <f t="shared" si="75"/>
        <v>0</v>
      </c>
      <c r="BG259" s="181">
        <f t="shared" si="76"/>
        <v>0</v>
      </c>
      <c r="BH259" s="181">
        <f t="shared" si="77"/>
        <v>0</v>
      </c>
      <c r="BI259" s="181">
        <f t="shared" si="78"/>
        <v>0</v>
      </c>
      <c r="BJ259" s="15" t="s">
        <v>22</v>
      </c>
      <c r="BK259" s="181">
        <f t="shared" si="79"/>
        <v>0</v>
      </c>
      <c r="BL259" s="15" t="s">
        <v>143</v>
      </c>
      <c r="BM259" s="15" t="s">
        <v>2386</v>
      </c>
    </row>
    <row r="260" spans="2:65" s="1" customFormat="1" ht="31.5" customHeight="1">
      <c r="B260" s="32"/>
      <c r="C260" s="170" t="s">
        <v>1146</v>
      </c>
      <c r="D260" s="170" t="s">
        <v>145</v>
      </c>
      <c r="E260" s="171" t="s">
        <v>384</v>
      </c>
      <c r="F260" s="172" t="s">
        <v>2387</v>
      </c>
      <c r="G260" s="173" t="s">
        <v>153</v>
      </c>
      <c r="H260" s="174">
        <v>1</v>
      </c>
      <c r="I260" s="175"/>
      <c r="J260" s="176">
        <f t="shared" si="70"/>
        <v>0</v>
      </c>
      <c r="K260" s="172" t="s">
        <v>149</v>
      </c>
      <c r="L260" s="52"/>
      <c r="M260" s="177" t="s">
        <v>20</v>
      </c>
      <c r="N260" s="178" t="s">
        <v>45</v>
      </c>
      <c r="O260" s="33"/>
      <c r="P260" s="179">
        <f t="shared" si="71"/>
        <v>0</v>
      </c>
      <c r="Q260" s="179">
        <v>0</v>
      </c>
      <c r="R260" s="179">
        <f t="shared" si="72"/>
        <v>0</v>
      </c>
      <c r="S260" s="179">
        <v>0</v>
      </c>
      <c r="T260" s="180">
        <f t="shared" si="73"/>
        <v>0</v>
      </c>
      <c r="AR260" s="15" t="s">
        <v>143</v>
      </c>
      <c r="AT260" s="15" t="s">
        <v>145</v>
      </c>
      <c r="AU260" s="15" t="s">
        <v>22</v>
      </c>
      <c r="AY260" s="15" t="s">
        <v>144</v>
      </c>
      <c r="BE260" s="181">
        <f t="shared" si="74"/>
        <v>0</v>
      </c>
      <c r="BF260" s="181">
        <f t="shared" si="75"/>
        <v>0</v>
      </c>
      <c r="BG260" s="181">
        <f t="shared" si="76"/>
        <v>0</v>
      </c>
      <c r="BH260" s="181">
        <f t="shared" si="77"/>
        <v>0</v>
      </c>
      <c r="BI260" s="181">
        <f t="shared" si="78"/>
        <v>0</v>
      </c>
      <c r="BJ260" s="15" t="s">
        <v>22</v>
      </c>
      <c r="BK260" s="181">
        <f t="shared" si="79"/>
        <v>0</v>
      </c>
      <c r="BL260" s="15" t="s">
        <v>143</v>
      </c>
      <c r="BM260" s="15" t="s">
        <v>2388</v>
      </c>
    </row>
    <row r="261" spans="2:65" s="1" customFormat="1" ht="22.5" customHeight="1">
      <c r="B261" s="32"/>
      <c r="C261" s="170" t="s">
        <v>1149</v>
      </c>
      <c r="D261" s="170" t="s">
        <v>145</v>
      </c>
      <c r="E261" s="171" t="s">
        <v>388</v>
      </c>
      <c r="F261" s="172" t="s">
        <v>2389</v>
      </c>
      <c r="G261" s="173" t="s">
        <v>153</v>
      </c>
      <c r="H261" s="174">
        <v>1</v>
      </c>
      <c r="I261" s="175"/>
      <c r="J261" s="176">
        <f t="shared" si="70"/>
        <v>0</v>
      </c>
      <c r="K261" s="172" t="s">
        <v>149</v>
      </c>
      <c r="L261" s="52"/>
      <c r="M261" s="177" t="s">
        <v>20</v>
      </c>
      <c r="N261" s="178" t="s">
        <v>45</v>
      </c>
      <c r="O261" s="33"/>
      <c r="P261" s="179">
        <f t="shared" si="71"/>
        <v>0</v>
      </c>
      <c r="Q261" s="179">
        <v>0</v>
      </c>
      <c r="R261" s="179">
        <f t="shared" si="72"/>
        <v>0</v>
      </c>
      <c r="S261" s="179">
        <v>0</v>
      </c>
      <c r="T261" s="180">
        <f t="shared" si="73"/>
        <v>0</v>
      </c>
      <c r="AR261" s="15" t="s">
        <v>143</v>
      </c>
      <c r="AT261" s="15" t="s">
        <v>145</v>
      </c>
      <c r="AU261" s="15" t="s">
        <v>22</v>
      </c>
      <c r="AY261" s="15" t="s">
        <v>144</v>
      </c>
      <c r="BE261" s="181">
        <f t="shared" si="74"/>
        <v>0</v>
      </c>
      <c r="BF261" s="181">
        <f t="shared" si="75"/>
        <v>0</v>
      </c>
      <c r="BG261" s="181">
        <f t="shared" si="76"/>
        <v>0</v>
      </c>
      <c r="BH261" s="181">
        <f t="shared" si="77"/>
        <v>0</v>
      </c>
      <c r="BI261" s="181">
        <f t="shared" si="78"/>
        <v>0</v>
      </c>
      <c r="BJ261" s="15" t="s">
        <v>22</v>
      </c>
      <c r="BK261" s="181">
        <f t="shared" si="79"/>
        <v>0</v>
      </c>
      <c r="BL261" s="15" t="s">
        <v>143</v>
      </c>
      <c r="BM261" s="15" t="s">
        <v>2390</v>
      </c>
    </row>
    <row r="262" spans="2:65" s="1" customFormat="1" ht="31.5" customHeight="1">
      <c r="B262" s="32"/>
      <c r="C262" s="170" t="s">
        <v>1154</v>
      </c>
      <c r="D262" s="170" t="s">
        <v>145</v>
      </c>
      <c r="E262" s="171" t="s">
        <v>811</v>
      </c>
      <c r="F262" s="172" t="s">
        <v>2391</v>
      </c>
      <c r="G262" s="173" t="s">
        <v>153</v>
      </c>
      <c r="H262" s="174">
        <v>3</v>
      </c>
      <c r="I262" s="175"/>
      <c r="J262" s="176">
        <f t="shared" si="70"/>
        <v>0</v>
      </c>
      <c r="K262" s="172" t="s">
        <v>149</v>
      </c>
      <c r="L262" s="52"/>
      <c r="M262" s="177" t="s">
        <v>20</v>
      </c>
      <c r="N262" s="178" t="s">
        <v>45</v>
      </c>
      <c r="O262" s="33"/>
      <c r="P262" s="179">
        <f t="shared" si="71"/>
        <v>0</v>
      </c>
      <c r="Q262" s="179">
        <v>0</v>
      </c>
      <c r="R262" s="179">
        <f t="shared" si="72"/>
        <v>0</v>
      </c>
      <c r="S262" s="179">
        <v>0</v>
      </c>
      <c r="T262" s="180">
        <f t="shared" si="73"/>
        <v>0</v>
      </c>
      <c r="AR262" s="15" t="s">
        <v>143</v>
      </c>
      <c r="AT262" s="15" t="s">
        <v>145</v>
      </c>
      <c r="AU262" s="15" t="s">
        <v>22</v>
      </c>
      <c r="AY262" s="15" t="s">
        <v>144</v>
      </c>
      <c r="BE262" s="181">
        <f t="shared" si="74"/>
        <v>0</v>
      </c>
      <c r="BF262" s="181">
        <f t="shared" si="75"/>
        <v>0</v>
      </c>
      <c r="BG262" s="181">
        <f t="shared" si="76"/>
        <v>0</v>
      </c>
      <c r="BH262" s="181">
        <f t="shared" si="77"/>
        <v>0</v>
      </c>
      <c r="BI262" s="181">
        <f t="shared" si="78"/>
        <v>0</v>
      </c>
      <c r="BJ262" s="15" t="s">
        <v>22</v>
      </c>
      <c r="BK262" s="181">
        <f t="shared" si="79"/>
        <v>0</v>
      </c>
      <c r="BL262" s="15" t="s">
        <v>143</v>
      </c>
      <c r="BM262" s="15" t="s">
        <v>2392</v>
      </c>
    </row>
    <row r="263" spans="2:65" s="1" customFormat="1" ht="31.5" customHeight="1">
      <c r="B263" s="32"/>
      <c r="C263" s="170" t="s">
        <v>1158</v>
      </c>
      <c r="D263" s="170" t="s">
        <v>145</v>
      </c>
      <c r="E263" s="171" t="s">
        <v>815</v>
      </c>
      <c r="F263" s="172" t="s">
        <v>2393</v>
      </c>
      <c r="G263" s="173" t="s">
        <v>153</v>
      </c>
      <c r="H263" s="174">
        <v>3</v>
      </c>
      <c r="I263" s="175"/>
      <c r="J263" s="176">
        <f t="shared" si="70"/>
        <v>0</v>
      </c>
      <c r="K263" s="172" t="s">
        <v>149</v>
      </c>
      <c r="L263" s="52"/>
      <c r="M263" s="177" t="s">
        <v>20</v>
      </c>
      <c r="N263" s="178" t="s">
        <v>45</v>
      </c>
      <c r="O263" s="33"/>
      <c r="P263" s="179">
        <f t="shared" si="71"/>
        <v>0</v>
      </c>
      <c r="Q263" s="179">
        <v>0</v>
      </c>
      <c r="R263" s="179">
        <f t="shared" si="72"/>
        <v>0</v>
      </c>
      <c r="S263" s="179">
        <v>0</v>
      </c>
      <c r="T263" s="180">
        <f t="shared" si="73"/>
        <v>0</v>
      </c>
      <c r="AR263" s="15" t="s">
        <v>143</v>
      </c>
      <c r="AT263" s="15" t="s">
        <v>145</v>
      </c>
      <c r="AU263" s="15" t="s">
        <v>22</v>
      </c>
      <c r="AY263" s="15" t="s">
        <v>144</v>
      </c>
      <c r="BE263" s="181">
        <f t="shared" si="74"/>
        <v>0</v>
      </c>
      <c r="BF263" s="181">
        <f t="shared" si="75"/>
        <v>0</v>
      </c>
      <c r="BG263" s="181">
        <f t="shared" si="76"/>
        <v>0</v>
      </c>
      <c r="BH263" s="181">
        <f t="shared" si="77"/>
        <v>0</v>
      </c>
      <c r="BI263" s="181">
        <f t="shared" si="78"/>
        <v>0</v>
      </c>
      <c r="BJ263" s="15" t="s">
        <v>22</v>
      </c>
      <c r="BK263" s="181">
        <f t="shared" si="79"/>
        <v>0</v>
      </c>
      <c r="BL263" s="15" t="s">
        <v>143</v>
      </c>
      <c r="BM263" s="15" t="s">
        <v>2394</v>
      </c>
    </row>
    <row r="264" spans="2:65" s="1" customFormat="1" ht="22.5" customHeight="1">
      <c r="B264" s="32"/>
      <c r="C264" s="170" t="s">
        <v>1162</v>
      </c>
      <c r="D264" s="170" t="s">
        <v>145</v>
      </c>
      <c r="E264" s="171" t="s">
        <v>819</v>
      </c>
      <c r="F264" s="172" t="s">
        <v>2395</v>
      </c>
      <c r="G264" s="173" t="s">
        <v>153</v>
      </c>
      <c r="H264" s="174">
        <v>2</v>
      </c>
      <c r="I264" s="175"/>
      <c r="J264" s="176">
        <f t="shared" si="70"/>
        <v>0</v>
      </c>
      <c r="K264" s="172" t="s">
        <v>149</v>
      </c>
      <c r="L264" s="52"/>
      <c r="M264" s="177" t="s">
        <v>20</v>
      </c>
      <c r="N264" s="178" t="s">
        <v>45</v>
      </c>
      <c r="O264" s="33"/>
      <c r="P264" s="179">
        <f t="shared" si="71"/>
        <v>0</v>
      </c>
      <c r="Q264" s="179">
        <v>0</v>
      </c>
      <c r="R264" s="179">
        <f t="shared" si="72"/>
        <v>0</v>
      </c>
      <c r="S264" s="179">
        <v>0</v>
      </c>
      <c r="T264" s="180">
        <f t="shared" si="73"/>
        <v>0</v>
      </c>
      <c r="AR264" s="15" t="s">
        <v>143</v>
      </c>
      <c r="AT264" s="15" t="s">
        <v>145</v>
      </c>
      <c r="AU264" s="15" t="s">
        <v>22</v>
      </c>
      <c r="AY264" s="15" t="s">
        <v>144</v>
      </c>
      <c r="BE264" s="181">
        <f t="shared" si="74"/>
        <v>0</v>
      </c>
      <c r="BF264" s="181">
        <f t="shared" si="75"/>
        <v>0</v>
      </c>
      <c r="BG264" s="181">
        <f t="shared" si="76"/>
        <v>0</v>
      </c>
      <c r="BH264" s="181">
        <f t="shared" si="77"/>
        <v>0</v>
      </c>
      <c r="BI264" s="181">
        <f t="shared" si="78"/>
        <v>0</v>
      </c>
      <c r="BJ264" s="15" t="s">
        <v>22</v>
      </c>
      <c r="BK264" s="181">
        <f t="shared" si="79"/>
        <v>0</v>
      </c>
      <c r="BL264" s="15" t="s">
        <v>143</v>
      </c>
      <c r="BM264" s="15" t="s">
        <v>2396</v>
      </c>
    </row>
    <row r="265" spans="2:65" s="1" customFormat="1" ht="22.5" customHeight="1">
      <c r="B265" s="32"/>
      <c r="C265" s="170" t="s">
        <v>1166</v>
      </c>
      <c r="D265" s="170" t="s">
        <v>145</v>
      </c>
      <c r="E265" s="171" t="s">
        <v>829</v>
      </c>
      <c r="F265" s="172" t="s">
        <v>2397</v>
      </c>
      <c r="G265" s="173" t="s">
        <v>153</v>
      </c>
      <c r="H265" s="174">
        <v>4</v>
      </c>
      <c r="I265" s="175"/>
      <c r="J265" s="176">
        <f t="shared" si="70"/>
        <v>0</v>
      </c>
      <c r="K265" s="172" t="s">
        <v>149</v>
      </c>
      <c r="L265" s="52"/>
      <c r="M265" s="177" t="s">
        <v>20</v>
      </c>
      <c r="N265" s="178" t="s">
        <v>45</v>
      </c>
      <c r="O265" s="33"/>
      <c r="P265" s="179">
        <f t="shared" si="71"/>
        <v>0</v>
      </c>
      <c r="Q265" s="179">
        <v>0</v>
      </c>
      <c r="R265" s="179">
        <f t="shared" si="72"/>
        <v>0</v>
      </c>
      <c r="S265" s="179">
        <v>0</v>
      </c>
      <c r="T265" s="180">
        <f t="shared" si="73"/>
        <v>0</v>
      </c>
      <c r="AR265" s="15" t="s">
        <v>143</v>
      </c>
      <c r="AT265" s="15" t="s">
        <v>145</v>
      </c>
      <c r="AU265" s="15" t="s">
        <v>22</v>
      </c>
      <c r="AY265" s="15" t="s">
        <v>144</v>
      </c>
      <c r="BE265" s="181">
        <f t="shared" si="74"/>
        <v>0</v>
      </c>
      <c r="BF265" s="181">
        <f t="shared" si="75"/>
        <v>0</v>
      </c>
      <c r="BG265" s="181">
        <f t="shared" si="76"/>
        <v>0</v>
      </c>
      <c r="BH265" s="181">
        <f t="shared" si="77"/>
        <v>0</v>
      </c>
      <c r="BI265" s="181">
        <f t="shared" si="78"/>
        <v>0</v>
      </c>
      <c r="BJ265" s="15" t="s">
        <v>22</v>
      </c>
      <c r="BK265" s="181">
        <f t="shared" si="79"/>
        <v>0</v>
      </c>
      <c r="BL265" s="15" t="s">
        <v>143</v>
      </c>
      <c r="BM265" s="15" t="s">
        <v>2398</v>
      </c>
    </row>
    <row r="266" spans="2:65" s="1" customFormat="1" ht="22.5" customHeight="1">
      <c r="B266" s="32"/>
      <c r="C266" s="170" t="s">
        <v>1172</v>
      </c>
      <c r="D266" s="170" t="s">
        <v>145</v>
      </c>
      <c r="E266" s="171" t="s">
        <v>833</v>
      </c>
      <c r="F266" s="172" t="s">
        <v>2399</v>
      </c>
      <c r="G266" s="173" t="s">
        <v>153</v>
      </c>
      <c r="H266" s="174">
        <v>2</v>
      </c>
      <c r="I266" s="175"/>
      <c r="J266" s="176">
        <f t="shared" si="70"/>
        <v>0</v>
      </c>
      <c r="K266" s="172" t="s">
        <v>149</v>
      </c>
      <c r="L266" s="52"/>
      <c r="M266" s="177" t="s">
        <v>20</v>
      </c>
      <c r="N266" s="178" t="s">
        <v>45</v>
      </c>
      <c r="O266" s="33"/>
      <c r="P266" s="179">
        <f t="shared" si="71"/>
        <v>0</v>
      </c>
      <c r="Q266" s="179">
        <v>0</v>
      </c>
      <c r="R266" s="179">
        <f t="shared" si="72"/>
        <v>0</v>
      </c>
      <c r="S266" s="179">
        <v>0</v>
      </c>
      <c r="T266" s="180">
        <f t="shared" si="73"/>
        <v>0</v>
      </c>
      <c r="AR266" s="15" t="s">
        <v>143</v>
      </c>
      <c r="AT266" s="15" t="s">
        <v>145</v>
      </c>
      <c r="AU266" s="15" t="s">
        <v>22</v>
      </c>
      <c r="AY266" s="15" t="s">
        <v>144</v>
      </c>
      <c r="BE266" s="181">
        <f t="shared" si="74"/>
        <v>0</v>
      </c>
      <c r="BF266" s="181">
        <f t="shared" si="75"/>
        <v>0</v>
      </c>
      <c r="BG266" s="181">
        <f t="shared" si="76"/>
        <v>0</v>
      </c>
      <c r="BH266" s="181">
        <f t="shared" si="77"/>
        <v>0</v>
      </c>
      <c r="BI266" s="181">
        <f t="shared" si="78"/>
        <v>0</v>
      </c>
      <c r="BJ266" s="15" t="s">
        <v>22</v>
      </c>
      <c r="BK266" s="181">
        <f t="shared" si="79"/>
        <v>0</v>
      </c>
      <c r="BL266" s="15" t="s">
        <v>143</v>
      </c>
      <c r="BM266" s="15" t="s">
        <v>2400</v>
      </c>
    </row>
    <row r="267" spans="2:65" s="1" customFormat="1" ht="22.5" customHeight="1">
      <c r="B267" s="32"/>
      <c r="C267" s="170" t="s">
        <v>1176</v>
      </c>
      <c r="D267" s="170" t="s">
        <v>145</v>
      </c>
      <c r="E267" s="171" t="s">
        <v>836</v>
      </c>
      <c r="F267" s="172" t="s">
        <v>2401</v>
      </c>
      <c r="G267" s="173" t="s">
        <v>153</v>
      </c>
      <c r="H267" s="174">
        <v>2</v>
      </c>
      <c r="I267" s="175"/>
      <c r="J267" s="176">
        <f t="shared" si="70"/>
        <v>0</v>
      </c>
      <c r="K267" s="172" t="s">
        <v>149</v>
      </c>
      <c r="L267" s="52"/>
      <c r="M267" s="177" t="s">
        <v>20</v>
      </c>
      <c r="N267" s="178" t="s">
        <v>45</v>
      </c>
      <c r="O267" s="33"/>
      <c r="P267" s="179">
        <f t="shared" si="71"/>
        <v>0</v>
      </c>
      <c r="Q267" s="179">
        <v>0</v>
      </c>
      <c r="R267" s="179">
        <f t="shared" si="72"/>
        <v>0</v>
      </c>
      <c r="S267" s="179">
        <v>0</v>
      </c>
      <c r="T267" s="180">
        <f t="shared" si="73"/>
        <v>0</v>
      </c>
      <c r="AR267" s="15" t="s">
        <v>143</v>
      </c>
      <c r="AT267" s="15" t="s">
        <v>145</v>
      </c>
      <c r="AU267" s="15" t="s">
        <v>22</v>
      </c>
      <c r="AY267" s="15" t="s">
        <v>144</v>
      </c>
      <c r="BE267" s="181">
        <f t="shared" si="74"/>
        <v>0</v>
      </c>
      <c r="BF267" s="181">
        <f t="shared" si="75"/>
        <v>0</v>
      </c>
      <c r="BG267" s="181">
        <f t="shared" si="76"/>
        <v>0</v>
      </c>
      <c r="BH267" s="181">
        <f t="shared" si="77"/>
        <v>0</v>
      </c>
      <c r="BI267" s="181">
        <f t="shared" si="78"/>
        <v>0</v>
      </c>
      <c r="BJ267" s="15" t="s">
        <v>22</v>
      </c>
      <c r="BK267" s="181">
        <f t="shared" si="79"/>
        <v>0</v>
      </c>
      <c r="BL267" s="15" t="s">
        <v>143</v>
      </c>
      <c r="BM267" s="15" t="s">
        <v>2402</v>
      </c>
    </row>
    <row r="268" spans="2:65" s="1" customFormat="1" ht="22.5" customHeight="1">
      <c r="B268" s="32"/>
      <c r="C268" s="170" t="s">
        <v>1180</v>
      </c>
      <c r="D268" s="170" t="s">
        <v>145</v>
      </c>
      <c r="E268" s="171" t="s">
        <v>841</v>
      </c>
      <c r="F268" s="172" t="s">
        <v>2403</v>
      </c>
      <c r="G268" s="173" t="s">
        <v>153</v>
      </c>
      <c r="H268" s="174">
        <v>22</v>
      </c>
      <c r="I268" s="175"/>
      <c r="J268" s="176">
        <f t="shared" si="70"/>
        <v>0</v>
      </c>
      <c r="K268" s="172" t="s">
        <v>149</v>
      </c>
      <c r="L268" s="52"/>
      <c r="M268" s="177" t="s">
        <v>20</v>
      </c>
      <c r="N268" s="178" t="s">
        <v>45</v>
      </c>
      <c r="O268" s="33"/>
      <c r="P268" s="179">
        <f t="shared" si="71"/>
        <v>0</v>
      </c>
      <c r="Q268" s="179">
        <v>0</v>
      </c>
      <c r="R268" s="179">
        <f t="shared" si="72"/>
        <v>0</v>
      </c>
      <c r="S268" s="179">
        <v>0</v>
      </c>
      <c r="T268" s="180">
        <f t="shared" si="73"/>
        <v>0</v>
      </c>
      <c r="AR268" s="15" t="s">
        <v>143</v>
      </c>
      <c r="AT268" s="15" t="s">
        <v>145</v>
      </c>
      <c r="AU268" s="15" t="s">
        <v>22</v>
      </c>
      <c r="AY268" s="15" t="s">
        <v>144</v>
      </c>
      <c r="BE268" s="181">
        <f t="shared" si="74"/>
        <v>0</v>
      </c>
      <c r="BF268" s="181">
        <f t="shared" si="75"/>
        <v>0</v>
      </c>
      <c r="BG268" s="181">
        <f t="shared" si="76"/>
        <v>0</v>
      </c>
      <c r="BH268" s="181">
        <f t="shared" si="77"/>
        <v>0</v>
      </c>
      <c r="BI268" s="181">
        <f t="shared" si="78"/>
        <v>0</v>
      </c>
      <c r="BJ268" s="15" t="s">
        <v>22</v>
      </c>
      <c r="BK268" s="181">
        <f t="shared" si="79"/>
        <v>0</v>
      </c>
      <c r="BL268" s="15" t="s">
        <v>143</v>
      </c>
      <c r="BM268" s="15" t="s">
        <v>2404</v>
      </c>
    </row>
    <row r="269" spans="2:65" s="1" customFormat="1" ht="22.5" customHeight="1">
      <c r="B269" s="32"/>
      <c r="C269" s="170" t="s">
        <v>1184</v>
      </c>
      <c r="D269" s="170" t="s">
        <v>145</v>
      </c>
      <c r="E269" s="171" t="s">
        <v>845</v>
      </c>
      <c r="F269" s="172" t="s">
        <v>2405</v>
      </c>
      <c r="G269" s="173" t="s">
        <v>153</v>
      </c>
      <c r="H269" s="174">
        <v>7</v>
      </c>
      <c r="I269" s="175"/>
      <c r="J269" s="176">
        <f t="shared" si="70"/>
        <v>0</v>
      </c>
      <c r="K269" s="172" t="s">
        <v>149</v>
      </c>
      <c r="L269" s="52"/>
      <c r="M269" s="177" t="s">
        <v>20</v>
      </c>
      <c r="N269" s="178" t="s">
        <v>45</v>
      </c>
      <c r="O269" s="33"/>
      <c r="P269" s="179">
        <f t="shared" si="71"/>
        <v>0</v>
      </c>
      <c r="Q269" s="179">
        <v>0</v>
      </c>
      <c r="R269" s="179">
        <f t="shared" si="72"/>
        <v>0</v>
      </c>
      <c r="S269" s="179">
        <v>0</v>
      </c>
      <c r="T269" s="180">
        <f t="shared" si="73"/>
        <v>0</v>
      </c>
      <c r="AR269" s="15" t="s">
        <v>143</v>
      </c>
      <c r="AT269" s="15" t="s">
        <v>145</v>
      </c>
      <c r="AU269" s="15" t="s">
        <v>22</v>
      </c>
      <c r="AY269" s="15" t="s">
        <v>144</v>
      </c>
      <c r="BE269" s="181">
        <f t="shared" si="74"/>
        <v>0</v>
      </c>
      <c r="BF269" s="181">
        <f t="shared" si="75"/>
        <v>0</v>
      </c>
      <c r="BG269" s="181">
        <f t="shared" si="76"/>
        <v>0</v>
      </c>
      <c r="BH269" s="181">
        <f t="shared" si="77"/>
        <v>0</v>
      </c>
      <c r="BI269" s="181">
        <f t="shared" si="78"/>
        <v>0</v>
      </c>
      <c r="BJ269" s="15" t="s">
        <v>22</v>
      </c>
      <c r="BK269" s="181">
        <f t="shared" si="79"/>
        <v>0</v>
      </c>
      <c r="BL269" s="15" t="s">
        <v>143</v>
      </c>
      <c r="BM269" s="15" t="s">
        <v>2406</v>
      </c>
    </row>
    <row r="270" spans="2:65" s="1" customFormat="1" ht="22.5" customHeight="1">
      <c r="B270" s="32"/>
      <c r="C270" s="170" t="s">
        <v>1188</v>
      </c>
      <c r="D270" s="170" t="s">
        <v>145</v>
      </c>
      <c r="E270" s="171" t="s">
        <v>849</v>
      </c>
      <c r="F270" s="172" t="s">
        <v>2407</v>
      </c>
      <c r="G270" s="173" t="s">
        <v>153</v>
      </c>
      <c r="H270" s="174">
        <v>1</v>
      </c>
      <c r="I270" s="175"/>
      <c r="J270" s="176">
        <f t="shared" si="70"/>
        <v>0</v>
      </c>
      <c r="K270" s="172" t="s">
        <v>149</v>
      </c>
      <c r="L270" s="52"/>
      <c r="M270" s="177" t="s">
        <v>20</v>
      </c>
      <c r="N270" s="178" t="s">
        <v>45</v>
      </c>
      <c r="O270" s="33"/>
      <c r="P270" s="179">
        <f t="shared" si="71"/>
        <v>0</v>
      </c>
      <c r="Q270" s="179">
        <v>0</v>
      </c>
      <c r="R270" s="179">
        <f t="shared" si="72"/>
        <v>0</v>
      </c>
      <c r="S270" s="179">
        <v>0</v>
      </c>
      <c r="T270" s="180">
        <f t="shared" si="73"/>
        <v>0</v>
      </c>
      <c r="AR270" s="15" t="s">
        <v>143</v>
      </c>
      <c r="AT270" s="15" t="s">
        <v>145</v>
      </c>
      <c r="AU270" s="15" t="s">
        <v>22</v>
      </c>
      <c r="AY270" s="15" t="s">
        <v>144</v>
      </c>
      <c r="BE270" s="181">
        <f t="shared" si="74"/>
        <v>0</v>
      </c>
      <c r="BF270" s="181">
        <f t="shared" si="75"/>
        <v>0</v>
      </c>
      <c r="BG270" s="181">
        <f t="shared" si="76"/>
        <v>0</v>
      </c>
      <c r="BH270" s="181">
        <f t="shared" si="77"/>
        <v>0</v>
      </c>
      <c r="BI270" s="181">
        <f t="shared" si="78"/>
        <v>0</v>
      </c>
      <c r="BJ270" s="15" t="s">
        <v>22</v>
      </c>
      <c r="BK270" s="181">
        <f t="shared" si="79"/>
        <v>0</v>
      </c>
      <c r="BL270" s="15" t="s">
        <v>143</v>
      </c>
      <c r="BM270" s="15" t="s">
        <v>2408</v>
      </c>
    </row>
    <row r="271" spans="2:65" s="1" customFormat="1" ht="22.5" customHeight="1">
      <c r="B271" s="32"/>
      <c r="C271" s="170" t="s">
        <v>1190</v>
      </c>
      <c r="D271" s="170" t="s">
        <v>145</v>
      </c>
      <c r="E271" s="171" t="s">
        <v>853</v>
      </c>
      <c r="F271" s="172" t="s">
        <v>1425</v>
      </c>
      <c r="G271" s="173" t="s">
        <v>153</v>
      </c>
      <c r="H271" s="174">
        <v>15</v>
      </c>
      <c r="I271" s="175"/>
      <c r="J271" s="176">
        <f aca="true" t="shared" si="80" ref="J271:J302">ROUND(I271*H271,2)</f>
        <v>0</v>
      </c>
      <c r="K271" s="172" t="s">
        <v>149</v>
      </c>
      <c r="L271" s="52"/>
      <c r="M271" s="177" t="s">
        <v>20</v>
      </c>
      <c r="N271" s="178" t="s">
        <v>45</v>
      </c>
      <c r="O271" s="33"/>
      <c r="P271" s="179">
        <f aca="true" t="shared" si="81" ref="P271:P302">O271*H271</f>
        <v>0</v>
      </c>
      <c r="Q271" s="179">
        <v>0</v>
      </c>
      <c r="R271" s="179">
        <f aca="true" t="shared" si="82" ref="R271:R302">Q271*H271</f>
        <v>0</v>
      </c>
      <c r="S271" s="179">
        <v>0</v>
      </c>
      <c r="T271" s="180">
        <f aca="true" t="shared" si="83" ref="T271:T302">S271*H271</f>
        <v>0</v>
      </c>
      <c r="AR271" s="15" t="s">
        <v>143</v>
      </c>
      <c r="AT271" s="15" t="s">
        <v>145</v>
      </c>
      <c r="AU271" s="15" t="s">
        <v>22</v>
      </c>
      <c r="AY271" s="15" t="s">
        <v>144</v>
      </c>
      <c r="BE271" s="181">
        <f aca="true" t="shared" si="84" ref="BE271:BE285">IF(N271="základní",J271,0)</f>
        <v>0</v>
      </c>
      <c r="BF271" s="181">
        <f aca="true" t="shared" si="85" ref="BF271:BF285">IF(N271="snížená",J271,0)</f>
        <v>0</v>
      </c>
      <c r="BG271" s="181">
        <f aca="true" t="shared" si="86" ref="BG271:BG285">IF(N271="zákl. přenesená",J271,0)</f>
        <v>0</v>
      </c>
      <c r="BH271" s="181">
        <f aca="true" t="shared" si="87" ref="BH271:BH285">IF(N271="sníž. přenesená",J271,0)</f>
        <v>0</v>
      </c>
      <c r="BI271" s="181">
        <f aca="true" t="shared" si="88" ref="BI271:BI285">IF(N271="nulová",J271,0)</f>
        <v>0</v>
      </c>
      <c r="BJ271" s="15" t="s">
        <v>22</v>
      </c>
      <c r="BK271" s="181">
        <f aca="true" t="shared" si="89" ref="BK271:BK285">ROUND(I271*H271,2)</f>
        <v>0</v>
      </c>
      <c r="BL271" s="15" t="s">
        <v>143</v>
      </c>
      <c r="BM271" s="15" t="s">
        <v>2409</v>
      </c>
    </row>
    <row r="272" spans="2:65" s="1" customFormat="1" ht="22.5" customHeight="1">
      <c r="B272" s="32"/>
      <c r="C272" s="170" t="s">
        <v>1194</v>
      </c>
      <c r="D272" s="170" t="s">
        <v>145</v>
      </c>
      <c r="E272" s="171" t="s">
        <v>857</v>
      </c>
      <c r="F272" s="172" t="s">
        <v>2410</v>
      </c>
      <c r="G272" s="173" t="s">
        <v>153</v>
      </c>
      <c r="H272" s="174">
        <v>1</v>
      </c>
      <c r="I272" s="175"/>
      <c r="J272" s="176">
        <f t="shared" si="80"/>
        <v>0</v>
      </c>
      <c r="K272" s="172" t="s">
        <v>149</v>
      </c>
      <c r="L272" s="52"/>
      <c r="M272" s="177" t="s">
        <v>20</v>
      </c>
      <c r="N272" s="178" t="s">
        <v>45</v>
      </c>
      <c r="O272" s="33"/>
      <c r="P272" s="179">
        <f t="shared" si="81"/>
        <v>0</v>
      </c>
      <c r="Q272" s="179">
        <v>0</v>
      </c>
      <c r="R272" s="179">
        <f t="shared" si="82"/>
        <v>0</v>
      </c>
      <c r="S272" s="179">
        <v>0</v>
      </c>
      <c r="T272" s="180">
        <f t="shared" si="83"/>
        <v>0</v>
      </c>
      <c r="AR272" s="15" t="s">
        <v>143</v>
      </c>
      <c r="AT272" s="15" t="s">
        <v>145</v>
      </c>
      <c r="AU272" s="15" t="s">
        <v>22</v>
      </c>
      <c r="AY272" s="15" t="s">
        <v>144</v>
      </c>
      <c r="BE272" s="181">
        <f t="shared" si="84"/>
        <v>0</v>
      </c>
      <c r="BF272" s="181">
        <f t="shared" si="85"/>
        <v>0</v>
      </c>
      <c r="BG272" s="181">
        <f t="shared" si="86"/>
        <v>0</v>
      </c>
      <c r="BH272" s="181">
        <f t="shared" si="87"/>
        <v>0</v>
      </c>
      <c r="BI272" s="181">
        <f t="shared" si="88"/>
        <v>0</v>
      </c>
      <c r="BJ272" s="15" t="s">
        <v>22</v>
      </c>
      <c r="BK272" s="181">
        <f t="shared" si="89"/>
        <v>0</v>
      </c>
      <c r="BL272" s="15" t="s">
        <v>143</v>
      </c>
      <c r="BM272" s="15" t="s">
        <v>2411</v>
      </c>
    </row>
    <row r="273" spans="2:65" s="1" customFormat="1" ht="22.5" customHeight="1">
      <c r="B273" s="32"/>
      <c r="C273" s="170" t="s">
        <v>1198</v>
      </c>
      <c r="D273" s="170" t="s">
        <v>145</v>
      </c>
      <c r="E273" s="171" t="s">
        <v>861</v>
      </c>
      <c r="F273" s="172" t="s">
        <v>1431</v>
      </c>
      <c r="G273" s="173" t="s">
        <v>153</v>
      </c>
      <c r="H273" s="174">
        <v>1</v>
      </c>
      <c r="I273" s="175"/>
      <c r="J273" s="176">
        <f t="shared" si="80"/>
        <v>0</v>
      </c>
      <c r="K273" s="172" t="s">
        <v>149</v>
      </c>
      <c r="L273" s="52"/>
      <c r="M273" s="177" t="s">
        <v>20</v>
      </c>
      <c r="N273" s="178" t="s">
        <v>45</v>
      </c>
      <c r="O273" s="33"/>
      <c r="P273" s="179">
        <f t="shared" si="81"/>
        <v>0</v>
      </c>
      <c r="Q273" s="179">
        <v>0</v>
      </c>
      <c r="R273" s="179">
        <f t="shared" si="82"/>
        <v>0</v>
      </c>
      <c r="S273" s="179">
        <v>0</v>
      </c>
      <c r="T273" s="180">
        <f t="shared" si="83"/>
        <v>0</v>
      </c>
      <c r="AR273" s="15" t="s">
        <v>143</v>
      </c>
      <c r="AT273" s="15" t="s">
        <v>145</v>
      </c>
      <c r="AU273" s="15" t="s">
        <v>22</v>
      </c>
      <c r="AY273" s="15" t="s">
        <v>144</v>
      </c>
      <c r="BE273" s="181">
        <f t="shared" si="84"/>
        <v>0</v>
      </c>
      <c r="BF273" s="181">
        <f t="shared" si="85"/>
        <v>0</v>
      </c>
      <c r="BG273" s="181">
        <f t="shared" si="86"/>
        <v>0</v>
      </c>
      <c r="BH273" s="181">
        <f t="shared" si="87"/>
        <v>0</v>
      </c>
      <c r="BI273" s="181">
        <f t="shared" si="88"/>
        <v>0</v>
      </c>
      <c r="BJ273" s="15" t="s">
        <v>22</v>
      </c>
      <c r="BK273" s="181">
        <f t="shared" si="89"/>
        <v>0</v>
      </c>
      <c r="BL273" s="15" t="s">
        <v>143</v>
      </c>
      <c r="BM273" s="15" t="s">
        <v>2412</v>
      </c>
    </row>
    <row r="274" spans="2:65" s="1" customFormat="1" ht="31.5" customHeight="1">
      <c r="B274" s="32"/>
      <c r="C274" s="170" t="s">
        <v>1202</v>
      </c>
      <c r="D274" s="170" t="s">
        <v>145</v>
      </c>
      <c r="E274" s="171" t="s">
        <v>865</v>
      </c>
      <c r="F274" s="172" t="s">
        <v>1433</v>
      </c>
      <c r="G274" s="173" t="s">
        <v>153</v>
      </c>
      <c r="H274" s="174">
        <v>1</v>
      </c>
      <c r="I274" s="175"/>
      <c r="J274" s="176">
        <f t="shared" si="80"/>
        <v>0</v>
      </c>
      <c r="K274" s="172" t="s">
        <v>149</v>
      </c>
      <c r="L274" s="52"/>
      <c r="M274" s="177" t="s">
        <v>20</v>
      </c>
      <c r="N274" s="178" t="s">
        <v>45</v>
      </c>
      <c r="O274" s="33"/>
      <c r="P274" s="179">
        <f t="shared" si="81"/>
        <v>0</v>
      </c>
      <c r="Q274" s="179">
        <v>0</v>
      </c>
      <c r="R274" s="179">
        <f t="shared" si="82"/>
        <v>0</v>
      </c>
      <c r="S274" s="179">
        <v>0</v>
      </c>
      <c r="T274" s="180">
        <f t="shared" si="83"/>
        <v>0</v>
      </c>
      <c r="AR274" s="15" t="s">
        <v>143</v>
      </c>
      <c r="AT274" s="15" t="s">
        <v>145</v>
      </c>
      <c r="AU274" s="15" t="s">
        <v>22</v>
      </c>
      <c r="AY274" s="15" t="s">
        <v>144</v>
      </c>
      <c r="BE274" s="181">
        <f t="shared" si="84"/>
        <v>0</v>
      </c>
      <c r="BF274" s="181">
        <f t="shared" si="85"/>
        <v>0</v>
      </c>
      <c r="BG274" s="181">
        <f t="shared" si="86"/>
        <v>0</v>
      </c>
      <c r="BH274" s="181">
        <f t="shared" si="87"/>
        <v>0</v>
      </c>
      <c r="BI274" s="181">
        <f t="shared" si="88"/>
        <v>0</v>
      </c>
      <c r="BJ274" s="15" t="s">
        <v>22</v>
      </c>
      <c r="BK274" s="181">
        <f t="shared" si="89"/>
        <v>0</v>
      </c>
      <c r="BL274" s="15" t="s">
        <v>143</v>
      </c>
      <c r="BM274" s="15" t="s">
        <v>2413</v>
      </c>
    </row>
    <row r="275" spans="2:65" s="1" customFormat="1" ht="31.5" customHeight="1">
      <c r="B275" s="32"/>
      <c r="C275" s="170" t="s">
        <v>1206</v>
      </c>
      <c r="D275" s="170" t="s">
        <v>145</v>
      </c>
      <c r="E275" s="171" t="s">
        <v>869</v>
      </c>
      <c r="F275" s="172" t="s">
        <v>2414</v>
      </c>
      <c r="G275" s="173" t="s">
        <v>153</v>
      </c>
      <c r="H275" s="174">
        <v>1</v>
      </c>
      <c r="I275" s="175"/>
      <c r="J275" s="176">
        <f t="shared" si="80"/>
        <v>0</v>
      </c>
      <c r="K275" s="172" t="s">
        <v>149</v>
      </c>
      <c r="L275" s="52"/>
      <c r="M275" s="177" t="s">
        <v>20</v>
      </c>
      <c r="N275" s="178" t="s">
        <v>45</v>
      </c>
      <c r="O275" s="33"/>
      <c r="P275" s="179">
        <f t="shared" si="81"/>
        <v>0</v>
      </c>
      <c r="Q275" s="179">
        <v>0</v>
      </c>
      <c r="R275" s="179">
        <f t="shared" si="82"/>
        <v>0</v>
      </c>
      <c r="S275" s="179">
        <v>0</v>
      </c>
      <c r="T275" s="180">
        <f t="shared" si="83"/>
        <v>0</v>
      </c>
      <c r="AR275" s="15" t="s">
        <v>143</v>
      </c>
      <c r="AT275" s="15" t="s">
        <v>145</v>
      </c>
      <c r="AU275" s="15" t="s">
        <v>22</v>
      </c>
      <c r="AY275" s="15" t="s">
        <v>144</v>
      </c>
      <c r="BE275" s="181">
        <f t="shared" si="84"/>
        <v>0</v>
      </c>
      <c r="BF275" s="181">
        <f t="shared" si="85"/>
        <v>0</v>
      </c>
      <c r="BG275" s="181">
        <f t="shared" si="86"/>
        <v>0</v>
      </c>
      <c r="BH275" s="181">
        <f t="shared" si="87"/>
        <v>0</v>
      </c>
      <c r="BI275" s="181">
        <f t="shared" si="88"/>
        <v>0</v>
      </c>
      <c r="BJ275" s="15" t="s">
        <v>22</v>
      </c>
      <c r="BK275" s="181">
        <f t="shared" si="89"/>
        <v>0</v>
      </c>
      <c r="BL275" s="15" t="s">
        <v>143</v>
      </c>
      <c r="BM275" s="15" t="s">
        <v>2415</v>
      </c>
    </row>
    <row r="276" spans="2:65" s="1" customFormat="1" ht="22.5" customHeight="1">
      <c r="B276" s="32"/>
      <c r="C276" s="170" t="s">
        <v>1210</v>
      </c>
      <c r="D276" s="170" t="s">
        <v>145</v>
      </c>
      <c r="E276" s="171" t="s">
        <v>2416</v>
      </c>
      <c r="F276" s="172" t="s">
        <v>2417</v>
      </c>
      <c r="G276" s="173" t="s">
        <v>153</v>
      </c>
      <c r="H276" s="174">
        <v>15</v>
      </c>
      <c r="I276" s="175"/>
      <c r="J276" s="176">
        <f t="shared" si="80"/>
        <v>0</v>
      </c>
      <c r="K276" s="172" t="s">
        <v>1286</v>
      </c>
      <c r="L276" s="52"/>
      <c r="M276" s="177" t="s">
        <v>20</v>
      </c>
      <c r="N276" s="178" t="s">
        <v>45</v>
      </c>
      <c r="O276" s="33"/>
      <c r="P276" s="179">
        <f t="shared" si="81"/>
        <v>0</v>
      </c>
      <c r="Q276" s="179">
        <v>0</v>
      </c>
      <c r="R276" s="179">
        <f t="shared" si="82"/>
        <v>0</v>
      </c>
      <c r="S276" s="179">
        <v>0</v>
      </c>
      <c r="T276" s="180">
        <f t="shared" si="83"/>
        <v>0</v>
      </c>
      <c r="AR276" s="15" t="s">
        <v>143</v>
      </c>
      <c r="AT276" s="15" t="s">
        <v>145</v>
      </c>
      <c r="AU276" s="15" t="s">
        <v>22</v>
      </c>
      <c r="AY276" s="15" t="s">
        <v>144</v>
      </c>
      <c r="BE276" s="181">
        <f t="shared" si="84"/>
        <v>0</v>
      </c>
      <c r="BF276" s="181">
        <f t="shared" si="85"/>
        <v>0</v>
      </c>
      <c r="BG276" s="181">
        <f t="shared" si="86"/>
        <v>0</v>
      </c>
      <c r="BH276" s="181">
        <f t="shared" si="87"/>
        <v>0</v>
      </c>
      <c r="BI276" s="181">
        <f t="shared" si="88"/>
        <v>0</v>
      </c>
      <c r="BJ276" s="15" t="s">
        <v>22</v>
      </c>
      <c r="BK276" s="181">
        <f t="shared" si="89"/>
        <v>0</v>
      </c>
      <c r="BL276" s="15" t="s">
        <v>143</v>
      </c>
      <c r="BM276" s="15" t="s">
        <v>2418</v>
      </c>
    </row>
    <row r="277" spans="2:65" s="1" customFormat="1" ht="22.5" customHeight="1">
      <c r="B277" s="32"/>
      <c r="C277" s="170" t="s">
        <v>1214</v>
      </c>
      <c r="D277" s="170" t="s">
        <v>145</v>
      </c>
      <c r="E277" s="171" t="s">
        <v>2419</v>
      </c>
      <c r="F277" s="172" t="s">
        <v>2420</v>
      </c>
      <c r="G277" s="173" t="s">
        <v>153</v>
      </c>
      <c r="H277" s="174">
        <v>4</v>
      </c>
      <c r="I277" s="175"/>
      <c r="J277" s="176">
        <f t="shared" si="80"/>
        <v>0</v>
      </c>
      <c r="K277" s="172" t="s">
        <v>1286</v>
      </c>
      <c r="L277" s="52"/>
      <c r="M277" s="177" t="s">
        <v>20</v>
      </c>
      <c r="N277" s="178" t="s">
        <v>45</v>
      </c>
      <c r="O277" s="33"/>
      <c r="P277" s="179">
        <f t="shared" si="81"/>
        <v>0</v>
      </c>
      <c r="Q277" s="179">
        <v>0</v>
      </c>
      <c r="R277" s="179">
        <f t="shared" si="82"/>
        <v>0</v>
      </c>
      <c r="S277" s="179">
        <v>0</v>
      </c>
      <c r="T277" s="180">
        <f t="shared" si="83"/>
        <v>0</v>
      </c>
      <c r="AR277" s="15" t="s">
        <v>143</v>
      </c>
      <c r="AT277" s="15" t="s">
        <v>145</v>
      </c>
      <c r="AU277" s="15" t="s">
        <v>22</v>
      </c>
      <c r="AY277" s="15" t="s">
        <v>144</v>
      </c>
      <c r="BE277" s="181">
        <f t="shared" si="84"/>
        <v>0</v>
      </c>
      <c r="BF277" s="181">
        <f t="shared" si="85"/>
        <v>0</v>
      </c>
      <c r="BG277" s="181">
        <f t="shared" si="86"/>
        <v>0</v>
      </c>
      <c r="BH277" s="181">
        <f t="shared" si="87"/>
        <v>0</v>
      </c>
      <c r="BI277" s="181">
        <f t="shared" si="88"/>
        <v>0</v>
      </c>
      <c r="BJ277" s="15" t="s">
        <v>22</v>
      </c>
      <c r="BK277" s="181">
        <f t="shared" si="89"/>
        <v>0</v>
      </c>
      <c r="BL277" s="15" t="s">
        <v>143</v>
      </c>
      <c r="BM277" s="15" t="s">
        <v>2421</v>
      </c>
    </row>
    <row r="278" spans="2:65" s="1" customFormat="1" ht="22.5" customHeight="1">
      <c r="B278" s="32"/>
      <c r="C278" s="170" t="s">
        <v>1218</v>
      </c>
      <c r="D278" s="170" t="s">
        <v>145</v>
      </c>
      <c r="E278" s="171" t="s">
        <v>2422</v>
      </c>
      <c r="F278" s="172" t="s">
        <v>2423</v>
      </c>
      <c r="G278" s="173" t="s">
        <v>153</v>
      </c>
      <c r="H278" s="174">
        <v>28</v>
      </c>
      <c r="I278" s="175"/>
      <c r="J278" s="176">
        <f t="shared" si="80"/>
        <v>0</v>
      </c>
      <c r="K278" s="172" t="s">
        <v>1286</v>
      </c>
      <c r="L278" s="52"/>
      <c r="M278" s="177" t="s">
        <v>20</v>
      </c>
      <c r="N278" s="178" t="s">
        <v>45</v>
      </c>
      <c r="O278" s="33"/>
      <c r="P278" s="179">
        <f t="shared" si="81"/>
        <v>0</v>
      </c>
      <c r="Q278" s="179">
        <v>0</v>
      </c>
      <c r="R278" s="179">
        <f t="shared" si="82"/>
        <v>0</v>
      </c>
      <c r="S278" s="179">
        <v>0</v>
      </c>
      <c r="T278" s="180">
        <f t="shared" si="83"/>
        <v>0</v>
      </c>
      <c r="AR278" s="15" t="s">
        <v>143</v>
      </c>
      <c r="AT278" s="15" t="s">
        <v>145</v>
      </c>
      <c r="AU278" s="15" t="s">
        <v>22</v>
      </c>
      <c r="AY278" s="15" t="s">
        <v>144</v>
      </c>
      <c r="BE278" s="181">
        <f t="shared" si="84"/>
        <v>0</v>
      </c>
      <c r="BF278" s="181">
        <f t="shared" si="85"/>
        <v>0</v>
      </c>
      <c r="BG278" s="181">
        <f t="shared" si="86"/>
        <v>0</v>
      </c>
      <c r="BH278" s="181">
        <f t="shared" si="87"/>
        <v>0</v>
      </c>
      <c r="BI278" s="181">
        <f t="shared" si="88"/>
        <v>0</v>
      </c>
      <c r="BJ278" s="15" t="s">
        <v>22</v>
      </c>
      <c r="BK278" s="181">
        <f t="shared" si="89"/>
        <v>0</v>
      </c>
      <c r="BL278" s="15" t="s">
        <v>143</v>
      </c>
      <c r="BM278" s="15" t="s">
        <v>2424</v>
      </c>
    </row>
    <row r="279" spans="2:65" s="1" customFormat="1" ht="22.5" customHeight="1">
      <c r="B279" s="32"/>
      <c r="C279" s="170" t="s">
        <v>1222</v>
      </c>
      <c r="D279" s="170" t="s">
        <v>145</v>
      </c>
      <c r="E279" s="171" t="s">
        <v>2425</v>
      </c>
      <c r="F279" s="172" t="s">
        <v>2426</v>
      </c>
      <c r="G279" s="173" t="s">
        <v>153</v>
      </c>
      <c r="H279" s="174">
        <v>11</v>
      </c>
      <c r="I279" s="175"/>
      <c r="J279" s="176">
        <f t="shared" si="80"/>
        <v>0</v>
      </c>
      <c r="K279" s="172" t="s">
        <v>1286</v>
      </c>
      <c r="L279" s="52"/>
      <c r="M279" s="177" t="s">
        <v>20</v>
      </c>
      <c r="N279" s="178" t="s">
        <v>45</v>
      </c>
      <c r="O279" s="33"/>
      <c r="P279" s="179">
        <f t="shared" si="81"/>
        <v>0</v>
      </c>
      <c r="Q279" s="179">
        <v>0</v>
      </c>
      <c r="R279" s="179">
        <f t="shared" si="82"/>
        <v>0</v>
      </c>
      <c r="S279" s="179">
        <v>0</v>
      </c>
      <c r="T279" s="180">
        <f t="shared" si="83"/>
        <v>0</v>
      </c>
      <c r="AR279" s="15" t="s">
        <v>143</v>
      </c>
      <c r="AT279" s="15" t="s">
        <v>145</v>
      </c>
      <c r="AU279" s="15" t="s">
        <v>22</v>
      </c>
      <c r="AY279" s="15" t="s">
        <v>144</v>
      </c>
      <c r="BE279" s="181">
        <f t="shared" si="84"/>
        <v>0</v>
      </c>
      <c r="BF279" s="181">
        <f t="shared" si="85"/>
        <v>0</v>
      </c>
      <c r="BG279" s="181">
        <f t="shared" si="86"/>
        <v>0</v>
      </c>
      <c r="BH279" s="181">
        <f t="shared" si="87"/>
        <v>0</v>
      </c>
      <c r="BI279" s="181">
        <f t="shared" si="88"/>
        <v>0</v>
      </c>
      <c r="BJ279" s="15" t="s">
        <v>22</v>
      </c>
      <c r="BK279" s="181">
        <f t="shared" si="89"/>
        <v>0</v>
      </c>
      <c r="BL279" s="15" t="s">
        <v>143</v>
      </c>
      <c r="BM279" s="15" t="s">
        <v>2427</v>
      </c>
    </row>
    <row r="280" spans="2:65" s="1" customFormat="1" ht="22.5" customHeight="1">
      <c r="B280" s="32"/>
      <c r="C280" s="170" t="s">
        <v>1226</v>
      </c>
      <c r="D280" s="170" t="s">
        <v>145</v>
      </c>
      <c r="E280" s="171" t="s">
        <v>2428</v>
      </c>
      <c r="F280" s="172" t="s">
        <v>2429</v>
      </c>
      <c r="G280" s="173" t="s">
        <v>153</v>
      </c>
      <c r="H280" s="174">
        <v>4</v>
      </c>
      <c r="I280" s="175"/>
      <c r="J280" s="176">
        <f t="shared" si="80"/>
        <v>0</v>
      </c>
      <c r="K280" s="172" t="s">
        <v>1286</v>
      </c>
      <c r="L280" s="52"/>
      <c r="M280" s="177" t="s">
        <v>20</v>
      </c>
      <c r="N280" s="178" t="s">
        <v>45</v>
      </c>
      <c r="O280" s="33"/>
      <c r="P280" s="179">
        <f t="shared" si="81"/>
        <v>0</v>
      </c>
      <c r="Q280" s="179">
        <v>0</v>
      </c>
      <c r="R280" s="179">
        <f t="shared" si="82"/>
        <v>0</v>
      </c>
      <c r="S280" s="179">
        <v>0</v>
      </c>
      <c r="T280" s="180">
        <f t="shared" si="83"/>
        <v>0</v>
      </c>
      <c r="AR280" s="15" t="s">
        <v>143</v>
      </c>
      <c r="AT280" s="15" t="s">
        <v>145</v>
      </c>
      <c r="AU280" s="15" t="s">
        <v>22</v>
      </c>
      <c r="AY280" s="15" t="s">
        <v>144</v>
      </c>
      <c r="BE280" s="181">
        <f t="shared" si="84"/>
        <v>0</v>
      </c>
      <c r="BF280" s="181">
        <f t="shared" si="85"/>
        <v>0</v>
      </c>
      <c r="BG280" s="181">
        <f t="shared" si="86"/>
        <v>0</v>
      </c>
      <c r="BH280" s="181">
        <f t="shared" si="87"/>
        <v>0</v>
      </c>
      <c r="BI280" s="181">
        <f t="shared" si="88"/>
        <v>0</v>
      </c>
      <c r="BJ280" s="15" t="s">
        <v>22</v>
      </c>
      <c r="BK280" s="181">
        <f t="shared" si="89"/>
        <v>0</v>
      </c>
      <c r="BL280" s="15" t="s">
        <v>143</v>
      </c>
      <c r="BM280" s="15" t="s">
        <v>2430</v>
      </c>
    </row>
    <row r="281" spans="2:65" s="1" customFormat="1" ht="22.5" customHeight="1">
      <c r="B281" s="32"/>
      <c r="C281" s="170" t="s">
        <v>1230</v>
      </c>
      <c r="D281" s="170" t="s">
        <v>145</v>
      </c>
      <c r="E281" s="171" t="s">
        <v>2431</v>
      </c>
      <c r="F281" s="172" t="s">
        <v>2432</v>
      </c>
      <c r="G281" s="173" t="s">
        <v>153</v>
      </c>
      <c r="H281" s="174">
        <v>3</v>
      </c>
      <c r="I281" s="175"/>
      <c r="J281" s="176">
        <f t="shared" si="80"/>
        <v>0</v>
      </c>
      <c r="K281" s="172" t="s">
        <v>1286</v>
      </c>
      <c r="L281" s="52"/>
      <c r="M281" s="177" t="s">
        <v>20</v>
      </c>
      <c r="N281" s="178" t="s">
        <v>45</v>
      </c>
      <c r="O281" s="33"/>
      <c r="P281" s="179">
        <f t="shared" si="81"/>
        <v>0</v>
      </c>
      <c r="Q281" s="179">
        <v>0</v>
      </c>
      <c r="R281" s="179">
        <f t="shared" si="82"/>
        <v>0</v>
      </c>
      <c r="S281" s="179">
        <v>0</v>
      </c>
      <c r="T281" s="180">
        <f t="shared" si="83"/>
        <v>0</v>
      </c>
      <c r="AR281" s="15" t="s">
        <v>143</v>
      </c>
      <c r="AT281" s="15" t="s">
        <v>145</v>
      </c>
      <c r="AU281" s="15" t="s">
        <v>22</v>
      </c>
      <c r="AY281" s="15" t="s">
        <v>144</v>
      </c>
      <c r="BE281" s="181">
        <f t="shared" si="84"/>
        <v>0</v>
      </c>
      <c r="BF281" s="181">
        <f t="shared" si="85"/>
        <v>0</v>
      </c>
      <c r="BG281" s="181">
        <f t="shared" si="86"/>
        <v>0</v>
      </c>
      <c r="BH281" s="181">
        <f t="shared" si="87"/>
        <v>0</v>
      </c>
      <c r="BI281" s="181">
        <f t="shared" si="88"/>
        <v>0</v>
      </c>
      <c r="BJ281" s="15" t="s">
        <v>22</v>
      </c>
      <c r="BK281" s="181">
        <f t="shared" si="89"/>
        <v>0</v>
      </c>
      <c r="BL281" s="15" t="s">
        <v>143</v>
      </c>
      <c r="BM281" s="15" t="s">
        <v>2433</v>
      </c>
    </row>
    <row r="282" spans="2:65" s="1" customFormat="1" ht="22.5" customHeight="1">
      <c r="B282" s="32"/>
      <c r="C282" s="170" t="s">
        <v>1234</v>
      </c>
      <c r="D282" s="170" t="s">
        <v>145</v>
      </c>
      <c r="E282" s="171" t="s">
        <v>2434</v>
      </c>
      <c r="F282" s="172" t="s">
        <v>2435</v>
      </c>
      <c r="G282" s="173" t="s">
        <v>153</v>
      </c>
      <c r="H282" s="174">
        <v>3</v>
      </c>
      <c r="I282" s="175"/>
      <c r="J282" s="176">
        <f t="shared" si="80"/>
        <v>0</v>
      </c>
      <c r="K282" s="172" t="s">
        <v>1286</v>
      </c>
      <c r="L282" s="52"/>
      <c r="M282" s="177" t="s">
        <v>20</v>
      </c>
      <c r="N282" s="178" t="s">
        <v>45</v>
      </c>
      <c r="O282" s="33"/>
      <c r="P282" s="179">
        <f t="shared" si="81"/>
        <v>0</v>
      </c>
      <c r="Q282" s="179">
        <v>0</v>
      </c>
      <c r="R282" s="179">
        <f t="shared" si="82"/>
        <v>0</v>
      </c>
      <c r="S282" s="179">
        <v>0</v>
      </c>
      <c r="T282" s="180">
        <f t="shared" si="83"/>
        <v>0</v>
      </c>
      <c r="AR282" s="15" t="s">
        <v>143</v>
      </c>
      <c r="AT282" s="15" t="s">
        <v>145</v>
      </c>
      <c r="AU282" s="15" t="s">
        <v>22</v>
      </c>
      <c r="AY282" s="15" t="s">
        <v>144</v>
      </c>
      <c r="BE282" s="181">
        <f t="shared" si="84"/>
        <v>0</v>
      </c>
      <c r="BF282" s="181">
        <f t="shared" si="85"/>
        <v>0</v>
      </c>
      <c r="BG282" s="181">
        <f t="shared" si="86"/>
        <v>0</v>
      </c>
      <c r="BH282" s="181">
        <f t="shared" si="87"/>
        <v>0</v>
      </c>
      <c r="BI282" s="181">
        <f t="shared" si="88"/>
        <v>0</v>
      </c>
      <c r="BJ282" s="15" t="s">
        <v>22</v>
      </c>
      <c r="BK282" s="181">
        <f t="shared" si="89"/>
        <v>0</v>
      </c>
      <c r="BL282" s="15" t="s">
        <v>143</v>
      </c>
      <c r="BM282" s="15" t="s">
        <v>2436</v>
      </c>
    </row>
    <row r="283" spans="2:65" s="1" customFormat="1" ht="22.5" customHeight="1">
      <c r="B283" s="32"/>
      <c r="C283" s="170" t="s">
        <v>1238</v>
      </c>
      <c r="D283" s="170" t="s">
        <v>145</v>
      </c>
      <c r="E283" s="171" t="s">
        <v>2437</v>
      </c>
      <c r="F283" s="172" t="s">
        <v>2438</v>
      </c>
      <c r="G283" s="173" t="s">
        <v>192</v>
      </c>
      <c r="H283" s="174">
        <v>1625</v>
      </c>
      <c r="I283" s="175"/>
      <c r="J283" s="176">
        <f t="shared" si="80"/>
        <v>0</v>
      </c>
      <c r="K283" s="172" t="s">
        <v>1286</v>
      </c>
      <c r="L283" s="52"/>
      <c r="M283" s="177" t="s">
        <v>20</v>
      </c>
      <c r="N283" s="178" t="s">
        <v>45</v>
      </c>
      <c r="O283" s="33"/>
      <c r="P283" s="179">
        <f t="shared" si="81"/>
        <v>0</v>
      </c>
      <c r="Q283" s="179">
        <v>0</v>
      </c>
      <c r="R283" s="179">
        <f t="shared" si="82"/>
        <v>0</v>
      </c>
      <c r="S283" s="179">
        <v>0</v>
      </c>
      <c r="T283" s="180">
        <f t="shared" si="83"/>
        <v>0</v>
      </c>
      <c r="AR283" s="15" t="s">
        <v>143</v>
      </c>
      <c r="AT283" s="15" t="s">
        <v>145</v>
      </c>
      <c r="AU283" s="15" t="s">
        <v>22</v>
      </c>
      <c r="AY283" s="15" t="s">
        <v>144</v>
      </c>
      <c r="BE283" s="181">
        <f t="shared" si="84"/>
        <v>0</v>
      </c>
      <c r="BF283" s="181">
        <f t="shared" si="85"/>
        <v>0</v>
      </c>
      <c r="BG283" s="181">
        <f t="shared" si="86"/>
        <v>0</v>
      </c>
      <c r="BH283" s="181">
        <f t="shared" si="87"/>
        <v>0</v>
      </c>
      <c r="BI283" s="181">
        <f t="shared" si="88"/>
        <v>0</v>
      </c>
      <c r="BJ283" s="15" t="s">
        <v>22</v>
      </c>
      <c r="BK283" s="181">
        <f t="shared" si="89"/>
        <v>0</v>
      </c>
      <c r="BL283" s="15" t="s">
        <v>143</v>
      </c>
      <c r="BM283" s="15" t="s">
        <v>2439</v>
      </c>
    </row>
    <row r="284" spans="2:65" s="1" customFormat="1" ht="22.5" customHeight="1">
      <c r="B284" s="32"/>
      <c r="C284" s="170" t="s">
        <v>1242</v>
      </c>
      <c r="D284" s="170" t="s">
        <v>145</v>
      </c>
      <c r="E284" s="171" t="s">
        <v>2440</v>
      </c>
      <c r="F284" s="172" t="s">
        <v>2441</v>
      </c>
      <c r="G284" s="173" t="s">
        <v>192</v>
      </c>
      <c r="H284" s="174">
        <v>1625</v>
      </c>
      <c r="I284" s="175"/>
      <c r="J284" s="176">
        <f t="shared" si="80"/>
        <v>0</v>
      </c>
      <c r="K284" s="172" t="s">
        <v>1286</v>
      </c>
      <c r="L284" s="52"/>
      <c r="M284" s="177" t="s">
        <v>20</v>
      </c>
      <c r="N284" s="178" t="s">
        <v>45</v>
      </c>
      <c r="O284" s="33"/>
      <c r="P284" s="179">
        <f t="shared" si="81"/>
        <v>0</v>
      </c>
      <c r="Q284" s="179">
        <v>0</v>
      </c>
      <c r="R284" s="179">
        <f t="shared" si="82"/>
        <v>0</v>
      </c>
      <c r="S284" s="179">
        <v>0</v>
      </c>
      <c r="T284" s="180">
        <f t="shared" si="83"/>
        <v>0</v>
      </c>
      <c r="AR284" s="15" t="s">
        <v>143</v>
      </c>
      <c r="AT284" s="15" t="s">
        <v>145</v>
      </c>
      <c r="AU284" s="15" t="s">
        <v>22</v>
      </c>
      <c r="AY284" s="15" t="s">
        <v>144</v>
      </c>
      <c r="BE284" s="181">
        <f t="shared" si="84"/>
        <v>0</v>
      </c>
      <c r="BF284" s="181">
        <f t="shared" si="85"/>
        <v>0</v>
      </c>
      <c r="BG284" s="181">
        <f t="shared" si="86"/>
        <v>0</v>
      </c>
      <c r="BH284" s="181">
        <f t="shared" si="87"/>
        <v>0</v>
      </c>
      <c r="BI284" s="181">
        <f t="shared" si="88"/>
        <v>0</v>
      </c>
      <c r="BJ284" s="15" t="s">
        <v>22</v>
      </c>
      <c r="BK284" s="181">
        <f t="shared" si="89"/>
        <v>0</v>
      </c>
      <c r="BL284" s="15" t="s">
        <v>143</v>
      </c>
      <c r="BM284" s="15" t="s">
        <v>2442</v>
      </c>
    </row>
    <row r="285" spans="2:65" s="1" customFormat="1" ht="22.5" customHeight="1">
      <c r="B285" s="32"/>
      <c r="C285" s="170" t="s">
        <v>1246</v>
      </c>
      <c r="D285" s="170" t="s">
        <v>145</v>
      </c>
      <c r="E285" s="171" t="s">
        <v>873</v>
      </c>
      <c r="F285" s="172" t="s">
        <v>2443</v>
      </c>
      <c r="G285" s="173" t="s">
        <v>153</v>
      </c>
      <c r="H285" s="174">
        <v>22</v>
      </c>
      <c r="I285" s="175"/>
      <c r="J285" s="176">
        <f t="shared" si="80"/>
        <v>0</v>
      </c>
      <c r="K285" s="172" t="s">
        <v>149</v>
      </c>
      <c r="L285" s="52"/>
      <c r="M285" s="177" t="s">
        <v>20</v>
      </c>
      <c r="N285" s="178" t="s">
        <v>45</v>
      </c>
      <c r="O285" s="33"/>
      <c r="P285" s="179">
        <f t="shared" si="81"/>
        <v>0</v>
      </c>
      <c r="Q285" s="179">
        <v>0</v>
      </c>
      <c r="R285" s="179">
        <f t="shared" si="82"/>
        <v>0</v>
      </c>
      <c r="S285" s="179">
        <v>0</v>
      </c>
      <c r="T285" s="180">
        <f t="shared" si="83"/>
        <v>0</v>
      </c>
      <c r="AR285" s="15" t="s">
        <v>143</v>
      </c>
      <c r="AT285" s="15" t="s">
        <v>145</v>
      </c>
      <c r="AU285" s="15" t="s">
        <v>22</v>
      </c>
      <c r="AY285" s="15" t="s">
        <v>144</v>
      </c>
      <c r="BE285" s="181">
        <f t="shared" si="84"/>
        <v>0</v>
      </c>
      <c r="BF285" s="181">
        <f t="shared" si="85"/>
        <v>0</v>
      </c>
      <c r="BG285" s="181">
        <f t="shared" si="86"/>
        <v>0</v>
      </c>
      <c r="BH285" s="181">
        <f t="shared" si="87"/>
        <v>0</v>
      </c>
      <c r="BI285" s="181">
        <f t="shared" si="88"/>
        <v>0</v>
      </c>
      <c r="BJ285" s="15" t="s">
        <v>22</v>
      </c>
      <c r="BK285" s="181">
        <f t="shared" si="89"/>
        <v>0</v>
      </c>
      <c r="BL285" s="15" t="s">
        <v>143</v>
      </c>
      <c r="BM285" s="15" t="s">
        <v>2444</v>
      </c>
    </row>
    <row r="286" spans="2:63" s="9" customFormat="1" ht="37.35" customHeight="1">
      <c r="B286" s="156"/>
      <c r="C286" s="157"/>
      <c r="D286" s="158" t="s">
        <v>73</v>
      </c>
      <c r="E286" s="159" t="s">
        <v>1152</v>
      </c>
      <c r="F286" s="159" t="s">
        <v>2445</v>
      </c>
      <c r="G286" s="157"/>
      <c r="H286" s="157"/>
      <c r="I286" s="160"/>
      <c r="J286" s="161">
        <f>BK286</f>
        <v>0</v>
      </c>
      <c r="K286" s="157"/>
      <c r="L286" s="162"/>
      <c r="M286" s="163"/>
      <c r="N286" s="164"/>
      <c r="O286" s="164"/>
      <c r="P286" s="165">
        <f>SUM(P287:P381)</f>
        <v>0</v>
      </c>
      <c r="Q286" s="164"/>
      <c r="R286" s="165">
        <f>SUM(R287:R381)</f>
        <v>0</v>
      </c>
      <c r="S286" s="164"/>
      <c r="T286" s="166">
        <f>SUM(T287:T381)</f>
        <v>0</v>
      </c>
      <c r="AR286" s="167" t="s">
        <v>143</v>
      </c>
      <c r="AT286" s="168" t="s">
        <v>73</v>
      </c>
      <c r="AU286" s="168" t="s">
        <v>74</v>
      </c>
      <c r="AY286" s="167" t="s">
        <v>144</v>
      </c>
      <c r="BK286" s="169">
        <f>SUM(BK287:BK381)</f>
        <v>0</v>
      </c>
    </row>
    <row r="287" spans="2:65" s="1" customFormat="1" ht="22.5" customHeight="1">
      <c r="B287" s="32"/>
      <c r="C287" s="170" t="s">
        <v>1250</v>
      </c>
      <c r="D287" s="170" t="s">
        <v>145</v>
      </c>
      <c r="E287" s="171" t="s">
        <v>2446</v>
      </c>
      <c r="F287" s="172" t="s">
        <v>2447</v>
      </c>
      <c r="G287" s="173" t="s">
        <v>153</v>
      </c>
      <c r="H287" s="174">
        <v>9</v>
      </c>
      <c r="I287" s="175"/>
      <c r="J287" s="176">
        <f aca="true" t="shared" si="90" ref="J287:J318">ROUND(I287*H287,2)</f>
        <v>0</v>
      </c>
      <c r="K287" s="172" t="s">
        <v>1286</v>
      </c>
      <c r="L287" s="52"/>
      <c r="M287" s="177" t="s">
        <v>20</v>
      </c>
      <c r="N287" s="178" t="s">
        <v>45</v>
      </c>
      <c r="O287" s="33"/>
      <c r="P287" s="179">
        <f aca="true" t="shared" si="91" ref="P287:P318">O287*H287</f>
        <v>0</v>
      </c>
      <c r="Q287" s="179">
        <v>0</v>
      </c>
      <c r="R287" s="179">
        <f aca="true" t="shared" si="92" ref="R287:R318">Q287*H287</f>
        <v>0</v>
      </c>
      <c r="S287" s="179">
        <v>0</v>
      </c>
      <c r="T287" s="180">
        <f aca="true" t="shared" si="93" ref="T287:T318">S287*H287</f>
        <v>0</v>
      </c>
      <c r="AR287" s="15" t="s">
        <v>143</v>
      </c>
      <c r="AT287" s="15" t="s">
        <v>145</v>
      </c>
      <c r="AU287" s="15" t="s">
        <v>22</v>
      </c>
      <c r="AY287" s="15" t="s">
        <v>144</v>
      </c>
      <c r="BE287" s="181">
        <f aca="true" t="shared" si="94" ref="BE287:BE318">IF(N287="základní",J287,0)</f>
        <v>0</v>
      </c>
      <c r="BF287" s="181">
        <f aca="true" t="shared" si="95" ref="BF287:BF318">IF(N287="snížená",J287,0)</f>
        <v>0</v>
      </c>
      <c r="BG287" s="181">
        <f aca="true" t="shared" si="96" ref="BG287:BG318">IF(N287="zákl. přenesená",J287,0)</f>
        <v>0</v>
      </c>
      <c r="BH287" s="181">
        <f aca="true" t="shared" si="97" ref="BH287:BH318">IF(N287="sníž. přenesená",J287,0)</f>
        <v>0</v>
      </c>
      <c r="BI287" s="181">
        <f aca="true" t="shared" si="98" ref="BI287:BI318">IF(N287="nulová",J287,0)</f>
        <v>0</v>
      </c>
      <c r="BJ287" s="15" t="s">
        <v>22</v>
      </c>
      <c r="BK287" s="181">
        <f aca="true" t="shared" si="99" ref="BK287:BK318">ROUND(I287*H287,2)</f>
        <v>0</v>
      </c>
      <c r="BL287" s="15" t="s">
        <v>143</v>
      </c>
      <c r="BM287" s="15" t="s">
        <v>2448</v>
      </c>
    </row>
    <row r="288" spans="2:65" s="1" customFormat="1" ht="22.5" customHeight="1">
      <c r="B288" s="32"/>
      <c r="C288" s="170" t="s">
        <v>1255</v>
      </c>
      <c r="D288" s="170" t="s">
        <v>145</v>
      </c>
      <c r="E288" s="171" t="s">
        <v>2449</v>
      </c>
      <c r="F288" s="172" t="s">
        <v>2450</v>
      </c>
      <c r="G288" s="173" t="s">
        <v>153</v>
      </c>
      <c r="H288" s="174">
        <v>3</v>
      </c>
      <c r="I288" s="175"/>
      <c r="J288" s="176">
        <f t="shared" si="90"/>
        <v>0</v>
      </c>
      <c r="K288" s="172" t="s">
        <v>1286</v>
      </c>
      <c r="L288" s="52"/>
      <c r="M288" s="177" t="s">
        <v>20</v>
      </c>
      <c r="N288" s="178" t="s">
        <v>45</v>
      </c>
      <c r="O288" s="33"/>
      <c r="P288" s="179">
        <f t="shared" si="91"/>
        <v>0</v>
      </c>
      <c r="Q288" s="179">
        <v>0</v>
      </c>
      <c r="R288" s="179">
        <f t="shared" si="92"/>
        <v>0</v>
      </c>
      <c r="S288" s="179">
        <v>0</v>
      </c>
      <c r="T288" s="180">
        <f t="shared" si="93"/>
        <v>0</v>
      </c>
      <c r="AR288" s="15" t="s">
        <v>143</v>
      </c>
      <c r="AT288" s="15" t="s">
        <v>145</v>
      </c>
      <c r="AU288" s="15" t="s">
        <v>22</v>
      </c>
      <c r="AY288" s="15" t="s">
        <v>144</v>
      </c>
      <c r="BE288" s="181">
        <f t="shared" si="94"/>
        <v>0</v>
      </c>
      <c r="BF288" s="181">
        <f t="shared" si="95"/>
        <v>0</v>
      </c>
      <c r="BG288" s="181">
        <f t="shared" si="96"/>
        <v>0</v>
      </c>
      <c r="BH288" s="181">
        <f t="shared" si="97"/>
        <v>0</v>
      </c>
      <c r="BI288" s="181">
        <f t="shared" si="98"/>
        <v>0</v>
      </c>
      <c r="BJ288" s="15" t="s">
        <v>22</v>
      </c>
      <c r="BK288" s="181">
        <f t="shared" si="99"/>
        <v>0</v>
      </c>
      <c r="BL288" s="15" t="s">
        <v>143</v>
      </c>
      <c r="BM288" s="15" t="s">
        <v>2451</v>
      </c>
    </row>
    <row r="289" spans="2:65" s="1" customFormat="1" ht="22.5" customHeight="1">
      <c r="B289" s="32"/>
      <c r="C289" s="170" t="s">
        <v>1259</v>
      </c>
      <c r="D289" s="170" t="s">
        <v>145</v>
      </c>
      <c r="E289" s="171" t="s">
        <v>2452</v>
      </c>
      <c r="F289" s="172" t="s">
        <v>2453</v>
      </c>
      <c r="G289" s="173" t="s">
        <v>153</v>
      </c>
      <c r="H289" s="174">
        <v>9</v>
      </c>
      <c r="I289" s="175"/>
      <c r="J289" s="176">
        <f t="shared" si="90"/>
        <v>0</v>
      </c>
      <c r="K289" s="172" t="s">
        <v>1286</v>
      </c>
      <c r="L289" s="52"/>
      <c r="M289" s="177" t="s">
        <v>20</v>
      </c>
      <c r="N289" s="178" t="s">
        <v>45</v>
      </c>
      <c r="O289" s="33"/>
      <c r="P289" s="179">
        <f t="shared" si="91"/>
        <v>0</v>
      </c>
      <c r="Q289" s="179">
        <v>0</v>
      </c>
      <c r="R289" s="179">
        <f t="shared" si="92"/>
        <v>0</v>
      </c>
      <c r="S289" s="179">
        <v>0</v>
      </c>
      <c r="T289" s="180">
        <f t="shared" si="93"/>
        <v>0</v>
      </c>
      <c r="AR289" s="15" t="s">
        <v>143</v>
      </c>
      <c r="AT289" s="15" t="s">
        <v>145</v>
      </c>
      <c r="AU289" s="15" t="s">
        <v>22</v>
      </c>
      <c r="AY289" s="15" t="s">
        <v>144</v>
      </c>
      <c r="BE289" s="181">
        <f t="shared" si="94"/>
        <v>0</v>
      </c>
      <c r="BF289" s="181">
        <f t="shared" si="95"/>
        <v>0</v>
      </c>
      <c r="BG289" s="181">
        <f t="shared" si="96"/>
        <v>0</v>
      </c>
      <c r="BH289" s="181">
        <f t="shared" si="97"/>
        <v>0</v>
      </c>
      <c r="BI289" s="181">
        <f t="shared" si="98"/>
        <v>0</v>
      </c>
      <c r="BJ289" s="15" t="s">
        <v>22</v>
      </c>
      <c r="BK289" s="181">
        <f t="shared" si="99"/>
        <v>0</v>
      </c>
      <c r="BL289" s="15" t="s">
        <v>143</v>
      </c>
      <c r="BM289" s="15" t="s">
        <v>2454</v>
      </c>
    </row>
    <row r="290" spans="2:65" s="1" customFormat="1" ht="22.5" customHeight="1">
      <c r="B290" s="32"/>
      <c r="C290" s="170" t="s">
        <v>1263</v>
      </c>
      <c r="D290" s="170" t="s">
        <v>145</v>
      </c>
      <c r="E290" s="171" t="s">
        <v>2455</v>
      </c>
      <c r="F290" s="172" t="s">
        <v>2456</v>
      </c>
      <c r="G290" s="173" t="s">
        <v>153</v>
      </c>
      <c r="H290" s="174">
        <v>1</v>
      </c>
      <c r="I290" s="175"/>
      <c r="J290" s="176">
        <f t="shared" si="90"/>
        <v>0</v>
      </c>
      <c r="K290" s="172" t="s">
        <v>1286</v>
      </c>
      <c r="L290" s="52"/>
      <c r="M290" s="177" t="s">
        <v>20</v>
      </c>
      <c r="N290" s="178" t="s">
        <v>45</v>
      </c>
      <c r="O290" s="33"/>
      <c r="P290" s="179">
        <f t="shared" si="91"/>
        <v>0</v>
      </c>
      <c r="Q290" s="179">
        <v>0</v>
      </c>
      <c r="R290" s="179">
        <f t="shared" si="92"/>
        <v>0</v>
      </c>
      <c r="S290" s="179">
        <v>0</v>
      </c>
      <c r="T290" s="180">
        <f t="shared" si="93"/>
        <v>0</v>
      </c>
      <c r="AR290" s="15" t="s">
        <v>143</v>
      </c>
      <c r="AT290" s="15" t="s">
        <v>145</v>
      </c>
      <c r="AU290" s="15" t="s">
        <v>22</v>
      </c>
      <c r="AY290" s="15" t="s">
        <v>144</v>
      </c>
      <c r="BE290" s="181">
        <f t="shared" si="94"/>
        <v>0</v>
      </c>
      <c r="BF290" s="181">
        <f t="shared" si="95"/>
        <v>0</v>
      </c>
      <c r="BG290" s="181">
        <f t="shared" si="96"/>
        <v>0</v>
      </c>
      <c r="BH290" s="181">
        <f t="shared" si="97"/>
        <v>0</v>
      </c>
      <c r="BI290" s="181">
        <f t="shared" si="98"/>
        <v>0</v>
      </c>
      <c r="BJ290" s="15" t="s">
        <v>22</v>
      </c>
      <c r="BK290" s="181">
        <f t="shared" si="99"/>
        <v>0</v>
      </c>
      <c r="BL290" s="15" t="s">
        <v>143</v>
      </c>
      <c r="BM290" s="15" t="s">
        <v>2457</v>
      </c>
    </row>
    <row r="291" spans="2:65" s="1" customFormat="1" ht="22.5" customHeight="1">
      <c r="B291" s="32"/>
      <c r="C291" s="170" t="s">
        <v>1266</v>
      </c>
      <c r="D291" s="170" t="s">
        <v>145</v>
      </c>
      <c r="E291" s="171" t="s">
        <v>2458</v>
      </c>
      <c r="F291" s="172" t="s">
        <v>2459</v>
      </c>
      <c r="G291" s="173" t="s">
        <v>153</v>
      </c>
      <c r="H291" s="174">
        <v>1</v>
      </c>
      <c r="I291" s="175"/>
      <c r="J291" s="176">
        <f t="shared" si="90"/>
        <v>0</v>
      </c>
      <c r="K291" s="172" t="s">
        <v>1286</v>
      </c>
      <c r="L291" s="52"/>
      <c r="M291" s="177" t="s">
        <v>20</v>
      </c>
      <c r="N291" s="178" t="s">
        <v>45</v>
      </c>
      <c r="O291" s="33"/>
      <c r="P291" s="179">
        <f t="shared" si="91"/>
        <v>0</v>
      </c>
      <c r="Q291" s="179">
        <v>0</v>
      </c>
      <c r="R291" s="179">
        <f t="shared" si="92"/>
        <v>0</v>
      </c>
      <c r="S291" s="179">
        <v>0</v>
      </c>
      <c r="T291" s="180">
        <f t="shared" si="93"/>
        <v>0</v>
      </c>
      <c r="AR291" s="15" t="s">
        <v>143</v>
      </c>
      <c r="AT291" s="15" t="s">
        <v>145</v>
      </c>
      <c r="AU291" s="15" t="s">
        <v>22</v>
      </c>
      <c r="AY291" s="15" t="s">
        <v>144</v>
      </c>
      <c r="BE291" s="181">
        <f t="shared" si="94"/>
        <v>0</v>
      </c>
      <c r="BF291" s="181">
        <f t="shared" si="95"/>
        <v>0</v>
      </c>
      <c r="BG291" s="181">
        <f t="shared" si="96"/>
        <v>0</v>
      </c>
      <c r="BH291" s="181">
        <f t="shared" si="97"/>
        <v>0</v>
      </c>
      <c r="BI291" s="181">
        <f t="shared" si="98"/>
        <v>0</v>
      </c>
      <c r="BJ291" s="15" t="s">
        <v>22</v>
      </c>
      <c r="BK291" s="181">
        <f t="shared" si="99"/>
        <v>0</v>
      </c>
      <c r="BL291" s="15" t="s">
        <v>143</v>
      </c>
      <c r="BM291" s="15" t="s">
        <v>2460</v>
      </c>
    </row>
    <row r="292" spans="2:65" s="1" customFormat="1" ht="22.5" customHeight="1">
      <c r="B292" s="32"/>
      <c r="C292" s="170" t="s">
        <v>393</v>
      </c>
      <c r="D292" s="170" t="s">
        <v>145</v>
      </c>
      <c r="E292" s="171" t="s">
        <v>2461</v>
      </c>
      <c r="F292" s="172" t="s">
        <v>2462</v>
      </c>
      <c r="G292" s="173" t="s">
        <v>153</v>
      </c>
      <c r="H292" s="174">
        <v>1</v>
      </c>
      <c r="I292" s="175"/>
      <c r="J292" s="176">
        <f t="shared" si="90"/>
        <v>0</v>
      </c>
      <c r="K292" s="172" t="s">
        <v>1286</v>
      </c>
      <c r="L292" s="52"/>
      <c r="M292" s="177" t="s">
        <v>20</v>
      </c>
      <c r="N292" s="178" t="s">
        <v>45</v>
      </c>
      <c r="O292" s="33"/>
      <c r="P292" s="179">
        <f t="shared" si="91"/>
        <v>0</v>
      </c>
      <c r="Q292" s="179">
        <v>0</v>
      </c>
      <c r="R292" s="179">
        <f t="shared" si="92"/>
        <v>0</v>
      </c>
      <c r="S292" s="179">
        <v>0</v>
      </c>
      <c r="T292" s="180">
        <f t="shared" si="93"/>
        <v>0</v>
      </c>
      <c r="AR292" s="15" t="s">
        <v>143</v>
      </c>
      <c r="AT292" s="15" t="s">
        <v>145</v>
      </c>
      <c r="AU292" s="15" t="s">
        <v>22</v>
      </c>
      <c r="AY292" s="15" t="s">
        <v>144</v>
      </c>
      <c r="BE292" s="181">
        <f t="shared" si="94"/>
        <v>0</v>
      </c>
      <c r="BF292" s="181">
        <f t="shared" si="95"/>
        <v>0</v>
      </c>
      <c r="BG292" s="181">
        <f t="shared" si="96"/>
        <v>0</v>
      </c>
      <c r="BH292" s="181">
        <f t="shared" si="97"/>
        <v>0</v>
      </c>
      <c r="BI292" s="181">
        <f t="shared" si="98"/>
        <v>0</v>
      </c>
      <c r="BJ292" s="15" t="s">
        <v>22</v>
      </c>
      <c r="BK292" s="181">
        <f t="shared" si="99"/>
        <v>0</v>
      </c>
      <c r="BL292" s="15" t="s">
        <v>143</v>
      </c>
      <c r="BM292" s="15" t="s">
        <v>2463</v>
      </c>
    </row>
    <row r="293" spans="2:65" s="1" customFormat="1" ht="22.5" customHeight="1">
      <c r="B293" s="32"/>
      <c r="C293" s="170" t="s">
        <v>397</v>
      </c>
      <c r="D293" s="170" t="s">
        <v>145</v>
      </c>
      <c r="E293" s="171" t="s">
        <v>2464</v>
      </c>
      <c r="F293" s="172" t="s">
        <v>2465</v>
      </c>
      <c r="G293" s="173" t="s">
        <v>153</v>
      </c>
      <c r="H293" s="174">
        <v>3</v>
      </c>
      <c r="I293" s="175"/>
      <c r="J293" s="176">
        <f t="shared" si="90"/>
        <v>0</v>
      </c>
      <c r="K293" s="172" t="s">
        <v>1286</v>
      </c>
      <c r="L293" s="52"/>
      <c r="M293" s="177" t="s">
        <v>20</v>
      </c>
      <c r="N293" s="178" t="s">
        <v>45</v>
      </c>
      <c r="O293" s="33"/>
      <c r="P293" s="179">
        <f t="shared" si="91"/>
        <v>0</v>
      </c>
      <c r="Q293" s="179">
        <v>0</v>
      </c>
      <c r="R293" s="179">
        <f t="shared" si="92"/>
        <v>0</v>
      </c>
      <c r="S293" s="179">
        <v>0</v>
      </c>
      <c r="T293" s="180">
        <f t="shared" si="93"/>
        <v>0</v>
      </c>
      <c r="AR293" s="15" t="s">
        <v>143</v>
      </c>
      <c r="AT293" s="15" t="s">
        <v>145</v>
      </c>
      <c r="AU293" s="15" t="s">
        <v>22</v>
      </c>
      <c r="AY293" s="15" t="s">
        <v>144</v>
      </c>
      <c r="BE293" s="181">
        <f t="shared" si="94"/>
        <v>0</v>
      </c>
      <c r="BF293" s="181">
        <f t="shared" si="95"/>
        <v>0</v>
      </c>
      <c r="BG293" s="181">
        <f t="shared" si="96"/>
        <v>0</v>
      </c>
      <c r="BH293" s="181">
        <f t="shared" si="97"/>
        <v>0</v>
      </c>
      <c r="BI293" s="181">
        <f t="shared" si="98"/>
        <v>0</v>
      </c>
      <c r="BJ293" s="15" t="s">
        <v>22</v>
      </c>
      <c r="BK293" s="181">
        <f t="shared" si="99"/>
        <v>0</v>
      </c>
      <c r="BL293" s="15" t="s">
        <v>143</v>
      </c>
      <c r="BM293" s="15" t="s">
        <v>2466</v>
      </c>
    </row>
    <row r="294" spans="2:65" s="1" customFormat="1" ht="22.5" customHeight="1">
      <c r="B294" s="32"/>
      <c r="C294" s="170" t="s">
        <v>401</v>
      </c>
      <c r="D294" s="170" t="s">
        <v>145</v>
      </c>
      <c r="E294" s="171" t="s">
        <v>2467</v>
      </c>
      <c r="F294" s="172" t="s">
        <v>2468</v>
      </c>
      <c r="G294" s="173" t="s">
        <v>153</v>
      </c>
      <c r="H294" s="174">
        <v>1</v>
      </c>
      <c r="I294" s="175"/>
      <c r="J294" s="176">
        <f t="shared" si="90"/>
        <v>0</v>
      </c>
      <c r="K294" s="172" t="s">
        <v>1286</v>
      </c>
      <c r="L294" s="52"/>
      <c r="M294" s="177" t="s">
        <v>20</v>
      </c>
      <c r="N294" s="178" t="s">
        <v>45</v>
      </c>
      <c r="O294" s="33"/>
      <c r="P294" s="179">
        <f t="shared" si="91"/>
        <v>0</v>
      </c>
      <c r="Q294" s="179">
        <v>0</v>
      </c>
      <c r="R294" s="179">
        <f t="shared" si="92"/>
        <v>0</v>
      </c>
      <c r="S294" s="179">
        <v>0</v>
      </c>
      <c r="T294" s="180">
        <f t="shared" si="93"/>
        <v>0</v>
      </c>
      <c r="AR294" s="15" t="s">
        <v>143</v>
      </c>
      <c r="AT294" s="15" t="s">
        <v>145</v>
      </c>
      <c r="AU294" s="15" t="s">
        <v>22</v>
      </c>
      <c r="AY294" s="15" t="s">
        <v>144</v>
      </c>
      <c r="BE294" s="181">
        <f t="shared" si="94"/>
        <v>0</v>
      </c>
      <c r="BF294" s="181">
        <f t="shared" si="95"/>
        <v>0</v>
      </c>
      <c r="BG294" s="181">
        <f t="shared" si="96"/>
        <v>0</v>
      </c>
      <c r="BH294" s="181">
        <f t="shared" si="97"/>
        <v>0</v>
      </c>
      <c r="BI294" s="181">
        <f t="shared" si="98"/>
        <v>0</v>
      </c>
      <c r="BJ294" s="15" t="s">
        <v>22</v>
      </c>
      <c r="BK294" s="181">
        <f t="shared" si="99"/>
        <v>0</v>
      </c>
      <c r="BL294" s="15" t="s">
        <v>143</v>
      </c>
      <c r="BM294" s="15" t="s">
        <v>2469</v>
      </c>
    </row>
    <row r="295" spans="2:65" s="1" customFormat="1" ht="22.5" customHeight="1">
      <c r="B295" s="32"/>
      <c r="C295" s="170" t="s">
        <v>405</v>
      </c>
      <c r="D295" s="170" t="s">
        <v>145</v>
      </c>
      <c r="E295" s="171" t="s">
        <v>2470</v>
      </c>
      <c r="F295" s="172" t="s">
        <v>2471</v>
      </c>
      <c r="G295" s="173" t="s">
        <v>153</v>
      </c>
      <c r="H295" s="174">
        <v>1</v>
      </c>
      <c r="I295" s="175"/>
      <c r="J295" s="176">
        <f t="shared" si="90"/>
        <v>0</v>
      </c>
      <c r="K295" s="172" t="s">
        <v>1286</v>
      </c>
      <c r="L295" s="52"/>
      <c r="M295" s="177" t="s">
        <v>20</v>
      </c>
      <c r="N295" s="178" t="s">
        <v>45</v>
      </c>
      <c r="O295" s="33"/>
      <c r="P295" s="179">
        <f t="shared" si="91"/>
        <v>0</v>
      </c>
      <c r="Q295" s="179">
        <v>0</v>
      </c>
      <c r="R295" s="179">
        <f t="shared" si="92"/>
        <v>0</v>
      </c>
      <c r="S295" s="179">
        <v>0</v>
      </c>
      <c r="T295" s="180">
        <f t="shared" si="93"/>
        <v>0</v>
      </c>
      <c r="AR295" s="15" t="s">
        <v>143</v>
      </c>
      <c r="AT295" s="15" t="s">
        <v>145</v>
      </c>
      <c r="AU295" s="15" t="s">
        <v>22</v>
      </c>
      <c r="AY295" s="15" t="s">
        <v>144</v>
      </c>
      <c r="BE295" s="181">
        <f t="shared" si="94"/>
        <v>0</v>
      </c>
      <c r="BF295" s="181">
        <f t="shared" si="95"/>
        <v>0</v>
      </c>
      <c r="BG295" s="181">
        <f t="shared" si="96"/>
        <v>0</v>
      </c>
      <c r="BH295" s="181">
        <f t="shared" si="97"/>
        <v>0</v>
      </c>
      <c r="BI295" s="181">
        <f t="shared" si="98"/>
        <v>0</v>
      </c>
      <c r="BJ295" s="15" t="s">
        <v>22</v>
      </c>
      <c r="BK295" s="181">
        <f t="shared" si="99"/>
        <v>0</v>
      </c>
      <c r="BL295" s="15" t="s">
        <v>143</v>
      </c>
      <c r="BM295" s="15" t="s">
        <v>2472</v>
      </c>
    </row>
    <row r="296" spans="2:65" s="1" customFormat="1" ht="22.5" customHeight="1">
      <c r="B296" s="32"/>
      <c r="C296" s="170" t="s">
        <v>409</v>
      </c>
      <c r="D296" s="170" t="s">
        <v>145</v>
      </c>
      <c r="E296" s="171" t="s">
        <v>2473</v>
      </c>
      <c r="F296" s="172" t="s">
        <v>2474</v>
      </c>
      <c r="G296" s="173" t="s">
        <v>153</v>
      </c>
      <c r="H296" s="174">
        <v>15</v>
      </c>
      <c r="I296" s="175"/>
      <c r="J296" s="176">
        <f t="shared" si="90"/>
        <v>0</v>
      </c>
      <c r="K296" s="172" t="s">
        <v>1286</v>
      </c>
      <c r="L296" s="52"/>
      <c r="M296" s="177" t="s">
        <v>20</v>
      </c>
      <c r="N296" s="178" t="s">
        <v>45</v>
      </c>
      <c r="O296" s="33"/>
      <c r="P296" s="179">
        <f t="shared" si="91"/>
        <v>0</v>
      </c>
      <c r="Q296" s="179">
        <v>0</v>
      </c>
      <c r="R296" s="179">
        <f t="shared" si="92"/>
        <v>0</v>
      </c>
      <c r="S296" s="179">
        <v>0</v>
      </c>
      <c r="T296" s="180">
        <f t="shared" si="93"/>
        <v>0</v>
      </c>
      <c r="AR296" s="15" t="s">
        <v>143</v>
      </c>
      <c r="AT296" s="15" t="s">
        <v>145</v>
      </c>
      <c r="AU296" s="15" t="s">
        <v>22</v>
      </c>
      <c r="AY296" s="15" t="s">
        <v>144</v>
      </c>
      <c r="BE296" s="181">
        <f t="shared" si="94"/>
        <v>0</v>
      </c>
      <c r="BF296" s="181">
        <f t="shared" si="95"/>
        <v>0</v>
      </c>
      <c r="BG296" s="181">
        <f t="shared" si="96"/>
        <v>0</v>
      </c>
      <c r="BH296" s="181">
        <f t="shared" si="97"/>
        <v>0</v>
      </c>
      <c r="BI296" s="181">
        <f t="shared" si="98"/>
        <v>0</v>
      </c>
      <c r="BJ296" s="15" t="s">
        <v>22</v>
      </c>
      <c r="BK296" s="181">
        <f t="shared" si="99"/>
        <v>0</v>
      </c>
      <c r="BL296" s="15" t="s">
        <v>143</v>
      </c>
      <c r="BM296" s="15" t="s">
        <v>2475</v>
      </c>
    </row>
    <row r="297" spans="2:65" s="1" customFormat="1" ht="22.5" customHeight="1">
      <c r="B297" s="32"/>
      <c r="C297" s="170" t="s">
        <v>413</v>
      </c>
      <c r="D297" s="170" t="s">
        <v>145</v>
      </c>
      <c r="E297" s="171" t="s">
        <v>2476</v>
      </c>
      <c r="F297" s="172" t="s">
        <v>2477</v>
      </c>
      <c r="G297" s="173" t="s">
        <v>153</v>
      </c>
      <c r="H297" s="174">
        <v>17</v>
      </c>
      <c r="I297" s="175"/>
      <c r="J297" s="176">
        <f t="shared" si="90"/>
        <v>0</v>
      </c>
      <c r="K297" s="172" t="s">
        <v>1286</v>
      </c>
      <c r="L297" s="52"/>
      <c r="M297" s="177" t="s">
        <v>20</v>
      </c>
      <c r="N297" s="178" t="s">
        <v>45</v>
      </c>
      <c r="O297" s="33"/>
      <c r="P297" s="179">
        <f t="shared" si="91"/>
        <v>0</v>
      </c>
      <c r="Q297" s="179">
        <v>0</v>
      </c>
      <c r="R297" s="179">
        <f t="shared" si="92"/>
        <v>0</v>
      </c>
      <c r="S297" s="179">
        <v>0</v>
      </c>
      <c r="T297" s="180">
        <f t="shared" si="93"/>
        <v>0</v>
      </c>
      <c r="AR297" s="15" t="s">
        <v>143</v>
      </c>
      <c r="AT297" s="15" t="s">
        <v>145</v>
      </c>
      <c r="AU297" s="15" t="s">
        <v>22</v>
      </c>
      <c r="AY297" s="15" t="s">
        <v>144</v>
      </c>
      <c r="BE297" s="181">
        <f t="shared" si="94"/>
        <v>0</v>
      </c>
      <c r="BF297" s="181">
        <f t="shared" si="95"/>
        <v>0</v>
      </c>
      <c r="BG297" s="181">
        <f t="shared" si="96"/>
        <v>0</v>
      </c>
      <c r="BH297" s="181">
        <f t="shared" si="97"/>
        <v>0</v>
      </c>
      <c r="BI297" s="181">
        <f t="shared" si="98"/>
        <v>0</v>
      </c>
      <c r="BJ297" s="15" t="s">
        <v>22</v>
      </c>
      <c r="BK297" s="181">
        <f t="shared" si="99"/>
        <v>0</v>
      </c>
      <c r="BL297" s="15" t="s">
        <v>143</v>
      </c>
      <c r="BM297" s="15" t="s">
        <v>2478</v>
      </c>
    </row>
    <row r="298" spans="2:65" s="1" customFormat="1" ht="22.5" customHeight="1">
      <c r="B298" s="32"/>
      <c r="C298" s="170" t="s">
        <v>417</v>
      </c>
      <c r="D298" s="170" t="s">
        <v>145</v>
      </c>
      <c r="E298" s="171" t="s">
        <v>2479</v>
      </c>
      <c r="F298" s="172" t="s">
        <v>2480</v>
      </c>
      <c r="G298" s="173" t="s">
        <v>153</v>
      </c>
      <c r="H298" s="174">
        <v>1</v>
      </c>
      <c r="I298" s="175"/>
      <c r="J298" s="176">
        <f t="shared" si="90"/>
        <v>0</v>
      </c>
      <c r="K298" s="172" t="s">
        <v>1286</v>
      </c>
      <c r="L298" s="52"/>
      <c r="M298" s="177" t="s">
        <v>20</v>
      </c>
      <c r="N298" s="178" t="s">
        <v>45</v>
      </c>
      <c r="O298" s="33"/>
      <c r="P298" s="179">
        <f t="shared" si="91"/>
        <v>0</v>
      </c>
      <c r="Q298" s="179">
        <v>0</v>
      </c>
      <c r="R298" s="179">
        <f t="shared" si="92"/>
        <v>0</v>
      </c>
      <c r="S298" s="179">
        <v>0</v>
      </c>
      <c r="T298" s="180">
        <f t="shared" si="93"/>
        <v>0</v>
      </c>
      <c r="AR298" s="15" t="s">
        <v>143</v>
      </c>
      <c r="AT298" s="15" t="s">
        <v>145</v>
      </c>
      <c r="AU298" s="15" t="s">
        <v>22</v>
      </c>
      <c r="AY298" s="15" t="s">
        <v>144</v>
      </c>
      <c r="BE298" s="181">
        <f t="shared" si="94"/>
        <v>0</v>
      </c>
      <c r="BF298" s="181">
        <f t="shared" si="95"/>
        <v>0</v>
      </c>
      <c r="BG298" s="181">
        <f t="shared" si="96"/>
        <v>0</v>
      </c>
      <c r="BH298" s="181">
        <f t="shared" si="97"/>
        <v>0</v>
      </c>
      <c r="BI298" s="181">
        <f t="shared" si="98"/>
        <v>0</v>
      </c>
      <c r="BJ298" s="15" t="s">
        <v>22</v>
      </c>
      <c r="BK298" s="181">
        <f t="shared" si="99"/>
        <v>0</v>
      </c>
      <c r="BL298" s="15" t="s">
        <v>143</v>
      </c>
      <c r="BM298" s="15" t="s">
        <v>2481</v>
      </c>
    </row>
    <row r="299" spans="2:65" s="1" customFormat="1" ht="22.5" customHeight="1">
      <c r="B299" s="32"/>
      <c r="C299" s="170" t="s">
        <v>421</v>
      </c>
      <c r="D299" s="170" t="s">
        <v>145</v>
      </c>
      <c r="E299" s="171" t="s">
        <v>877</v>
      </c>
      <c r="F299" s="172" t="s">
        <v>2482</v>
      </c>
      <c r="G299" s="173" t="s">
        <v>153</v>
      </c>
      <c r="H299" s="174">
        <v>11</v>
      </c>
      <c r="I299" s="175"/>
      <c r="J299" s="176">
        <f t="shared" si="90"/>
        <v>0</v>
      </c>
      <c r="K299" s="172" t="s">
        <v>149</v>
      </c>
      <c r="L299" s="52"/>
      <c r="M299" s="177" t="s">
        <v>20</v>
      </c>
      <c r="N299" s="178" t="s">
        <v>45</v>
      </c>
      <c r="O299" s="33"/>
      <c r="P299" s="179">
        <f t="shared" si="91"/>
        <v>0</v>
      </c>
      <c r="Q299" s="179">
        <v>0</v>
      </c>
      <c r="R299" s="179">
        <f t="shared" si="92"/>
        <v>0</v>
      </c>
      <c r="S299" s="179">
        <v>0</v>
      </c>
      <c r="T299" s="180">
        <f t="shared" si="93"/>
        <v>0</v>
      </c>
      <c r="AR299" s="15" t="s">
        <v>143</v>
      </c>
      <c r="AT299" s="15" t="s">
        <v>145</v>
      </c>
      <c r="AU299" s="15" t="s">
        <v>22</v>
      </c>
      <c r="AY299" s="15" t="s">
        <v>144</v>
      </c>
      <c r="BE299" s="181">
        <f t="shared" si="94"/>
        <v>0</v>
      </c>
      <c r="BF299" s="181">
        <f t="shared" si="95"/>
        <v>0</v>
      </c>
      <c r="BG299" s="181">
        <f t="shared" si="96"/>
        <v>0</v>
      </c>
      <c r="BH299" s="181">
        <f t="shared" si="97"/>
        <v>0</v>
      </c>
      <c r="BI299" s="181">
        <f t="shared" si="98"/>
        <v>0</v>
      </c>
      <c r="BJ299" s="15" t="s">
        <v>22</v>
      </c>
      <c r="BK299" s="181">
        <f t="shared" si="99"/>
        <v>0</v>
      </c>
      <c r="BL299" s="15" t="s">
        <v>143</v>
      </c>
      <c r="BM299" s="15" t="s">
        <v>2483</v>
      </c>
    </row>
    <row r="300" spans="2:65" s="1" customFormat="1" ht="22.5" customHeight="1">
      <c r="B300" s="32"/>
      <c r="C300" s="170" t="s">
        <v>425</v>
      </c>
      <c r="D300" s="170" t="s">
        <v>145</v>
      </c>
      <c r="E300" s="171" t="s">
        <v>881</v>
      </c>
      <c r="F300" s="172" t="s">
        <v>2484</v>
      </c>
      <c r="G300" s="173" t="s">
        <v>153</v>
      </c>
      <c r="H300" s="174">
        <v>11</v>
      </c>
      <c r="I300" s="175"/>
      <c r="J300" s="176">
        <f t="shared" si="90"/>
        <v>0</v>
      </c>
      <c r="K300" s="172" t="s">
        <v>149</v>
      </c>
      <c r="L300" s="52"/>
      <c r="M300" s="177" t="s">
        <v>20</v>
      </c>
      <c r="N300" s="178" t="s">
        <v>45</v>
      </c>
      <c r="O300" s="33"/>
      <c r="P300" s="179">
        <f t="shared" si="91"/>
        <v>0</v>
      </c>
      <c r="Q300" s="179">
        <v>0</v>
      </c>
      <c r="R300" s="179">
        <f t="shared" si="92"/>
        <v>0</v>
      </c>
      <c r="S300" s="179">
        <v>0</v>
      </c>
      <c r="T300" s="180">
        <f t="shared" si="93"/>
        <v>0</v>
      </c>
      <c r="AR300" s="15" t="s">
        <v>143</v>
      </c>
      <c r="AT300" s="15" t="s">
        <v>145</v>
      </c>
      <c r="AU300" s="15" t="s">
        <v>22</v>
      </c>
      <c r="AY300" s="15" t="s">
        <v>144</v>
      </c>
      <c r="BE300" s="181">
        <f t="shared" si="94"/>
        <v>0</v>
      </c>
      <c r="BF300" s="181">
        <f t="shared" si="95"/>
        <v>0</v>
      </c>
      <c r="BG300" s="181">
        <f t="shared" si="96"/>
        <v>0</v>
      </c>
      <c r="BH300" s="181">
        <f t="shared" si="97"/>
        <v>0</v>
      </c>
      <c r="BI300" s="181">
        <f t="shared" si="98"/>
        <v>0</v>
      </c>
      <c r="BJ300" s="15" t="s">
        <v>22</v>
      </c>
      <c r="BK300" s="181">
        <f t="shared" si="99"/>
        <v>0</v>
      </c>
      <c r="BL300" s="15" t="s">
        <v>143</v>
      </c>
      <c r="BM300" s="15" t="s">
        <v>2485</v>
      </c>
    </row>
    <row r="301" spans="2:65" s="1" customFormat="1" ht="31.5" customHeight="1">
      <c r="B301" s="32"/>
      <c r="C301" s="170" t="s">
        <v>429</v>
      </c>
      <c r="D301" s="170" t="s">
        <v>145</v>
      </c>
      <c r="E301" s="171" t="s">
        <v>885</v>
      </c>
      <c r="F301" s="172" t="s">
        <v>2486</v>
      </c>
      <c r="G301" s="173" t="s">
        <v>153</v>
      </c>
      <c r="H301" s="174">
        <v>2</v>
      </c>
      <c r="I301" s="175"/>
      <c r="J301" s="176">
        <f t="shared" si="90"/>
        <v>0</v>
      </c>
      <c r="K301" s="172" t="s">
        <v>149</v>
      </c>
      <c r="L301" s="52"/>
      <c r="M301" s="177" t="s">
        <v>20</v>
      </c>
      <c r="N301" s="178" t="s">
        <v>45</v>
      </c>
      <c r="O301" s="33"/>
      <c r="P301" s="179">
        <f t="shared" si="91"/>
        <v>0</v>
      </c>
      <c r="Q301" s="179">
        <v>0</v>
      </c>
      <c r="R301" s="179">
        <f t="shared" si="92"/>
        <v>0</v>
      </c>
      <c r="S301" s="179">
        <v>0</v>
      </c>
      <c r="T301" s="180">
        <f t="shared" si="93"/>
        <v>0</v>
      </c>
      <c r="AR301" s="15" t="s">
        <v>143</v>
      </c>
      <c r="AT301" s="15" t="s">
        <v>145</v>
      </c>
      <c r="AU301" s="15" t="s">
        <v>22</v>
      </c>
      <c r="AY301" s="15" t="s">
        <v>144</v>
      </c>
      <c r="BE301" s="181">
        <f t="shared" si="94"/>
        <v>0</v>
      </c>
      <c r="BF301" s="181">
        <f t="shared" si="95"/>
        <v>0</v>
      </c>
      <c r="BG301" s="181">
        <f t="shared" si="96"/>
        <v>0</v>
      </c>
      <c r="BH301" s="181">
        <f t="shared" si="97"/>
        <v>0</v>
      </c>
      <c r="BI301" s="181">
        <f t="shared" si="98"/>
        <v>0</v>
      </c>
      <c r="BJ301" s="15" t="s">
        <v>22</v>
      </c>
      <c r="BK301" s="181">
        <f t="shared" si="99"/>
        <v>0</v>
      </c>
      <c r="BL301" s="15" t="s">
        <v>143</v>
      </c>
      <c r="BM301" s="15" t="s">
        <v>2487</v>
      </c>
    </row>
    <row r="302" spans="2:65" s="1" customFormat="1" ht="22.5" customHeight="1">
      <c r="B302" s="32"/>
      <c r="C302" s="170" t="s">
        <v>433</v>
      </c>
      <c r="D302" s="170" t="s">
        <v>145</v>
      </c>
      <c r="E302" s="171" t="s">
        <v>889</v>
      </c>
      <c r="F302" s="172" t="s">
        <v>2488</v>
      </c>
      <c r="G302" s="173" t="s">
        <v>153</v>
      </c>
      <c r="H302" s="174">
        <v>2</v>
      </c>
      <c r="I302" s="175"/>
      <c r="J302" s="176">
        <f t="shared" si="90"/>
        <v>0</v>
      </c>
      <c r="K302" s="172" t="s">
        <v>149</v>
      </c>
      <c r="L302" s="52"/>
      <c r="M302" s="177" t="s">
        <v>20</v>
      </c>
      <c r="N302" s="178" t="s">
        <v>45</v>
      </c>
      <c r="O302" s="33"/>
      <c r="P302" s="179">
        <f t="shared" si="91"/>
        <v>0</v>
      </c>
      <c r="Q302" s="179">
        <v>0</v>
      </c>
      <c r="R302" s="179">
        <f t="shared" si="92"/>
        <v>0</v>
      </c>
      <c r="S302" s="179">
        <v>0</v>
      </c>
      <c r="T302" s="180">
        <f t="shared" si="93"/>
        <v>0</v>
      </c>
      <c r="AR302" s="15" t="s">
        <v>143</v>
      </c>
      <c r="AT302" s="15" t="s">
        <v>145</v>
      </c>
      <c r="AU302" s="15" t="s">
        <v>22</v>
      </c>
      <c r="AY302" s="15" t="s">
        <v>144</v>
      </c>
      <c r="BE302" s="181">
        <f t="shared" si="94"/>
        <v>0</v>
      </c>
      <c r="BF302" s="181">
        <f t="shared" si="95"/>
        <v>0</v>
      </c>
      <c r="BG302" s="181">
        <f t="shared" si="96"/>
        <v>0</v>
      </c>
      <c r="BH302" s="181">
        <f t="shared" si="97"/>
        <v>0</v>
      </c>
      <c r="BI302" s="181">
        <f t="shared" si="98"/>
        <v>0</v>
      </c>
      <c r="BJ302" s="15" t="s">
        <v>22</v>
      </c>
      <c r="BK302" s="181">
        <f t="shared" si="99"/>
        <v>0</v>
      </c>
      <c r="BL302" s="15" t="s">
        <v>143</v>
      </c>
      <c r="BM302" s="15" t="s">
        <v>2489</v>
      </c>
    </row>
    <row r="303" spans="2:65" s="1" customFormat="1" ht="31.5" customHeight="1">
      <c r="B303" s="32"/>
      <c r="C303" s="170" t="s">
        <v>437</v>
      </c>
      <c r="D303" s="170" t="s">
        <v>145</v>
      </c>
      <c r="E303" s="171" t="s">
        <v>893</v>
      </c>
      <c r="F303" s="172" t="s">
        <v>2490</v>
      </c>
      <c r="G303" s="173" t="s">
        <v>153</v>
      </c>
      <c r="H303" s="174">
        <v>11</v>
      </c>
      <c r="I303" s="175"/>
      <c r="J303" s="176">
        <f t="shared" si="90"/>
        <v>0</v>
      </c>
      <c r="K303" s="172" t="s">
        <v>149</v>
      </c>
      <c r="L303" s="52"/>
      <c r="M303" s="177" t="s">
        <v>20</v>
      </c>
      <c r="N303" s="178" t="s">
        <v>45</v>
      </c>
      <c r="O303" s="33"/>
      <c r="P303" s="179">
        <f t="shared" si="91"/>
        <v>0</v>
      </c>
      <c r="Q303" s="179">
        <v>0</v>
      </c>
      <c r="R303" s="179">
        <f t="shared" si="92"/>
        <v>0</v>
      </c>
      <c r="S303" s="179">
        <v>0</v>
      </c>
      <c r="T303" s="180">
        <f t="shared" si="93"/>
        <v>0</v>
      </c>
      <c r="AR303" s="15" t="s">
        <v>143</v>
      </c>
      <c r="AT303" s="15" t="s">
        <v>145</v>
      </c>
      <c r="AU303" s="15" t="s">
        <v>22</v>
      </c>
      <c r="AY303" s="15" t="s">
        <v>144</v>
      </c>
      <c r="BE303" s="181">
        <f t="shared" si="94"/>
        <v>0</v>
      </c>
      <c r="BF303" s="181">
        <f t="shared" si="95"/>
        <v>0</v>
      </c>
      <c r="BG303" s="181">
        <f t="shared" si="96"/>
        <v>0</v>
      </c>
      <c r="BH303" s="181">
        <f t="shared" si="97"/>
        <v>0</v>
      </c>
      <c r="BI303" s="181">
        <f t="shared" si="98"/>
        <v>0</v>
      </c>
      <c r="BJ303" s="15" t="s">
        <v>22</v>
      </c>
      <c r="BK303" s="181">
        <f t="shared" si="99"/>
        <v>0</v>
      </c>
      <c r="BL303" s="15" t="s">
        <v>143</v>
      </c>
      <c r="BM303" s="15" t="s">
        <v>2491</v>
      </c>
    </row>
    <row r="304" spans="2:65" s="1" customFormat="1" ht="44.25" customHeight="1">
      <c r="B304" s="32"/>
      <c r="C304" s="170" t="s">
        <v>441</v>
      </c>
      <c r="D304" s="170" t="s">
        <v>145</v>
      </c>
      <c r="E304" s="171" t="s">
        <v>897</v>
      </c>
      <c r="F304" s="172" t="s">
        <v>2492</v>
      </c>
      <c r="G304" s="173" t="s">
        <v>153</v>
      </c>
      <c r="H304" s="174">
        <v>2</v>
      </c>
      <c r="I304" s="175"/>
      <c r="J304" s="176">
        <f t="shared" si="90"/>
        <v>0</v>
      </c>
      <c r="K304" s="172" t="s">
        <v>149</v>
      </c>
      <c r="L304" s="52"/>
      <c r="M304" s="177" t="s">
        <v>20</v>
      </c>
      <c r="N304" s="178" t="s">
        <v>45</v>
      </c>
      <c r="O304" s="33"/>
      <c r="P304" s="179">
        <f t="shared" si="91"/>
        <v>0</v>
      </c>
      <c r="Q304" s="179">
        <v>0</v>
      </c>
      <c r="R304" s="179">
        <f t="shared" si="92"/>
        <v>0</v>
      </c>
      <c r="S304" s="179">
        <v>0</v>
      </c>
      <c r="T304" s="180">
        <f t="shared" si="93"/>
        <v>0</v>
      </c>
      <c r="AR304" s="15" t="s">
        <v>143</v>
      </c>
      <c r="AT304" s="15" t="s">
        <v>145</v>
      </c>
      <c r="AU304" s="15" t="s">
        <v>22</v>
      </c>
      <c r="AY304" s="15" t="s">
        <v>144</v>
      </c>
      <c r="BE304" s="181">
        <f t="shared" si="94"/>
        <v>0</v>
      </c>
      <c r="BF304" s="181">
        <f t="shared" si="95"/>
        <v>0</v>
      </c>
      <c r="BG304" s="181">
        <f t="shared" si="96"/>
        <v>0</v>
      </c>
      <c r="BH304" s="181">
        <f t="shared" si="97"/>
        <v>0</v>
      </c>
      <c r="BI304" s="181">
        <f t="shared" si="98"/>
        <v>0</v>
      </c>
      <c r="BJ304" s="15" t="s">
        <v>22</v>
      </c>
      <c r="BK304" s="181">
        <f t="shared" si="99"/>
        <v>0</v>
      </c>
      <c r="BL304" s="15" t="s">
        <v>143</v>
      </c>
      <c r="BM304" s="15" t="s">
        <v>2493</v>
      </c>
    </row>
    <row r="305" spans="2:65" s="1" customFormat="1" ht="22.5" customHeight="1">
      <c r="B305" s="32"/>
      <c r="C305" s="170" t="s">
        <v>445</v>
      </c>
      <c r="D305" s="170" t="s">
        <v>145</v>
      </c>
      <c r="E305" s="171" t="s">
        <v>901</v>
      </c>
      <c r="F305" s="172" t="s">
        <v>2494</v>
      </c>
      <c r="G305" s="173" t="s">
        <v>153</v>
      </c>
      <c r="H305" s="174">
        <v>13</v>
      </c>
      <c r="I305" s="175"/>
      <c r="J305" s="176">
        <f t="shared" si="90"/>
        <v>0</v>
      </c>
      <c r="K305" s="172" t="s">
        <v>149</v>
      </c>
      <c r="L305" s="52"/>
      <c r="M305" s="177" t="s">
        <v>20</v>
      </c>
      <c r="N305" s="178" t="s">
        <v>45</v>
      </c>
      <c r="O305" s="33"/>
      <c r="P305" s="179">
        <f t="shared" si="91"/>
        <v>0</v>
      </c>
      <c r="Q305" s="179">
        <v>0</v>
      </c>
      <c r="R305" s="179">
        <f t="shared" si="92"/>
        <v>0</v>
      </c>
      <c r="S305" s="179">
        <v>0</v>
      </c>
      <c r="T305" s="180">
        <f t="shared" si="93"/>
        <v>0</v>
      </c>
      <c r="AR305" s="15" t="s">
        <v>143</v>
      </c>
      <c r="AT305" s="15" t="s">
        <v>145</v>
      </c>
      <c r="AU305" s="15" t="s">
        <v>22</v>
      </c>
      <c r="AY305" s="15" t="s">
        <v>144</v>
      </c>
      <c r="BE305" s="181">
        <f t="shared" si="94"/>
        <v>0</v>
      </c>
      <c r="BF305" s="181">
        <f t="shared" si="95"/>
        <v>0</v>
      </c>
      <c r="BG305" s="181">
        <f t="shared" si="96"/>
        <v>0</v>
      </c>
      <c r="BH305" s="181">
        <f t="shared" si="97"/>
        <v>0</v>
      </c>
      <c r="BI305" s="181">
        <f t="shared" si="98"/>
        <v>0</v>
      </c>
      <c r="BJ305" s="15" t="s">
        <v>22</v>
      </c>
      <c r="BK305" s="181">
        <f t="shared" si="99"/>
        <v>0</v>
      </c>
      <c r="BL305" s="15" t="s">
        <v>143</v>
      </c>
      <c r="BM305" s="15" t="s">
        <v>2495</v>
      </c>
    </row>
    <row r="306" spans="2:65" s="1" customFormat="1" ht="31.5" customHeight="1">
      <c r="B306" s="32"/>
      <c r="C306" s="170" t="s">
        <v>449</v>
      </c>
      <c r="D306" s="170" t="s">
        <v>145</v>
      </c>
      <c r="E306" s="171" t="s">
        <v>905</v>
      </c>
      <c r="F306" s="172" t="s">
        <v>2496</v>
      </c>
      <c r="G306" s="173" t="s">
        <v>153</v>
      </c>
      <c r="H306" s="174">
        <v>2</v>
      </c>
      <c r="I306" s="175"/>
      <c r="J306" s="176">
        <f t="shared" si="90"/>
        <v>0</v>
      </c>
      <c r="K306" s="172" t="s">
        <v>149</v>
      </c>
      <c r="L306" s="52"/>
      <c r="M306" s="177" t="s">
        <v>20</v>
      </c>
      <c r="N306" s="178" t="s">
        <v>45</v>
      </c>
      <c r="O306" s="33"/>
      <c r="P306" s="179">
        <f t="shared" si="91"/>
        <v>0</v>
      </c>
      <c r="Q306" s="179">
        <v>0</v>
      </c>
      <c r="R306" s="179">
        <f t="shared" si="92"/>
        <v>0</v>
      </c>
      <c r="S306" s="179">
        <v>0</v>
      </c>
      <c r="T306" s="180">
        <f t="shared" si="93"/>
        <v>0</v>
      </c>
      <c r="AR306" s="15" t="s">
        <v>143</v>
      </c>
      <c r="AT306" s="15" t="s">
        <v>145</v>
      </c>
      <c r="AU306" s="15" t="s">
        <v>22</v>
      </c>
      <c r="AY306" s="15" t="s">
        <v>144</v>
      </c>
      <c r="BE306" s="181">
        <f t="shared" si="94"/>
        <v>0</v>
      </c>
      <c r="BF306" s="181">
        <f t="shared" si="95"/>
        <v>0</v>
      </c>
      <c r="BG306" s="181">
        <f t="shared" si="96"/>
        <v>0</v>
      </c>
      <c r="BH306" s="181">
        <f t="shared" si="97"/>
        <v>0</v>
      </c>
      <c r="BI306" s="181">
        <f t="shared" si="98"/>
        <v>0</v>
      </c>
      <c r="BJ306" s="15" t="s">
        <v>22</v>
      </c>
      <c r="BK306" s="181">
        <f t="shared" si="99"/>
        <v>0</v>
      </c>
      <c r="BL306" s="15" t="s">
        <v>143</v>
      </c>
      <c r="BM306" s="15" t="s">
        <v>2497</v>
      </c>
    </row>
    <row r="307" spans="2:65" s="1" customFormat="1" ht="22.5" customHeight="1">
      <c r="B307" s="32"/>
      <c r="C307" s="170" t="s">
        <v>453</v>
      </c>
      <c r="D307" s="170" t="s">
        <v>145</v>
      </c>
      <c r="E307" s="171" t="s">
        <v>2498</v>
      </c>
      <c r="F307" s="172" t="s">
        <v>2499</v>
      </c>
      <c r="G307" s="173" t="s">
        <v>153</v>
      </c>
      <c r="H307" s="174">
        <v>13</v>
      </c>
      <c r="I307" s="175"/>
      <c r="J307" s="176">
        <f t="shared" si="90"/>
        <v>0</v>
      </c>
      <c r="K307" s="172" t="s">
        <v>1286</v>
      </c>
      <c r="L307" s="52"/>
      <c r="M307" s="177" t="s">
        <v>20</v>
      </c>
      <c r="N307" s="178" t="s">
        <v>45</v>
      </c>
      <c r="O307" s="33"/>
      <c r="P307" s="179">
        <f t="shared" si="91"/>
        <v>0</v>
      </c>
      <c r="Q307" s="179">
        <v>0</v>
      </c>
      <c r="R307" s="179">
        <f t="shared" si="92"/>
        <v>0</v>
      </c>
      <c r="S307" s="179">
        <v>0</v>
      </c>
      <c r="T307" s="180">
        <f t="shared" si="93"/>
        <v>0</v>
      </c>
      <c r="AR307" s="15" t="s">
        <v>143</v>
      </c>
      <c r="AT307" s="15" t="s">
        <v>145</v>
      </c>
      <c r="AU307" s="15" t="s">
        <v>22</v>
      </c>
      <c r="AY307" s="15" t="s">
        <v>144</v>
      </c>
      <c r="BE307" s="181">
        <f t="shared" si="94"/>
        <v>0</v>
      </c>
      <c r="BF307" s="181">
        <f t="shared" si="95"/>
        <v>0</v>
      </c>
      <c r="BG307" s="181">
        <f t="shared" si="96"/>
        <v>0</v>
      </c>
      <c r="BH307" s="181">
        <f t="shared" si="97"/>
        <v>0</v>
      </c>
      <c r="BI307" s="181">
        <f t="shared" si="98"/>
        <v>0</v>
      </c>
      <c r="BJ307" s="15" t="s">
        <v>22</v>
      </c>
      <c r="BK307" s="181">
        <f t="shared" si="99"/>
        <v>0</v>
      </c>
      <c r="BL307" s="15" t="s">
        <v>143</v>
      </c>
      <c r="BM307" s="15" t="s">
        <v>2500</v>
      </c>
    </row>
    <row r="308" spans="2:65" s="1" customFormat="1" ht="22.5" customHeight="1">
      <c r="B308" s="32"/>
      <c r="C308" s="170" t="s">
        <v>457</v>
      </c>
      <c r="D308" s="170" t="s">
        <v>145</v>
      </c>
      <c r="E308" s="171" t="s">
        <v>2501</v>
      </c>
      <c r="F308" s="172" t="s">
        <v>2502</v>
      </c>
      <c r="G308" s="173" t="s">
        <v>148</v>
      </c>
      <c r="H308" s="174">
        <v>13</v>
      </c>
      <c r="I308" s="175"/>
      <c r="J308" s="176">
        <f t="shared" si="90"/>
        <v>0</v>
      </c>
      <c r="K308" s="172" t="s">
        <v>1286</v>
      </c>
      <c r="L308" s="52"/>
      <c r="M308" s="177" t="s">
        <v>20</v>
      </c>
      <c r="N308" s="178" t="s">
        <v>45</v>
      </c>
      <c r="O308" s="33"/>
      <c r="P308" s="179">
        <f t="shared" si="91"/>
        <v>0</v>
      </c>
      <c r="Q308" s="179">
        <v>0</v>
      </c>
      <c r="R308" s="179">
        <f t="shared" si="92"/>
        <v>0</v>
      </c>
      <c r="S308" s="179">
        <v>0</v>
      </c>
      <c r="T308" s="180">
        <f t="shared" si="93"/>
        <v>0</v>
      </c>
      <c r="AR308" s="15" t="s">
        <v>143</v>
      </c>
      <c r="AT308" s="15" t="s">
        <v>145</v>
      </c>
      <c r="AU308" s="15" t="s">
        <v>22</v>
      </c>
      <c r="AY308" s="15" t="s">
        <v>144</v>
      </c>
      <c r="BE308" s="181">
        <f t="shared" si="94"/>
        <v>0</v>
      </c>
      <c r="BF308" s="181">
        <f t="shared" si="95"/>
        <v>0</v>
      </c>
      <c r="BG308" s="181">
        <f t="shared" si="96"/>
        <v>0</v>
      </c>
      <c r="BH308" s="181">
        <f t="shared" si="97"/>
        <v>0</v>
      </c>
      <c r="BI308" s="181">
        <f t="shared" si="98"/>
        <v>0</v>
      </c>
      <c r="BJ308" s="15" t="s">
        <v>22</v>
      </c>
      <c r="BK308" s="181">
        <f t="shared" si="99"/>
        <v>0</v>
      </c>
      <c r="BL308" s="15" t="s">
        <v>143</v>
      </c>
      <c r="BM308" s="15" t="s">
        <v>2503</v>
      </c>
    </row>
    <row r="309" spans="2:65" s="1" customFormat="1" ht="22.5" customHeight="1">
      <c r="B309" s="32"/>
      <c r="C309" s="170" t="s">
        <v>461</v>
      </c>
      <c r="D309" s="170" t="s">
        <v>145</v>
      </c>
      <c r="E309" s="171" t="s">
        <v>909</v>
      </c>
      <c r="F309" s="172" t="s">
        <v>2504</v>
      </c>
      <c r="G309" s="173" t="s">
        <v>153</v>
      </c>
      <c r="H309" s="174">
        <v>1</v>
      </c>
      <c r="I309" s="175"/>
      <c r="J309" s="176">
        <f t="shared" si="90"/>
        <v>0</v>
      </c>
      <c r="K309" s="172" t="s">
        <v>149</v>
      </c>
      <c r="L309" s="52"/>
      <c r="M309" s="177" t="s">
        <v>20</v>
      </c>
      <c r="N309" s="178" t="s">
        <v>45</v>
      </c>
      <c r="O309" s="33"/>
      <c r="P309" s="179">
        <f t="shared" si="91"/>
        <v>0</v>
      </c>
      <c r="Q309" s="179">
        <v>0</v>
      </c>
      <c r="R309" s="179">
        <f t="shared" si="92"/>
        <v>0</v>
      </c>
      <c r="S309" s="179">
        <v>0</v>
      </c>
      <c r="T309" s="180">
        <f t="shared" si="93"/>
        <v>0</v>
      </c>
      <c r="AR309" s="15" t="s">
        <v>143</v>
      </c>
      <c r="AT309" s="15" t="s">
        <v>145</v>
      </c>
      <c r="AU309" s="15" t="s">
        <v>22</v>
      </c>
      <c r="AY309" s="15" t="s">
        <v>144</v>
      </c>
      <c r="BE309" s="181">
        <f t="shared" si="94"/>
        <v>0</v>
      </c>
      <c r="BF309" s="181">
        <f t="shared" si="95"/>
        <v>0</v>
      </c>
      <c r="BG309" s="181">
        <f t="shared" si="96"/>
        <v>0</v>
      </c>
      <c r="BH309" s="181">
        <f t="shared" si="97"/>
        <v>0</v>
      </c>
      <c r="BI309" s="181">
        <f t="shared" si="98"/>
        <v>0</v>
      </c>
      <c r="BJ309" s="15" t="s">
        <v>22</v>
      </c>
      <c r="BK309" s="181">
        <f t="shared" si="99"/>
        <v>0</v>
      </c>
      <c r="BL309" s="15" t="s">
        <v>143</v>
      </c>
      <c r="BM309" s="15" t="s">
        <v>2505</v>
      </c>
    </row>
    <row r="310" spans="2:65" s="1" customFormat="1" ht="22.5" customHeight="1">
      <c r="B310" s="32"/>
      <c r="C310" s="170" t="s">
        <v>464</v>
      </c>
      <c r="D310" s="170" t="s">
        <v>145</v>
      </c>
      <c r="E310" s="171" t="s">
        <v>913</v>
      </c>
      <c r="F310" s="172" t="s">
        <v>2506</v>
      </c>
      <c r="G310" s="173" t="s">
        <v>153</v>
      </c>
      <c r="H310" s="174">
        <v>1</v>
      </c>
      <c r="I310" s="175"/>
      <c r="J310" s="176">
        <f t="shared" si="90"/>
        <v>0</v>
      </c>
      <c r="K310" s="172" t="s">
        <v>149</v>
      </c>
      <c r="L310" s="52"/>
      <c r="M310" s="177" t="s">
        <v>20</v>
      </c>
      <c r="N310" s="178" t="s">
        <v>45</v>
      </c>
      <c r="O310" s="33"/>
      <c r="P310" s="179">
        <f t="shared" si="91"/>
        <v>0</v>
      </c>
      <c r="Q310" s="179">
        <v>0</v>
      </c>
      <c r="R310" s="179">
        <f t="shared" si="92"/>
        <v>0</v>
      </c>
      <c r="S310" s="179">
        <v>0</v>
      </c>
      <c r="T310" s="180">
        <f t="shared" si="93"/>
        <v>0</v>
      </c>
      <c r="AR310" s="15" t="s">
        <v>143</v>
      </c>
      <c r="AT310" s="15" t="s">
        <v>145</v>
      </c>
      <c r="AU310" s="15" t="s">
        <v>22</v>
      </c>
      <c r="AY310" s="15" t="s">
        <v>144</v>
      </c>
      <c r="BE310" s="181">
        <f t="shared" si="94"/>
        <v>0</v>
      </c>
      <c r="BF310" s="181">
        <f t="shared" si="95"/>
        <v>0</v>
      </c>
      <c r="BG310" s="181">
        <f t="shared" si="96"/>
        <v>0</v>
      </c>
      <c r="BH310" s="181">
        <f t="shared" si="97"/>
        <v>0</v>
      </c>
      <c r="BI310" s="181">
        <f t="shared" si="98"/>
        <v>0</v>
      </c>
      <c r="BJ310" s="15" t="s">
        <v>22</v>
      </c>
      <c r="BK310" s="181">
        <f t="shared" si="99"/>
        <v>0</v>
      </c>
      <c r="BL310" s="15" t="s">
        <v>143</v>
      </c>
      <c r="BM310" s="15" t="s">
        <v>2507</v>
      </c>
    </row>
    <row r="311" spans="2:65" s="1" customFormat="1" ht="31.5" customHeight="1">
      <c r="B311" s="32"/>
      <c r="C311" s="170" t="s">
        <v>468</v>
      </c>
      <c r="D311" s="170" t="s">
        <v>145</v>
      </c>
      <c r="E311" s="171" t="s">
        <v>917</v>
      </c>
      <c r="F311" s="172" t="s">
        <v>2508</v>
      </c>
      <c r="G311" s="173" t="s">
        <v>153</v>
      </c>
      <c r="H311" s="174">
        <v>1</v>
      </c>
      <c r="I311" s="175"/>
      <c r="J311" s="176">
        <f t="shared" si="90"/>
        <v>0</v>
      </c>
      <c r="K311" s="172" t="s">
        <v>149</v>
      </c>
      <c r="L311" s="52"/>
      <c r="M311" s="177" t="s">
        <v>20</v>
      </c>
      <c r="N311" s="178" t="s">
        <v>45</v>
      </c>
      <c r="O311" s="33"/>
      <c r="P311" s="179">
        <f t="shared" si="91"/>
        <v>0</v>
      </c>
      <c r="Q311" s="179">
        <v>0</v>
      </c>
      <c r="R311" s="179">
        <f t="shared" si="92"/>
        <v>0</v>
      </c>
      <c r="S311" s="179">
        <v>0</v>
      </c>
      <c r="T311" s="180">
        <f t="shared" si="93"/>
        <v>0</v>
      </c>
      <c r="AR311" s="15" t="s">
        <v>143</v>
      </c>
      <c r="AT311" s="15" t="s">
        <v>145</v>
      </c>
      <c r="AU311" s="15" t="s">
        <v>22</v>
      </c>
      <c r="AY311" s="15" t="s">
        <v>144</v>
      </c>
      <c r="BE311" s="181">
        <f t="shared" si="94"/>
        <v>0</v>
      </c>
      <c r="BF311" s="181">
        <f t="shared" si="95"/>
        <v>0</v>
      </c>
      <c r="BG311" s="181">
        <f t="shared" si="96"/>
        <v>0</v>
      </c>
      <c r="BH311" s="181">
        <f t="shared" si="97"/>
        <v>0</v>
      </c>
      <c r="BI311" s="181">
        <f t="shared" si="98"/>
        <v>0</v>
      </c>
      <c r="BJ311" s="15" t="s">
        <v>22</v>
      </c>
      <c r="BK311" s="181">
        <f t="shared" si="99"/>
        <v>0</v>
      </c>
      <c r="BL311" s="15" t="s">
        <v>143</v>
      </c>
      <c r="BM311" s="15" t="s">
        <v>2509</v>
      </c>
    </row>
    <row r="312" spans="2:65" s="1" customFormat="1" ht="22.5" customHeight="1">
      <c r="B312" s="32"/>
      <c r="C312" s="170" t="s">
        <v>471</v>
      </c>
      <c r="D312" s="170" t="s">
        <v>145</v>
      </c>
      <c r="E312" s="171" t="s">
        <v>921</v>
      </c>
      <c r="F312" s="172" t="s">
        <v>2510</v>
      </c>
      <c r="G312" s="173" t="s">
        <v>153</v>
      </c>
      <c r="H312" s="174">
        <v>1</v>
      </c>
      <c r="I312" s="175"/>
      <c r="J312" s="176">
        <f t="shared" si="90"/>
        <v>0</v>
      </c>
      <c r="K312" s="172" t="s">
        <v>149</v>
      </c>
      <c r="L312" s="52"/>
      <c r="M312" s="177" t="s">
        <v>20</v>
      </c>
      <c r="N312" s="178" t="s">
        <v>45</v>
      </c>
      <c r="O312" s="33"/>
      <c r="P312" s="179">
        <f t="shared" si="91"/>
        <v>0</v>
      </c>
      <c r="Q312" s="179">
        <v>0</v>
      </c>
      <c r="R312" s="179">
        <f t="shared" si="92"/>
        <v>0</v>
      </c>
      <c r="S312" s="179">
        <v>0</v>
      </c>
      <c r="T312" s="180">
        <f t="shared" si="93"/>
        <v>0</v>
      </c>
      <c r="AR312" s="15" t="s">
        <v>143</v>
      </c>
      <c r="AT312" s="15" t="s">
        <v>145</v>
      </c>
      <c r="AU312" s="15" t="s">
        <v>22</v>
      </c>
      <c r="AY312" s="15" t="s">
        <v>144</v>
      </c>
      <c r="BE312" s="181">
        <f t="shared" si="94"/>
        <v>0</v>
      </c>
      <c r="BF312" s="181">
        <f t="shared" si="95"/>
        <v>0</v>
      </c>
      <c r="BG312" s="181">
        <f t="shared" si="96"/>
        <v>0</v>
      </c>
      <c r="BH312" s="181">
        <f t="shared" si="97"/>
        <v>0</v>
      </c>
      <c r="BI312" s="181">
        <f t="shared" si="98"/>
        <v>0</v>
      </c>
      <c r="BJ312" s="15" t="s">
        <v>22</v>
      </c>
      <c r="BK312" s="181">
        <f t="shared" si="99"/>
        <v>0</v>
      </c>
      <c r="BL312" s="15" t="s">
        <v>143</v>
      </c>
      <c r="BM312" s="15" t="s">
        <v>2511</v>
      </c>
    </row>
    <row r="313" spans="2:65" s="1" customFormat="1" ht="22.5" customHeight="1">
      <c r="B313" s="32"/>
      <c r="C313" s="170" t="s">
        <v>476</v>
      </c>
      <c r="D313" s="170" t="s">
        <v>145</v>
      </c>
      <c r="E313" s="171" t="s">
        <v>924</v>
      </c>
      <c r="F313" s="172" t="s">
        <v>2512</v>
      </c>
      <c r="G313" s="173" t="s">
        <v>153</v>
      </c>
      <c r="H313" s="174">
        <v>1</v>
      </c>
      <c r="I313" s="175"/>
      <c r="J313" s="176">
        <f t="shared" si="90"/>
        <v>0</v>
      </c>
      <c r="K313" s="172" t="s">
        <v>149</v>
      </c>
      <c r="L313" s="52"/>
      <c r="M313" s="177" t="s">
        <v>20</v>
      </c>
      <c r="N313" s="178" t="s">
        <v>45</v>
      </c>
      <c r="O313" s="33"/>
      <c r="P313" s="179">
        <f t="shared" si="91"/>
        <v>0</v>
      </c>
      <c r="Q313" s="179">
        <v>0</v>
      </c>
      <c r="R313" s="179">
        <f t="shared" si="92"/>
        <v>0</v>
      </c>
      <c r="S313" s="179">
        <v>0</v>
      </c>
      <c r="T313" s="180">
        <f t="shared" si="93"/>
        <v>0</v>
      </c>
      <c r="AR313" s="15" t="s">
        <v>143</v>
      </c>
      <c r="AT313" s="15" t="s">
        <v>145</v>
      </c>
      <c r="AU313" s="15" t="s">
        <v>22</v>
      </c>
      <c r="AY313" s="15" t="s">
        <v>144</v>
      </c>
      <c r="BE313" s="181">
        <f t="shared" si="94"/>
        <v>0</v>
      </c>
      <c r="BF313" s="181">
        <f t="shared" si="95"/>
        <v>0</v>
      </c>
      <c r="BG313" s="181">
        <f t="shared" si="96"/>
        <v>0</v>
      </c>
      <c r="BH313" s="181">
        <f t="shared" si="97"/>
        <v>0</v>
      </c>
      <c r="BI313" s="181">
        <f t="shared" si="98"/>
        <v>0</v>
      </c>
      <c r="BJ313" s="15" t="s">
        <v>22</v>
      </c>
      <c r="BK313" s="181">
        <f t="shared" si="99"/>
        <v>0</v>
      </c>
      <c r="BL313" s="15" t="s">
        <v>143</v>
      </c>
      <c r="BM313" s="15" t="s">
        <v>2513</v>
      </c>
    </row>
    <row r="314" spans="2:65" s="1" customFormat="1" ht="22.5" customHeight="1">
      <c r="B314" s="32"/>
      <c r="C314" s="170" t="s">
        <v>480</v>
      </c>
      <c r="D314" s="170" t="s">
        <v>145</v>
      </c>
      <c r="E314" s="171" t="s">
        <v>930</v>
      </c>
      <c r="F314" s="172" t="s">
        <v>2514</v>
      </c>
      <c r="G314" s="173" t="s">
        <v>153</v>
      </c>
      <c r="H314" s="174">
        <v>1</v>
      </c>
      <c r="I314" s="175"/>
      <c r="J314" s="176">
        <f t="shared" si="90"/>
        <v>0</v>
      </c>
      <c r="K314" s="172" t="s">
        <v>149</v>
      </c>
      <c r="L314" s="52"/>
      <c r="M314" s="177" t="s">
        <v>20</v>
      </c>
      <c r="N314" s="178" t="s">
        <v>45</v>
      </c>
      <c r="O314" s="33"/>
      <c r="P314" s="179">
        <f t="shared" si="91"/>
        <v>0</v>
      </c>
      <c r="Q314" s="179">
        <v>0</v>
      </c>
      <c r="R314" s="179">
        <f t="shared" si="92"/>
        <v>0</v>
      </c>
      <c r="S314" s="179">
        <v>0</v>
      </c>
      <c r="T314" s="180">
        <f t="shared" si="93"/>
        <v>0</v>
      </c>
      <c r="AR314" s="15" t="s">
        <v>143</v>
      </c>
      <c r="AT314" s="15" t="s">
        <v>145</v>
      </c>
      <c r="AU314" s="15" t="s">
        <v>22</v>
      </c>
      <c r="AY314" s="15" t="s">
        <v>144</v>
      </c>
      <c r="BE314" s="181">
        <f t="shared" si="94"/>
        <v>0</v>
      </c>
      <c r="BF314" s="181">
        <f t="shared" si="95"/>
        <v>0</v>
      </c>
      <c r="BG314" s="181">
        <f t="shared" si="96"/>
        <v>0</v>
      </c>
      <c r="BH314" s="181">
        <f t="shared" si="97"/>
        <v>0</v>
      </c>
      <c r="BI314" s="181">
        <f t="shared" si="98"/>
        <v>0</v>
      </c>
      <c r="BJ314" s="15" t="s">
        <v>22</v>
      </c>
      <c r="BK314" s="181">
        <f t="shared" si="99"/>
        <v>0</v>
      </c>
      <c r="BL314" s="15" t="s">
        <v>143</v>
      </c>
      <c r="BM314" s="15" t="s">
        <v>2515</v>
      </c>
    </row>
    <row r="315" spans="2:65" s="1" customFormat="1" ht="22.5" customHeight="1">
      <c r="B315" s="32"/>
      <c r="C315" s="170" t="s">
        <v>484</v>
      </c>
      <c r="D315" s="170" t="s">
        <v>145</v>
      </c>
      <c r="E315" s="171" t="s">
        <v>934</v>
      </c>
      <c r="F315" s="172" t="s">
        <v>2516</v>
      </c>
      <c r="G315" s="173" t="s">
        <v>153</v>
      </c>
      <c r="H315" s="174">
        <v>2</v>
      </c>
      <c r="I315" s="175"/>
      <c r="J315" s="176">
        <f t="shared" si="90"/>
        <v>0</v>
      </c>
      <c r="K315" s="172" t="s">
        <v>149</v>
      </c>
      <c r="L315" s="52"/>
      <c r="M315" s="177" t="s">
        <v>20</v>
      </c>
      <c r="N315" s="178" t="s">
        <v>45</v>
      </c>
      <c r="O315" s="33"/>
      <c r="P315" s="179">
        <f t="shared" si="91"/>
        <v>0</v>
      </c>
      <c r="Q315" s="179">
        <v>0</v>
      </c>
      <c r="R315" s="179">
        <f t="shared" si="92"/>
        <v>0</v>
      </c>
      <c r="S315" s="179">
        <v>0</v>
      </c>
      <c r="T315" s="180">
        <f t="shared" si="93"/>
        <v>0</v>
      </c>
      <c r="AR315" s="15" t="s">
        <v>143</v>
      </c>
      <c r="AT315" s="15" t="s">
        <v>145</v>
      </c>
      <c r="AU315" s="15" t="s">
        <v>22</v>
      </c>
      <c r="AY315" s="15" t="s">
        <v>144</v>
      </c>
      <c r="BE315" s="181">
        <f t="shared" si="94"/>
        <v>0</v>
      </c>
      <c r="BF315" s="181">
        <f t="shared" si="95"/>
        <v>0</v>
      </c>
      <c r="BG315" s="181">
        <f t="shared" si="96"/>
        <v>0</v>
      </c>
      <c r="BH315" s="181">
        <f t="shared" si="97"/>
        <v>0</v>
      </c>
      <c r="BI315" s="181">
        <f t="shared" si="98"/>
        <v>0</v>
      </c>
      <c r="BJ315" s="15" t="s">
        <v>22</v>
      </c>
      <c r="BK315" s="181">
        <f t="shared" si="99"/>
        <v>0</v>
      </c>
      <c r="BL315" s="15" t="s">
        <v>143</v>
      </c>
      <c r="BM315" s="15" t="s">
        <v>2517</v>
      </c>
    </row>
    <row r="316" spans="2:65" s="1" customFormat="1" ht="22.5" customHeight="1">
      <c r="B316" s="32"/>
      <c r="C316" s="170" t="s">
        <v>488</v>
      </c>
      <c r="D316" s="170" t="s">
        <v>145</v>
      </c>
      <c r="E316" s="171" t="s">
        <v>2518</v>
      </c>
      <c r="F316" s="172" t="s">
        <v>2519</v>
      </c>
      <c r="G316" s="173" t="s">
        <v>153</v>
      </c>
      <c r="H316" s="174">
        <v>1</v>
      </c>
      <c r="I316" s="175"/>
      <c r="J316" s="176">
        <f t="shared" si="90"/>
        <v>0</v>
      </c>
      <c r="K316" s="172" t="s">
        <v>1286</v>
      </c>
      <c r="L316" s="52"/>
      <c r="M316" s="177" t="s">
        <v>20</v>
      </c>
      <c r="N316" s="178" t="s">
        <v>45</v>
      </c>
      <c r="O316" s="33"/>
      <c r="P316" s="179">
        <f t="shared" si="91"/>
        <v>0</v>
      </c>
      <c r="Q316" s="179">
        <v>0</v>
      </c>
      <c r="R316" s="179">
        <f t="shared" si="92"/>
        <v>0</v>
      </c>
      <c r="S316" s="179">
        <v>0</v>
      </c>
      <c r="T316" s="180">
        <f t="shared" si="93"/>
        <v>0</v>
      </c>
      <c r="AR316" s="15" t="s">
        <v>143</v>
      </c>
      <c r="AT316" s="15" t="s">
        <v>145</v>
      </c>
      <c r="AU316" s="15" t="s">
        <v>22</v>
      </c>
      <c r="AY316" s="15" t="s">
        <v>144</v>
      </c>
      <c r="BE316" s="181">
        <f t="shared" si="94"/>
        <v>0</v>
      </c>
      <c r="BF316" s="181">
        <f t="shared" si="95"/>
        <v>0</v>
      </c>
      <c r="BG316" s="181">
        <f t="shared" si="96"/>
        <v>0</v>
      </c>
      <c r="BH316" s="181">
        <f t="shared" si="97"/>
        <v>0</v>
      </c>
      <c r="BI316" s="181">
        <f t="shared" si="98"/>
        <v>0</v>
      </c>
      <c r="BJ316" s="15" t="s">
        <v>22</v>
      </c>
      <c r="BK316" s="181">
        <f t="shared" si="99"/>
        <v>0</v>
      </c>
      <c r="BL316" s="15" t="s">
        <v>143</v>
      </c>
      <c r="BM316" s="15" t="s">
        <v>2520</v>
      </c>
    </row>
    <row r="317" spans="2:65" s="1" customFormat="1" ht="22.5" customHeight="1">
      <c r="B317" s="32"/>
      <c r="C317" s="170" t="s">
        <v>492</v>
      </c>
      <c r="D317" s="170" t="s">
        <v>145</v>
      </c>
      <c r="E317" s="171" t="s">
        <v>2521</v>
      </c>
      <c r="F317" s="172" t="s">
        <v>2522</v>
      </c>
      <c r="G317" s="173" t="s">
        <v>153</v>
      </c>
      <c r="H317" s="174">
        <v>1</v>
      </c>
      <c r="I317" s="175"/>
      <c r="J317" s="176">
        <f t="shared" si="90"/>
        <v>0</v>
      </c>
      <c r="K317" s="172" t="s">
        <v>1286</v>
      </c>
      <c r="L317" s="52"/>
      <c r="M317" s="177" t="s">
        <v>20</v>
      </c>
      <c r="N317" s="178" t="s">
        <v>45</v>
      </c>
      <c r="O317" s="33"/>
      <c r="P317" s="179">
        <f t="shared" si="91"/>
        <v>0</v>
      </c>
      <c r="Q317" s="179">
        <v>0</v>
      </c>
      <c r="R317" s="179">
        <f t="shared" si="92"/>
        <v>0</v>
      </c>
      <c r="S317" s="179">
        <v>0</v>
      </c>
      <c r="T317" s="180">
        <f t="shared" si="93"/>
        <v>0</v>
      </c>
      <c r="AR317" s="15" t="s">
        <v>143</v>
      </c>
      <c r="AT317" s="15" t="s">
        <v>145</v>
      </c>
      <c r="AU317" s="15" t="s">
        <v>22</v>
      </c>
      <c r="AY317" s="15" t="s">
        <v>144</v>
      </c>
      <c r="BE317" s="181">
        <f t="shared" si="94"/>
        <v>0</v>
      </c>
      <c r="BF317" s="181">
        <f t="shared" si="95"/>
        <v>0</v>
      </c>
      <c r="BG317" s="181">
        <f t="shared" si="96"/>
        <v>0</v>
      </c>
      <c r="BH317" s="181">
        <f t="shared" si="97"/>
        <v>0</v>
      </c>
      <c r="BI317" s="181">
        <f t="shared" si="98"/>
        <v>0</v>
      </c>
      <c r="BJ317" s="15" t="s">
        <v>22</v>
      </c>
      <c r="BK317" s="181">
        <f t="shared" si="99"/>
        <v>0</v>
      </c>
      <c r="BL317" s="15" t="s">
        <v>143</v>
      </c>
      <c r="BM317" s="15" t="s">
        <v>2523</v>
      </c>
    </row>
    <row r="318" spans="2:65" s="1" customFormat="1" ht="22.5" customHeight="1">
      <c r="B318" s="32"/>
      <c r="C318" s="170" t="s">
        <v>496</v>
      </c>
      <c r="D318" s="170" t="s">
        <v>145</v>
      </c>
      <c r="E318" s="171" t="s">
        <v>2524</v>
      </c>
      <c r="F318" s="172" t="s">
        <v>2525</v>
      </c>
      <c r="G318" s="173" t="s">
        <v>153</v>
      </c>
      <c r="H318" s="174">
        <v>1</v>
      </c>
      <c r="I318" s="175"/>
      <c r="J318" s="176">
        <f t="shared" si="90"/>
        <v>0</v>
      </c>
      <c r="K318" s="172" t="s">
        <v>1286</v>
      </c>
      <c r="L318" s="52"/>
      <c r="M318" s="177" t="s">
        <v>20</v>
      </c>
      <c r="N318" s="178" t="s">
        <v>45</v>
      </c>
      <c r="O318" s="33"/>
      <c r="P318" s="179">
        <f t="shared" si="91"/>
        <v>0</v>
      </c>
      <c r="Q318" s="179">
        <v>0</v>
      </c>
      <c r="R318" s="179">
        <f t="shared" si="92"/>
        <v>0</v>
      </c>
      <c r="S318" s="179">
        <v>0</v>
      </c>
      <c r="T318" s="180">
        <f t="shared" si="93"/>
        <v>0</v>
      </c>
      <c r="AR318" s="15" t="s">
        <v>143</v>
      </c>
      <c r="AT318" s="15" t="s">
        <v>145</v>
      </c>
      <c r="AU318" s="15" t="s">
        <v>22</v>
      </c>
      <c r="AY318" s="15" t="s">
        <v>144</v>
      </c>
      <c r="BE318" s="181">
        <f t="shared" si="94"/>
        <v>0</v>
      </c>
      <c r="BF318" s="181">
        <f t="shared" si="95"/>
        <v>0</v>
      </c>
      <c r="BG318" s="181">
        <f t="shared" si="96"/>
        <v>0</v>
      </c>
      <c r="BH318" s="181">
        <f t="shared" si="97"/>
        <v>0</v>
      </c>
      <c r="BI318" s="181">
        <f t="shared" si="98"/>
        <v>0</v>
      </c>
      <c r="BJ318" s="15" t="s">
        <v>22</v>
      </c>
      <c r="BK318" s="181">
        <f t="shared" si="99"/>
        <v>0</v>
      </c>
      <c r="BL318" s="15" t="s">
        <v>143</v>
      </c>
      <c r="BM318" s="15" t="s">
        <v>2526</v>
      </c>
    </row>
    <row r="319" spans="2:65" s="1" customFormat="1" ht="22.5" customHeight="1">
      <c r="B319" s="32"/>
      <c r="C319" s="170" t="s">
        <v>500</v>
      </c>
      <c r="D319" s="170" t="s">
        <v>145</v>
      </c>
      <c r="E319" s="171" t="s">
        <v>2527</v>
      </c>
      <c r="F319" s="172" t="s">
        <v>2528</v>
      </c>
      <c r="G319" s="173" t="s">
        <v>148</v>
      </c>
      <c r="H319" s="174">
        <v>1</v>
      </c>
      <c r="I319" s="175"/>
      <c r="J319" s="176">
        <f aca="true" t="shared" si="100" ref="J319:J350">ROUND(I319*H319,2)</f>
        <v>0</v>
      </c>
      <c r="K319" s="172" t="s">
        <v>1286</v>
      </c>
      <c r="L319" s="52"/>
      <c r="M319" s="177" t="s">
        <v>20</v>
      </c>
      <c r="N319" s="178" t="s">
        <v>45</v>
      </c>
      <c r="O319" s="33"/>
      <c r="P319" s="179">
        <f aca="true" t="shared" si="101" ref="P319:P350">O319*H319</f>
        <v>0</v>
      </c>
      <c r="Q319" s="179">
        <v>0</v>
      </c>
      <c r="R319" s="179">
        <f aca="true" t="shared" si="102" ref="R319:R350">Q319*H319</f>
        <v>0</v>
      </c>
      <c r="S319" s="179">
        <v>0</v>
      </c>
      <c r="T319" s="180">
        <f aca="true" t="shared" si="103" ref="T319:T350">S319*H319</f>
        <v>0</v>
      </c>
      <c r="AR319" s="15" t="s">
        <v>143</v>
      </c>
      <c r="AT319" s="15" t="s">
        <v>145</v>
      </c>
      <c r="AU319" s="15" t="s">
        <v>22</v>
      </c>
      <c r="AY319" s="15" t="s">
        <v>144</v>
      </c>
      <c r="BE319" s="181">
        <f aca="true" t="shared" si="104" ref="BE319:BE350">IF(N319="základní",J319,0)</f>
        <v>0</v>
      </c>
      <c r="BF319" s="181">
        <f aca="true" t="shared" si="105" ref="BF319:BF350">IF(N319="snížená",J319,0)</f>
        <v>0</v>
      </c>
      <c r="BG319" s="181">
        <f aca="true" t="shared" si="106" ref="BG319:BG350">IF(N319="zákl. přenesená",J319,0)</f>
        <v>0</v>
      </c>
      <c r="BH319" s="181">
        <f aca="true" t="shared" si="107" ref="BH319:BH350">IF(N319="sníž. přenesená",J319,0)</f>
        <v>0</v>
      </c>
      <c r="BI319" s="181">
        <f aca="true" t="shared" si="108" ref="BI319:BI350">IF(N319="nulová",J319,0)</f>
        <v>0</v>
      </c>
      <c r="BJ319" s="15" t="s">
        <v>22</v>
      </c>
      <c r="BK319" s="181">
        <f aca="true" t="shared" si="109" ref="BK319:BK350">ROUND(I319*H319,2)</f>
        <v>0</v>
      </c>
      <c r="BL319" s="15" t="s">
        <v>143</v>
      </c>
      <c r="BM319" s="15" t="s">
        <v>2529</v>
      </c>
    </row>
    <row r="320" spans="2:65" s="1" customFormat="1" ht="22.5" customHeight="1">
      <c r="B320" s="32"/>
      <c r="C320" s="170" t="s">
        <v>504</v>
      </c>
      <c r="D320" s="170" t="s">
        <v>145</v>
      </c>
      <c r="E320" s="171" t="s">
        <v>938</v>
      </c>
      <c r="F320" s="172" t="s">
        <v>2530</v>
      </c>
      <c r="G320" s="173" t="s">
        <v>153</v>
      </c>
      <c r="H320" s="174">
        <v>25</v>
      </c>
      <c r="I320" s="175"/>
      <c r="J320" s="176">
        <f t="shared" si="100"/>
        <v>0</v>
      </c>
      <c r="K320" s="172" t="s">
        <v>149</v>
      </c>
      <c r="L320" s="52"/>
      <c r="M320" s="177" t="s">
        <v>20</v>
      </c>
      <c r="N320" s="178" t="s">
        <v>45</v>
      </c>
      <c r="O320" s="33"/>
      <c r="P320" s="179">
        <f t="shared" si="101"/>
        <v>0</v>
      </c>
      <c r="Q320" s="179">
        <v>0</v>
      </c>
      <c r="R320" s="179">
        <f t="shared" si="102"/>
        <v>0</v>
      </c>
      <c r="S320" s="179">
        <v>0</v>
      </c>
      <c r="T320" s="180">
        <f t="shared" si="103"/>
        <v>0</v>
      </c>
      <c r="AR320" s="15" t="s">
        <v>143</v>
      </c>
      <c r="AT320" s="15" t="s">
        <v>145</v>
      </c>
      <c r="AU320" s="15" t="s">
        <v>22</v>
      </c>
      <c r="AY320" s="15" t="s">
        <v>144</v>
      </c>
      <c r="BE320" s="181">
        <f t="shared" si="104"/>
        <v>0</v>
      </c>
      <c r="BF320" s="181">
        <f t="shared" si="105"/>
        <v>0</v>
      </c>
      <c r="BG320" s="181">
        <f t="shared" si="106"/>
        <v>0</v>
      </c>
      <c r="BH320" s="181">
        <f t="shared" si="107"/>
        <v>0</v>
      </c>
      <c r="BI320" s="181">
        <f t="shared" si="108"/>
        <v>0</v>
      </c>
      <c r="BJ320" s="15" t="s">
        <v>22</v>
      </c>
      <c r="BK320" s="181">
        <f t="shared" si="109"/>
        <v>0</v>
      </c>
      <c r="BL320" s="15" t="s">
        <v>143</v>
      </c>
      <c r="BM320" s="15" t="s">
        <v>2531</v>
      </c>
    </row>
    <row r="321" spans="2:65" s="1" customFormat="1" ht="22.5" customHeight="1">
      <c r="B321" s="32"/>
      <c r="C321" s="170" t="s">
        <v>508</v>
      </c>
      <c r="D321" s="170" t="s">
        <v>145</v>
      </c>
      <c r="E321" s="171" t="s">
        <v>942</v>
      </c>
      <c r="F321" s="172" t="s">
        <v>2532</v>
      </c>
      <c r="G321" s="173" t="s">
        <v>153</v>
      </c>
      <c r="H321" s="174">
        <v>2</v>
      </c>
      <c r="I321" s="175"/>
      <c r="J321" s="176">
        <f t="shared" si="100"/>
        <v>0</v>
      </c>
      <c r="K321" s="172" t="s">
        <v>149</v>
      </c>
      <c r="L321" s="52"/>
      <c r="M321" s="177" t="s">
        <v>20</v>
      </c>
      <c r="N321" s="178" t="s">
        <v>45</v>
      </c>
      <c r="O321" s="33"/>
      <c r="P321" s="179">
        <f t="shared" si="101"/>
        <v>0</v>
      </c>
      <c r="Q321" s="179">
        <v>0</v>
      </c>
      <c r="R321" s="179">
        <f t="shared" si="102"/>
        <v>0</v>
      </c>
      <c r="S321" s="179">
        <v>0</v>
      </c>
      <c r="T321" s="180">
        <f t="shared" si="103"/>
        <v>0</v>
      </c>
      <c r="AR321" s="15" t="s">
        <v>143</v>
      </c>
      <c r="AT321" s="15" t="s">
        <v>145</v>
      </c>
      <c r="AU321" s="15" t="s">
        <v>22</v>
      </c>
      <c r="AY321" s="15" t="s">
        <v>144</v>
      </c>
      <c r="BE321" s="181">
        <f t="shared" si="104"/>
        <v>0</v>
      </c>
      <c r="BF321" s="181">
        <f t="shared" si="105"/>
        <v>0</v>
      </c>
      <c r="BG321" s="181">
        <f t="shared" si="106"/>
        <v>0</v>
      </c>
      <c r="BH321" s="181">
        <f t="shared" si="107"/>
        <v>0</v>
      </c>
      <c r="BI321" s="181">
        <f t="shared" si="108"/>
        <v>0</v>
      </c>
      <c r="BJ321" s="15" t="s">
        <v>22</v>
      </c>
      <c r="BK321" s="181">
        <f t="shared" si="109"/>
        <v>0</v>
      </c>
      <c r="BL321" s="15" t="s">
        <v>143</v>
      </c>
      <c r="BM321" s="15" t="s">
        <v>2533</v>
      </c>
    </row>
    <row r="322" spans="2:65" s="1" customFormat="1" ht="22.5" customHeight="1">
      <c r="B322" s="32"/>
      <c r="C322" s="170" t="s">
        <v>512</v>
      </c>
      <c r="D322" s="170" t="s">
        <v>145</v>
      </c>
      <c r="E322" s="171" t="s">
        <v>946</v>
      </c>
      <c r="F322" s="172" t="s">
        <v>2534</v>
      </c>
      <c r="G322" s="173" t="s">
        <v>153</v>
      </c>
      <c r="H322" s="174">
        <v>1</v>
      </c>
      <c r="I322" s="175"/>
      <c r="J322" s="176">
        <f t="shared" si="100"/>
        <v>0</v>
      </c>
      <c r="K322" s="172" t="s">
        <v>149</v>
      </c>
      <c r="L322" s="52"/>
      <c r="M322" s="177" t="s">
        <v>20</v>
      </c>
      <c r="N322" s="178" t="s">
        <v>45</v>
      </c>
      <c r="O322" s="33"/>
      <c r="P322" s="179">
        <f t="shared" si="101"/>
        <v>0</v>
      </c>
      <c r="Q322" s="179">
        <v>0</v>
      </c>
      <c r="R322" s="179">
        <f t="shared" si="102"/>
        <v>0</v>
      </c>
      <c r="S322" s="179">
        <v>0</v>
      </c>
      <c r="T322" s="180">
        <f t="shared" si="103"/>
        <v>0</v>
      </c>
      <c r="AR322" s="15" t="s">
        <v>143</v>
      </c>
      <c r="AT322" s="15" t="s">
        <v>145</v>
      </c>
      <c r="AU322" s="15" t="s">
        <v>22</v>
      </c>
      <c r="AY322" s="15" t="s">
        <v>144</v>
      </c>
      <c r="BE322" s="181">
        <f t="shared" si="104"/>
        <v>0</v>
      </c>
      <c r="BF322" s="181">
        <f t="shared" si="105"/>
        <v>0</v>
      </c>
      <c r="BG322" s="181">
        <f t="shared" si="106"/>
        <v>0</v>
      </c>
      <c r="BH322" s="181">
        <f t="shared" si="107"/>
        <v>0</v>
      </c>
      <c r="BI322" s="181">
        <f t="shared" si="108"/>
        <v>0</v>
      </c>
      <c r="BJ322" s="15" t="s">
        <v>22</v>
      </c>
      <c r="BK322" s="181">
        <f t="shared" si="109"/>
        <v>0</v>
      </c>
      <c r="BL322" s="15" t="s">
        <v>143</v>
      </c>
      <c r="BM322" s="15" t="s">
        <v>2535</v>
      </c>
    </row>
    <row r="323" spans="2:65" s="1" customFormat="1" ht="22.5" customHeight="1">
      <c r="B323" s="32"/>
      <c r="C323" s="170" t="s">
        <v>516</v>
      </c>
      <c r="D323" s="170" t="s">
        <v>145</v>
      </c>
      <c r="E323" s="171" t="s">
        <v>950</v>
      </c>
      <c r="F323" s="172" t="s">
        <v>2536</v>
      </c>
      <c r="G323" s="173" t="s">
        <v>153</v>
      </c>
      <c r="H323" s="174">
        <v>25</v>
      </c>
      <c r="I323" s="175"/>
      <c r="J323" s="176">
        <f t="shared" si="100"/>
        <v>0</v>
      </c>
      <c r="K323" s="172" t="s">
        <v>149</v>
      </c>
      <c r="L323" s="52"/>
      <c r="M323" s="177" t="s">
        <v>20</v>
      </c>
      <c r="N323" s="178" t="s">
        <v>45</v>
      </c>
      <c r="O323" s="33"/>
      <c r="P323" s="179">
        <f t="shared" si="101"/>
        <v>0</v>
      </c>
      <c r="Q323" s="179">
        <v>0</v>
      </c>
      <c r="R323" s="179">
        <f t="shared" si="102"/>
        <v>0</v>
      </c>
      <c r="S323" s="179">
        <v>0</v>
      </c>
      <c r="T323" s="180">
        <f t="shared" si="103"/>
        <v>0</v>
      </c>
      <c r="AR323" s="15" t="s">
        <v>143</v>
      </c>
      <c r="AT323" s="15" t="s">
        <v>145</v>
      </c>
      <c r="AU323" s="15" t="s">
        <v>22</v>
      </c>
      <c r="AY323" s="15" t="s">
        <v>144</v>
      </c>
      <c r="BE323" s="181">
        <f t="shared" si="104"/>
        <v>0</v>
      </c>
      <c r="BF323" s="181">
        <f t="shared" si="105"/>
        <v>0</v>
      </c>
      <c r="BG323" s="181">
        <f t="shared" si="106"/>
        <v>0</v>
      </c>
      <c r="BH323" s="181">
        <f t="shared" si="107"/>
        <v>0</v>
      </c>
      <c r="BI323" s="181">
        <f t="shared" si="108"/>
        <v>0</v>
      </c>
      <c r="BJ323" s="15" t="s">
        <v>22</v>
      </c>
      <c r="BK323" s="181">
        <f t="shared" si="109"/>
        <v>0</v>
      </c>
      <c r="BL323" s="15" t="s">
        <v>143</v>
      </c>
      <c r="BM323" s="15" t="s">
        <v>2537</v>
      </c>
    </row>
    <row r="324" spans="2:65" s="1" customFormat="1" ht="44.25" customHeight="1">
      <c r="B324" s="32"/>
      <c r="C324" s="170" t="s">
        <v>520</v>
      </c>
      <c r="D324" s="170" t="s">
        <v>145</v>
      </c>
      <c r="E324" s="171" t="s">
        <v>954</v>
      </c>
      <c r="F324" s="172" t="s">
        <v>2538</v>
      </c>
      <c r="G324" s="173" t="s">
        <v>153</v>
      </c>
      <c r="H324" s="174">
        <v>2</v>
      </c>
      <c r="I324" s="175"/>
      <c r="J324" s="176">
        <f t="shared" si="100"/>
        <v>0</v>
      </c>
      <c r="K324" s="172" t="s">
        <v>149</v>
      </c>
      <c r="L324" s="52"/>
      <c r="M324" s="177" t="s">
        <v>20</v>
      </c>
      <c r="N324" s="178" t="s">
        <v>45</v>
      </c>
      <c r="O324" s="33"/>
      <c r="P324" s="179">
        <f t="shared" si="101"/>
        <v>0</v>
      </c>
      <c r="Q324" s="179">
        <v>0</v>
      </c>
      <c r="R324" s="179">
        <f t="shared" si="102"/>
        <v>0</v>
      </c>
      <c r="S324" s="179">
        <v>0</v>
      </c>
      <c r="T324" s="180">
        <f t="shared" si="103"/>
        <v>0</v>
      </c>
      <c r="AR324" s="15" t="s">
        <v>143</v>
      </c>
      <c r="AT324" s="15" t="s">
        <v>145</v>
      </c>
      <c r="AU324" s="15" t="s">
        <v>22</v>
      </c>
      <c r="AY324" s="15" t="s">
        <v>144</v>
      </c>
      <c r="BE324" s="181">
        <f t="shared" si="104"/>
        <v>0</v>
      </c>
      <c r="BF324" s="181">
        <f t="shared" si="105"/>
        <v>0</v>
      </c>
      <c r="BG324" s="181">
        <f t="shared" si="106"/>
        <v>0</v>
      </c>
      <c r="BH324" s="181">
        <f t="shared" si="107"/>
        <v>0</v>
      </c>
      <c r="BI324" s="181">
        <f t="shared" si="108"/>
        <v>0</v>
      </c>
      <c r="BJ324" s="15" t="s">
        <v>22</v>
      </c>
      <c r="BK324" s="181">
        <f t="shared" si="109"/>
        <v>0</v>
      </c>
      <c r="BL324" s="15" t="s">
        <v>143</v>
      </c>
      <c r="BM324" s="15" t="s">
        <v>2539</v>
      </c>
    </row>
    <row r="325" spans="2:65" s="1" customFormat="1" ht="31.5" customHeight="1">
      <c r="B325" s="32"/>
      <c r="C325" s="170" t="s">
        <v>524</v>
      </c>
      <c r="D325" s="170" t="s">
        <v>145</v>
      </c>
      <c r="E325" s="171" t="s">
        <v>957</v>
      </c>
      <c r="F325" s="172" t="s">
        <v>2540</v>
      </c>
      <c r="G325" s="173" t="s">
        <v>153</v>
      </c>
      <c r="H325" s="174">
        <v>2</v>
      </c>
      <c r="I325" s="175"/>
      <c r="J325" s="176">
        <f t="shared" si="100"/>
        <v>0</v>
      </c>
      <c r="K325" s="172" t="s">
        <v>149</v>
      </c>
      <c r="L325" s="52"/>
      <c r="M325" s="177" t="s">
        <v>20</v>
      </c>
      <c r="N325" s="178" t="s">
        <v>45</v>
      </c>
      <c r="O325" s="33"/>
      <c r="P325" s="179">
        <f t="shared" si="101"/>
        <v>0</v>
      </c>
      <c r="Q325" s="179">
        <v>0</v>
      </c>
      <c r="R325" s="179">
        <f t="shared" si="102"/>
        <v>0</v>
      </c>
      <c r="S325" s="179">
        <v>0</v>
      </c>
      <c r="T325" s="180">
        <f t="shared" si="103"/>
        <v>0</v>
      </c>
      <c r="AR325" s="15" t="s">
        <v>143</v>
      </c>
      <c r="AT325" s="15" t="s">
        <v>145</v>
      </c>
      <c r="AU325" s="15" t="s">
        <v>22</v>
      </c>
      <c r="AY325" s="15" t="s">
        <v>144</v>
      </c>
      <c r="BE325" s="181">
        <f t="shared" si="104"/>
        <v>0</v>
      </c>
      <c r="BF325" s="181">
        <f t="shared" si="105"/>
        <v>0</v>
      </c>
      <c r="BG325" s="181">
        <f t="shared" si="106"/>
        <v>0</v>
      </c>
      <c r="BH325" s="181">
        <f t="shared" si="107"/>
        <v>0</v>
      </c>
      <c r="BI325" s="181">
        <f t="shared" si="108"/>
        <v>0</v>
      </c>
      <c r="BJ325" s="15" t="s">
        <v>22</v>
      </c>
      <c r="BK325" s="181">
        <f t="shared" si="109"/>
        <v>0</v>
      </c>
      <c r="BL325" s="15" t="s">
        <v>143</v>
      </c>
      <c r="BM325" s="15" t="s">
        <v>2541</v>
      </c>
    </row>
    <row r="326" spans="2:65" s="1" customFormat="1" ht="31.5" customHeight="1">
      <c r="B326" s="32"/>
      <c r="C326" s="170" t="s">
        <v>528</v>
      </c>
      <c r="D326" s="170" t="s">
        <v>145</v>
      </c>
      <c r="E326" s="171" t="s">
        <v>961</v>
      </c>
      <c r="F326" s="172" t="s">
        <v>2542</v>
      </c>
      <c r="G326" s="173" t="s">
        <v>153</v>
      </c>
      <c r="H326" s="174">
        <v>25</v>
      </c>
      <c r="I326" s="175"/>
      <c r="J326" s="176">
        <f t="shared" si="100"/>
        <v>0</v>
      </c>
      <c r="K326" s="172" t="s">
        <v>149</v>
      </c>
      <c r="L326" s="52"/>
      <c r="M326" s="177" t="s">
        <v>20</v>
      </c>
      <c r="N326" s="178" t="s">
        <v>45</v>
      </c>
      <c r="O326" s="33"/>
      <c r="P326" s="179">
        <f t="shared" si="101"/>
        <v>0</v>
      </c>
      <c r="Q326" s="179">
        <v>0</v>
      </c>
      <c r="R326" s="179">
        <f t="shared" si="102"/>
        <v>0</v>
      </c>
      <c r="S326" s="179">
        <v>0</v>
      </c>
      <c r="T326" s="180">
        <f t="shared" si="103"/>
        <v>0</v>
      </c>
      <c r="AR326" s="15" t="s">
        <v>143</v>
      </c>
      <c r="AT326" s="15" t="s">
        <v>145</v>
      </c>
      <c r="AU326" s="15" t="s">
        <v>22</v>
      </c>
      <c r="AY326" s="15" t="s">
        <v>144</v>
      </c>
      <c r="BE326" s="181">
        <f t="shared" si="104"/>
        <v>0</v>
      </c>
      <c r="BF326" s="181">
        <f t="shared" si="105"/>
        <v>0</v>
      </c>
      <c r="BG326" s="181">
        <f t="shared" si="106"/>
        <v>0</v>
      </c>
      <c r="BH326" s="181">
        <f t="shared" si="107"/>
        <v>0</v>
      </c>
      <c r="BI326" s="181">
        <f t="shared" si="108"/>
        <v>0</v>
      </c>
      <c r="BJ326" s="15" t="s">
        <v>22</v>
      </c>
      <c r="BK326" s="181">
        <f t="shared" si="109"/>
        <v>0</v>
      </c>
      <c r="BL326" s="15" t="s">
        <v>143</v>
      </c>
      <c r="BM326" s="15" t="s">
        <v>2543</v>
      </c>
    </row>
    <row r="327" spans="2:65" s="1" customFormat="1" ht="31.5" customHeight="1">
      <c r="B327" s="32"/>
      <c r="C327" s="170" t="s">
        <v>532</v>
      </c>
      <c r="D327" s="170" t="s">
        <v>145</v>
      </c>
      <c r="E327" s="171" t="s">
        <v>965</v>
      </c>
      <c r="F327" s="172" t="s">
        <v>2544</v>
      </c>
      <c r="G327" s="173" t="s">
        <v>153</v>
      </c>
      <c r="H327" s="174">
        <v>3</v>
      </c>
      <c r="I327" s="175"/>
      <c r="J327" s="176">
        <f t="shared" si="100"/>
        <v>0</v>
      </c>
      <c r="K327" s="172" t="s">
        <v>149</v>
      </c>
      <c r="L327" s="52"/>
      <c r="M327" s="177" t="s">
        <v>20</v>
      </c>
      <c r="N327" s="178" t="s">
        <v>45</v>
      </c>
      <c r="O327" s="33"/>
      <c r="P327" s="179">
        <f t="shared" si="101"/>
        <v>0</v>
      </c>
      <c r="Q327" s="179">
        <v>0</v>
      </c>
      <c r="R327" s="179">
        <f t="shared" si="102"/>
        <v>0</v>
      </c>
      <c r="S327" s="179">
        <v>0</v>
      </c>
      <c r="T327" s="180">
        <f t="shared" si="103"/>
        <v>0</v>
      </c>
      <c r="AR327" s="15" t="s">
        <v>143</v>
      </c>
      <c r="AT327" s="15" t="s">
        <v>145</v>
      </c>
      <c r="AU327" s="15" t="s">
        <v>22</v>
      </c>
      <c r="AY327" s="15" t="s">
        <v>144</v>
      </c>
      <c r="BE327" s="181">
        <f t="shared" si="104"/>
        <v>0</v>
      </c>
      <c r="BF327" s="181">
        <f t="shared" si="105"/>
        <v>0</v>
      </c>
      <c r="BG327" s="181">
        <f t="shared" si="106"/>
        <v>0</v>
      </c>
      <c r="BH327" s="181">
        <f t="shared" si="107"/>
        <v>0</v>
      </c>
      <c r="BI327" s="181">
        <f t="shared" si="108"/>
        <v>0</v>
      </c>
      <c r="BJ327" s="15" t="s">
        <v>22</v>
      </c>
      <c r="BK327" s="181">
        <f t="shared" si="109"/>
        <v>0</v>
      </c>
      <c r="BL327" s="15" t="s">
        <v>143</v>
      </c>
      <c r="BM327" s="15" t="s">
        <v>2545</v>
      </c>
    </row>
    <row r="328" spans="2:65" s="1" customFormat="1" ht="31.5" customHeight="1">
      <c r="B328" s="32"/>
      <c r="C328" s="170" t="s">
        <v>536</v>
      </c>
      <c r="D328" s="170" t="s">
        <v>145</v>
      </c>
      <c r="E328" s="171" t="s">
        <v>969</v>
      </c>
      <c r="F328" s="172" t="s">
        <v>2546</v>
      </c>
      <c r="G328" s="173" t="s">
        <v>153</v>
      </c>
      <c r="H328" s="174">
        <v>3</v>
      </c>
      <c r="I328" s="175"/>
      <c r="J328" s="176">
        <f t="shared" si="100"/>
        <v>0</v>
      </c>
      <c r="K328" s="172" t="s">
        <v>149</v>
      </c>
      <c r="L328" s="52"/>
      <c r="M328" s="177" t="s">
        <v>20</v>
      </c>
      <c r="N328" s="178" t="s">
        <v>45</v>
      </c>
      <c r="O328" s="33"/>
      <c r="P328" s="179">
        <f t="shared" si="101"/>
        <v>0</v>
      </c>
      <c r="Q328" s="179">
        <v>0</v>
      </c>
      <c r="R328" s="179">
        <f t="shared" si="102"/>
        <v>0</v>
      </c>
      <c r="S328" s="179">
        <v>0</v>
      </c>
      <c r="T328" s="180">
        <f t="shared" si="103"/>
        <v>0</v>
      </c>
      <c r="AR328" s="15" t="s">
        <v>143</v>
      </c>
      <c r="AT328" s="15" t="s">
        <v>145</v>
      </c>
      <c r="AU328" s="15" t="s">
        <v>22</v>
      </c>
      <c r="AY328" s="15" t="s">
        <v>144</v>
      </c>
      <c r="BE328" s="181">
        <f t="shared" si="104"/>
        <v>0</v>
      </c>
      <c r="BF328" s="181">
        <f t="shared" si="105"/>
        <v>0</v>
      </c>
      <c r="BG328" s="181">
        <f t="shared" si="106"/>
        <v>0</v>
      </c>
      <c r="BH328" s="181">
        <f t="shared" si="107"/>
        <v>0</v>
      </c>
      <c r="BI328" s="181">
        <f t="shared" si="108"/>
        <v>0</v>
      </c>
      <c r="BJ328" s="15" t="s">
        <v>22</v>
      </c>
      <c r="BK328" s="181">
        <f t="shared" si="109"/>
        <v>0</v>
      </c>
      <c r="BL328" s="15" t="s">
        <v>143</v>
      </c>
      <c r="BM328" s="15" t="s">
        <v>2547</v>
      </c>
    </row>
    <row r="329" spans="2:65" s="1" customFormat="1" ht="31.5" customHeight="1">
      <c r="B329" s="32"/>
      <c r="C329" s="170" t="s">
        <v>540</v>
      </c>
      <c r="D329" s="170" t="s">
        <v>145</v>
      </c>
      <c r="E329" s="171" t="s">
        <v>973</v>
      </c>
      <c r="F329" s="172" t="s">
        <v>2548</v>
      </c>
      <c r="G329" s="173" t="s">
        <v>153</v>
      </c>
      <c r="H329" s="174">
        <v>26</v>
      </c>
      <c r="I329" s="175"/>
      <c r="J329" s="176">
        <f t="shared" si="100"/>
        <v>0</v>
      </c>
      <c r="K329" s="172" t="s">
        <v>149</v>
      </c>
      <c r="L329" s="52"/>
      <c r="M329" s="177" t="s">
        <v>20</v>
      </c>
      <c r="N329" s="178" t="s">
        <v>45</v>
      </c>
      <c r="O329" s="33"/>
      <c r="P329" s="179">
        <f t="shared" si="101"/>
        <v>0</v>
      </c>
      <c r="Q329" s="179">
        <v>0</v>
      </c>
      <c r="R329" s="179">
        <f t="shared" si="102"/>
        <v>0</v>
      </c>
      <c r="S329" s="179">
        <v>0</v>
      </c>
      <c r="T329" s="180">
        <f t="shared" si="103"/>
        <v>0</v>
      </c>
      <c r="AR329" s="15" t="s">
        <v>143</v>
      </c>
      <c r="AT329" s="15" t="s">
        <v>145</v>
      </c>
      <c r="AU329" s="15" t="s">
        <v>22</v>
      </c>
      <c r="AY329" s="15" t="s">
        <v>144</v>
      </c>
      <c r="BE329" s="181">
        <f t="shared" si="104"/>
        <v>0</v>
      </c>
      <c r="BF329" s="181">
        <f t="shared" si="105"/>
        <v>0</v>
      </c>
      <c r="BG329" s="181">
        <f t="shared" si="106"/>
        <v>0</v>
      </c>
      <c r="BH329" s="181">
        <f t="shared" si="107"/>
        <v>0</v>
      </c>
      <c r="BI329" s="181">
        <f t="shared" si="108"/>
        <v>0</v>
      </c>
      <c r="BJ329" s="15" t="s">
        <v>22</v>
      </c>
      <c r="BK329" s="181">
        <f t="shared" si="109"/>
        <v>0</v>
      </c>
      <c r="BL329" s="15" t="s">
        <v>143</v>
      </c>
      <c r="BM329" s="15" t="s">
        <v>2549</v>
      </c>
    </row>
    <row r="330" spans="2:65" s="1" customFormat="1" ht="31.5" customHeight="1">
      <c r="B330" s="32"/>
      <c r="C330" s="170" t="s">
        <v>544</v>
      </c>
      <c r="D330" s="170" t="s">
        <v>145</v>
      </c>
      <c r="E330" s="171" t="s">
        <v>977</v>
      </c>
      <c r="F330" s="172" t="s">
        <v>2550</v>
      </c>
      <c r="G330" s="173" t="s">
        <v>153</v>
      </c>
      <c r="H330" s="174">
        <v>2</v>
      </c>
      <c r="I330" s="175"/>
      <c r="J330" s="176">
        <f t="shared" si="100"/>
        <v>0</v>
      </c>
      <c r="K330" s="172" t="s">
        <v>149</v>
      </c>
      <c r="L330" s="52"/>
      <c r="M330" s="177" t="s">
        <v>20</v>
      </c>
      <c r="N330" s="178" t="s">
        <v>45</v>
      </c>
      <c r="O330" s="33"/>
      <c r="P330" s="179">
        <f t="shared" si="101"/>
        <v>0</v>
      </c>
      <c r="Q330" s="179">
        <v>0</v>
      </c>
      <c r="R330" s="179">
        <f t="shared" si="102"/>
        <v>0</v>
      </c>
      <c r="S330" s="179">
        <v>0</v>
      </c>
      <c r="T330" s="180">
        <f t="shared" si="103"/>
        <v>0</v>
      </c>
      <c r="AR330" s="15" t="s">
        <v>143</v>
      </c>
      <c r="AT330" s="15" t="s">
        <v>145</v>
      </c>
      <c r="AU330" s="15" t="s">
        <v>22</v>
      </c>
      <c r="AY330" s="15" t="s">
        <v>144</v>
      </c>
      <c r="BE330" s="181">
        <f t="shared" si="104"/>
        <v>0</v>
      </c>
      <c r="BF330" s="181">
        <f t="shared" si="105"/>
        <v>0</v>
      </c>
      <c r="BG330" s="181">
        <f t="shared" si="106"/>
        <v>0</v>
      </c>
      <c r="BH330" s="181">
        <f t="shared" si="107"/>
        <v>0</v>
      </c>
      <c r="BI330" s="181">
        <f t="shared" si="108"/>
        <v>0</v>
      </c>
      <c r="BJ330" s="15" t="s">
        <v>22</v>
      </c>
      <c r="BK330" s="181">
        <f t="shared" si="109"/>
        <v>0</v>
      </c>
      <c r="BL330" s="15" t="s">
        <v>143</v>
      </c>
      <c r="BM330" s="15" t="s">
        <v>2551</v>
      </c>
    </row>
    <row r="331" spans="2:65" s="1" customFormat="1" ht="22.5" customHeight="1">
      <c r="B331" s="32"/>
      <c r="C331" s="170" t="s">
        <v>548</v>
      </c>
      <c r="D331" s="170" t="s">
        <v>145</v>
      </c>
      <c r="E331" s="171" t="s">
        <v>981</v>
      </c>
      <c r="F331" s="172" t="s">
        <v>2552</v>
      </c>
      <c r="G331" s="173" t="s">
        <v>153</v>
      </c>
      <c r="H331" s="174">
        <v>26</v>
      </c>
      <c r="I331" s="175"/>
      <c r="J331" s="176">
        <f t="shared" si="100"/>
        <v>0</v>
      </c>
      <c r="K331" s="172" t="s">
        <v>149</v>
      </c>
      <c r="L331" s="52"/>
      <c r="M331" s="177" t="s">
        <v>20</v>
      </c>
      <c r="N331" s="178" t="s">
        <v>45</v>
      </c>
      <c r="O331" s="33"/>
      <c r="P331" s="179">
        <f t="shared" si="101"/>
        <v>0</v>
      </c>
      <c r="Q331" s="179">
        <v>0</v>
      </c>
      <c r="R331" s="179">
        <f t="shared" si="102"/>
        <v>0</v>
      </c>
      <c r="S331" s="179">
        <v>0</v>
      </c>
      <c r="T331" s="180">
        <f t="shared" si="103"/>
        <v>0</v>
      </c>
      <c r="AR331" s="15" t="s">
        <v>143</v>
      </c>
      <c r="AT331" s="15" t="s">
        <v>145</v>
      </c>
      <c r="AU331" s="15" t="s">
        <v>22</v>
      </c>
      <c r="AY331" s="15" t="s">
        <v>144</v>
      </c>
      <c r="BE331" s="181">
        <f t="shared" si="104"/>
        <v>0</v>
      </c>
      <c r="BF331" s="181">
        <f t="shared" si="105"/>
        <v>0</v>
      </c>
      <c r="BG331" s="181">
        <f t="shared" si="106"/>
        <v>0</v>
      </c>
      <c r="BH331" s="181">
        <f t="shared" si="107"/>
        <v>0</v>
      </c>
      <c r="BI331" s="181">
        <f t="shared" si="108"/>
        <v>0</v>
      </c>
      <c r="BJ331" s="15" t="s">
        <v>22</v>
      </c>
      <c r="BK331" s="181">
        <f t="shared" si="109"/>
        <v>0</v>
      </c>
      <c r="BL331" s="15" t="s">
        <v>143</v>
      </c>
      <c r="BM331" s="15" t="s">
        <v>2553</v>
      </c>
    </row>
    <row r="332" spans="2:65" s="1" customFormat="1" ht="22.5" customHeight="1">
      <c r="B332" s="32"/>
      <c r="C332" s="170" t="s">
        <v>552</v>
      </c>
      <c r="D332" s="170" t="s">
        <v>145</v>
      </c>
      <c r="E332" s="171" t="s">
        <v>985</v>
      </c>
      <c r="F332" s="172" t="s">
        <v>2516</v>
      </c>
      <c r="G332" s="173" t="s">
        <v>153</v>
      </c>
      <c r="H332" s="174">
        <v>56</v>
      </c>
      <c r="I332" s="175"/>
      <c r="J332" s="176">
        <f t="shared" si="100"/>
        <v>0</v>
      </c>
      <c r="K332" s="172" t="s">
        <v>149</v>
      </c>
      <c r="L332" s="52"/>
      <c r="M332" s="177" t="s">
        <v>20</v>
      </c>
      <c r="N332" s="178" t="s">
        <v>45</v>
      </c>
      <c r="O332" s="33"/>
      <c r="P332" s="179">
        <f t="shared" si="101"/>
        <v>0</v>
      </c>
      <c r="Q332" s="179">
        <v>0</v>
      </c>
      <c r="R332" s="179">
        <f t="shared" si="102"/>
        <v>0</v>
      </c>
      <c r="S332" s="179">
        <v>0</v>
      </c>
      <c r="T332" s="180">
        <f t="shared" si="103"/>
        <v>0</v>
      </c>
      <c r="AR332" s="15" t="s">
        <v>143</v>
      </c>
      <c r="AT332" s="15" t="s">
        <v>145</v>
      </c>
      <c r="AU332" s="15" t="s">
        <v>22</v>
      </c>
      <c r="AY332" s="15" t="s">
        <v>144</v>
      </c>
      <c r="BE332" s="181">
        <f t="shared" si="104"/>
        <v>0</v>
      </c>
      <c r="BF332" s="181">
        <f t="shared" si="105"/>
        <v>0</v>
      </c>
      <c r="BG332" s="181">
        <f t="shared" si="106"/>
        <v>0</v>
      </c>
      <c r="BH332" s="181">
        <f t="shared" si="107"/>
        <v>0</v>
      </c>
      <c r="BI332" s="181">
        <f t="shared" si="108"/>
        <v>0</v>
      </c>
      <c r="BJ332" s="15" t="s">
        <v>22</v>
      </c>
      <c r="BK332" s="181">
        <f t="shared" si="109"/>
        <v>0</v>
      </c>
      <c r="BL332" s="15" t="s">
        <v>143</v>
      </c>
      <c r="BM332" s="15" t="s">
        <v>2554</v>
      </c>
    </row>
    <row r="333" spans="2:65" s="1" customFormat="1" ht="22.5" customHeight="1">
      <c r="B333" s="32"/>
      <c r="C333" s="170" t="s">
        <v>556</v>
      </c>
      <c r="D333" s="170" t="s">
        <v>145</v>
      </c>
      <c r="E333" s="171" t="s">
        <v>2555</v>
      </c>
      <c r="F333" s="172" t="s">
        <v>2556</v>
      </c>
      <c r="G333" s="173" t="s">
        <v>148</v>
      </c>
      <c r="H333" s="174">
        <v>25</v>
      </c>
      <c r="I333" s="175"/>
      <c r="J333" s="176">
        <f t="shared" si="100"/>
        <v>0</v>
      </c>
      <c r="K333" s="172" t="s">
        <v>1286</v>
      </c>
      <c r="L333" s="52"/>
      <c r="M333" s="177" t="s">
        <v>20</v>
      </c>
      <c r="N333" s="178" t="s">
        <v>45</v>
      </c>
      <c r="O333" s="33"/>
      <c r="P333" s="179">
        <f t="shared" si="101"/>
        <v>0</v>
      </c>
      <c r="Q333" s="179">
        <v>0</v>
      </c>
      <c r="R333" s="179">
        <f t="shared" si="102"/>
        <v>0</v>
      </c>
      <c r="S333" s="179">
        <v>0</v>
      </c>
      <c r="T333" s="180">
        <f t="shared" si="103"/>
        <v>0</v>
      </c>
      <c r="AR333" s="15" t="s">
        <v>143</v>
      </c>
      <c r="AT333" s="15" t="s">
        <v>145</v>
      </c>
      <c r="AU333" s="15" t="s">
        <v>22</v>
      </c>
      <c r="AY333" s="15" t="s">
        <v>144</v>
      </c>
      <c r="BE333" s="181">
        <f t="shared" si="104"/>
        <v>0</v>
      </c>
      <c r="BF333" s="181">
        <f t="shared" si="105"/>
        <v>0</v>
      </c>
      <c r="BG333" s="181">
        <f t="shared" si="106"/>
        <v>0</v>
      </c>
      <c r="BH333" s="181">
        <f t="shared" si="107"/>
        <v>0</v>
      </c>
      <c r="BI333" s="181">
        <f t="shared" si="108"/>
        <v>0</v>
      </c>
      <c r="BJ333" s="15" t="s">
        <v>22</v>
      </c>
      <c r="BK333" s="181">
        <f t="shared" si="109"/>
        <v>0</v>
      </c>
      <c r="BL333" s="15" t="s">
        <v>143</v>
      </c>
      <c r="BM333" s="15" t="s">
        <v>2557</v>
      </c>
    </row>
    <row r="334" spans="2:65" s="1" customFormat="1" ht="22.5" customHeight="1">
      <c r="B334" s="32"/>
      <c r="C334" s="170" t="s">
        <v>560</v>
      </c>
      <c r="D334" s="170" t="s">
        <v>145</v>
      </c>
      <c r="E334" s="171" t="s">
        <v>2558</v>
      </c>
      <c r="F334" s="172" t="s">
        <v>2559</v>
      </c>
      <c r="G334" s="173" t="s">
        <v>148</v>
      </c>
      <c r="H334" s="174">
        <v>2</v>
      </c>
      <c r="I334" s="175"/>
      <c r="J334" s="176">
        <f t="shared" si="100"/>
        <v>0</v>
      </c>
      <c r="K334" s="172" t="s">
        <v>1286</v>
      </c>
      <c r="L334" s="52"/>
      <c r="M334" s="177" t="s">
        <v>20</v>
      </c>
      <c r="N334" s="178" t="s">
        <v>45</v>
      </c>
      <c r="O334" s="33"/>
      <c r="P334" s="179">
        <f t="shared" si="101"/>
        <v>0</v>
      </c>
      <c r="Q334" s="179">
        <v>0</v>
      </c>
      <c r="R334" s="179">
        <f t="shared" si="102"/>
        <v>0</v>
      </c>
      <c r="S334" s="179">
        <v>0</v>
      </c>
      <c r="T334" s="180">
        <f t="shared" si="103"/>
        <v>0</v>
      </c>
      <c r="AR334" s="15" t="s">
        <v>143</v>
      </c>
      <c r="AT334" s="15" t="s">
        <v>145</v>
      </c>
      <c r="AU334" s="15" t="s">
        <v>22</v>
      </c>
      <c r="AY334" s="15" t="s">
        <v>144</v>
      </c>
      <c r="BE334" s="181">
        <f t="shared" si="104"/>
        <v>0</v>
      </c>
      <c r="BF334" s="181">
        <f t="shared" si="105"/>
        <v>0</v>
      </c>
      <c r="BG334" s="181">
        <f t="shared" si="106"/>
        <v>0</v>
      </c>
      <c r="BH334" s="181">
        <f t="shared" si="107"/>
        <v>0</v>
      </c>
      <c r="BI334" s="181">
        <f t="shared" si="108"/>
        <v>0</v>
      </c>
      <c r="BJ334" s="15" t="s">
        <v>22</v>
      </c>
      <c r="BK334" s="181">
        <f t="shared" si="109"/>
        <v>0</v>
      </c>
      <c r="BL334" s="15" t="s">
        <v>143</v>
      </c>
      <c r="BM334" s="15" t="s">
        <v>2560</v>
      </c>
    </row>
    <row r="335" spans="2:65" s="1" customFormat="1" ht="22.5" customHeight="1">
      <c r="B335" s="32"/>
      <c r="C335" s="170" t="s">
        <v>564</v>
      </c>
      <c r="D335" s="170" t="s">
        <v>145</v>
      </c>
      <c r="E335" s="171" t="s">
        <v>2561</v>
      </c>
      <c r="F335" s="172" t="s">
        <v>2562</v>
      </c>
      <c r="G335" s="173" t="s">
        <v>153</v>
      </c>
      <c r="H335" s="174">
        <v>28</v>
      </c>
      <c r="I335" s="175"/>
      <c r="J335" s="176">
        <f t="shared" si="100"/>
        <v>0</v>
      </c>
      <c r="K335" s="172" t="s">
        <v>1286</v>
      </c>
      <c r="L335" s="52"/>
      <c r="M335" s="177" t="s">
        <v>20</v>
      </c>
      <c r="N335" s="178" t="s">
        <v>45</v>
      </c>
      <c r="O335" s="33"/>
      <c r="P335" s="179">
        <f t="shared" si="101"/>
        <v>0</v>
      </c>
      <c r="Q335" s="179">
        <v>0</v>
      </c>
      <c r="R335" s="179">
        <f t="shared" si="102"/>
        <v>0</v>
      </c>
      <c r="S335" s="179">
        <v>0</v>
      </c>
      <c r="T335" s="180">
        <f t="shared" si="103"/>
        <v>0</v>
      </c>
      <c r="AR335" s="15" t="s">
        <v>143</v>
      </c>
      <c r="AT335" s="15" t="s">
        <v>145</v>
      </c>
      <c r="AU335" s="15" t="s">
        <v>22</v>
      </c>
      <c r="AY335" s="15" t="s">
        <v>144</v>
      </c>
      <c r="BE335" s="181">
        <f t="shared" si="104"/>
        <v>0</v>
      </c>
      <c r="BF335" s="181">
        <f t="shared" si="105"/>
        <v>0</v>
      </c>
      <c r="BG335" s="181">
        <f t="shared" si="106"/>
        <v>0</v>
      </c>
      <c r="BH335" s="181">
        <f t="shared" si="107"/>
        <v>0</v>
      </c>
      <c r="BI335" s="181">
        <f t="shared" si="108"/>
        <v>0</v>
      </c>
      <c r="BJ335" s="15" t="s">
        <v>22</v>
      </c>
      <c r="BK335" s="181">
        <f t="shared" si="109"/>
        <v>0</v>
      </c>
      <c r="BL335" s="15" t="s">
        <v>143</v>
      </c>
      <c r="BM335" s="15" t="s">
        <v>2563</v>
      </c>
    </row>
    <row r="336" spans="2:65" s="1" customFormat="1" ht="22.5" customHeight="1">
      <c r="B336" s="32"/>
      <c r="C336" s="170" t="s">
        <v>568</v>
      </c>
      <c r="D336" s="170" t="s">
        <v>145</v>
      </c>
      <c r="E336" s="171" t="s">
        <v>2564</v>
      </c>
      <c r="F336" s="172" t="s">
        <v>2565</v>
      </c>
      <c r="G336" s="173" t="s">
        <v>153</v>
      </c>
      <c r="H336" s="174">
        <v>28</v>
      </c>
      <c r="I336" s="175"/>
      <c r="J336" s="176">
        <f t="shared" si="100"/>
        <v>0</v>
      </c>
      <c r="K336" s="172" t="s">
        <v>1286</v>
      </c>
      <c r="L336" s="52"/>
      <c r="M336" s="177" t="s">
        <v>20</v>
      </c>
      <c r="N336" s="178" t="s">
        <v>45</v>
      </c>
      <c r="O336" s="33"/>
      <c r="P336" s="179">
        <f t="shared" si="101"/>
        <v>0</v>
      </c>
      <c r="Q336" s="179">
        <v>0</v>
      </c>
      <c r="R336" s="179">
        <f t="shared" si="102"/>
        <v>0</v>
      </c>
      <c r="S336" s="179">
        <v>0</v>
      </c>
      <c r="T336" s="180">
        <f t="shared" si="103"/>
        <v>0</v>
      </c>
      <c r="AR336" s="15" t="s">
        <v>143</v>
      </c>
      <c r="AT336" s="15" t="s">
        <v>145</v>
      </c>
      <c r="AU336" s="15" t="s">
        <v>22</v>
      </c>
      <c r="AY336" s="15" t="s">
        <v>144</v>
      </c>
      <c r="BE336" s="181">
        <f t="shared" si="104"/>
        <v>0</v>
      </c>
      <c r="BF336" s="181">
        <f t="shared" si="105"/>
        <v>0</v>
      </c>
      <c r="BG336" s="181">
        <f t="shared" si="106"/>
        <v>0</v>
      </c>
      <c r="BH336" s="181">
        <f t="shared" si="107"/>
        <v>0</v>
      </c>
      <c r="BI336" s="181">
        <f t="shared" si="108"/>
        <v>0</v>
      </c>
      <c r="BJ336" s="15" t="s">
        <v>22</v>
      </c>
      <c r="BK336" s="181">
        <f t="shared" si="109"/>
        <v>0</v>
      </c>
      <c r="BL336" s="15" t="s">
        <v>143</v>
      </c>
      <c r="BM336" s="15" t="s">
        <v>2566</v>
      </c>
    </row>
    <row r="337" spans="2:65" s="1" customFormat="1" ht="44.25" customHeight="1">
      <c r="B337" s="32"/>
      <c r="C337" s="170" t="s">
        <v>572</v>
      </c>
      <c r="D337" s="170" t="s">
        <v>145</v>
      </c>
      <c r="E337" s="171" t="s">
        <v>989</v>
      </c>
      <c r="F337" s="172" t="s">
        <v>2567</v>
      </c>
      <c r="G337" s="173" t="s">
        <v>148</v>
      </c>
      <c r="H337" s="174">
        <v>3</v>
      </c>
      <c r="I337" s="175"/>
      <c r="J337" s="176">
        <f t="shared" si="100"/>
        <v>0</v>
      </c>
      <c r="K337" s="172" t="s">
        <v>149</v>
      </c>
      <c r="L337" s="52"/>
      <c r="M337" s="177" t="s">
        <v>20</v>
      </c>
      <c r="N337" s="178" t="s">
        <v>45</v>
      </c>
      <c r="O337" s="33"/>
      <c r="P337" s="179">
        <f t="shared" si="101"/>
        <v>0</v>
      </c>
      <c r="Q337" s="179">
        <v>0</v>
      </c>
      <c r="R337" s="179">
        <f t="shared" si="102"/>
        <v>0</v>
      </c>
      <c r="S337" s="179">
        <v>0</v>
      </c>
      <c r="T337" s="180">
        <f t="shared" si="103"/>
        <v>0</v>
      </c>
      <c r="AR337" s="15" t="s">
        <v>143</v>
      </c>
      <c r="AT337" s="15" t="s">
        <v>145</v>
      </c>
      <c r="AU337" s="15" t="s">
        <v>22</v>
      </c>
      <c r="AY337" s="15" t="s">
        <v>144</v>
      </c>
      <c r="BE337" s="181">
        <f t="shared" si="104"/>
        <v>0</v>
      </c>
      <c r="BF337" s="181">
        <f t="shared" si="105"/>
        <v>0</v>
      </c>
      <c r="BG337" s="181">
        <f t="shared" si="106"/>
        <v>0</v>
      </c>
      <c r="BH337" s="181">
        <f t="shared" si="107"/>
        <v>0</v>
      </c>
      <c r="BI337" s="181">
        <f t="shared" si="108"/>
        <v>0</v>
      </c>
      <c r="BJ337" s="15" t="s">
        <v>22</v>
      </c>
      <c r="BK337" s="181">
        <f t="shared" si="109"/>
        <v>0</v>
      </c>
      <c r="BL337" s="15" t="s">
        <v>143</v>
      </c>
      <c r="BM337" s="15" t="s">
        <v>2568</v>
      </c>
    </row>
    <row r="338" spans="2:65" s="1" customFormat="1" ht="22.5" customHeight="1">
      <c r="B338" s="32"/>
      <c r="C338" s="170" t="s">
        <v>576</v>
      </c>
      <c r="D338" s="170" t="s">
        <v>145</v>
      </c>
      <c r="E338" s="171" t="s">
        <v>993</v>
      </c>
      <c r="F338" s="172" t="s">
        <v>2569</v>
      </c>
      <c r="G338" s="173" t="s">
        <v>148</v>
      </c>
      <c r="H338" s="174">
        <v>1</v>
      </c>
      <c r="I338" s="175"/>
      <c r="J338" s="176">
        <f t="shared" si="100"/>
        <v>0</v>
      </c>
      <c r="K338" s="172" t="s">
        <v>149</v>
      </c>
      <c r="L338" s="52"/>
      <c r="M338" s="177" t="s">
        <v>20</v>
      </c>
      <c r="N338" s="178" t="s">
        <v>45</v>
      </c>
      <c r="O338" s="33"/>
      <c r="P338" s="179">
        <f t="shared" si="101"/>
        <v>0</v>
      </c>
      <c r="Q338" s="179">
        <v>0</v>
      </c>
      <c r="R338" s="179">
        <f t="shared" si="102"/>
        <v>0</v>
      </c>
      <c r="S338" s="179">
        <v>0</v>
      </c>
      <c r="T338" s="180">
        <f t="shared" si="103"/>
        <v>0</v>
      </c>
      <c r="AR338" s="15" t="s">
        <v>143</v>
      </c>
      <c r="AT338" s="15" t="s">
        <v>145</v>
      </c>
      <c r="AU338" s="15" t="s">
        <v>22</v>
      </c>
      <c r="AY338" s="15" t="s">
        <v>144</v>
      </c>
      <c r="BE338" s="181">
        <f t="shared" si="104"/>
        <v>0</v>
      </c>
      <c r="BF338" s="181">
        <f t="shared" si="105"/>
        <v>0</v>
      </c>
      <c r="BG338" s="181">
        <f t="shared" si="106"/>
        <v>0</v>
      </c>
      <c r="BH338" s="181">
        <f t="shared" si="107"/>
        <v>0</v>
      </c>
      <c r="BI338" s="181">
        <f t="shared" si="108"/>
        <v>0</v>
      </c>
      <c r="BJ338" s="15" t="s">
        <v>22</v>
      </c>
      <c r="BK338" s="181">
        <f t="shared" si="109"/>
        <v>0</v>
      </c>
      <c r="BL338" s="15" t="s">
        <v>143</v>
      </c>
      <c r="BM338" s="15" t="s">
        <v>2570</v>
      </c>
    </row>
    <row r="339" spans="2:65" s="1" customFormat="1" ht="22.5" customHeight="1">
      <c r="B339" s="32"/>
      <c r="C339" s="170" t="s">
        <v>580</v>
      </c>
      <c r="D339" s="170" t="s">
        <v>145</v>
      </c>
      <c r="E339" s="171" t="s">
        <v>996</v>
      </c>
      <c r="F339" s="172" t="s">
        <v>2571</v>
      </c>
      <c r="G339" s="173" t="s">
        <v>148</v>
      </c>
      <c r="H339" s="174">
        <v>1</v>
      </c>
      <c r="I339" s="175"/>
      <c r="J339" s="176">
        <f t="shared" si="100"/>
        <v>0</v>
      </c>
      <c r="K339" s="172" t="s">
        <v>149</v>
      </c>
      <c r="L339" s="52"/>
      <c r="M339" s="177" t="s">
        <v>20</v>
      </c>
      <c r="N339" s="178" t="s">
        <v>45</v>
      </c>
      <c r="O339" s="33"/>
      <c r="P339" s="179">
        <f t="shared" si="101"/>
        <v>0</v>
      </c>
      <c r="Q339" s="179">
        <v>0</v>
      </c>
      <c r="R339" s="179">
        <f t="shared" si="102"/>
        <v>0</v>
      </c>
      <c r="S339" s="179">
        <v>0</v>
      </c>
      <c r="T339" s="180">
        <f t="shared" si="103"/>
        <v>0</v>
      </c>
      <c r="AR339" s="15" t="s">
        <v>143</v>
      </c>
      <c r="AT339" s="15" t="s">
        <v>145</v>
      </c>
      <c r="AU339" s="15" t="s">
        <v>22</v>
      </c>
      <c r="AY339" s="15" t="s">
        <v>144</v>
      </c>
      <c r="BE339" s="181">
        <f t="shared" si="104"/>
        <v>0</v>
      </c>
      <c r="BF339" s="181">
        <f t="shared" si="105"/>
        <v>0</v>
      </c>
      <c r="BG339" s="181">
        <f t="shared" si="106"/>
        <v>0</v>
      </c>
      <c r="BH339" s="181">
        <f t="shared" si="107"/>
        <v>0</v>
      </c>
      <c r="BI339" s="181">
        <f t="shared" si="108"/>
        <v>0</v>
      </c>
      <c r="BJ339" s="15" t="s">
        <v>22</v>
      </c>
      <c r="BK339" s="181">
        <f t="shared" si="109"/>
        <v>0</v>
      </c>
      <c r="BL339" s="15" t="s">
        <v>143</v>
      </c>
      <c r="BM339" s="15" t="s">
        <v>2572</v>
      </c>
    </row>
    <row r="340" spans="2:65" s="1" customFormat="1" ht="22.5" customHeight="1">
      <c r="B340" s="32"/>
      <c r="C340" s="170" t="s">
        <v>584</v>
      </c>
      <c r="D340" s="170" t="s">
        <v>145</v>
      </c>
      <c r="E340" s="171" t="s">
        <v>1002</v>
      </c>
      <c r="F340" s="172" t="s">
        <v>2573</v>
      </c>
      <c r="G340" s="173" t="s">
        <v>153</v>
      </c>
      <c r="H340" s="174">
        <v>1</v>
      </c>
      <c r="I340" s="175"/>
      <c r="J340" s="176">
        <f t="shared" si="100"/>
        <v>0</v>
      </c>
      <c r="K340" s="172" t="s">
        <v>149</v>
      </c>
      <c r="L340" s="52"/>
      <c r="M340" s="177" t="s">
        <v>20</v>
      </c>
      <c r="N340" s="178" t="s">
        <v>45</v>
      </c>
      <c r="O340" s="33"/>
      <c r="P340" s="179">
        <f t="shared" si="101"/>
        <v>0</v>
      </c>
      <c r="Q340" s="179">
        <v>0</v>
      </c>
      <c r="R340" s="179">
        <f t="shared" si="102"/>
        <v>0</v>
      </c>
      <c r="S340" s="179">
        <v>0</v>
      </c>
      <c r="T340" s="180">
        <f t="shared" si="103"/>
        <v>0</v>
      </c>
      <c r="AR340" s="15" t="s">
        <v>143</v>
      </c>
      <c r="AT340" s="15" t="s">
        <v>145</v>
      </c>
      <c r="AU340" s="15" t="s">
        <v>22</v>
      </c>
      <c r="AY340" s="15" t="s">
        <v>144</v>
      </c>
      <c r="BE340" s="181">
        <f t="shared" si="104"/>
        <v>0</v>
      </c>
      <c r="BF340" s="181">
        <f t="shared" si="105"/>
        <v>0</v>
      </c>
      <c r="BG340" s="181">
        <f t="shared" si="106"/>
        <v>0</v>
      </c>
      <c r="BH340" s="181">
        <f t="shared" si="107"/>
        <v>0</v>
      </c>
      <c r="BI340" s="181">
        <f t="shared" si="108"/>
        <v>0</v>
      </c>
      <c r="BJ340" s="15" t="s">
        <v>22</v>
      </c>
      <c r="BK340" s="181">
        <f t="shared" si="109"/>
        <v>0</v>
      </c>
      <c r="BL340" s="15" t="s">
        <v>143</v>
      </c>
      <c r="BM340" s="15" t="s">
        <v>2574</v>
      </c>
    </row>
    <row r="341" spans="2:65" s="1" customFormat="1" ht="22.5" customHeight="1">
      <c r="B341" s="32"/>
      <c r="C341" s="170" t="s">
        <v>588</v>
      </c>
      <c r="D341" s="170" t="s">
        <v>145</v>
      </c>
      <c r="E341" s="171" t="s">
        <v>1014</v>
      </c>
      <c r="F341" s="172" t="s">
        <v>2575</v>
      </c>
      <c r="G341" s="173" t="s">
        <v>153</v>
      </c>
      <c r="H341" s="174">
        <v>4</v>
      </c>
      <c r="I341" s="175"/>
      <c r="J341" s="176">
        <f t="shared" si="100"/>
        <v>0</v>
      </c>
      <c r="K341" s="172" t="s">
        <v>149</v>
      </c>
      <c r="L341" s="52"/>
      <c r="M341" s="177" t="s">
        <v>20</v>
      </c>
      <c r="N341" s="178" t="s">
        <v>45</v>
      </c>
      <c r="O341" s="33"/>
      <c r="P341" s="179">
        <f t="shared" si="101"/>
        <v>0</v>
      </c>
      <c r="Q341" s="179">
        <v>0</v>
      </c>
      <c r="R341" s="179">
        <f t="shared" si="102"/>
        <v>0</v>
      </c>
      <c r="S341" s="179">
        <v>0</v>
      </c>
      <c r="T341" s="180">
        <f t="shared" si="103"/>
        <v>0</v>
      </c>
      <c r="AR341" s="15" t="s">
        <v>143</v>
      </c>
      <c r="AT341" s="15" t="s">
        <v>145</v>
      </c>
      <c r="AU341" s="15" t="s">
        <v>22</v>
      </c>
      <c r="AY341" s="15" t="s">
        <v>144</v>
      </c>
      <c r="BE341" s="181">
        <f t="shared" si="104"/>
        <v>0</v>
      </c>
      <c r="BF341" s="181">
        <f t="shared" si="105"/>
        <v>0</v>
      </c>
      <c r="BG341" s="181">
        <f t="shared" si="106"/>
        <v>0</v>
      </c>
      <c r="BH341" s="181">
        <f t="shared" si="107"/>
        <v>0</v>
      </c>
      <c r="BI341" s="181">
        <f t="shared" si="108"/>
        <v>0</v>
      </c>
      <c r="BJ341" s="15" t="s">
        <v>22</v>
      </c>
      <c r="BK341" s="181">
        <f t="shared" si="109"/>
        <v>0</v>
      </c>
      <c r="BL341" s="15" t="s">
        <v>143</v>
      </c>
      <c r="BM341" s="15" t="s">
        <v>2576</v>
      </c>
    </row>
    <row r="342" spans="2:65" s="1" customFormat="1" ht="31.5" customHeight="1">
      <c r="B342" s="32"/>
      <c r="C342" s="170" t="s">
        <v>592</v>
      </c>
      <c r="D342" s="170" t="s">
        <v>145</v>
      </c>
      <c r="E342" s="171" t="s">
        <v>1018</v>
      </c>
      <c r="F342" s="172" t="s">
        <v>2577</v>
      </c>
      <c r="G342" s="173" t="s">
        <v>153</v>
      </c>
      <c r="H342" s="174">
        <v>4</v>
      </c>
      <c r="I342" s="175"/>
      <c r="J342" s="176">
        <f t="shared" si="100"/>
        <v>0</v>
      </c>
      <c r="K342" s="172" t="s">
        <v>149</v>
      </c>
      <c r="L342" s="52"/>
      <c r="M342" s="177" t="s">
        <v>20</v>
      </c>
      <c r="N342" s="178" t="s">
        <v>45</v>
      </c>
      <c r="O342" s="33"/>
      <c r="P342" s="179">
        <f t="shared" si="101"/>
        <v>0</v>
      </c>
      <c r="Q342" s="179">
        <v>0</v>
      </c>
      <c r="R342" s="179">
        <f t="shared" si="102"/>
        <v>0</v>
      </c>
      <c r="S342" s="179">
        <v>0</v>
      </c>
      <c r="T342" s="180">
        <f t="shared" si="103"/>
        <v>0</v>
      </c>
      <c r="AR342" s="15" t="s">
        <v>143</v>
      </c>
      <c r="AT342" s="15" t="s">
        <v>145</v>
      </c>
      <c r="AU342" s="15" t="s">
        <v>22</v>
      </c>
      <c r="AY342" s="15" t="s">
        <v>144</v>
      </c>
      <c r="BE342" s="181">
        <f t="shared" si="104"/>
        <v>0</v>
      </c>
      <c r="BF342" s="181">
        <f t="shared" si="105"/>
        <v>0</v>
      </c>
      <c r="BG342" s="181">
        <f t="shared" si="106"/>
        <v>0</v>
      </c>
      <c r="BH342" s="181">
        <f t="shared" si="107"/>
        <v>0</v>
      </c>
      <c r="BI342" s="181">
        <f t="shared" si="108"/>
        <v>0</v>
      </c>
      <c r="BJ342" s="15" t="s">
        <v>22</v>
      </c>
      <c r="BK342" s="181">
        <f t="shared" si="109"/>
        <v>0</v>
      </c>
      <c r="BL342" s="15" t="s">
        <v>143</v>
      </c>
      <c r="BM342" s="15" t="s">
        <v>2578</v>
      </c>
    </row>
    <row r="343" spans="2:65" s="1" customFormat="1" ht="22.5" customHeight="1">
      <c r="B343" s="32"/>
      <c r="C343" s="170" t="s">
        <v>596</v>
      </c>
      <c r="D343" s="170" t="s">
        <v>145</v>
      </c>
      <c r="E343" s="171" t="s">
        <v>2579</v>
      </c>
      <c r="F343" s="172" t="s">
        <v>2580</v>
      </c>
      <c r="G343" s="173" t="s">
        <v>153</v>
      </c>
      <c r="H343" s="174">
        <v>4</v>
      </c>
      <c r="I343" s="175"/>
      <c r="J343" s="176">
        <f t="shared" si="100"/>
        <v>0</v>
      </c>
      <c r="K343" s="172" t="s">
        <v>1286</v>
      </c>
      <c r="L343" s="52"/>
      <c r="M343" s="177" t="s">
        <v>20</v>
      </c>
      <c r="N343" s="178" t="s">
        <v>45</v>
      </c>
      <c r="O343" s="33"/>
      <c r="P343" s="179">
        <f t="shared" si="101"/>
        <v>0</v>
      </c>
      <c r="Q343" s="179">
        <v>0</v>
      </c>
      <c r="R343" s="179">
        <f t="shared" si="102"/>
        <v>0</v>
      </c>
      <c r="S343" s="179">
        <v>0</v>
      </c>
      <c r="T343" s="180">
        <f t="shared" si="103"/>
        <v>0</v>
      </c>
      <c r="AR343" s="15" t="s">
        <v>143</v>
      </c>
      <c r="AT343" s="15" t="s">
        <v>145</v>
      </c>
      <c r="AU343" s="15" t="s">
        <v>22</v>
      </c>
      <c r="AY343" s="15" t="s">
        <v>144</v>
      </c>
      <c r="BE343" s="181">
        <f t="shared" si="104"/>
        <v>0</v>
      </c>
      <c r="BF343" s="181">
        <f t="shared" si="105"/>
        <v>0</v>
      </c>
      <c r="BG343" s="181">
        <f t="shared" si="106"/>
        <v>0</v>
      </c>
      <c r="BH343" s="181">
        <f t="shared" si="107"/>
        <v>0</v>
      </c>
      <c r="BI343" s="181">
        <f t="shared" si="108"/>
        <v>0</v>
      </c>
      <c r="BJ343" s="15" t="s">
        <v>22</v>
      </c>
      <c r="BK343" s="181">
        <f t="shared" si="109"/>
        <v>0</v>
      </c>
      <c r="BL343" s="15" t="s">
        <v>143</v>
      </c>
      <c r="BM343" s="15" t="s">
        <v>2581</v>
      </c>
    </row>
    <row r="344" spans="2:65" s="1" customFormat="1" ht="22.5" customHeight="1">
      <c r="B344" s="32"/>
      <c r="C344" s="170" t="s">
        <v>600</v>
      </c>
      <c r="D344" s="170" t="s">
        <v>145</v>
      </c>
      <c r="E344" s="171" t="s">
        <v>2582</v>
      </c>
      <c r="F344" s="172" t="s">
        <v>2583</v>
      </c>
      <c r="G344" s="173" t="s">
        <v>153</v>
      </c>
      <c r="H344" s="174">
        <v>4</v>
      </c>
      <c r="I344" s="175"/>
      <c r="J344" s="176">
        <f t="shared" si="100"/>
        <v>0</v>
      </c>
      <c r="K344" s="172" t="s">
        <v>1286</v>
      </c>
      <c r="L344" s="52"/>
      <c r="M344" s="177" t="s">
        <v>20</v>
      </c>
      <c r="N344" s="178" t="s">
        <v>45</v>
      </c>
      <c r="O344" s="33"/>
      <c r="P344" s="179">
        <f t="shared" si="101"/>
        <v>0</v>
      </c>
      <c r="Q344" s="179">
        <v>0</v>
      </c>
      <c r="R344" s="179">
        <f t="shared" si="102"/>
        <v>0</v>
      </c>
      <c r="S344" s="179">
        <v>0</v>
      </c>
      <c r="T344" s="180">
        <f t="shared" si="103"/>
        <v>0</v>
      </c>
      <c r="AR344" s="15" t="s">
        <v>143</v>
      </c>
      <c r="AT344" s="15" t="s">
        <v>145</v>
      </c>
      <c r="AU344" s="15" t="s">
        <v>22</v>
      </c>
      <c r="AY344" s="15" t="s">
        <v>144</v>
      </c>
      <c r="BE344" s="181">
        <f t="shared" si="104"/>
        <v>0</v>
      </c>
      <c r="BF344" s="181">
        <f t="shared" si="105"/>
        <v>0</v>
      </c>
      <c r="BG344" s="181">
        <f t="shared" si="106"/>
        <v>0</v>
      </c>
      <c r="BH344" s="181">
        <f t="shared" si="107"/>
        <v>0</v>
      </c>
      <c r="BI344" s="181">
        <f t="shared" si="108"/>
        <v>0</v>
      </c>
      <c r="BJ344" s="15" t="s">
        <v>22</v>
      </c>
      <c r="BK344" s="181">
        <f t="shared" si="109"/>
        <v>0</v>
      </c>
      <c r="BL344" s="15" t="s">
        <v>143</v>
      </c>
      <c r="BM344" s="15" t="s">
        <v>2584</v>
      </c>
    </row>
    <row r="345" spans="2:65" s="1" customFormat="1" ht="22.5" customHeight="1">
      <c r="B345" s="32"/>
      <c r="C345" s="170" t="s">
        <v>604</v>
      </c>
      <c r="D345" s="170" t="s">
        <v>145</v>
      </c>
      <c r="E345" s="171" t="s">
        <v>2585</v>
      </c>
      <c r="F345" s="172" t="s">
        <v>2586</v>
      </c>
      <c r="G345" s="173" t="s">
        <v>153</v>
      </c>
      <c r="H345" s="174">
        <v>4</v>
      </c>
      <c r="I345" s="175"/>
      <c r="J345" s="176">
        <f t="shared" si="100"/>
        <v>0</v>
      </c>
      <c r="K345" s="172" t="s">
        <v>1286</v>
      </c>
      <c r="L345" s="52"/>
      <c r="M345" s="177" t="s">
        <v>20</v>
      </c>
      <c r="N345" s="178" t="s">
        <v>45</v>
      </c>
      <c r="O345" s="33"/>
      <c r="P345" s="179">
        <f t="shared" si="101"/>
        <v>0</v>
      </c>
      <c r="Q345" s="179">
        <v>0</v>
      </c>
      <c r="R345" s="179">
        <f t="shared" si="102"/>
        <v>0</v>
      </c>
      <c r="S345" s="179">
        <v>0</v>
      </c>
      <c r="T345" s="180">
        <f t="shared" si="103"/>
        <v>0</v>
      </c>
      <c r="AR345" s="15" t="s">
        <v>143</v>
      </c>
      <c r="AT345" s="15" t="s">
        <v>145</v>
      </c>
      <c r="AU345" s="15" t="s">
        <v>22</v>
      </c>
      <c r="AY345" s="15" t="s">
        <v>144</v>
      </c>
      <c r="BE345" s="181">
        <f t="shared" si="104"/>
        <v>0</v>
      </c>
      <c r="BF345" s="181">
        <f t="shared" si="105"/>
        <v>0</v>
      </c>
      <c r="BG345" s="181">
        <f t="shared" si="106"/>
        <v>0</v>
      </c>
      <c r="BH345" s="181">
        <f t="shared" si="107"/>
        <v>0</v>
      </c>
      <c r="BI345" s="181">
        <f t="shared" si="108"/>
        <v>0</v>
      </c>
      <c r="BJ345" s="15" t="s">
        <v>22</v>
      </c>
      <c r="BK345" s="181">
        <f t="shared" si="109"/>
        <v>0</v>
      </c>
      <c r="BL345" s="15" t="s">
        <v>143</v>
      </c>
      <c r="BM345" s="15" t="s">
        <v>2587</v>
      </c>
    </row>
    <row r="346" spans="2:65" s="1" customFormat="1" ht="22.5" customHeight="1">
      <c r="B346" s="32"/>
      <c r="C346" s="170" t="s">
        <v>608</v>
      </c>
      <c r="D346" s="170" t="s">
        <v>145</v>
      </c>
      <c r="E346" s="171" t="s">
        <v>1022</v>
      </c>
      <c r="F346" s="172" t="s">
        <v>2588</v>
      </c>
      <c r="G346" s="173" t="s">
        <v>153</v>
      </c>
      <c r="H346" s="174">
        <v>3</v>
      </c>
      <c r="I346" s="175"/>
      <c r="J346" s="176">
        <f t="shared" si="100"/>
        <v>0</v>
      </c>
      <c r="K346" s="172" t="s">
        <v>149</v>
      </c>
      <c r="L346" s="52"/>
      <c r="M346" s="177" t="s">
        <v>20</v>
      </c>
      <c r="N346" s="178" t="s">
        <v>45</v>
      </c>
      <c r="O346" s="33"/>
      <c r="P346" s="179">
        <f t="shared" si="101"/>
        <v>0</v>
      </c>
      <c r="Q346" s="179">
        <v>0</v>
      </c>
      <c r="R346" s="179">
        <f t="shared" si="102"/>
        <v>0</v>
      </c>
      <c r="S346" s="179">
        <v>0</v>
      </c>
      <c r="T346" s="180">
        <f t="shared" si="103"/>
        <v>0</v>
      </c>
      <c r="AR346" s="15" t="s">
        <v>143</v>
      </c>
      <c r="AT346" s="15" t="s">
        <v>145</v>
      </c>
      <c r="AU346" s="15" t="s">
        <v>22</v>
      </c>
      <c r="AY346" s="15" t="s">
        <v>144</v>
      </c>
      <c r="BE346" s="181">
        <f t="shared" si="104"/>
        <v>0</v>
      </c>
      <c r="BF346" s="181">
        <f t="shared" si="105"/>
        <v>0</v>
      </c>
      <c r="BG346" s="181">
        <f t="shared" si="106"/>
        <v>0</v>
      </c>
      <c r="BH346" s="181">
        <f t="shared" si="107"/>
        <v>0</v>
      </c>
      <c r="BI346" s="181">
        <f t="shared" si="108"/>
        <v>0</v>
      </c>
      <c r="BJ346" s="15" t="s">
        <v>22</v>
      </c>
      <c r="BK346" s="181">
        <f t="shared" si="109"/>
        <v>0</v>
      </c>
      <c r="BL346" s="15" t="s">
        <v>143</v>
      </c>
      <c r="BM346" s="15" t="s">
        <v>2589</v>
      </c>
    </row>
    <row r="347" spans="2:65" s="1" customFormat="1" ht="22.5" customHeight="1">
      <c r="B347" s="32"/>
      <c r="C347" s="170" t="s">
        <v>612</v>
      </c>
      <c r="D347" s="170" t="s">
        <v>145</v>
      </c>
      <c r="E347" s="171" t="s">
        <v>1038</v>
      </c>
      <c r="F347" s="172" t="s">
        <v>2590</v>
      </c>
      <c r="G347" s="173" t="s">
        <v>153</v>
      </c>
      <c r="H347" s="174">
        <v>3</v>
      </c>
      <c r="I347" s="175"/>
      <c r="J347" s="176">
        <f t="shared" si="100"/>
        <v>0</v>
      </c>
      <c r="K347" s="172" t="s">
        <v>149</v>
      </c>
      <c r="L347" s="52"/>
      <c r="M347" s="177" t="s">
        <v>20</v>
      </c>
      <c r="N347" s="178" t="s">
        <v>45</v>
      </c>
      <c r="O347" s="33"/>
      <c r="P347" s="179">
        <f t="shared" si="101"/>
        <v>0</v>
      </c>
      <c r="Q347" s="179">
        <v>0</v>
      </c>
      <c r="R347" s="179">
        <f t="shared" si="102"/>
        <v>0</v>
      </c>
      <c r="S347" s="179">
        <v>0</v>
      </c>
      <c r="T347" s="180">
        <f t="shared" si="103"/>
        <v>0</v>
      </c>
      <c r="AR347" s="15" t="s">
        <v>143</v>
      </c>
      <c r="AT347" s="15" t="s">
        <v>145</v>
      </c>
      <c r="AU347" s="15" t="s">
        <v>22</v>
      </c>
      <c r="AY347" s="15" t="s">
        <v>144</v>
      </c>
      <c r="BE347" s="181">
        <f t="shared" si="104"/>
        <v>0</v>
      </c>
      <c r="BF347" s="181">
        <f t="shared" si="105"/>
        <v>0</v>
      </c>
      <c r="BG347" s="181">
        <f t="shared" si="106"/>
        <v>0</v>
      </c>
      <c r="BH347" s="181">
        <f t="shared" si="107"/>
        <v>0</v>
      </c>
      <c r="BI347" s="181">
        <f t="shared" si="108"/>
        <v>0</v>
      </c>
      <c r="BJ347" s="15" t="s">
        <v>22</v>
      </c>
      <c r="BK347" s="181">
        <f t="shared" si="109"/>
        <v>0</v>
      </c>
      <c r="BL347" s="15" t="s">
        <v>143</v>
      </c>
      <c r="BM347" s="15" t="s">
        <v>2591</v>
      </c>
    </row>
    <row r="348" spans="2:65" s="1" customFormat="1" ht="31.5" customHeight="1">
      <c r="B348" s="32"/>
      <c r="C348" s="170" t="s">
        <v>616</v>
      </c>
      <c r="D348" s="170" t="s">
        <v>145</v>
      </c>
      <c r="E348" s="171" t="s">
        <v>1041</v>
      </c>
      <c r="F348" s="172" t="s">
        <v>2592</v>
      </c>
      <c r="G348" s="173" t="s">
        <v>153</v>
      </c>
      <c r="H348" s="174">
        <v>3</v>
      </c>
      <c r="I348" s="175"/>
      <c r="J348" s="176">
        <f t="shared" si="100"/>
        <v>0</v>
      </c>
      <c r="K348" s="172" t="s">
        <v>149</v>
      </c>
      <c r="L348" s="52"/>
      <c r="M348" s="177" t="s">
        <v>20</v>
      </c>
      <c r="N348" s="178" t="s">
        <v>45</v>
      </c>
      <c r="O348" s="33"/>
      <c r="P348" s="179">
        <f t="shared" si="101"/>
        <v>0</v>
      </c>
      <c r="Q348" s="179">
        <v>0</v>
      </c>
      <c r="R348" s="179">
        <f t="shared" si="102"/>
        <v>0</v>
      </c>
      <c r="S348" s="179">
        <v>0</v>
      </c>
      <c r="T348" s="180">
        <f t="shared" si="103"/>
        <v>0</v>
      </c>
      <c r="AR348" s="15" t="s">
        <v>143</v>
      </c>
      <c r="AT348" s="15" t="s">
        <v>145</v>
      </c>
      <c r="AU348" s="15" t="s">
        <v>22</v>
      </c>
      <c r="AY348" s="15" t="s">
        <v>144</v>
      </c>
      <c r="BE348" s="181">
        <f t="shared" si="104"/>
        <v>0</v>
      </c>
      <c r="BF348" s="181">
        <f t="shared" si="105"/>
        <v>0</v>
      </c>
      <c r="BG348" s="181">
        <f t="shared" si="106"/>
        <v>0</v>
      </c>
      <c r="BH348" s="181">
        <f t="shared" si="107"/>
        <v>0</v>
      </c>
      <c r="BI348" s="181">
        <f t="shared" si="108"/>
        <v>0</v>
      </c>
      <c r="BJ348" s="15" t="s">
        <v>22</v>
      </c>
      <c r="BK348" s="181">
        <f t="shared" si="109"/>
        <v>0</v>
      </c>
      <c r="BL348" s="15" t="s">
        <v>143</v>
      </c>
      <c r="BM348" s="15" t="s">
        <v>2593</v>
      </c>
    </row>
    <row r="349" spans="2:65" s="1" customFormat="1" ht="22.5" customHeight="1">
      <c r="B349" s="32"/>
      <c r="C349" s="170" t="s">
        <v>620</v>
      </c>
      <c r="D349" s="170" t="s">
        <v>145</v>
      </c>
      <c r="E349" s="171" t="s">
        <v>1044</v>
      </c>
      <c r="F349" s="172" t="s">
        <v>2594</v>
      </c>
      <c r="G349" s="173" t="s">
        <v>153</v>
      </c>
      <c r="H349" s="174">
        <v>3</v>
      </c>
      <c r="I349" s="175"/>
      <c r="J349" s="176">
        <f t="shared" si="100"/>
        <v>0</v>
      </c>
      <c r="K349" s="172" t="s">
        <v>149</v>
      </c>
      <c r="L349" s="52"/>
      <c r="M349" s="177" t="s">
        <v>20</v>
      </c>
      <c r="N349" s="178" t="s">
        <v>45</v>
      </c>
      <c r="O349" s="33"/>
      <c r="P349" s="179">
        <f t="shared" si="101"/>
        <v>0</v>
      </c>
      <c r="Q349" s="179">
        <v>0</v>
      </c>
      <c r="R349" s="179">
        <f t="shared" si="102"/>
        <v>0</v>
      </c>
      <c r="S349" s="179">
        <v>0</v>
      </c>
      <c r="T349" s="180">
        <f t="shared" si="103"/>
        <v>0</v>
      </c>
      <c r="AR349" s="15" t="s">
        <v>143</v>
      </c>
      <c r="AT349" s="15" t="s">
        <v>145</v>
      </c>
      <c r="AU349" s="15" t="s">
        <v>22</v>
      </c>
      <c r="AY349" s="15" t="s">
        <v>144</v>
      </c>
      <c r="BE349" s="181">
        <f t="shared" si="104"/>
        <v>0</v>
      </c>
      <c r="BF349" s="181">
        <f t="shared" si="105"/>
        <v>0</v>
      </c>
      <c r="BG349" s="181">
        <f t="shared" si="106"/>
        <v>0</v>
      </c>
      <c r="BH349" s="181">
        <f t="shared" si="107"/>
        <v>0</v>
      </c>
      <c r="BI349" s="181">
        <f t="shared" si="108"/>
        <v>0</v>
      </c>
      <c r="BJ349" s="15" t="s">
        <v>22</v>
      </c>
      <c r="BK349" s="181">
        <f t="shared" si="109"/>
        <v>0</v>
      </c>
      <c r="BL349" s="15" t="s">
        <v>143</v>
      </c>
      <c r="BM349" s="15" t="s">
        <v>2595</v>
      </c>
    </row>
    <row r="350" spans="2:65" s="1" customFormat="1" ht="22.5" customHeight="1">
      <c r="B350" s="32"/>
      <c r="C350" s="170" t="s">
        <v>624</v>
      </c>
      <c r="D350" s="170" t="s">
        <v>145</v>
      </c>
      <c r="E350" s="171" t="s">
        <v>2596</v>
      </c>
      <c r="F350" s="172" t="s">
        <v>2597</v>
      </c>
      <c r="G350" s="173" t="s">
        <v>153</v>
      </c>
      <c r="H350" s="174">
        <v>3</v>
      </c>
      <c r="I350" s="175"/>
      <c r="J350" s="176">
        <f t="shared" si="100"/>
        <v>0</v>
      </c>
      <c r="K350" s="172" t="s">
        <v>1286</v>
      </c>
      <c r="L350" s="52"/>
      <c r="M350" s="177" t="s">
        <v>20</v>
      </c>
      <c r="N350" s="178" t="s">
        <v>45</v>
      </c>
      <c r="O350" s="33"/>
      <c r="P350" s="179">
        <f t="shared" si="101"/>
        <v>0</v>
      </c>
      <c r="Q350" s="179">
        <v>0</v>
      </c>
      <c r="R350" s="179">
        <f t="shared" si="102"/>
        <v>0</v>
      </c>
      <c r="S350" s="179">
        <v>0</v>
      </c>
      <c r="T350" s="180">
        <f t="shared" si="103"/>
        <v>0</v>
      </c>
      <c r="AR350" s="15" t="s">
        <v>143</v>
      </c>
      <c r="AT350" s="15" t="s">
        <v>145</v>
      </c>
      <c r="AU350" s="15" t="s">
        <v>22</v>
      </c>
      <c r="AY350" s="15" t="s">
        <v>144</v>
      </c>
      <c r="BE350" s="181">
        <f t="shared" si="104"/>
        <v>0</v>
      </c>
      <c r="BF350" s="181">
        <f t="shared" si="105"/>
        <v>0</v>
      </c>
      <c r="BG350" s="181">
        <f t="shared" si="106"/>
        <v>0</v>
      </c>
      <c r="BH350" s="181">
        <f t="shared" si="107"/>
        <v>0</v>
      </c>
      <c r="BI350" s="181">
        <f t="shared" si="108"/>
        <v>0</v>
      </c>
      <c r="BJ350" s="15" t="s">
        <v>22</v>
      </c>
      <c r="BK350" s="181">
        <f t="shared" si="109"/>
        <v>0</v>
      </c>
      <c r="BL350" s="15" t="s">
        <v>143</v>
      </c>
      <c r="BM350" s="15" t="s">
        <v>2598</v>
      </c>
    </row>
    <row r="351" spans="2:65" s="1" customFormat="1" ht="22.5" customHeight="1">
      <c r="B351" s="32"/>
      <c r="C351" s="170" t="s">
        <v>628</v>
      </c>
      <c r="D351" s="170" t="s">
        <v>145</v>
      </c>
      <c r="E351" s="171" t="s">
        <v>2599</v>
      </c>
      <c r="F351" s="172" t="s">
        <v>2600</v>
      </c>
      <c r="G351" s="173" t="s">
        <v>153</v>
      </c>
      <c r="H351" s="174">
        <v>3</v>
      </c>
      <c r="I351" s="175"/>
      <c r="J351" s="176">
        <f aca="true" t="shared" si="110" ref="J351:J382">ROUND(I351*H351,2)</f>
        <v>0</v>
      </c>
      <c r="K351" s="172" t="s">
        <v>1286</v>
      </c>
      <c r="L351" s="52"/>
      <c r="M351" s="177" t="s">
        <v>20</v>
      </c>
      <c r="N351" s="178" t="s">
        <v>45</v>
      </c>
      <c r="O351" s="33"/>
      <c r="P351" s="179">
        <f aca="true" t="shared" si="111" ref="P351:P382">O351*H351</f>
        <v>0</v>
      </c>
      <c r="Q351" s="179">
        <v>0</v>
      </c>
      <c r="R351" s="179">
        <f aca="true" t="shared" si="112" ref="R351:R382">Q351*H351</f>
        <v>0</v>
      </c>
      <c r="S351" s="179">
        <v>0</v>
      </c>
      <c r="T351" s="180">
        <f aca="true" t="shared" si="113" ref="T351:T382">S351*H351</f>
        <v>0</v>
      </c>
      <c r="AR351" s="15" t="s">
        <v>143</v>
      </c>
      <c r="AT351" s="15" t="s">
        <v>145</v>
      </c>
      <c r="AU351" s="15" t="s">
        <v>22</v>
      </c>
      <c r="AY351" s="15" t="s">
        <v>144</v>
      </c>
      <c r="BE351" s="181">
        <f aca="true" t="shared" si="114" ref="BE351:BE381">IF(N351="základní",J351,0)</f>
        <v>0</v>
      </c>
      <c r="BF351" s="181">
        <f aca="true" t="shared" si="115" ref="BF351:BF381">IF(N351="snížená",J351,0)</f>
        <v>0</v>
      </c>
      <c r="BG351" s="181">
        <f aca="true" t="shared" si="116" ref="BG351:BG381">IF(N351="zákl. přenesená",J351,0)</f>
        <v>0</v>
      </c>
      <c r="BH351" s="181">
        <f aca="true" t="shared" si="117" ref="BH351:BH381">IF(N351="sníž. přenesená",J351,0)</f>
        <v>0</v>
      </c>
      <c r="BI351" s="181">
        <f aca="true" t="shared" si="118" ref="BI351:BI381">IF(N351="nulová",J351,0)</f>
        <v>0</v>
      </c>
      <c r="BJ351" s="15" t="s">
        <v>22</v>
      </c>
      <c r="BK351" s="181">
        <f aca="true" t="shared" si="119" ref="BK351:BK381">ROUND(I351*H351,2)</f>
        <v>0</v>
      </c>
      <c r="BL351" s="15" t="s">
        <v>143</v>
      </c>
      <c r="BM351" s="15" t="s">
        <v>2601</v>
      </c>
    </row>
    <row r="352" spans="2:65" s="1" customFormat="1" ht="22.5" customHeight="1">
      <c r="B352" s="32"/>
      <c r="C352" s="170" t="s">
        <v>630</v>
      </c>
      <c r="D352" s="170" t="s">
        <v>145</v>
      </c>
      <c r="E352" s="171" t="s">
        <v>2602</v>
      </c>
      <c r="F352" s="172" t="s">
        <v>2603</v>
      </c>
      <c r="G352" s="173" t="s">
        <v>148</v>
      </c>
      <c r="H352" s="174">
        <v>3</v>
      </c>
      <c r="I352" s="175"/>
      <c r="J352" s="176">
        <f t="shared" si="110"/>
        <v>0</v>
      </c>
      <c r="K352" s="172" t="s">
        <v>1286</v>
      </c>
      <c r="L352" s="52"/>
      <c r="M352" s="177" t="s">
        <v>20</v>
      </c>
      <c r="N352" s="178" t="s">
        <v>45</v>
      </c>
      <c r="O352" s="33"/>
      <c r="P352" s="179">
        <f t="shared" si="111"/>
        <v>0</v>
      </c>
      <c r="Q352" s="179">
        <v>0</v>
      </c>
      <c r="R352" s="179">
        <f t="shared" si="112"/>
        <v>0</v>
      </c>
      <c r="S352" s="179">
        <v>0</v>
      </c>
      <c r="T352" s="180">
        <f t="shared" si="113"/>
        <v>0</v>
      </c>
      <c r="AR352" s="15" t="s">
        <v>143</v>
      </c>
      <c r="AT352" s="15" t="s">
        <v>145</v>
      </c>
      <c r="AU352" s="15" t="s">
        <v>22</v>
      </c>
      <c r="AY352" s="15" t="s">
        <v>144</v>
      </c>
      <c r="BE352" s="181">
        <f t="shared" si="114"/>
        <v>0</v>
      </c>
      <c r="BF352" s="181">
        <f t="shared" si="115"/>
        <v>0</v>
      </c>
      <c r="BG352" s="181">
        <f t="shared" si="116"/>
        <v>0</v>
      </c>
      <c r="BH352" s="181">
        <f t="shared" si="117"/>
        <v>0</v>
      </c>
      <c r="BI352" s="181">
        <f t="shared" si="118"/>
        <v>0</v>
      </c>
      <c r="BJ352" s="15" t="s">
        <v>22</v>
      </c>
      <c r="BK352" s="181">
        <f t="shared" si="119"/>
        <v>0</v>
      </c>
      <c r="BL352" s="15" t="s">
        <v>143</v>
      </c>
      <c r="BM352" s="15" t="s">
        <v>2604</v>
      </c>
    </row>
    <row r="353" spans="2:65" s="1" customFormat="1" ht="31.5" customHeight="1">
      <c r="B353" s="32"/>
      <c r="C353" s="170" t="s">
        <v>632</v>
      </c>
      <c r="D353" s="170" t="s">
        <v>145</v>
      </c>
      <c r="E353" s="171" t="s">
        <v>1049</v>
      </c>
      <c r="F353" s="172" t="s">
        <v>2605</v>
      </c>
      <c r="G353" s="173" t="s">
        <v>153</v>
      </c>
      <c r="H353" s="174">
        <v>1</v>
      </c>
      <c r="I353" s="175"/>
      <c r="J353" s="176">
        <f t="shared" si="110"/>
        <v>0</v>
      </c>
      <c r="K353" s="172" t="s">
        <v>149</v>
      </c>
      <c r="L353" s="52"/>
      <c r="M353" s="177" t="s">
        <v>20</v>
      </c>
      <c r="N353" s="178" t="s">
        <v>45</v>
      </c>
      <c r="O353" s="33"/>
      <c r="P353" s="179">
        <f t="shared" si="111"/>
        <v>0</v>
      </c>
      <c r="Q353" s="179">
        <v>0</v>
      </c>
      <c r="R353" s="179">
        <f t="shared" si="112"/>
        <v>0</v>
      </c>
      <c r="S353" s="179">
        <v>0</v>
      </c>
      <c r="T353" s="180">
        <f t="shared" si="113"/>
        <v>0</v>
      </c>
      <c r="AR353" s="15" t="s">
        <v>143</v>
      </c>
      <c r="AT353" s="15" t="s">
        <v>145</v>
      </c>
      <c r="AU353" s="15" t="s">
        <v>22</v>
      </c>
      <c r="AY353" s="15" t="s">
        <v>144</v>
      </c>
      <c r="BE353" s="181">
        <f t="shared" si="114"/>
        <v>0</v>
      </c>
      <c r="BF353" s="181">
        <f t="shared" si="115"/>
        <v>0</v>
      </c>
      <c r="BG353" s="181">
        <f t="shared" si="116"/>
        <v>0</v>
      </c>
      <c r="BH353" s="181">
        <f t="shared" si="117"/>
        <v>0</v>
      </c>
      <c r="BI353" s="181">
        <f t="shared" si="118"/>
        <v>0</v>
      </c>
      <c r="BJ353" s="15" t="s">
        <v>22</v>
      </c>
      <c r="BK353" s="181">
        <f t="shared" si="119"/>
        <v>0</v>
      </c>
      <c r="BL353" s="15" t="s">
        <v>143</v>
      </c>
      <c r="BM353" s="15" t="s">
        <v>2606</v>
      </c>
    </row>
    <row r="354" spans="2:65" s="1" customFormat="1" ht="22.5" customHeight="1">
      <c r="B354" s="32"/>
      <c r="C354" s="170" t="s">
        <v>636</v>
      </c>
      <c r="D354" s="170" t="s">
        <v>145</v>
      </c>
      <c r="E354" s="171" t="s">
        <v>2607</v>
      </c>
      <c r="F354" s="172" t="s">
        <v>2608</v>
      </c>
      <c r="G354" s="173" t="s">
        <v>153</v>
      </c>
      <c r="H354" s="174">
        <v>1</v>
      </c>
      <c r="I354" s="175"/>
      <c r="J354" s="176">
        <f t="shared" si="110"/>
        <v>0</v>
      </c>
      <c r="K354" s="172" t="s">
        <v>1286</v>
      </c>
      <c r="L354" s="52"/>
      <c r="M354" s="177" t="s">
        <v>20</v>
      </c>
      <c r="N354" s="178" t="s">
        <v>45</v>
      </c>
      <c r="O354" s="33"/>
      <c r="P354" s="179">
        <f t="shared" si="111"/>
        <v>0</v>
      </c>
      <c r="Q354" s="179">
        <v>0</v>
      </c>
      <c r="R354" s="179">
        <f t="shared" si="112"/>
        <v>0</v>
      </c>
      <c r="S354" s="179">
        <v>0</v>
      </c>
      <c r="T354" s="180">
        <f t="shared" si="113"/>
        <v>0</v>
      </c>
      <c r="AR354" s="15" t="s">
        <v>143</v>
      </c>
      <c r="AT354" s="15" t="s">
        <v>145</v>
      </c>
      <c r="AU354" s="15" t="s">
        <v>22</v>
      </c>
      <c r="AY354" s="15" t="s">
        <v>144</v>
      </c>
      <c r="BE354" s="181">
        <f t="shared" si="114"/>
        <v>0</v>
      </c>
      <c r="BF354" s="181">
        <f t="shared" si="115"/>
        <v>0</v>
      </c>
      <c r="BG354" s="181">
        <f t="shared" si="116"/>
        <v>0</v>
      </c>
      <c r="BH354" s="181">
        <f t="shared" si="117"/>
        <v>0</v>
      </c>
      <c r="BI354" s="181">
        <f t="shared" si="118"/>
        <v>0</v>
      </c>
      <c r="BJ354" s="15" t="s">
        <v>22</v>
      </c>
      <c r="BK354" s="181">
        <f t="shared" si="119"/>
        <v>0</v>
      </c>
      <c r="BL354" s="15" t="s">
        <v>143</v>
      </c>
      <c r="BM354" s="15" t="s">
        <v>2609</v>
      </c>
    </row>
    <row r="355" spans="2:65" s="1" customFormat="1" ht="22.5" customHeight="1">
      <c r="B355" s="32"/>
      <c r="C355" s="170" t="s">
        <v>638</v>
      </c>
      <c r="D355" s="170" t="s">
        <v>145</v>
      </c>
      <c r="E355" s="171" t="s">
        <v>1077</v>
      </c>
      <c r="F355" s="172" t="s">
        <v>2610</v>
      </c>
      <c r="G355" s="173" t="s">
        <v>153</v>
      </c>
      <c r="H355" s="174">
        <v>8</v>
      </c>
      <c r="I355" s="175"/>
      <c r="J355" s="176">
        <f t="shared" si="110"/>
        <v>0</v>
      </c>
      <c r="K355" s="172" t="s">
        <v>149</v>
      </c>
      <c r="L355" s="52"/>
      <c r="M355" s="177" t="s">
        <v>20</v>
      </c>
      <c r="N355" s="178" t="s">
        <v>45</v>
      </c>
      <c r="O355" s="33"/>
      <c r="P355" s="179">
        <f t="shared" si="111"/>
        <v>0</v>
      </c>
      <c r="Q355" s="179">
        <v>0</v>
      </c>
      <c r="R355" s="179">
        <f t="shared" si="112"/>
        <v>0</v>
      </c>
      <c r="S355" s="179">
        <v>0</v>
      </c>
      <c r="T355" s="180">
        <f t="shared" si="113"/>
        <v>0</v>
      </c>
      <c r="AR355" s="15" t="s">
        <v>143</v>
      </c>
      <c r="AT355" s="15" t="s">
        <v>145</v>
      </c>
      <c r="AU355" s="15" t="s">
        <v>22</v>
      </c>
      <c r="AY355" s="15" t="s">
        <v>144</v>
      </c>
      <c r="BE355" s="181">
        <f t="shared" si="114"/>
        <v>0</v>
      </c>
      <c r="BF355" s="181">
        <f t="shared" si="115"/>
        <v>0</v>
      </c>
      <c r="BG355" s="181">
        <f t="shared" si="116"/>
        <v>0</v>
      </c>
      <c r="BH355" s="181">
        <f t="shared" si="117"/>
        <v>0</v>
      </c>
      <c r="BI355" s="181">
        <f t="shared" si="118"/>
        <v>0</v>
      </c>
      <c r="BJ355" s="15" t="s">
        <v>22</v>
      </c>
      <c r="BK355" s="181">
        <f t="shared" si="119"/>
        <v>0</v>
      </c>
      <c r="BL355" s="15" t="s">
        <v>143</v>
      </c>
      <c r="BM355" s="15" t="s">
        <v>2611</v>
      </c>
    </row>
    <row r="356" spans="2:65" s="1" customFormat="1" ht="22.5" customHeight="1">
      <c r="B356" s="32"/>
      <c r="C356" s="170" t="s">
        <v>640</v>
      </c>
      <c r="D356" s="170" t="s">
        <v>145</v>
      </c>
      <c r="E356" s="171" t="s">
        <v>1085</v>
      </c>
      <c r="F356" s="172" t="s">
        <v>2612</v>
      </c>
      <c r="G356" s="173" t="s">
        <v>153</v>
      </c>
      <c r="H356" s="174">
        <v>1</v>
      </c>
      <c r="I356" s="175"/>
      <c r="J356" s="176">
        <f t="shared" si="110"/>
        <v>0</v>
      </c>
      <c r="K356" s="172" t="s">
        <v>149</v>
      </c>
      <c r="L356" s="52"/>
      <c r="M356" s="177" t="s">
        <v>20</v>
      </c>
      <c r="N356" s="178" t="s">
        <v>45</v>
      </c>
      <c r="O356" s="33"/>
      <c r="P356" s="179">
        <f t="shared" si="111"/>
        <v>0</v>
      </c>
      <c r="Q356" s="179">
        <v>0</v>
      </c>
      <c r="R356" s="179">
        <f t="shared" si="112"/>
        <v>0</v>
      </c>
      <c r="S356" s="179">
        <v>0</v>
      </c>
      <c r="T356" s="180">
        <f t="shared" si="113"/>
        <v>0</v>
      </c>
      <c r="AR356" s="15" t="s">
        <v>143</v>
      </c>
      <c r="AT356" s="15" t="s">
        <v>145</v>
      </c>
      <c r="AU356" s="15" t="s">
        <v>22</v>
      </c>
      <c r="AY356" s="15" t="s">
        <v>144</v>
      </c>
      <c r="BE356" s="181">
        <f t="shared" si="114"/>
        <v>0</v>
      </c>
      <c r="BF356" s="181">
        <f t="shared" si="115"/>
        <v>0</v>
      </c>
      <c r="BG356" s="181">
        <f t="shared" si="116"/>
        <v>0</v>
      </c>
      <c r="BH356" s="181">
        <f t="shared" si="117"/>
        <v>0</v>
      </c>
      <c r="BI356" s="181">
        <f t="shared" si="118"/>
        <v>0</v>
      </c>
      <c r="BJ356" s="15" t="s">
        <v>22</v>
      </c>
      <c r="BK356" s="181">
        <f t="shared" si="119"/>
        <v>0</v>
      </c>
      <c r="BL356" s="15" t="s">
        <v>143</v>
      </c>
      <c r="BM356" s="15" t="s">
        <v>2613</v>
      </c>
    </row>
    <row r="357" spans="2:65" s="1" customFormat="1" ht="22.5" customHeight="1">
      <c r="B357" s="32"/>
      <c r="C357" s="170" t="s">
        <v>642</v>
      </c>
      <c r="D357" s="170" t="s">
        <v>145</v>
      </c>
      <c r="E357" s="171" t="s">
        <v>1088</v>
      </c>
      <c r="F357" s="172" t="s">
        <v>2614</v>
      </c>
      <c r="G357" s="173" t="s">
        <v>153</v>
      </c>
      <c r="H357" s="174">
        <v>2</v>
      </c>
      <c r="I357" s="175"/>
      <c r="J357" s="176">
        <f t="shared" si="110"/>
        <v>0</v>
      </c>
      <c r="K357" s="172" t="s">
        <v>149</v>
      </c>
      <c r="L357" s="52"/>
      <c r="M357" s="177" t="s">
        <v>20</v>
      </c>
      <c r="N357" s="178" t="s">
        <v>45</v>
      </c>
      <c r="O357" s="33"/>
      <c r="P357" s="179">
        <f t="shared" si="111"/>
        <v>0</v>
      </c>
      <c r="Q357" s="179">
        <v>0</v>
      </c>
      <c r="R357" s="179">
        <f t="shared" si="112"/>
        <v>0</v>
      </c>
      <c r="S357" s="179">
        <v>0</v>
      </c>
      <c r="T357" s="180">
        <f t="shared" si="113"/>
        <v>0</v>
      </c>
      <c r="AR357" s="15" t="s">
        <v>143</v>
      </c>
      <c r="AT357" s="15" t="s">
        <v>145</v>
      </c>
      <c r="AU357" s="15" t="s">
        <v>22</v>
      </c>
      <c r="AY357" s="15" t="s">
        <v>144</v>
      </c>
      <c r="BE357" s="181">
        <f t="shared" si="114"/>
        <v>0</v>
      </c>
      <c r="BF357" s="181">
        <f t="shared" si="115"/>
        <v>0</v>
      </c>
      <c r="BG357" s="181">
        <f t="shared" si="116"/>
        <v>0</v>
      </c>
      <c r="BH357" s="181">
        <f t="shared" si="117"/>
        <v>0</v>
      </c>
      <c r="BI357" s="181">
        <f t="shared" si="118"/>
        <v>0</v>
      </c>
      <c r="BJ357" s="15" t="s">
        <v>22</v>
      </c>
      <c r="BK357" s="181">
        <f t="shared" si="119"/>
        <v>0</v>
      </c>
      <c r="BL357" s="15" t="s">
        <v>143</v>
      </c>
      <c r="BM357" s="15" t="s">
        <v>2615</v>
      </c>
    </row>
    <row r="358" spans="2:65" s="1" customFormat="1" ht="22.5" customHeight="1">
      <c r="B358" s="32"/>
      <c r="C358" s="170" t="s">
        <v>646</v>
      </c>
      <c r="D358" s="170" t="s">
        <v>145</v>
      </c>
      <c r="E358" s="171" t="s">
        <v>1093</v>
      </c>
      <c r="F358" s="172" t="s">
        <v>2616</v>
      </c>
      <c r="G358" s="173" t="s">
        <v>153</v>
      </c>
      <c r="H358" s="174">
        <v>10</v>
      </c>
      <c r="I358" s="175"/>
      <c r="J358" s="176">
        <f t="shared" si="110"/>
        <v>0</v>
      </c>
      <c r="K358" s="172" t="s">
        <v>149</v>
      </c>
      <c r="L358" s="52"/>
      <c r="M358" s="177" t="s">
        <v>20</v>
      </c>
      <c r="N358" s="178" t="s">
        <v>45</v>
      </c>
      <c r="O358" s="33"/>
      <c r="P358" s="179">
        <f t="shared" si="111"/>
        <v>0</v>
      </c>
      <c r="Q358" s="179">
        <v>0</v>
      </c>
      <c r="R358" s="179">
        <f t="shared" si="112"/>
        <v>0</v>
      </c>
      <c r="S358" s="179">
        <v>0</v>
      </c>
      <c r="T358" s="180">
        <f t="shared" si="113"/>
        <v>0</v>
      </c>
      <c r="AR358" s="15" t="s">
        <v>143</v>
      </c>
      <c r="AT358" s="15" t="s">
        <v>145</v>
      </c>
      <c r="AU358" s="15" t="s">
        <v>22</v>
      </c>
      <c r="AY358" s="15" t="s">
        <v>144</v>
      </c>
      <c r="BE358" s="181">
        <f t="shared" si="114"/>
        <v>0</v>
      </c>
      <c r="BF358" s="181">
        <f t="shared" si="115"/>
        <v>0</v>
      </c>
      <c r="BG358" s="181">
        <f t="shared" si="116"/>
        <v>0</v>
      </c>
      <c r="BH358" s="181">
        <f t="shared" si="117"/>
        <v>0</v>
      </c>
      <c r="BI358" s="181">
        <f t="shared" si="118"/>
        <v>0</v>
      </c>
      <c r="BJ358" s="15" t="s">
        <v>22</v>
      </c>
      <c r="BK358" s="181">
        <f t="shared" si="119"/>
        <v>0</v>
      </c>
      <c r="BL358" s="15" t="s">
        <v>143</v>
      </c>
      <c r="BM358" s="15" t="s">
        <v>2617</v>
      </c>
    </row>
    <row r="359" spans="2:65" s="1" customFormat="1" ht="22.5" customHeight="1">
      <c r="B359" s="32"/>
      <c r="C359" s="170" t="s">
        <v>652</v>
      </c>
      <c r="D359" s="170" t="s">
        <v>145</v>
      </c>
      <c r="E359" s="171" t="s">
        <v>1097</v>
      </c>
      <c r="F359" s="172" t="s">
        <v>2618</v>
      </c>
      <c r="G359" s="173" t="s">
        <v>153</v>
      </c>
      <c r="H359" s="174">
        <v>9</v>
      </c>
      <c r="I359" s="175"/>
      <c r="J359" s="176">
        <f t="shared" si="110"/>
        <v>0</v>
      </c>
      <c r="K359" s="172" t="s">
        <v>149</v>
      </c>
      <c r="L359" s="52"/>
      <c r="M359" s="177" t="s">
        <v>20</v>
      </c>
      <c r="N359" s="178" t="s">
        <v>45</v>
      </c>
      <c r="O359" s="33"/>
      <c r="P359" s="179">
        <f t="shared" si="111"/>
        <v>0</v>
      </c>
      <c r="Q359" s="179">
        <v>0</v>
      </c>
      <c r="R359" s="179">
        <f t="shared" si="112"/>
        <v>0</v>
      </c>
      <c r="S359" s="179">
        <v>0</v>
      </c>
      <c r="T359" s="180">
        <f t="shared" si="113"/>
        <v>0</v>
      </c>
      <c r="AR359" s="15" t="s">
        <v>143</v>
      </c>
      <c r="AT359" s="15" t="s">
        <v>145</v>
      </c>
      <c r="AU359" s="15" t="s">
        <v>22</v>
      </c>
      <c r="AY359" s="15" t="s">
        <v>144</v>
      </c>
      <c r="BE359" s="181">
        <f t="shared" si="114"/>
        <v>0</v>
      </c>
      <c r="BF359" s="181">
        <f t="shared" si="115"/>
        <v>0</v>
      </c>
      <c r="BG359" s="181">
        <f t="shared" si="116"/>
        <v>0</v>
      </c>
      <c r="BH359" s="181">
        <f t="shared" si="117"/>
        <v>0</v>
      </c>
      <c r="BI359" s="181">
        <f t="shared" si="118"/>
        <v>0</v>
      </c>
      <c r="BJ359" s="15" t="s">
        <v>22</v>
      </c>
      <c r="BK359" s="181">
        <f t="shared" si="119"/>
        <v>0</v>
      </c>
      <c r="BL359" s="15" t="s">
        <v>143</v>
      </c>
      <c r="BM359" s="15" t="s">
        <v>2619</v>
      </c>
    </row>
    <row r="360" spans="2:65" s="1" customFormat="1" ht="22.5" customHeight="1">
      <c r="B360" s="32"/>
      <c r="C360" s="170" t="s">
        <v>656</v>
      </c>
      <c r="D360" s="170" t="s">
        <v>145</v>
      </c>
      <c r="E360" s="171" t="s">
        <v>1100</v>
      </c>
      <c r="F360" s="172" t="s">
        <v>2620</v>
      </c>
      <c r="G360" s="173" t="s">
        <v>153</v>
      </c>
      <c r="H360" s="174">
        <v>2</v>
      </c>
      <c r="I360" s="175"/>
      <c r="J360" s="176">
        <f t="shared" si="110"/>
        <v>0</v>
      </c>
      <c r="K360" s="172" t="s">
        <v>149</v>
      </c>
      <c r="L360" s="52"/>
      <c r="M360" s="177" t="s">
        <v>20</v>
      </c>
      <c r="N360" s="178" t="s">
        <v>45</v>
      </c>
      <c r="O360" s="33"/>
      <c r="P360" s="179">
        <f t="shared" si="111"/>
        <v>0</v>
      </c>
      <c r="Q360" s="179">
        <v>0</v>
      </c>
      <c r="R360" s="179">
        <f t="shared" si="112"/>
        <v>0</v>
      </c>
      <c r="S360" s="179">
        <v>0</v>
      </c>
      <c r="T360" s="180">
        <f t="shared" si="113"/>
        <v>0</v>
      </c>
      <c r="AR360" s="15" t="s">
        <v>143</v>
      </c>
      <c r="AT360" s="15" t="s">
        <v>145</v>
      </c>
      <c r="AU360" s="15" t="s">
        <v>22</v>
      </c>
      <c r="AY360" s="15" t="s">
        <v>144</v>
      </c>
      <c r="BE360" s="181">
        <f t="shared" si="114"/>
        <v>0</v>
      </c>
      <c r="BF360" s="181">
        <f t="shared" si="115"/>
        <v>0</v>
      </c>
      <c r="BG360" s="181">
        <f t="shared" si="116"/>
        <v>0</v>
      </c>
      <c r="BH360" s="181">
        <f t="shared" si="117"/>
        <v>0</v>
      </c>
      <c r="BI360" s="181">
        <f t="shared" si="118"/>
        <v>0</v>
      </c>
      <c r="BJ360" s="15" t="s">
        <v>22</v>
      </c>
      <c r="BK360" s="181">
        <f t="shared" si="119"/>
        <v>0</v>
      </c>
      <c r="BL360" s="15" t="s">
        <v>143</v>
      </c>
      <c r="BM360" s="15" t="s">
        <v>2621</v>
      </c>
    </row>
    <row r="361" spans="2:65" s="1" customFormat="1" ht="22.5" customHeight="1">
      <c r="B361" s="32"/>
      <c r="C361" s="170" t="s">
        <v>658</v>
      </c>
      <c r="D361" s="170" t="s">
        <v>145</v>
      </c>
      <c r="E361" s="171" t="s">
        <v>1104</v>
      </c>
      <c r="F361" s="172" t="s">
        <v>2622</v>
      </c>
      <c r="G361" s="173" t="s">
        <v>153</v>
      </c>
      <c r="H361" s="174">
        <v>11</v>
      </c>
      <c r="I361" s="175"/>
      <c r="J361" s="176">
        <f t="shared" si="110"/>
        <v>0</v>
      </c>
      <c r="K361" s="172" t="s">
        <v>149</v>
      </c>
      <c r="L361" s="52"/>
      <c r="M361" s="177" t="s">
        <v>20</v>
      </c>
      <c r="N361" s="178" t="s">
        <v>45</v>
      </c>
      <c r="O361" s="33"/>
      <c r="P361" s="179">
        <f t="shared" si="111"/>
        <v>0</v>
      </c>
      <c r="Q361" s="179">
        <v>0</v>
      </c>
      <c r="R361" s="179">
        <f t="shared" si="112"/>
        <v>0</v>
      </c>
      <c r="S361" s="179">
        <v>0</v>
      </c>
      <c r="T361" s="180">
        <f t="shared" si="113"/>
        <v>0</v>
      </c>
      <c r="AR361" s="15" t="s">
        <v>143</v>
      </c>
      <c r="AT361" s="15" t="s">
        <v>145</v>
      </c>
      <c r="AU361" s="15" t="s">
        <v>22</v>
      </c>
      <c r="AY361" s="15" t="s">
        <v>144</v>
      </c>
      <c r="BE361" s="181">
        <f t="shared" si="114"/>
        <v>0</v>
      </c>
      <c r="BF361" s="181">
        <f t="shared" si="115"/>
        <v>0</v>
      </c>
      <c r="BG361" s="181">
        <f t="shared" si="116"/>
        <v>0</v>
      </c>
      <c r="BH361" s="181">
        <f t="shared" si="117"/>
        <v>0</v>
      </c>
      <c r="BI361" s="181">
        <f t="shared" si="118"/>
        <v>0</v>
      </c>
      <c r="BJ361" s="15" t="s">
        <v>22</v>
      </c>
      <c r="BK361" s="181">
        <f t="shared" si="119"/>
        <v>0</v>
      </c>
      <c r="BL361" s="15" t="s">
        <v>143</v>
      </c>
      <c r="BM361" s="15" t="s">
        <v>2623</v>
      </c>
    </row>
    <row r="362" spans="2:65" s="1" customFormat="1" ht="22.5" customHeight="1">
      <c r="B362" s="32"/>
      <c r="C362" s="170" t="s">
        <v>660</v>
      </c>
      <c r="D362" s="170" t="s">
        <v>145</v>
      </c>
      <c r="E362" s="171" t="s">
        <v>2624</v>
      </c>
      <c r="F362" s="172" t="s">
        <v>2625</v>
      </c>
      <c r="G362" s="173" t="s">
        <v>148</v>
      </c>
      <c r="H362" s="174">
        <v>11</v>
      </c>
      <c r="I362" s="175"/>
      <c r="J362" s="176">
        <f t="shared" si="110"/>
        <v>0</v>
      </c>
      <c r="K362" s="172" t="s">
        <v>1286</v>
      </c>
      <c r="L362" s="52"/>
      <c r="M362" s="177" t="s">
        <v>20</v>
      </c>
      <c r="N362" s="178" t="s">
        <v>45</v>
      </c>
      <c r="O362" s="33"/>
      <c r="P362" s="179">
        <f t="shared" si="111"/>
        <v>0</v>
      </c>
      <c r="Q362" s="179">
        <v>0</v>
      </c>
      <c r="R362" s="179">
        <f t="shared" si="112"/>
        <v>0</v>
      </c>
      <c r="S362" s="179">
        <v>0</v>
      </c>
      <c r="T362" s="180">
        <f t="shared" si="113"/>
        <v>0</v>
      </c>
      <c r="AR362" s="15" t="s">
        <v>143</v>
      </c>
      <c r="AT362" s="15" t="s">
        <v>145</v>
      </c>
      <c r="AU362" s="15" t="s">
        <v>22</v>
      </c>
      <c r="AY362" s="15" t="s">
        <v>144</v>
      </c>
      <c r="BE362" s="181">
        <f t="shared" si="114"/>
        <v>0</v>
      </c>
      <c r="BF362" s="181">
        <f t="shared" si="115"/>
        <v>0</v>
      </c>
      <c r="BG362" s="181">
        <f t="shared" si="116"/>
        <v>0</v>
      </c>
      <c r="BH362" s="181">
        <f t="shared" si="117"/>
        <v>0</v>
      </c>
      <c r="BI362" s="181">
        <f t="shared" si="118"/>
        <v>0</v>
      </c>
      <c r="BJ362" s="15" t="s">
        <v>22</v>
      </c>
      <c r="BK362" s="181">
        <f t="shared" si="119"/>
        <v>0</v>
      </c>
      <c r="BL362" s="15" t="s">
        <v>143</v>
      </c>
      <c r="BM362" s="15" t="s">
        <v>2626</v>
      </c>
    </row>
    <row r="363" spans="2:65" s="1" customFormat="1" ht="22.5" customHeight="1">
      <c r="B363" s="32"/>
      <c r="C363" s="170" t="s">
        <v>662</v>
      </c>
      <c r="D363" s="170" t="s">
        <v>145</v>
      </c>
      <c r="E363" s="171" t="s">
        <v>2627</v>
      </c>
      <c r="F363" s="172" t="s">
        <v>2628</v>
      </c>
      <c r="G363" s="173" t="s">
        <v>153</v>
      </c>
      <c r="H363" s="174">
        <v>11</v>
      </c>
      <c r="I363" s="175"/>
      <c r="J363" s="176">
        <f t="shared" si="110"/>
        <v>0</v>
      </c>
      <c r="K363" s="172" t="s">
        <v>1286</v>
      </c>
      <c r="L363" s="52"/>
      <c r="M363" s="177" t="s">
        <v>20</v>
      </c>
      <c r="N363" s="178" t="s">
        <v>45</v>
      </c>
      <c r="O363" s="33"/>
      <c r="P363" s="179">
        <f t="shared" si="111"/>
        <v>0</v>
      </c>
      <c r="Q363" s="179">
        <v>0</v>
      </c>
      <c r="R363" s="179">
        <f t="shared" si="112"/>
        <v>0</v>
      </c>
      <c r="S363" s="179">
        <v>0</v>
      </c>
      <c r="T363" s="180">
        <f t="shared" si="113"/>
        <v>0</v>
      </c>
      <c r="AR363" s="15" t="s">
        <v>143</v>
      </c>
      <c r="AT363" s="15" t="s">
        <v>145</v>
      </c>
      <c r="AU363" s="15" t="s">
        <v>22</v>
      </c>
      <c r="AY363" s="15" t="s">
        <v>144</v>
      </c>
      <c r="BE363" s="181">
        <f t="shared" si="114"/>
        <v>0</v>
      </c>
      <c r="BF363" s="181">
        <f t="shared" si="115"/>
        <v>0</v>
      </c>
      <c r="BG363" s="181">
        <f t="shared" si="116"/>
        <v>0</v>
      </c>
      <c r="BH363" s="181">
        <f t="shared" si="117"/>
        <v>0</v>
      </c>
      <c r="BI363" s="181">
        <f t="shared" si="118"/>
        <v>0</v>
      </c>
      <c r="BJ363" s="15" t="s">
        <v>22</v>
      </c>
      <c r="BK363" s="181">
        <f t="shared" si="119"/>
        <v>0</v>
      </c>
      <c r="BL363" s="15" t="s">
        <v>143</v>
      </c>
      <c r="BM363" s="15" t="s">
        <v>2629</v>
      </c>
    </row>
    <row r="364" spans="2:65" s="1" customFormat="1" ht="22.5" customHeight="1">
      <c r="B364" s="32"/>
      <c r="C364" s="170" t="s">
        <v>664</v>
      </c>
      <c r="D364" s="170" t="s">
        <v>145</v>
      </c>
      <c r="E364" s="171" t="s">
        <v>2630</v>
      </c>
      <c r="F364" s="172" t="s">
        <v>2631</v>
      </c>
      <c r="G364" s="173" t="s">
        <v>153</v>
      </c>
      <c r="H364" s="174">
        <v>9</v>
      </c>
      <c r="I364" s="175"/>
      <c r="J364" s="176">
        <f t="shared" si="110"/>
        <v>0</v>
      </c>
      <c r="K364" s="172" t="s">
        <v>1286</v>
      </c>
      <c r="L364" s="52"/>
      <c r="M364" s="177" t="s">
        <v>20</v>
      </c>
      <c r="N364" s="178" t="s">
        <v>45</v>
      </c>
      <c r="O364" s="33"/>
      <c r="P364" s="179">
        <f t="shared" si="111"/>
        <v>0</v>
      </c>
      <c r="Q364" s="179">
        <v>0</v>
      </c>
      <c r="R364" s="179">
        <f t="shared" si="112"/>
        <v>0</v>
      </c>
      <c r="S364" s="179">
        <v>0</v>
      </c>
      <c r="T364" s="180">
        <f t="shared" si="113"/>
        <v>0</v>
      </c>
      <c r="AR364" s="15" t="s">
        <v>143</v>
      </c>
      <c r="AT364" s="15" t="s">
        <v>145</v>
      </c>
      <c r="AU364" s="15" t="s">
        <v>22</v>
      </c>
      <c r="AY364" s="15" t="s">
        <v>144</v>
      </c>
      <c r="BE364" s="181">
        <f t="shared" si="114"/>
        <v>0</v>
      </c>
      <c r="BF364" s="181">
        <f t="shared" si="115"/>
        <v>0</v>
      </c>
      <c r="BG364" s="181">
        <f t="shared" si="116"/>
        <v>0</v>
      </c>
      <c r="BH364" s="181">
        <f t="shared" si="117"/>
        <v>0</v>
      </c>
      <c r="BI364" s="181">
        <f t="shared" si="118"/>
        <v>0</v>
      </c>
      <c r="BJ364" s="15" t="s">
        <v>22</v>
      </c>
      <c r="BK364" s="181">
        <f t="shared" si="119"/>
        <v>0</v>
      </c>
      <c r="BL364" s="15" t="s">
        <v>143</v>
      </c>
      <c r="BM364" s="15" t="s">
        <v>2632</v>
      </c>
    </row>
    <row r="365" spans="2:65" s="1" customFormat="1" ht="22.5" customHeight="1">
      <c r="B365" s="32"/>
      <c r="C365" s="170" t="s">
        <v>666</v>
      </c>
      <c r="D365" s="170" t="s">
        <v>145</v>
      </c>
      <c r="E365" s="171" t="s">
        <v>2633</v>
      </c>
      <c r="F365" s="172" t="s">
        <v>2634</v>
      </c>
      <c r="G365" s="173" t="s">
        <v>153</v>
      </c>
      <c r="H365" s="174">
        <v>2</v>
      </c>
      <c r="I365" s="175"/>
      <c r="J365" s="176">
        <f t="shared" si="110"/>
        <v>0</v>
      </c>
      <c r="K365" s="172" t="s">
        <v>1286</v>
      </c>
      <c r="L365" s="52"/>
      <c r="M365" s="177" t="s">
        <v>20</v>
      </c>
      <c r="N365" s="178" t="s">
        <v>45</v>
      </c>
      <c r="O365" s="33"/>
      <c r="P365" s="179">
        <f t="shared" si="111"/>
        <v>0</v>
      </c>
      <c r="Q365" s="179">
        <v>0</v>
      </c>
      <c r="R365" s="179">
        <f t="shared" si="112"/>
        <v>0</v>
      </c>
      <c r="S365" s="179">
        <v>0</v>
      </c>
      <c r="T365" s="180">
        <f t="shared" si="113"/>
        <v>0</v>
      </c>
      <c r="AR365" s="15" t="s">
        <v>143</v>
      </c>
      <c r="AT365" s="15" t="s">
        <v>145</v>
      </c>
      <c r="AU365" s="15" t="s">
        <v>22</v>
      </c>
      <c r="AY365" s="15" t="s">
        <v>144</v>
      </c>
      <c r="BE365" s="181">
        <f t="shared" si="114"/>
        <v>0</v>
      </c>
      <c r="BF365" s="181">
        <f t="shared" si="115"/>
        <v>0</v>
      </c>
      <c r="BG365" s="181">
        <f t="shared" si="116"/>
        <v>0</v>
      </c>
      <c r="BH365" s="181">
        <f t="shared" si="117"/>
        <v>0</v>
      </c>
      <c r="BI365" s="181">
        <f t="shared" si="118"/>
        <v>0</v>
      </c>
      <c r="BJ365" s="15" t="s">
        <v>22</v>
      </c>
      <c r="BK365" s="181">
        <f t="shared" si="119"/>
        <v>0</v>
      </c>
      <c r="BL365" s="15" t="s">
        <v>143</v>
      </c>
      <c r="BM365" s="15" t="s">
        <v>2635</v>
      </c>
    </row>
    <row r="366" spans="2:65" s="1" customFormat="1" ht="31.5" customHeight="1">
      <c r="B366" s="32"/>
      <c r="C366" s="170" t="s">
        <v>670</v>
      </c>
      <c r="D366" s="170" t="s">
        <v>145</v>
      </c>
      <c r="E366" s="171" t="s">
        <v>2636</v>
      </c>
      <c r="F366" s="172" t="s">
        <v>2637</v>
      </c>
      <c r="G366" s="173" t="s">
        <v>148</v>
      </c>
      <c r="H366" s="174">
        <v>2</v>
      </c>
      <c r="I366" s="175"/>
      <c r="J366" s="176">
        <f t="shared" si="110"/>
        <v>0</v>
      </c>
      <c r="K366" s="172" t="s">
        <v>149</v>
      </c>
      <c r="L366" s="52"/>
      <c r="M366" s="177" t="s">
        <v>20</v>
      </c>
      <c r="N366" s="178" t="s">
        <v>45</v>
      </c>
      <c r="O366" s="33"/>
      <c r="P366" s="179">
        <f t="shared" si="111"/>
        <v>0</v>
      </c>
      <c r="Q366" s="179">
        <v>0</v>
      </c>
      <c r="R366" s="179">
        <f t="shared" si="112"/>
        <v>0</v>
      </c>
      <c r="S366" s="179">
        <v>0</v>
      </c>
      <c r="T366" s="180">
        <f t="shared" si="113"/>
        <v>0</v>
      </c>
      <c r="AR366" s="15" t="s">
        <v>143</v>
      </c>
      <c r="AT366" s="15" t="s">
        <v>145</v>
      </c>
      <c r="AU366" s="15" t="s">
        <v>22</v>
      </c>
      <c r="AY366" s="15" t="s">
        <v>144</v>
      </c>
      <c r="BE366" s="181">
        <f t="shared" si="114"/>
        <v>0</v>
      </c>
      <c r="BF366" s="181">
        <f t="shared" si="115"/>
        <v>0</v>
      </c>
      <c r="BG366" s="181">
        <f t="shared" si="116"/>
        <v>0</v>
      </c>
      <c r="BH366" s="181">
        <f t="shared" si="117"/>
        <v>0</v>
      </c>
      <c r="BI366" s="181">
        <f t="shared" si="118"/>
        <v>0</v>
      </c>
      <c r="BJ366" s="15" t="s">
        <v>22</v>
      </c>
      <c r="BK366" s="181">
        <f t="shared" si="119"/>
        <v>0</v>
      </c>
      <c r="BL366" s="15" t="s">
        <v>143</v>
      </c>
      <c r="BM366" s="15" t="s">
        <v>2638</v>
      </c>
    </row>
    <row r="367" spans="2:65" s="1" customFormat="1" ht="31.5" customHeight="1">
      <c r="B367" s="32"/>
      <c r="C367" s="170" t="s">
        <v>674</v>
      </c>
      <c r="D367" s="170" t="s">
        <v>145</v>
      </c>
      <c r="E367" s="171" t="s">
        <v>2639</v>
      </c>
      <c r="F367" s="172" t="s">
        <v>2640</v>
      </c>
      <c r="G367" s="173" t="s">
        <v>148</v>
      </c>
      <c r="H367" s="174">
        <v>2</v>
      </c>
      <c r="I367" s="175"/>
      <c r="J367" s="176">
        <f t="shared" si="110"/>
        <v>0</v>
      </c>
      <c r="K367" s="172" t="s">
        <v>149</v>
      </c>
      <c r="L367" s="52"/>
      <c r="M367" s="177" t="s">
        <v>20</v>
      </c>
      <c r="N367" s="178" t="s">
        <v>45</v>
      </c>
      <c r="O367" s="33"/>
      <c r="P367" s="179">
        <f t="shared" si="111"/>
        <v>0</v>
      </c>
      <c r="Q367" s="179">
        <v>0</v>
      </c>
      <c r="R367" s="179">
        <f t="shared" si="112"/>
        <v>0</v>
      </c>
      <c r="S367" s="179">
        <v>0</v>
      </c>
      <c r="T367" s="180">
        <f t="shared" si="113"/>
        <v>0</v>
      </c>
      <c r="AR367" s="15" t="s">
        <v>143</v>
      </c>
      <c r="AT367" s="15" t="s">
        <v>145</v>
      </c>
      <c r="AU367" s="15" t="s">
        <v>22</v>
      </c>
      <c r="AY367" s="15" t="s">
        <v>144</v>
      </c>
      <c r="BE367" s="181">
        <f t="shared" si="114"/>
        <v>0</v>
      </c>
      <c r="BF367" s="181">
        <f t="shared" si="115"/>
        <v>0</v>
      </c>
      <c r="BG367" s="181">
        <f t="shared" si="116"/>
        <v>0</v>
      </c>
      <c r="BH367" s="181">
        <f t="shared" si="117"/>
        <v>0</v>
      </c>
      <c r="BI367" s="181">
        <f t="shared" si="118"/>
        <v>0</v>
      </c>
      <c r="BJ367" s="15" t="s">
        <v>22</v>
      </c>
      <c r="BK367" s="181">
        <f t="shared" si="119"/>
        <v>0</v>
      </c>
      <c r="BL367" s="15" t="s">
        <v>143</v>
      </c>
      <c r="BM367" s="15" t="s">
        <v>2641</v>
      </c>
    </row>
    <row r="368" spans="2:65" s="1" customFormat="1" ht="31.5" customHeight="1">
      <c r="B368" s="32"/>
      <c r="C368" s="170" t="s">
        <v>678</v>
      </c>
      <c r="D368" s="170" t="s">
        <v>145</v>
      </c>
      <c r="E368" s="171" t="s">
        <v>2642</v>
      </c>
      <c r="F368" s="172" t="s">
        <v>2643</v>
      </c>
      <c r="G368" s="173" t="s">
        <v>148</v>
      </c>
      <c r="H368" s="174">
        <v>2</v>
      </c>
      <c r="I368" s="175"/>
      <c r="J368" s="176">
        <f t="shared" si="110"/>
        <v>0</v>
      </c>
      <c r="K368" s="172" t="s">
        <v>149</v>
      </c>
      <c r="L368" s="52"/>
      <c r="M368" s="177" t="s">
        <v>20</v>
      </c>
      <c r="N368" s="178" t="s">
        <v>45</v>
      </c>
      <c r="O368" s="33"/>
      <c r="P368" s="179">
        <f t="shared" si="111"/>
        <v>0</v>
      </c>
      <c r="Q368" s="179">
        <v>0</v>
      </c>
      <c r="R368" s="179">
        <f t="shared" si="112"/>
        <v>0</v>
      </c>
      <c r="S368" s="179">
        <v>0</v>
      </c>
      <c r="T368" s="180">
        <f t="shared" si="113"/>
        <v>0</v>
      </c>
      <c r="AR368" s="15" t="s">
        <v>143</v>
      </c>
      <c r="AT368" s="15" t="s">
        <v>145</v>
      </c>
      <c r="AU368" s="15" t="s">
        <v>22</v>
      </c>
      <c r="AY368" s="15" t="s">
        <v>144</v>
      </c>
      <c r="BE368" s="181">
        <f t="shared" si="114"/>
        <v>0</v>
      </c>
      <c r="BF368" s="181">
        <f t="shared" si="115"/>
        <v>0</v>
      </c>
      <c r="BG368" s="181">
        <f t="shared" si="116"/>
        <v>0</v>
      </c>
      <c r="BH368" s="181">
        <f t="shared" si="117"/>
        <v>0</v>
      </c>
      <c r="BI368" s="181">
        <f t="shared" si="118"/>
        <v>0</v>
      </c>
      <c r="BJ368" s="15" t="s">
        <v>22</v>
      </c>
      <c r="BK368" s="181">
        <f t="shared" si="119"/>
        <v>0</v>
      </c>
      <c r="BL368" s="15" t="s">
        <v>143</v>
      </c>
      <c r="BM368" s="15" t="s">
        <v>2644</v>
      </c>
    </row>
    <row r="369" spans="2:65" s="1" customFormat="1" ht="31.5" customHeight="1">
      <c r="B369" s="32"/>
      <c r="C369" s="170" t="s">
        <v>682</v>
      </c>
      <c r="D369" s="170" t="s">
        <v>145</v>
      </c>
      <c r="E369" s="171" t="s">
        <v>2645</v>
      </c>
      <c r="F369" s="172" t="s">
        <v>2646</v>
      </c>
      <c r="G369" s="173" t="s">
        <v>148</v>
      </c>
      <c r="H369" s="174">
        <v>4</v>
      </c>
      <c r="I369" s="175"/>
      <c r="J369" s="176">
        <f t="shared" si="110"/>
        <v>0</v>
      </c>
      <c r="K369" s="172" t="s">
        <v>149</v>
      </c>
      <c r="L369" s="52"/>
      <c r="M369" s="177" t="s">
        <v>20</v>
      </c>
      <c r="N369" s="178" t="s">
        <v>45</v>
      </c>
      <c r="O369" s="33"/>
      <c r="P369" s="179">
        <f t="shared" si="111"/>
        <v>0</v>
      </c>
      <c r="Q369" s="179">
        <v>0</v>
      </c>
      <c r="R369" s="179">
        <f t="shared" si="112"/>
        <v>0</v>
      </c>
      <c r="S369" s="179">
        <v>0</v>
      </c>
      <c r="T369" s="180">
        <f t="shared" si="113"/>
        <v>0</v>
      </c>
      <c r="AR369" s="15" t="s">
        <v>143</v>
      </c>
      <c r="AT369" s="15" t="s">
        <v>145</v>
      </c>
      <c r="AU369" s="15" t="s">
        <v>22</v>
      </c>
      <c r="AY369" s="15" t="s">
        <v>144</v>
      </c>
      <c r="BE369" s="181">
        <f t="shared" si="114"/>
        <v>0</v>
      </c>
      <c r="BF369" s="181">
        <f t="shared" si="115"/>
        <v>0</v>
      </c>
      <c r="BG369" s="181">
        <f t="shared" si="116"/>
        <v>0</v>
      </c>
      <c r="BH369" s="181">
        <f t="shared" si="117"/>
        <v>0</v>
      </c>
      <c r="BI369" s="181">
        <f t="shared" si="118"/>
        <v>0</v>
      </c>
      <c r="BJ369" s="15" t="s">
        <v>22</v>
      </c>
      <c r="BK369" s="181">
        <f t="shared" si="119"/>
        <v>0</v>
      </c>
      <c r="BL369" s="15" t="s">
        <v>143</v>
      </c>
      <c r="BM369" s="15" t="s">
        <v>2647</v>
      </c>
    </row>
    <row r="370" spans="2:65" s="1" customFormat="1" ht="31.5" customHeight="1">
      <c r="B370" s="32"/>
      <c r="C370" s="170" t="s">
        <v>684</v>
      </c>
      <c r="D370" s="170" t="s">
        <v>145</v>
      </c>
      <c r="E370" s="171" t="s">
        <v>2648</v>
      </c>
      <c r="F370" s="172" t="s">
        <v>2649</v>
      </c>
      <c r="G370" s="173" t="s">
        <v>148</v>
      </c>
      <c r="H370" s="174">
        <v>2</v>
      </c>
      <c r="I370" s="175"/>
      <c r="J370" s="176">
        <f t="shared" si="110"/>
        <v>0</v>
      </c>
      <c r="K370" s="172" t="s">
        <v>149</v>
      </c>
      <c r="L370" s="52"/>
      <c r="M370" s="177" t="s">
        <v>20</v>
      </c>
      <c r="N370" s="178" t="s">
        <v>45</v>
      </c>
      <c r="O370" s="33"/>
      <c r="P370" s="179">
        <f t="shared" si="111"/>
        <v>0</v>
      </c>
      <c r="Q370" s="179">
        <v>0</v>
      </c>
      <c r="R370" s="179">
        <f t="shared" si="112"/>
        <v>0</v>
      </c>
      <c r="S370" s="179">
        <v>0</v>
      </c>
      <c r="T370" s="180">
        <f t="shared" si="113"/>
        <v>0</v>
      </c>
      <c r="AR370" s="15" t="s">
        <v>143</v>
      </c>
      <c r="AT370" s="15" t="s">
        <v>145</v>
      </c>
      <c r="AU370" s="15" t="s">
        <v>22</v>
      </c>
      <c r="AY370" s="15" t="s">
        <v>144</v>
      </c>
      <c r="BE370" s="181">
        <f t="shared" si="114"/>
        <v>0</v>
      </c>
      <c r="BF370" s="181">
        <f t="shared" si="115"/>
        <v>0</v>
      </c>
      <c r="BG370" s="181">
        <f t="shared" si="116"/>
        <v>0</v>
      </c>
      <c r="BH370" s="181">
        <f t="shared" si="117"/>
        <v>0</v>
      </c>
      <c r="BI370" s="181">
        <f t="shared" si="118"/>
        <v>0</v>
      </c>
      <c r="BJ370" s="15" t="s">
        <v>22</v>
      </c>
      <c r="BK370" s="181">
        <f t="shared" si="119"/>
        <v>0</v>
      </c>
      <c r="BL370" s="15" t="s">
        <v>143</v>
      </c>
      <c r="BM370" s="15" t="s">
        <v>2650</v>
      </c>
    </row>
    <row r="371" spans="2:65" s="1" customFormat="1" ht="31.5" customHeight="1">
      <c r="B371" s="32"/>
      <c r="C371" s="170" t="s">
        <v>688</v>
      </c>
      <c r="D371" s="170" t="s">
        <v>145</v>
      </c>
      <c r="E371" s="171" t="s">
        <v>2651</v>
      </c>
      <c r="F371" s="172" t="s">
        <v>2652</v>
      </c>
      <c r="G371" s="173" t="s">
        <v>148</v>
      </c>
      <c r="H371" s="174">
        <v>2</v>
      </c>
      <c r="I371" s="175"/>
      <c r="J371" s="176">
        <f t="shared" si="110"/>
        <v>0</v>
      </c>
      <c r="K371" s="172" t="s">
        <v>149</v>
      </c>
      <c r="L371" s="52"/>
      <c r="M371" s="177" t="s">
        <v>20</v>
      </c>
      <c r="N371" s="178" t="s">
        <v>45</v>
      </c>
      <c r="O371" s="33"/>
      <c r="P371" s="179">
        <f t="shared" si="111"/>
        <v>0</v>
      </c>
      <c r="Q371" s="179">
        <v>0</v>
      </c>
      <c r="R371" s="179">
        <f t="shared" si="112"/>
        <v>0</v>
      </c>
      <c r="S371" s="179">
        <v>0</v>
      </c>
      <c r="T371" s="180">
        <f t="shared" si="113"/>
        <v>0</v>
      </c>
      <c r="AR371" s="15" t="s">
        <v>143</v>
      </c>
      <c r="AT371" s="15" t="s">
        <v>145</v>
      </c>
      <c r="AU371" s="15" t="s">
        <v>22</v>
      </c>
      <c r="AY371" s="15" t="s">
        <v>144</v>
      </c>
      <c r="BE371" s="181">
        <f t="shared" si="114"/>
        <v>0</v>
      </c>
      <c r="BF371" s="181">
        <f t="shared" si="115"/>
        <v>0</v>
      </c>
      <c r="BG371" s="181">
        <f t="shared" si="116"/>
        <v>0</v>
      </c>
      <c r="BH371" s="181">
        <f t="shared" si="117"/>
        <v>0</v>
      </c>
      <c r="BI371" s="181">
        <f t="shared" si="118"/>
        <v>0</v>
      </c>
      <c r="BJ371" s="15" t="s">
        <v>22</v>
      </c>
      <c r="BK371" s="181">
        <f t="shared" si="119"/>
        <v>0</v>
      </c>
      <c r="BL371" s="15" t="s">
        <v>143</v>
      </c>
      <c r="BM371" s="15" t="s">
        <v>2653</v>
      </c>
    </row>
    <row r="372" spans="2:65" s="1" customFormat="1" ht="31.5" customHeight="1">
      <c r="B372" s="32"/>
      <c r="C372" s="170" t="s">
        <v>692</v>
      </c>
      <c r="D372" s="170" t="s">
        <v>145</v>
      </c>
      <c r="E372" s="171" t="s">
        <v>2654</v>
      </c>
      <c r="F372" s="172" t="s">
        <v>2637</v>
      </c>
      <c r="G372" s="173" t="s">
        <v>148</v>
      </c>
      <c r="H372" s="174">
        <v>2</v>
      </c>
      <c r="I372" s="175"/>
      <c r="J372" s="176">
        <f t="shared" si="110"/>
        <v>0</v>
      </c>
      <c r="K372" s="172" t="s">
        <v>149</v>
      </c>
      <c r="L372" s="52"/>
      <c r="M372" s="177" t="s">
        <v>20</v>
      </c>
      <c r="N372" s="178" t="s">
        <v>45</v>
      </c>
      <c r="O372" s="33"/>
      <c r="P372" s="179">
        <f t="shared" si="111"/>
        <v>0</v>
      </c>
      <c r="Q372" s="179">
        <v>0</v>
      </c>
      <c r="R372" s="179">
        <f t="shared" si="112"/>
        <v>0</v>
      </c>
      <c r="S372" s="179">
        <v>0</v>
      </c>
      <c r="T372" s="180">
        <f t="shared" si="113"/>
        <v>0</v>
      </c>
      <c r="AR372" s="15" t="s">
        <v>143</v>
      </c>
      <c r="AT372" s="15" t="s">
        <v>145</v>
      </c>
      <c r="AU372" s="15" t="s">
        <v>22</v>
      </c>
      <c r="AY372" s="15" t="s">
        <v>144</v>
      </c>
      <c r="BE372" s="181">
        <f t="shared" si="114"/>
        <v>0</v>
      </c>
      <c r="BF372" s="181">
        <f t="shared" si="115"/>
        <v>0</v>
      </c>
      <c r="BG372" s="181">
        <f t="shared" si="116"/>
        <v>0</v>
      </c>
      <c r="BH372" s="181">
        <f t="shared" si="117"/>
        <v>0</v>
      </c>
      <c r="BI372" s="181">
        <f t="shared" si="118"/>
        <v>0</v>
      </c>
      <c r="BJ372" s="15" t="s">
        <v>22</v>
      </c>
      <c r="BK372" s="181">
        <f t="shared" si="119"/>
        <v>0</v>
      </c>
      <c r="BL372" s="15" t="s">
        <v>143</v>
      </c>
      <c r="BM372" s="15" t="s">
        <v>2655</v>
      </c>
    </row>
    <row r="373" spans="2:65" s="1" customFormat="1" ht="22.5" customHeight="1">
      <c r="B373" s="32"/>
      <c r="C373" s="170" t="s">
        <v>696</v>
      </c>
      <c r="D373" s="170" t="s">
        <v>145</v>
      </c>
      <c r="E373" s="171" t="s">
        <v>1108</v>
      </c>
      <c r="F373" s="172" t="s">
        <v>2656</v>
      </c>
      <c r="G373" s="173" t="s">
        <v>153</v>
      </c>
      <c r="H373" s="174">
        <v>13</v>
      </c>
      <c r="I373" s="175"/>
      <c r="J373" s="176">
        <f t="shared" si="110"/>
        <v>0</v>
      </c>
      <c r="K373" s="172" t="s">
        <v>149</v>
      </c>
      <c r="L373" s="52"/>
      <c r="M373" s="177" t="s">
        <v>20</v>
      </c>
      <c r="N373" s="178" t="s">
        <v>45</v>
      </c>
      <c r="O373" s="33"/>
      <c r="P373" s="179">
        <f t="shared" si="111"/>
        <v>0</v>
      </c>
      <c r="Q373" s="179">
        <v>0</v>
      </c>
      <c r="R373" s="179">
        <f t="shared" si="112"/>
        <v>0</v>
      </c>
      <c r="S373" s="179">
        <v>0</v>
      </c>
      <c r="T373" s="180">
        <f t="shared" si="113"/>
        <v>0</v>
      </c>
      <c r="AR373" s="15" t="s">
        <v>143</v>
      </c>
      <c r="AT373" s="15" t="s">
        <v>145</v>
      </c>
      <c r="AU373" s="15" t="s">
        <v>22</v>
      </c>
      <c r="AY373" s="15" t="s">
        <v>144</v>
      </c>
      <c r="BE373" s="181">
        <f t="shared" si="114"/>
        <v>0</v>
      </c>
      <c r="BF373" s="181">
        <f t="shared" si="115"/>
        <v>0</v>
      </c>
      <c r="BG373" s="181">
        <f t="shared" si="116"/>
        <v>0</v>
      </c>
      <c r="BH373" s="181">
        <f t="shared" si="117"/>
        <v>0</v>
      </c>
      <c r="BI373" s="181">
        <f t="shared" si="118"/>
        <v>0</v>
      </c>
      <c r="BJ373" s="15" t="s">
        <v>22</v>
      </c>
      <c r="BK373" s="181">
        <f t="shared" si="119"/>
        <v>0</v>
      </c>
      <c r="BL373" s="15" t="s">
        <v>143</v>
      </c>
      <c r="BM373" s="15" t="s">
        <v>2657</v>
      </c>
    </row>
    <row r="374" spans="2:65" s="1" customFormat="1" ht="22.5" customHeight="1">
      <c r="B374" s="32"/>
      <c r="C374" s="170" t="s">
        <v>700</v>
      </c>
      <c r="D374" s="170" t="s">
        <v>145</v>
      </c>
      <c r="E374" s="171" t="s">
        <v>1112</v>
      </c>
      <c r="F374" s="172" t="s">
        <v>2658</v>
      </c>
      <c r="G374" s="173" t="s">
        <v>153</v>
      </c>
      <c r="H374" s="174">
        <v>13</v>
      </c>
      <c r="I374" s="175"/>
      <c r="J374" s="176">
        <f t="shared" si="110"/>
        <v>0</v>
      </c>
      <c r="K374" s="172" t="s">
        <v>149</v>
      </c>
      <c r="L374" s="52"/>
      <c r="M374" s="177" t="s">
        <v>20</v>
      </c>
      <c r="N374" s="178" t="s">
        <v>45</v>
      </c>
      <c r="O374" s="33"/>
      <c r="P374" s="179">
        <f t="shared" si="111"/>
        <v>0</v>
      </c>
      <c r="Q374" s="179">
        <v>0</v>
      </c>
      <c r="R374" s="179">
        <f t="shared" si="112"/>
        <v>0</v>
      </c>
      <c r="S374" s="179">
        <v>0</v>
      </c>
      <c r="T374" s="180">
        <f t="shared" si="113"/>
        <v>0</v>
      </c>
      <c r="AR374" s="15" t="s">
        <v>143</v>
      </c>
      <c r="AT374" s="15" t="s">
        <v>145</v>
      </c>
      <c r="AU374" s="15" t="s">
        <v>22</v>
      </c>
      <c r="AY374" s="15" t="s">
        <v>144</v>
      </c>
      <c r="BE374" s="181">
        <f t="shared" si="114"/>
        <v>0</v>
      </c>
      <c r="BF374" s="181">
        <f t="shared" si="115"/>
        <v>0</v>
      </c>
      <c r="BG374" s="181">
        <f t="shared" si="116"/>
        <v>0</v>
      </c>
      <c r="BH374" s="181">
        <f t="shared" si="117"/>
        <v>0</v>
      </c>
      <c r="BI374" s="181">
        <f t="shared" si="118"/>
        <v>0</v>
      </c>
      <c r="BJ374" s="15" t="s">
        <v>22</v>
      </c>
      <c r="BK374" s="181">
        <f t="shared" si="119"/>
        <v>0</v>
      </c>
      <c r="BL374" s="15" t="s">
        <v>143</v>
      </c>
      <c r="BM374" s="15" t="s">
        <v>2659</v>
      </c>
    </row>
    <row r="375" spans="2:65" s="1" customFormat="1" ht="22.5" customHeight="1">
      <c r="B375" s="32"/>
      <c r="C375" s="170" t="s">
        <v>704</v>
      </c>
      <c r="D375" s="170" t="s">
        <v>145</v>
      </c>
      <c r="E375" s="171" t="s">
        <v>1122</v>
      </c>
      <c r="F375" s="172" t="s">
        <v>2660</v>
      </c>
      <c r="G375" s="173" t="s">
        <v>153</v>
      </c>
      <c r="H375" s="174">
        <v>13</v>
      </c>
      <c r="I375" s="175"/>
      <c r="J375" s="176">
        <f t="shared" si="110"/>
        <v>0</v>
      </c>
      <c r="K375" s="172" t="s">
        <v>149</v>
      </c>
      <c r="L375" s="52"/>
      <c r="M375" s="177" t="s">
        <v>20</v>
      </c>
      <c r="N375" s="178" t="s">
        <v>45</v>
      </c>
      <c r="O375" s="33"/>
      <c r="P375" s="179">
        <f t="shared" si="111"/>
        <v>0</v>
      </c>
      <c r="Q375" s="179">
        <v>0</v>
      </c>
      <c r="R375" s="179">
        <f t="shared" si="112"/>
        <v>0</v>
      </c>
      <c r="S375" s="179">
        <v>0</v>
      </c>
      <c r="T375" s="180">
        <f t="shared" si="113"/>
        <v>0</v>
      </c>
      <c r="AR375" s="15" t="s">
        <v>143</v>
      </c>
      <c r="AT375" s="15" t="s">
        <v>145</v>
      </c>
      <c r="AU375" s="15" t="s">
        <v>22</v>
      </c>
      <c r="AY375" s="15" t="s">
        <v>144</v>
      </c>
      <c r="BE375" s="181">
        <f t="shared" si="114"/>
        <v>0</v>
      </c>
      <c r="BF375" s="181">
        <f t="shared" si="115"/>
        <v>0</v>
      </c>
      <c r="BG375" s="181">
        <f t="shared" si="116"/>
        <v>0</v>
      </c>
      <c r="BH375" s="181">
        <f t="shared" si="117"/>
        <v>0</v>
      </c>
      <c r="BI375" s="181">
        <f t="shared" si="118"/>
        <v>0</v>
      </c>
      <c r="BJ375" s="15" t="s">
        <v>22</v>
      </c>
      <c r="BK375" s="181">
        <f t="shared" si="119"/>
        <v>0</v>
      </c>
      <c r="BL375" s="15" t="s">
        <v>143</v>
      </c>
      <c r="BM375" s="15" t="s">
        <v>2661</v>
      </c>
    </row>
    <row r="376" spans="2:65" s="1" customFormat="1" ht="22.5" customHeight="1">
      <c r="B376" s="32"/>
      <c r="C376" s="170" t="s">
        <v>708</v>
      </c>
      <c r="D376" s="170" t="s">
        <v>145</v>
      </c>
      <c r="E376" s="171" t="s">
        <v>1136</v>
      </c>
      <c r="F376" s="172" t="s">
        <v>2662</v>
      </c>
      <c r="G376" s="173" t="s">
        <v>153</v>
      </c>
      <c r="H376" s="174">
        <v>41</v>
      </c>
      <c r="I376" s="175"/>
      <c r="J376" s="176">
        <f t="shared" si="110"/>
        <v>0</v>
      </c>
      <c r="K376" s="172" t="s">
        <v>149</v>
      </c>
      <c r="L376" s="52"/>
      <c r="M376" s="177" t="s">
        <v>20</v>
      </c>
      <c r="N376" s="178" t="s">
        <v>45</v>
      </c>
      <c r="O376" s="33"/>
      <c r="P376" s="179">
        <f t="shared" si="111"/>
        <v>0</v>
      </c>
      <c r="Q376" s="179">
        <v>0</v>
      </c>
      <c r="R376" s="179">
        <f t="shared" si="112"/>
        <v>0</v>
      </c>
      <c r="S376" s="179">
        <v>0</v>
      </c>
      <c r="T376" s="180">
        <f t="shared" si="113"/>
        <v>0</v>
      </c>
      <c r="AR376" s="15" t="s">
        <v>143</v>
      </c>
      <c r="AT376" s="15" t="s">
        <v>145</v>
      </c>
      <c r="AU376" s="15" t="s">
        <v>22</v>
      </c>
      <c r="AY376" s="15" t="s">
        <v>144</v>
      </c>
      <c r="BE376" s="181">
        <f t="shared" si="114"/>
        <v>0</v>
      </c>
      <c r="BF376" s="181">
        <f t="shared" si="115"/>
        <v>0</v>
      </c>
      <c r="BG376" s="181">
        <f t="shared" si="116"/>
        <v>0</v>
      </c>
      <c r="BH376" s="181">
        <f t="shared" si="117"/>
        <v>0</v>
      </c>
      <c r="BI376" s="181">
        <f t="shared" si="118"/>
        <v>0</v>
      </c>
      <c r="BJ376" s="15" t="s">
        <v>22</v>
      </c>
      <c r="BK376" s="181">
        <f t="shared" si="119"/>
        <v>0</v>
      </c>
      <c r="BL376" s="15" t="s">
        <v>143</v>
      </c>
      <c r="BM376" s="15" t="s">
        <v>2663</v>
      </c>
    </row>
    <row r="377" spans="2:65" s="1" customFormat="1" ht="22.5" customHeight="1">
      <c r="B377" s="32"/>
      <c r="C377" s="170" t="s">
        <v>712</v>
      </c>
      <c r="D377" s="170" t="s">
        <v>145</v>
      </c>
      <c r="E377" s="171" t="s">
        <v>1144</v>
      </c>
      <c r="F377" s="172" t="s">
        <v>2664</v>
      </c>
      <c r="G377" s="173" t="s">
        <v>153</v>
      </c>
      <c r="H377" s="174">
        <v>41</v>
      </c>
      <c r="I377" s="175"/>
      <c r="J377" s="176">
        <f t="shared" si="110"/>
        <v>0</v>
      </c>
      <c r="K377" s="172" t="s">
        <v>149</v>
      </c>
      <c r="L377" s="52"/>
      <c r="M377" s="177" t="s">
        <v>20</v>
      </c>
      <c r="N377" s="178" t="s">
        <v>45</v>
      </c>
      <c r="O377" s="33"/>
      <c r="P377" s="179">
        <f t="shared" si="111"/>
        <v>0</v>
      </c>
      <c r="Q377" s="179">
        <v>0</v>
      </c>
      <c r="R377" s="179">
        <f t="shared" si="112"/>
        <v>0</v>
      </c>
      <c r="S377" s="179">
        <v>0</v>
      </c>
      <c r="T377" s="180">
        <f t="shared" si="113"/>
        <v>0</v>
      </c>
      <c r="AR377" s="15" t="s">
        <v>143</v>
      </c>
      <c r="AT377" s="15" t="s">
        <v>145</v>
      </c>
      <c r="AU377" s="15" t="s">
        <v>22</v>
      </c>
      <c r="AY377" s="15" t="s">
        <v>144</v>
      </c>
      <c r="BE377" s="181">
        <f t="shared" si="114"/>
        <v>0</v>
      </c>
      <c r="BF377" s="181">
        <f t="shared" si="115"/>
        <v>0</v>
      </c>
      <c r="BG377" s="181">
        <f t="shared" si="116"/>
        <v>0</v>
      </c>
      <c r="BH377" s="181">
        <f t="shared" si="117"/>
        <v>0</v>
      </c>
      <c r="BI377" s="181">
        <f t="shared" si="118"/>
        <v>0</v>
      </c>
      <c r="BJ377" s="15" t="s">
        <v>22</v>
      </c>
      <c r="BK377" s="181">
        <f t="shared" si="119"/>
        <v>0</v>
      </c>
      <c r="BL377" s="15" t="s">
        <v>143</v>
      </c>
      <c r="BM377" s="15" t="s">
        <v>2665</v>
      </c>
    </row>
    <row r="378" spans="2:65" s="1" customFormat="1" ht="22.5" customHeight="1">
      <c r="B378" s="32"/>
      <c r="C378" s="170" t="s">
        <v>715</v>
      </c>
      <c r="D378" s="170" t="s">
        <v>145</v>
      </c>
      <c r="E378" s="171" t="s">
        <v>1147</v>
      </c>
      <c r="F378" s="172" t="s">
        <v>2666</v>
      </c>
      <c r="G378" s="173" t="s">
        <v>153</v>
      </c>
      <c r="H378" s="174">
        <v>28</v>
      </c>
      <c r="I378" s="175"/>
      <c r="J378" s="176">
        <f t="shared" si="110"/>
        <v>0</v>
      </c>
      <c r="K378" s="172" t="s">
        <v>149</v>
      </c>
      <c r="L378" s="52"/>
      <c r="M378" s="177" t="s">
        <v>20</v>
      </c>
      <c r="N378" s="178" t="s">
        <v>45</v>
      </c>
      <c r="O378" s="33"/>
      <c r="P378" s="179">
        <f t="shared" si="111"/>
        <v>0</v>
      </c>
      <c r="Q378" s="179">
        <v>0</v>
      </c>
      <c r="R378" s="179">
        <f t="shared" si="112"/>
        <v>0</v>
      </c>
      <c r="S378" s="179">
        <v>0</v>
      </c>
      <c r="T378" s="180">
        <f t="shared" si="113"/>
        <v>0</v>
      </c>
      <c r="AR378" s="15" t="s">
        <v>143</v>
      </c>
      <c r="AT378" s="15" t="s">
        <v>145</v>
      </c>
      <c r="AU378" s="15" t="s">
        <v>22</v>
      </c>
      <c r="AY378" s="15" t="s">
        <v>144</v>
      </c>
      <c r="BE378" s="181">
        <f t="shared" si="114"/>
        <v>0</v>
      </c>
      <c r="BF378" s="181">
        <f t="shared" si="115"/>
        <v>0</v>
      </c>
      <c r="BG378" s="181">
        <f t="shared" si="116"/>
        <v>0</v>
      </c>
      <c r="BH378" s="181">
        <f t="shared" si="117"/>
        <v>0</v>
      </c>
      <c r="BI378" s="181">
        <f t="shared" si="118"/>
        <v>0</v>
      </c>
      <c r="BJ378" s="15" t="s">
        <v>22</v>
      </c>
      <c r="BK378" s="181">
        <f t="shared" si="119"/>
        <v>0</v>
      </c>
      <c r="BL378" s="15" t="s">
        <v>143</v>
      </c>
      <c r="BM378" s="15" t="s">
        <v>2667</v>
      </c>
    </row>
    <row r="379" spans="2:65" s="1" customFormat="1" ht="22.5" customHeight="1">
      <c r="B379" s="32"/>
      <c r="C379" s="170" t="s">
        <v>721</v>
      </c>
      <c r="D379" s="170" t="s">
        <v>145</v>
      </c>
      <c r="E379" s="171" t="s">
        <v>1150</v>
      </c>
      <c r="F379" s="172" t="s">
        <v>2668</v>
      </c>
      <c r="G379" s="173" t="s">
        <v>153</v>
      </c>
      <c r="H379" s="174">
        <v>28</v>
      </c>
      <c r="I379" s="175"/>
      <c r="J379" s="176">
        <f t="shared" si="110"/>
        <v>0</v>
      </c>
      <c r="K379" s="172" t="s">
        <v>149</v>
      </c>
      <c r="L379" s="52"/>
      <c r="M379" s="177" t="s">
        <v>20</v>
      </c>
      <c r="N379" s="178" t="s">
        <v>45</v>
      </c>
      <c r="O379" s="33"/>
      <c r="P379" s="179">
        <f t="shared" si="111"/>
        <v>0</v>
      </c>
      <c r="Q379" s="179">
        <v>0</v>
      </c>
      <c r="R379" s="179">
        <f t="shared" si="112"/>
        <v>0</v>
      </c>
      <c r="S379" s="179">
        <v>0</v>
      </c>
      <c r="T379" s="180">
        <f t="shared" si="113"/>
        <v>0</v>
      </c>
      <c r="AR379" s="15" t="s">
        <v>143</v>
      </c>
      <c r="AT379" s="15" t="s">
        <v>145</v>
      </c>
      <c r="AU379" s="15" t="s">
        <v>22</v>
      </c>
      <c r="AY379" s="15" t="s">
        <v>144</v>
      </c>
      <c r="BE379" s="181">
        <f t="shared" si="114"/>
        <v>0</v>
      </c>
      <c r="BF379" s="181">
        <f t="shared" si="115"/>
        <v>0</v>
      </c>
      <c r="BG379" s="181">
        <f t="shared" si="116"/>
        <v>0</v>
      </c>
      <c r="BH379" s="181">
        <f t="shared" si="117"/>
        <v>0</v>
      </c>
      <c r="BI379" s="181">
        <f t="shared" si="118"/>
        <v>0</v>
      </c>
      <c r="BJ379" s="15" t="s">
        <v>22</v>
      </c>
      <c r="BK379" s="181">
        <f t="shared" si="119"/>
        <v>0</v>
      </c>
      <c r="BL379" s="15" t="s">
        <v>143</v>
      </c>
      <c r="BM379" s="15" t="s">
        <v>2669</v>
      </c>
    </row>
    <row r="380" spans="2:65" s="1" customFormat="1" ht="22.5" customHeight="1">
      <c r="B380" s="32"/>
      <c r="C380" s="170" t="s">
        <v>725</v>
      </c>
      <c r="D380" s="170" t="s">
        <v>145</v>
      </c>
      <c r="E380" s="171" t="s">
        <v>1155</v>
      </c>
      <c r="F380" s="172" t="s">
        <v>2670</v>
      </c>
      <c r="G380" s="173" t="s">
        <v>153</v>
      </c>
      <c r="H380" s="174">
        <v>28</v>
      </c>
      <c r="I380" s="175"/>
      <c r="J380" s="176">
        <f t="shared" si="110"/>
        <v>0</v>
      </c>
      <c r="K380" s="172" t="s">
        <v>149</v>
      </c>
      <c r="L380" s="52"/>
      <c r="M380" s="177" t="s">
        <v>20</v>
      </c>
      <c r="N380" s="178" t="s">
        <v>45</v>
      </c>
      <c r="O380" s="33"/>
      <c r="P380" s="179">
        <f t="shared" si="111"/>
        <v>0</v>
      </c>
      <c r="Q380" s="179">
        <v>0</v>
      </c>
      <c r="R380" s="179">
        <f t="shared" si="112"/>
        <v>0</v>
      </c>
      <c r="S380" s="179">
        <v>0</v>
      </c>
      <c r="T380" s="180">
        <f t="shared" si="113"/>
        <v>0</v>
      </c>
      <c r="AR380" s="15" t="s">
        <v>143</v>
      </c>
      <c r="AT380" s="15" t="s">
        <v>145</v>
      </c>
      <c r="AU380" s="15" t="s">
        <v>22</v>
      </c>
      <c r="AY380" s="15" t="s">
        <v>144</v>
      </c>
      <c r="BE380" s="181">
        <f t="shared" si="114"/>
        <v>0</v>
      </c>
      <c r="BF380" s="181">
        <f t="shared" si="115"/>
        <v>0</v>
      </c>
      <c r="BG380" s="181">
        <f t="shared" si="116"/>
        <v>0</v>
      </c>
      <c r="BH380" s="181">
        <f t="shared" si="117"/>
        <v>0</v>
      </c>
      <c r="BI380" s="181">
        <f t="shared" si="118"/>
        <v>0</v>
      </c>
      <c r="BJ380" s="15" t="s">
        <v>22</v>
      </c>
      <c r="BK380" s="181">
        <f t="shared" si="119"/>
        <v>0</v>
      </c>
      <c r="BL380" s="15" t="s">
        <v>143</v>
      </c>
      <c r="BM380" s="15" t="s">
        <v>2671</v>
      </c>
    </row>
    <row r="381" spans="2:65" s="1" customFormat="1" ht="22.5" customHeight="1">
      <c r="B381" s="32"/>
      <c r="C381" s="170" t="s">
        <v>729</v>
      </c>
      <c r="D381" s="170" t="s">
        <v>145</v>
      </c>
      <c r="E381" s="171" t="s">
        <v>1159</v>
      </c>
      <c r="F381" s="172" t="s">
        <v>2672</v>
      </c>
      <c r="G381" s="173" t="s">
        <v>153</v>
      </c>
      <c r="H381" s="174">
        <v>41</v>
      </c>
      <c r="I381" s="175"/>
      <c r="J381" s="176">
        <f t="shared" si="110"/>
        <v>0</v>
      </c>
      <c r="K381" s="172" t="s">
        <v>149</v>
      </c>
      <c r="L381" s="52"/>
      <c r="M381" s="177" t="s">
        <v>20</v>
      </c>
      <c r="N381" s="178" t="s">
        <v>45</v>
      </c>
      <c r="O381" s="33"/>
      <c r="P381" s="179">
        <f t="shared" si="111"/>
        <v>0</v>
      </c>
      <c r="Q381" s="179">
        <v>0</v>
      </c>
      <c r="R381" s="179">
        <f t="shared" si="112"/>
        <v>0</v>
      </c>
      <c r="S381" s="179">
        <v>0</v>
      </c>
      <c r="T381" s="180">
        <f t="shared" si="113"/>
        <v>0</v>
      </c>
      <c r="AR381" s="15" t="s">
        <v>143</v>
      </c>
      <c r="AT381" s="15" t="s">
        <v>145</v>
      </c>
      <c r="AU381" s="15" t="s">
        <v>22</v>
      </c>
      <c r="AY381" s="15" t="s">
        <v>144</v>
      </c>
      <c r="BE381" s="181">
        <f t="shared" si="114"/>
        <v>0</v>
      </c>
      <c r="BF381" s="181">
        <f t="shared" si="115"/>
        <v>0</v>
      </c>
      <c r="BG381" s="181">
        <f t="shared" si="116"/>
        <v>0</v>
      </c>
      <c r="BH381" s="181">
        <f t="shared" si="117"/>
        <v>0</v>
      </c>
      <c r="BI381" s="181">
        <f t="shared" si="118"/>
        <v>0</v>
      </c>
      <c r="BJ381" s="15" t="s">
        <v>22</v>
      </c>
      <c r="BK381" s="181">
        <f t="shared" si="119"/>
        <v>0</v>
      </c>
      <c r="BL381" s="15" t="s">
        <v>143</v>
      </c>
      <c r="BM381" s="15" t="s">
        <v>2673</v>
      </c>
    </row>
    <row r="382" spans="2:63" s="9" customFormat="1" ht="37.35" customHeight="1">
      <c r="B382" s="156"/>
      <c r="C382" s="157"/>
      <c r="D382" s="158" t="s">
        <v>73</v>
      </c>
      <c r="E382" s="159" t="s">
        <v>1170</v>
      </c>
      <c r="F382" s="159" t="s">
        <v>2674</v>
      </c>
      <c r="G382" s="157"/>
      <c r="H382" s="157"/>
      <c r="I382" s="160"/>
      <c r="J382" s="161">
        <f>BK382</f>
        <v>0</v>
      </c>
      <c r="K382" s="157"/>
      <c r="L382" s="162"/>
      <c r="M382" s="163"/>
      <c r="N382" s="164"/>
      <c r="O382" s="164"/>
      <c r="P382" s="165">
        <f>SUM(P383:P385)</f>
        <v>0</v>
      </c>
      <c r="Q382" s="164"/>
      <c r="R382" s="165">
        <f>SUM(R383:R385)</f>
        <v>0</v>
      </c>
      <c r="S382" s="164"/>
      <c r="T382" s="166">
        <f>SUM(T383:T385)</f>
        <v>0</v>
      </c>
      <c r="AR382" s="167" t="s">
        <v>143</v>
      </c>
      <c r="AT382" s="168" t="s">
        <v>73</v>
      </c>
      <c r="AU382" s="168" t="s">
        <v>74</v>
      </c>
      <c r="AY382" s="167" t="s">
        <v>144</v>
      </c>
      <c r="BK382" s="169">
        <f>SUM(BK383:BK385)</f>
        <v>0</v>
      </c>
    </row>
    <row r="383" spans="2:65" s="1" customFormat="1" ht="31.5" customHeight="1">
      <c r="B383" s="32"/>
      <c r="C383" s="170" t="s">
        <v>733</v>
      </c>
      <c r="D383" s="170" t="s">
        <v>145</v>
      </c>
      <c r="E383" s="171" t="s">
        <v>1163</v>
      </c>
      <c r="F383" s="172" t="s">
        <v>2675</v>
      </c>
      <c r="G383" s="173" t="s">
        <v>148</v>
      </c>
      <c r="H383" s="174">
        <v>3</v>
      </c>
      <c r="I383" s="175"/>
      <c r="J383" s="176">
        <f>ROUND(I383*H383,2)</f>
        <v>0</v>
      </c>
      <c r="K383" s="172" t="s">
        <v>149</v>
      </c>
      <c r="L383" s="52"/>
      <c r="M383" s="177" t="s">
        <v>20</v>
      </c>
      <c r="N383" s="178" t="s">
        <v>45</v>
      </c>
      <c r="O383" s="33"/>
      <c r="P383" s="179">
        <f>O383*H383</f>
        <v>0</v>
      </c>
      <c r="Q383" s="179">
        <v>0</v>
      </c>
      <c r="R383" s="179">
        <f>Q383*H383</f>
        <v>0</v>
      </c>
      <c r="S383" s="179">
        <v>0</v>
      </c>
      <c r="T383" s="180">
        <f>S383*H383</f>
        <v>0</v>
      </c>
      <c r="AR383" s="15" t="s">
        <v>143</v>
      </c>
      <c r="AT383" s="15" t="s">
        <v>145</v>
      </c>
      <c r="AU383" s="15" t="s">
        <v>22</v>
      </c>
      <c r="AY383" s="15" t="s">
        <v>144</v>
      </c>
      <c r="BE383" s="181">
        <f>IF(N383="základní",J383,0)</f>
        <v>0</v>
      </c>
      <c r="BF383" s="181">
        <f>IF(N383="snížená",J383,0)</f>
        <v>0</v>
      </c>
      <c r="BG383" s="181">
        <f>IF(N383="zákl. přenesená",J383,0)</f>
        <v>0</v>
      </c>
      <c r="BH383" s="181">
        <f>IF(N383="sníž. přenesená",J383,0)</f>
        <v>0</v>
      </c>
      <c r="BI383" s="181">
        <f>IF(N383="nulová",J383,0)</f>
        <v>0</v>
      </c>
      <c r="BJ383" s="15" t="s">
        <v>22</v>
      </c>
      <c r="BK383" s="181">
        <f>ROUND(I383*H383,2)</f>
        <v>0</v>
      </c>
      <c r="BL383" s="15" t="s">
        <v>143</v>
      </c>
      <c r="BM383" s="15" t="s">
        <v>2676</v>
      </c>
    </row>
    <row r="384" spans="2:65" s="1" customFormat="1" ht="31.5" customHeight="1">
      <c r="B384" s="32"/>
      <c r="C384" s="170" t="s">
        <v>737</v>
      </c>
      <c r="D384" s="170" t="s">
        <v>145</v>
      </c>
      <c r="E384" s="171" t="s">
        <v>1167</v>
      </c>
      <c r="F384" s="172" t="s">
        <v>2677</v>
      </c>
      <c r="G384" s="173" t="s">
        <v>148</v>
      </c>
      <c r="H384" s="174">
        <v>1</v>
      </c>
      <c r="I384" s="175"/>
      <c r="J384" s="176">
        <f>ROUND(I384*H384,2)</f>
        <v>0</v>
      </c>
      <c r="K384" s="172" t="s">
        <v>149</v>
      </c>
      <c r="L384" s="52"/>
      <c r="M384" s="177" t="s">
        <v>20</v>
      </c>
      <c r="N384" s="178" t="s">
        <v>45</v>
      </c>
      <c r="O384" s="33"/>
      <c r="P384" s="179">
        <f>O384*H384</f>
        <v>0</v>
      </c>
      <c r="Q384" s="179">
        <v>0</v>
      </c>
      <c r="R384" s="179">
        <f>Q384*H384</f>
        <v>0</v>
      </c>
      <c r="S384" s="179">
        <v>0</v>
      </c>
      <c r="T384" s="180">
        <f>S384*H384</f>
        <v>0</v>
      </c>
      <c r="AR384" s="15" t="s">
        <v>143</v>
      </c>
      <c r="AT384" s="15" t="s">
        <v>145</v>
      </c>
      <c r="AU384" s="15" t="s">
        <v>22</v>
      </c>
      <c r="AY384" s="15" t="s">
        <v>144</v>
      </c>
      <c r="BE384" s="181">
        <f>IF(N384="základní",J384,0)</f>
        <v>0</v>
      </c>
      <c r="BF384" s="181">
        <f>IF(N384="snížená",J384,0)</f>
        <v>0</v>
      </c>
      <c r="BG384" s="181">
        <f>IF(N384="zákl. přenesená",J384,0)</f>
        <v>0</v>
      </c>
      <c r="BH384" s="181">
        <f>IF(N384="sníž. přenesená",J384,0)</f>
        <v>0</v>
      </c>
      <c r="BI384" s="181">
        <f>IF(N384="nulová",J384,0)</f>
        <v>0</v>
      </c>
      <c r="BJ384" s="15" t="s">
        <v>22</v>
      </c>
      <c r="BK384" s="181">
        <f>ROUND(I384*H384,2)</f>
        <v>0</v>
      </c>
      <c r="BL384" s="15" t="s">
        <v>143</v>
      </c>
      <c r="BM384" s="15" t="s">
        <v>2678</v>
      </c>
    </row>
    <row r="385" spans="2:65" s="1" customFormat="1" ht="22.5" customHeight="1">
      <c r="B385" s="32"/>
      <c r="C385" s="170" t="s">
        <v>741</v>
      </c>
      <c r="D385" s="170" t="s">
        <v>145</v>
      </c>
      <c r="E385" s="171" t="s">
        <v>1831</v>
      </c>
      <c r="F385" s="172" t="s">
        <v>2679</v>
      </c>
      <c r="G385" s="173" t="s">
        <v>148</v>
      </c>
      <c r="H385" s="174">
        <v>1</v>
      </c>
      <c r="I385" s="175"/>
      <c r="J385" s="176">
        <f>ROUND(I385*H385,2)</f>
        <v>0</v>
      </c>
      <c r="K385" s="172" t="s">
        <v>149</v>
      </c>
      <c r="L385" s="52"/>
      <c r="M385" s="177" t="s">
        <v>20</v>
      </c>
      <c r="N385" s="182" t="s">
        <v>45</v>
      </c>
      <c r="O385" s="183"/>
      <c r="P385" s="184">
        <f>O385*H385</f>
        <v>0</v>
      </c>
      <c r="Q385" s="184">
        <v>0</v>
      </c>
      <c r="R385" s="184">
        <f>Q385*H385</f>
        <v>0</v>
      </c>
      <c r="S385" s="184">
        <v>0</v>
      </c>
      <c r="T385" s="185">
        <f>S385*H385</f>
        <v>0</v>
      </c>
      <c r="AR385" s="15" t="s">
        <v>143</v>
      </c>
      <c r="AT385" s="15" t="s">
        <v>145</v>
      </c>
      <c r="AU385" s="15" t="s">
        <v>22</v>
      </c>
      <c r="AY385" s="15" t="s">
        <v>144</v>
      </c>
      <c r="BE385" s="181">
        <f>IF(N385="základní",J385,0)</f>
        <v>0</v>
      </c>
      <c r="BF385" s="181">
        <f>IF(N385="snížená",J385,0)</f>
        <v>0</v>
      </c>
      <c r="BG385" s="181">
        <f>IF(N385="zákl. přenesená",J385,0)</f>
        <v>0</v>
      </c>
      <c r="BH385" s="181">
        <f>IF(N385="sníž. přenesená",J385,0)</f>
        <v>0</v>
      </c>
      <c r="BI385" s="181">
        <f>IF(N385="nulová",J385,0)</f>
        <v>0</v>
      </c>
      <c r="BJ385" s="15" t="s">
        <v>22</v>
      </c>
      <c r="BK385" s="181">
        <f>ROUND(I385*H385,2)</f>
        <v>0</v>
      </c>
      <c r="BL385" s="15" t="s">
        <v>143</v>
      </c>
      <c r="BM385" s="15" t="s">
        <v>2680</v>
      </c>
    </row>
    <row r="386" spans="2:12" s="1" customFormat="1" ht="6.95" customHeight="1">
      <c r="B386" s="47"/>
      <c r="C386" s="48"/>
      <c r="D386" s="48"/>
      <c r="E386" s="48"/>
      <c r="F386" s="48"/>
      <c r="G386" s="48"/>
      <c r="H386" s="48"/>
      <c r="I386" s="126"/>
      <c r="J386" s="48"/>
      <c r="K386" s="48"/>
      <c r="L386" s="52"/>
    </row>
  </sheetData>
  <sheetProtection password="CC35" sheet="1" objects="1" scenarios="1" formatColumns="0" formatRows="0" sort="0" autoFilter="0"/>
  <autoFilter ref="C85:K85"/>
  <mergeCells count="9">
    <mergeCell ref="E76:H76"/>
    <mergeCell ref="E78:H78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tooltip="Krycí list soupisu" display="1) Krycí list soupisu"/>
    <hyperlink ref="G1:H1" location="C54" tooltip="Rekapitulace" display="2) Rekapitulace"/>
    <hyperlink ref="J1" location="C85" tooltip="Soupis prací" display="3) Soupis prací"/>
    <hyperlink ref="L1:V1" location="'Rekapitulace stavby'!C2" tooltip="Rekapitulace stavby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32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02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3"/>
      <c r="B1" s="262"/>
      <c r="C1" s="262"/>
      <c r="D1" s="261" t="s">
        <v>1</v>
      </c>
      <c r="E1" s="262"/>
      <c r="F1" s="263" t="s">
        <v>4989</v>
      </c>
      <c r="G1" s="267" t="s">
        <v>4990</v>
      </c>
      <c r="H1" s="267"/>
      <c r="I1" s="268"/>
      <c r="J1" s="263" t="s">
        <v>4991</v>
      </c>
      <c r="K1" s="261" t="s">
        <v>104</v>
      </c>
      <c r="L1" s="263" t="s">
        <v>4992</v>
      </c>
      <c r="M1" s="263"/>
      <c r="N1" s="263"/>
      <c r="O1" s="263"/>
      <c r="P1" s="263"/>
      <c r="Q1" s="263"/>
      <c r="R1" s="263"/>
      <c r="S1" s="263"/>
      <c r="T1" s="263"/>
      <c r="U1" s="259"/>
      <c r="V1" s="259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</row>
    <row r="2" spans="3:46" ht="36.95" customHeight="1"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17"/>
      <c r="AT2" s="15" t="s">
        <v>97</v>
      </c>
    </row>
    <row r="3" spans="2:46" ht="6.95" customHeight="1">
      <c r="B3" s="16"/>
      <c r="C3" s="17"/>
      <c r="D3" s="17"/>
      <c r="E3" s="17"/>
      <c r="F3" s="17"/>
      <c r="G3" s="17"/>
      <c r="H3" s="17"/>
      <c r="I3" s="103"/>
      <c r="J3" s="17"/>
      <c r="K3" s="18"/>
      <c r="AT3" s="15" t="s">
        <v>82</v>
      </c>
    </row>
    <row r="4" spans="2:46" ht="36.95" customHeight="1">
      <c r="B4" s="19"/>
      <c r="C4" s="20"/>
      <c r="D4" s="21" t="s">
        <v>105</v>
      </c>
      <c r="E4" s="20"/>
      <c r="F4" s="20"/>
      <c r="G4" s="20"/>
      <c r="H4" s="20"/>
      <c r="I4" s="104"/>
      <c r="J4" s="20"/>
      <c r="K4" s="22"/>
      <c r="M4" s="23" t="s">
        <v>10</v>
      </c>
      <c r="AT4" s="15" t="s">
        <v>4</v>
      </c>
    </row>
    <row r="5" spans="2:11" ht="6.95" customHeight="1">
      <c r="B5" s="19"/>
      <c r="C5" s="20"/>
      <c r="D5" s="20"/>
      <c r="E5" s="20"/>
      <c r="F5" s="20"/>
      <c r="G5" s="20"/>
      <c r="H5" s="20"/>
      <c r="I5" s="104"/>
      <c r="J5" s="20"/>
      <c r="K5" s="22"/>
    </row>
    <row r="6" spans="2:11" ht="13.5">
      <c r="B6" s="19"/>
      <c r="C6" s="20"/>
      <c r="D6" s="28" t="s">
        <v>16</v>
      </c>
      <c r="E6" s="20"/>
      <c r="F6" s="20"/>
      <c r="G6" s="20"/>
      <c r="H6" s="20"/>
      <c r="I6" s="104"/>
      <c r="J6" s="20"/>
      <c r="K6" s="22"/>
    </row>
    <row r="7" spans="2:11" ht="22.5" customHeight="1">
      <c r="B7" s="19"/>
      <c r="C7" s="20"/>
      <c r="D7" s="20"/>
      <c r="E7" s="255" t="str">
        <f>'Rekapitulace stavby'!K6</f>
        <v>CENTRUM DUŠEVNÍHO ZDRAVÍ, NA NIVÁCH 57</v>
      </c>
      <c r="F7" s="221"/>
      <c r="G7" s="221"/>
      <c r="H7" s="221"/>
      <c r="I7" s="104"/>
      <c r="J7" s="20"/>
      <c r="K7" s="22"/>
    </row>
    <row r="8" spans="2:11" s="1" customFormat="1" ht="13.5">
      <c r="B8" s="32"/>
      <c r="C8" s="33"/>
      <c r="D8" s="28" t="s">
        <v>106</v>
      </c>
      <c r="E8" s="33"/>
      <c r="F8" s="33"/>
      <c r="G8" s="33"/>
      <c r="H8" s="33"/>
      <c r="I8" s="105"/>
      <c r="J8" s="33"/>
      <c r="K8" s="36"/>
    </row>
    <row r="9" spans="2:11" s="1" customFormat="1" ht="36.95" customHeight="1">
      <c r="B9" s="32"/>
      <c r="C9" s="33"/>
      <c r="D9" s="33"/>
      <c r="E9" s="256" t="s">
        <v>2681</v>
      </c>
      <c r="F9" s="228"/>
      <c r="G9" s="228"/>
      <c r="H9" s="228"/>
      <c r="I9" s="105"/>
      <c r="J9" s="33"/>
      <c r="K9" s="36"/>
    </row>
    <row r="10" spans="2:11" s="1" customFormat="1" ht="13.5">
      <c r="B10" s="32"/>
      <c r="C10" s="33"/>
      <c r="D10" s="33"/>
      <c r="E10" s="33"/>
      <c r="F10" s="33"/>
      <c r="G10" s="33"/>
      <c r="H10" s="33"/>
      <c r="I10" s="105"/>
      <c r="J10" s="33"/>
      <c r="K10" s="36"/>
    </row>
    <row r="11" spans="2:11" s="1" customFormat="1" ht="14.45" customHeight="1">
      <c r="B11" s="32"/>
      <c r="C11" s="33"/>
      <c r="D11" s="28" t="s">
        <v>19</v>
      </c>
      <c r="E11" s="33"/>
      <c r="F11" s="26" t="s">
        <v>20</v>
      </c>
      <c r="G11" s="33"/>
      <c r="H11" s="33"/>
      <c r="I11" s="106" t="s">
        <v>21</v>
      </c>
      <c r="J11" s="26" t="s">
        <v>20</v>
      </c>
      <c r="K11" s="36"/>
    </row>
    <row r="12" spans="2:11" s="1" customFormat="1" ht="14.45" customHeight="1">
      <c r="B12" s="32"/>
      <c r="C12" s="33"/>
      <c r="D12" s="28" t="s">
        <v>23</v>
      </c>
      <c r="E12" s="33"/>
      <c r="F12" s="26" t="s">
        <v>24</v>
      </c>
      <c r="G12" s="33"/>
      <c r="H12" s="33"/>
      <c r="I12" s="106" t="s">
        <v>25</v>
      </c>
      <c r="J12" s="107" t="str">
        <f>'Rekapitulace stavby'!AN8</f>
        <v>23. 2. 2018</v>
      </c>
      <c r="K12" s="36"/>
    </row>
    <row r="13" spans="2:11" s="1" customFormat="1" ht="10.9" customHeight="1">
      <c r="B13" s="32"/>
      <c r="C13" s="33"/>
      <c r="D13" s="33"/>
      <c r="E13" s="33"/>
      <c r="F13" s="33"/>
      <c r="G13" s="33"/>
      <c r="H13" s="33"/>
      <c r="I13" s="105"/>
      <c r="J13" s="33"/>
      <c r="K13" s="36"/>
    </row>
    <row r="14" spans="2:11" s="1" customFormat="1" ht="14.45" customHeight="1">
      <c r="B14" s="32"/>
      <c r="C14" s="33"/>
      <c r="D14" s="28" t="s">
        <v>29</v>
      </c>
      <c r="E14" s="33"/>
      <c r="F14" s="33"/>
      <c r="G14" s="33"/>
      <c r="H14" s="33"/>
      <c r="I14" s="106" t="s">
        <v>30</v>
      </c>
      <c r="J14" s="26" t="s">
        <v>20</v>
      </c>
      <c r="K14" s="36"/>
    </row>
    <row r="15" spans="2:11" s="1" customFormat="1" ht="18" customHeight="1">
      <c r="B15" s="32"/>
      <c r="C15" s="33"/>
      <c r="D15" s="33"/>
      <c r="E15" s="26" t="s">
        <v>31</v>
      </c>
      <c r="F15" s="33"/>
      <c r="G15" s="33"/>
      <c r="H15" s="33"/>
      <c r="I15" s="106" t="s">
        <v>32</v>
      </c>
      <c r="J15" s="26" t="s">
        <v>20</v>
      </c>
      <c r="K15" s="36"/>
    </row>
    <row r="16" spans="2:11" s="1" customFormat="1" ht="6.95" customHeight="1">
      <c r="B16" s="32"/>
      <c r="C16" s="33"/>
      <c r="D16" s="33"/>
      <c r="E16" s="33"/>
      <c r="F16" s="33"/>
      <c r="G16" s="33"/>
      <c r="H16" s="33"/>
      <c r="I16" s="105"/>
      <c r="J16" s="33"/>
      <c r="K16" s="36"/>
    </row>
    <row r="17" spans="2:11" s="1" customFormat="1" ht="14.45" customHeight="1">
      <c r="B17" s="32"/>
      <c r="C17" s="33"/>
      <c r="D17" s="28" t="s">
        <v>33</v>
      </c>
      <c r="E17" s="33"/>
      <c r="F17" s="33"/>
      <c r="G17" s="33"/>
      <c r="H17" s="33"/>
      <c r="I17" s="106" t="s">
        <v>30</v>
      </c>
      <c r="J17" s="26" t="str">
        <f>IF('Rekapitulace stavby'!AN13="Vyplň údaj","",IF('Rekapitulace stavby'!AN13="","",'Rekapitulace stavby'!AN13))</f>
        <v/>
      </c>
      <c r="K17" s="36"/>
    </row>
    <row r="18" spans="2:11" s="1" customFormat="1" ht="18" customHeight="1">
      <c r="B18" s="32"/>
      <c r="C18" s="33"/>
      <c r="D18" s="33"/>
      <c r="E18" s="26" t="str">
        <f>IF('Rekapitulace stavby'!E14="Vyplň údaj","",IF('Rekapitulace stavby'!E14="","",'Rekapitulace stavby'!E14))</f>
        <v/>
      </c>
      <c r="F18" s="33"/>
      <c r="G18" s="33"/>
      <c r="H18" s="33"/>
      <c r="I18" s="106" t="s">
        <v>32</v>
      </c>
      <c r="J18" s="26" t="str">
        <f>IF('Rekapitulace stavby'!AN14="Vyplň údaj","",IF('Rekapitulace stavby'!AN14="","",'Rekapitulace stavby'!AN14))</f>
        <v/>
      </c>
      <c r="K18" s="36"/>
    </row>
    <row r="19" spans="2:11" s="1" customFormat="1" ht="6.95" customHeight="1">
      <c r="B19" s="32"/>
      <c r="C19" s="33"/>
      <c r="D19" s="33"/>
      <c r="E19" s="33"/>
      <c r="F19" s="33"/>
      <c r="G19" s="33"/>
      <c r="H19" s="33"/>
      <c r="I19" s="105"/>
      <c r="J19" s="33"/>
      <c r="K19" s="36"/>
    </row>
    <row r="20" spans="2:11" s="1" customFormat="1" ht="14.45" customHeight="1">
      <c r="B20" s="32"/>
      <c r="C20" s="33"/>
      <c r="D20" s="28" t="s">
        <v>35</v>
      </c>
      <c r="E20" s="33"/>
      <c r="F20" s="33"/>
      <c r="G20" s="33"/>
      <c r="H20" s="33"/>
      <c r="I20" s="106" t="s">
        <v>30</v>
      </c>
      <c r="J20" s="26" t="s">
        <v>20</v>
      </c>
      <c r="K20" s="36"/>
    </row>
    <row r="21" spans="2:11" s="1" customFormat="1" ht="18" customHeight="1">
      <c r="B21" s="32"/>
      <c r="C21" s="33"/>
      <c r="D21" s="33"/>
      <c r="E21" s="26" t="s">
        <v>36</v>
      </c>
      <c r="F21" s="33"/>
      <c r="G21" s="33"/>
      <c r="H21" s="33"/>
      <c r="I21" s="106" t="s">
        <v>32</v>
      </c>
      <c r="J21" s="26" t="s">
        <v>20</v>
      </c>
      <c r="K21" s="36"/>
    </row>
    <row r="22" spans="2:11" s="1" customFormat="1" ht="6.95" customHeight="1">
      <c r="B22" s="32"/>
      <c r="C22" s="33"/>
      <c r="D22" s="33"/>
      <c r="E22" s="33"/>
      <c r="F22" s="33"/>
      <c r="G22" s="33"/>
      <c r="H22" s="33"/>
      <c r="I22" s="105"/>
      <c r="J22" s="33"/>
      <c r="K22" s="36"/>
    </row>
    <row r="23" spans="2:11" s="1" customFormat="1" ht="14.45" customHeight="1">
      <c r="B23" s="32"/>
      <c r="C23" s="33"/>
      <c r="D23" s="28" t="s">
        <v>38</v>
      </c>
      <c r="E23" s="33"/>
      <c r="F23" s="33"/>
      <c r="G23" s="33"/>
      <c r="H23" s="33"/>
      <c r="I23" s="105"/>
      <c r="J23" s="33"/>
      <c r="K23" s="36"/>
    </row>
    <row r="24" spans="2:11" s="6" customFormat="1" ht="63" customHeight="1">
      <c r="B24" s="108"/>
      <c r="C24" s="109"/>
      <c r="D24" s="109"/>
      <c r="E24" s="224" t="s">
        <v>39</v>
      </c>
      <c r="F24" s="257"/>
      <c r="G24" s="257"/>
      <c r="H24" s="257"/>
      <c r="I24" s="110"/>
      <c r="J24" s="109"/>
      <c r="K24" s="111"/>
    </row>
    <row r="25" spans="2:11" s="1" customFormat="1" ht="6.95" customHeight="1">
      <c r="B25" s="32"/>
      <c r="C25" s="33"/>
      <c r="D25" s="33"/>
      <c r="E25" s="33"/>
      <c r="F25" s="33"/>
      <c r="G25" s="33"/>
      <c r="H25" s="33"/>
      <c r="I25" s="105"/>
      <c r="J25" s="33"/>
      <c r="K25" s="36"/>
    </row>
    <row r="26" spans="2:11" s="1" customFormat="1" ht="6.95" customHeight="1">
      <c r="B26" s="32"/>
      <c r="C26" s="33"/>
      <c r="D26" s="77"/>
      <c r="E26" s="77"/>
      <c r="F26" s="77"/>
      <c r="G26" s="77"/>
      <c r="H26" s="77"/>
      <c r="I26" s="112"/>
      <c r="J26" s="77"/>
      <c r="K26" s="113"/>
    </row>
    <row r="27" spans="2:11" s="1" customFormat="1" ht="25.35" customHeight="1">
      <c r="B27" s="32"/>
      <c r="C27" s="33"/>
      <c r="D27" s="114" t="s">
        <v>40</v>
      </c>
      <c r="E27" s="33"/>
      <c r="F27" s="33"/>
      <c r="G27" s="33"/>
      <c r="H27" s="33"/>
      <c r="I27" s="105"/>
      <c r="J27" s="115">
        <f>ROUND(J85,2)</f>
        <v>0</v>
      </c>
      <c r="K27" s="36"/>
    </row>
    <row r="28" spans="2:11" s="1" customFormat="1" ht="6.95" customHeight="1">
      <c r="B28" s="32"/>
      <c r="C28" s="33"/>
      <c r="D28" s="77"/>
      <c r="E28" s="77"/>
      <c r="F28" s="77"/>
      <c r="G28" s="77"/>
      <c r="H28" s="77"/>
      <c r="I28" s="112"/>
      <c r="J28" s="77"/>
      <c r="K28" s="113"/>
    </row>
    <row r="29" spans="2:11" s="1" customFormat="1" ht="14.45" customHeight="1">
      <c r="B29" s="32"/>
      <c r="C29" s="33"/>
      <c r="D29" s="33"/>
      <c r="E29" s="33"/>
      <c r="F29" s="37" t="s">
        <v>42</v>
      </c>
      <c r="G29" s="33"/>
      <c r="H29" s="33"/>
      <c r="I29" s="116" t="s">
        <v>41</v>
      </c>
      <c r="J29" s="37" t="s">
        <v>43</v>
      </c>
      <c r="K29" s="36"/>
    </row>
    <row r="30" spans="2:11" s="1" customFormat="1" ht="14.45" customHeight="1">
      <c r="B30" s="32"/>
      <c r="C30" s="33"/>
      <c r="D30" s="40" t="s">
        <v>44</v>
      </c>
      <c r="E30" s="40" t="s">
        <v>45</v>
      </c>
      <c r="F30" s="117">
        <f>ROUND(SUM(BE85:BE131),2)</f>
        <v>0</v>
      </c>
      <c r="G30" s="33"/>
      <c r="H30" s="33"/>
      <c r="I30" s="118">
        <v>0.21</v>
      </c>
      <c r="J30" s="117">
        <f>ROUND(ROUND((SUM(BE85:BE131)),2)*I30,2)</f>
        <v>0</v>
      </c>
      <c r="K30" s="36"/>
    </row>
    <row r="31" spans="2:11" s="1" customFormat="1" ht="14.45" customHeight="1">
      <c r="B31" s="32"/>
      <c r="C31" s="33"/>
      <c r="D31" s="33"/>
      <c r="E31" s="40" t="s">
        <v>46</v>
      </c>
      <c r="F31" s="117">
        <f>ROUND(SUM(BF85:BF131),2)</f>
        <v>0</v>
      </c>
      <c r="G31" s="33"/>
      <c r="H31" s="33"/>
      <c r="I31" s="118">
        <v>0.15</v>
      </c>
      <c r="J31" s="117">
        <f>ROUND(ROUND((SUM(BF85:BF131)),2)*I31,2)</f>
        <v>0</v>
      </c>
      <c r="K31" s="36"/>
    </row>
    <row r="32" spans="2:11" s="1" customFormat="1" ht="14.45" customHeight="1" hidden="1">
      <c r="B32" s="32"/>
      <c r="C32" s="33"/>
      <c r="D32" s="33"/>
      <c r="E32" s="40" t="s">
        <v>47</v>
      </c>
      <c r="F32" s="117">
        <f>ROUND(SUM(BG85:BG131),2)</f>
        <v>0</v>
      </c>
      <c r="G32" s="33"/>
      <c r="H32" s="33"/>
      <c r="I32" s="118">
        <v>0.21</v>
      </c>
      <c r="J32" s="117">
        <v>0</v>
      </c>
      <c r="K32" s="36"/>
    </row>
    <row r="33" spans="2:11" s="1" customFormat="1" ht="14.45" customHeight="1" hidden="1">
      <c r="B33" s="32"/>
      <c r="C33" s="33"/>
      <c r="D33" s="33"/>
      <c r="E33" s="40" t="s">
        <v>48</v>
      </c>
      <c r="F33" s="117">
        <f>ROUND(SUM(BH85:BH131),2)</f>
        <v>0</v>
      </c>
      <c r="G33" s="33"/>
      <c r="H33" s="33"/>
      <c r="I33" s="118">
        <v>0.15</v>
      </c>
      <c r="J33" s="117">
        <v>0</v>
      </c>
      <c r="K33" s="36"/>
    </row>
    <row r="34" spans="2:11" s="1" customFormat="1" ht="14.45" customHeight="1" hidden="1">
      <c r="B34" s="32"/>
      <c r="C34" s="33"/>
      <c r="D34" s="33"/>
      <c r="E34" s="40" t="s">
        <v>49</v>
      </c>
      <c r="F34" s="117">
        <f>ROUND(SUM(BI85:BI131),2)</f>
        <v>0</v>
      </c>
      <c r="G34" s="33"/>
      <c r="H34" s="33"/>
      <c r="I34" s="118">
        <v>0</v>
      </c>
      <c r="J34" s="117">
        <v>0</v>
      </c>
      <c r="K34" s="36"/>
    </row>
    <row r="35" spans="2:11" s="1" customFormat="1" ht="6.95" customHeight="1">
      <c r="B35" s="32"/>
      <c r="C35" s="33"/>
      <c r="D35" s="33"/>
      <c r="E35" s="33"/>
      <c r="F35" s="33"/>
      <c r="G35" s="33"/>
      <c r="H35" s="33"/>
      <c r="I35" s="105"/>
      <c r="J35" s="33"/>
      <c r="K35" s="36"/>
    </row>
    <row r="36" spans="2:11" s="1" customFormat="1" ht="25.35" customHeight="1">
      <c r="B36" s="32"/>
      <c r="C36" s="119"/>
      <c r="D36" s="120" t="s">
        <v>50</v>
      </c>
      <c r="E36" s="71"/>
      <c r="F36" s="71"/>
      <c r="G36" s="121" t="s">
        <v>51</v>
      </c>
      <c r="H36" s="122" t="s">
        <v>52</v>
      </c>
      <c r="I36" s="123"/>
      <c r="J36" s="124">
        <f>SUM(J27:J34)</f>
        <v>0</v>
      </c>
      <c r="K36" s="125"/>
    </row>
    <row r="37" spans="2:11" s="1" customFormat="1" ht="14.45" customHeight="1">
      <c r="B37" s="47"/>
      <c r="C37" s="48"/>
      <c r="D37" s="48"/>
      <c r="E37" s="48"/>
      <c r="F37" s="48"/>
      <c r="G37" s="48"/>
      <c r="H37" s="48"/>
      <c r="I37" s="126"/>
      <c r="J37" s="48"/>
      <c r="K37" s="49"/>
    </row>
    <row r="41" spans="2:11" s="1" customFormat="1" ht="6.95" customHeight="1">
      <c r="B41" s="127"/>
      <c r="C41" s="128"/>
      <c r="D41" s="128"/>
      <c r="E41" s="128"/>
      <c r="F41" s="128"/>
      <c r="G41" s="128"/>
      <c r="H41" s="128"/>
      <c r="I41" s="129"/>
      <c r="J41" s="128"/>
      <c r="K41" s="130"/>
    </row>
    <row r="42" spans="2:11" s="1" customFormat="1" ht="36.95" customHeight="1">
      <c r="B42" s="32"/>
      <c r="C42" s="21" t="s">
        <v>108</v>
      </c>
      <c r="D42" s="33"/>
      <c r="E42" s="33"/>
      <c r="F42" s="33"/>
      <c r="G42" s="33"/>
      <c r="H42" s="33"/>
      <c r="I42" s="105"/>
      <c r="J42" s="33"/>
      <c r="K42" s="36"/>
    </row>
    <row r="43" spans="2:11" s="1" customFormat="1" ht="6.95" customHeight="1">
      <c r="B43" s="32"/>
      <c r="C43" s="33"/>
      <c r="D43" s="33"/>
      <c r="E43" s="33"/>
      <c r="F43" s="33"/>
      <c r="G43" s="33"/>
      <c r="H43" s="33"/>
      <c r="I43" s="105"/>
      <c r="J43" s="33"/>
      <c r="K43" s="36"/>
    </row>
    <row r="44" spans="2:11" s="1" customFormat="1" ht="14.45" customHeight="1">
      <c r="B44" s="32"/>
      <c r="C44" s="28" t="s">
        <v>16</v>
      </c>
      <c r="D44" s="33"/>
      <c r="E44" s="33"/>
      <c r="F44" s="33"/>
      <c r="G44" s="33"/>
      <c r="H44" s="33"/>
      <c r="I44" s="105"/>
      <c r="J44" s="33"/>
      <c r="K44" s="36"/>
    </row>
    <row r="45" spans="2:11" s="1" customFormat="1" ht="22.5" customHeight="1">
      <c r="B45" s="32"/>
      <c r="C45" s="33"/>
      <c r="D45" s="33"/>
      <c r="E45" s="255" t="str">
        <f>E7</f>
        <v>CENTRUM DUŠEVNÍHO ZDRAVÍ, NA NIVÁCH 57</v>
      </c>
      <c r="F45" s="228"/>
      <c r="G45" s="228"/>
      <c r="H45" s="228"/>
      <c r="I45" s="105"/>
      <c r="J45" s="33"/>
      <c r="K45" s="36"/>
    </row>
    <row r="46" spans="2:11" s="1" customFormat="1" ht="14.45" customHeight="1">
      <c r="B46" s="32"/>
      <c r="C46" s="28" t="s">
        <v>106</v>
      </c>
      <c r="D46" s="33"/>
      <c r="E46" s="33"/>
      <c r="F46" s="33"/>
      <c r="G46" s="33"/>
      <c r="H46" s="33"/>
      <c r="I46" s="105"/>
      <c r="J46" s="33"/>
      <c r="K46" s="36"/>
    </row>
    <row r="47" spans="2:11" s="1" customFormat="1" ht="23.25" customHeight="1">
      <c r="B47" s="32"/>
      <c r="C47" s="33"/>
      <c r="D47" s="33"/>
      <c r="E47" s="256" t="str">
        <f>E9</f>
        <v>05 - Kuchyňské linky</v>
      </c>
      <c r="F47" s="228"/>
      <c r="G47" s="228"/>
      <c r="H47" s="228"/>
      <c r="I47" s="105"/>
      <c r="J47" s="33"/>
      <c r="K47" s="36"/>
    </row>
    <row r="48" spans="2:11" s="1" customFormat="1" ht="6.95" customHeight="1">
      <c r="B48" s="32"/>
      <c r="C48" s="33"/>
      <c r="D48" s="33"/>
      <c r="E48" s="33"/>
      <c r="F48" s="33"/>
      <c r="G48" s="33"/>
      <c r="H48" s="33"/>
      <c r="I48" s="105"/>
      <c r="J48" s="33"/>
      <c r="K48" s="36"/>
    </row>
    <row r="49" spans="2:11" s="1" customFormat="1" ht="18" customHeight="1">
      <c r="B49" s="32"/>
      <c r="C49" s="28" t="s">
        <v>23</v>
      </c>
      <c r="D49" s="33"/>
      <c r="E49" s="33"/>
      <c r="F49" s="26" t="str">
        <f>F12</f>
        <v>TRUTNOV</v>
      </c>
      <c r="G49" s="33"/>
      <c r="H49" s="33"/>
      <c r="I49" s="106" t="s">
        <v>25</v>
      </c>
      <c r="J49" s="107" t="str">
        <f>IF(J12="","",J12)</f>
        <v>23. 2. 2018</v>
      </c>
      <c r="K49" s="36"/>
    </row>
    <row r="50" spans="2:11" s="1" customFormat="1" ht="6.95" customHeight="1">
      <c r="B50" s="32"/>
      <c r="C50" s="33"/>
      <c r="D50" s="33"/>
      <c r="E50" s="33"/>
      <c r="F50" s="33"/>
      <c r="G50" s="33"/>
      <c r="H50" s="33"/>
      <c r="I50" s="105"/>
      <c r="J50" s="33"/>
      <c r="K50" s="36"/>
    </row>
    <row r="51" spans="2:11" s="1" customFormat="1" ht="13.5">
      <c r="B51" s="32"/>
      <c r="C51" s="28" t="s">
        <v>29</v>
      </c>
      <c r="D51" s="33"/>
      <c r="E51" s="33"/>
      <c r="F51" s="26" t="str">
        <f>E15</f>
        <v>SDRUŽENÍ OZDRAVOVEN A LÉČEBEN OKRESU TRUTNOV</v>
      </c>
      <c r="G51" s="33"/>
      <c r="H51" s="33"/>
      <c r="I51" s="106" t="s">
        <v>35</v>
      </c>
      <c r="J51" s="26" t="str">
        <f>E21</f>
        <v>ATELIER PAVLÍČEK</v>
      </c>
      <c r="K51" s="36"/>
    </row>
    <row r="52" spans="2:11" s="1" customFormat="1" ht="14.45" customHeight="1">
      <c r="B52" s="32"/>
      <c r="C52" s="28" t="s">
        <v>33</v>
      </c>
      <c r="D52" s="33"/>
      <c r="E52" s="33"/>
      <c r="F52" s="26" t="str">
        <f>IF(E18="","",E18)</f>
        <v/>
      </c>
      <c r="G52" s="33"/>
      <c r="H52" s="33"/>
      <c r="I52" s="105"/>
      <c r="J52" s="33"/>
      <c r="K52" s="36"/>
    </row>
    <row r="53" spans="2:11" s="1" customFormat="1" ht="10.35" customHeight="1">
      <c r="B53" s="32"/>
      <c r="C53" s="33"/>
      <c r="D53" s="33"/>
      <c r="E53" s="33"/>
      <c r="F53" s="33"/>
      <c r="G53" s="33"/>
      <c r="H53" s="33"/>
      <c r="I53" s="105"/>
      <c r="J53" s="33"/>
      <c r="K53" s="36"/>
    </row>
    <row r="54" spans="2:11" s="1" customFormat="1" ht="29.25" customHeight="1">
      <c r="B54" s="32"/>
      <c r="C54" s="131" t="s">
        <v>109</v>
      </c>
      <c r="D54" s="119"/>
      <c r="E54" s="119"/>
      <c r="F54" s="119"/>
      <c r="G54" s="119"/>
      <c r="H54" s="119"/>
      <c r="I54" s="132"/>
      <c r="J54" s="133" t="s">
        <v>110</v>
      </c>
      <c r="K54" s="134"/>
    </row>
    <row r="55" spans="2:11" s="1" customFormat="1" ht="10.35" customHeight="1">
      <c r="B55" s="32"/>
      <c r="C55" s="33"/>
      <c r="D55" s="33"/>
      <c r="E55" s="33"/>
      <c r="F55" s="33"/>
      <c r="G55" s="33"/>
      <c r="H55" s="33"/>
      <c r="I55" s="105"/>
      <c r="J55" s="33"/>
      <c r="K55" s="36"/>
    </row>
    <row r="56" spans="2:47" s="1" customFormat="1" ht="29.25" customHeight="1">
      <c r="B56" s="32"/>
      <c r="C56" s="135" t="s">
        <v>111</v>
      </c>
      <c r="D56" s="33"/>
      <c r="E56" s="33"/>
      <c r="F56" s="33"/>
      <c r="G56" s="33"/>
      <c r="H56" s="33"/>
      <c r="I56" s="105"/>
      <c r="J56" s="115">
        <f>J85</f>
        <v>0</v>
      </c>
      <c r="K56" s="36"/>
      <c r="AU56" s="15" t="s">
        <v>112</v>
      </c>
    </row>
    <row r="57" spans="2:11" s="7" customFormat="1" ht="24.95" customHeight="1">
      <c r="B57" s="136"/>
      <c r="C57" s="137"/>
      <c r="D57" s="138" t="s">
        <v>2682</v>
      </c>
      <c r="E57" s="139"/>
      <c r="F57" s="139"/>
      <c r="G57" s="139"/>
      <c r="H57" s="139"/>
      <c r="I57" s="140"/>
      <c r="J57" s="141">
        <f>J86</f>
        <v>0</v>
      </c>
      <c r="K57" s="142"/>
    </row>
    <row r="58" spans="2:11" s="7" customFormat="1" ht="24.95" customHeight="1">
      <c r="B58" s="136"/>
      <c r="C58" s="137"/>
      <c r="D58" s="138" t="s">
        <v>2683</v>
      </c>
      <c r="E58" s="139"/>
      <c r="F58" s="139"/>
      <c r="G58" s="139"/>
      <c r="H58" s="139"/>
      <c r="I58" s="140"/>
      <c r="J58" s="141">
        <f>J93</f>
        <v>0</v>
      </c>
      <c r="K58" s="142"/>
    </row>
    <row r="59" spans="2:11" s="7" customFormat="1" ht="24.95" customHeight="1">
      <c r="B59" s="136"/>
      <c r="C59" s="137"/>
      <c r="D59" s="138" t="s">
        <v>2684</v>
      </c>
      <c r="E59" s="139"/>
      <c r="F59" s="139"/>
      <c r="G59" s="139"/>
      <c r="H59" s="139"/>
      <c r="I59" s="140"/>
      <c r="J59" s="141">
        <f>J102</f>
        <v>0</v>
      </c>
      <c r="K59" s="142"/>
    </row>
    <row r="60" spans="2:11" s="7" customFormat="1" ht="24.95" customHeight="1">
      <c r="B60" s="136"/>
      <c r="C60" s="137"/>
      <c r="D60" s="138" t="s">
        <v>2685</v>
      </c>
      <c r="E60" s="139"/>
      <c r="F60" s="139"/>
      <c r="G60" s="139"/>
      <c r="H60" s="139"/>
      <c r="I60" s="140"/>
      <c r="J60" s="141">
        <f>J106</f>
        <v>0</v>
      </c>
      <c r="K60" s="142"/>
    </row>
    <row r="61" spans="2:11" s="7" customFormat="1" ht="24.95" customHeight="1">
      <c r="B61" s="136"/>
      <c r="C61" s="137"/>
      <c r="D61" s="138" t="s">
        <v>2686</v>
      </c>
      <c r="E61" s="139"/>
      <c r="F61" s="139"/>
      <c r="G61" s="139"/>
      <c r="H61" s="139"/>
      <c r="I61" s="140"/>
      <c r="J61" s="141">
        <f>J110</f>
        <v>0</v>
      </c>
      <c r="K61" s="142"/>
    </row>
    <row r="62" spans="2:11" s="7" customFormat="1" ht="24.95" customHeight="1">
      <c r="B62" s="136"/>
      <c r="C62" s="137"/>
      <c r="D62" s="138" t="s">
        <v>2687</v>
      </c>
      <c r="E62" s="139"/>
      <c r="F62" s="139"/>
      <c r="G62" s="139"/>
      <c r="H62" s="139"/>
      <c r="I62" s="140"/>
      <c r="J62" s="141">
        <f>J114</f>
        <v>0</v>
      </c>
      <c r="K62" s="142"/>
    </row>
    <row r="63" spans="2:11" s="7" customFormat="1" ht="24.95" customHeight="1">
      <c r="B63" s="136"/>
      <c r="C63" s="137"/>
      <c r="D63" s="138" t="s">
        <v>2688</v>
      </c>
      <c r="E63" s="139"/>
      <c r="F63" s="139"/>
      <c r="G63" s="139"/>
      <c r="H63" s="139"/>
      <c r="I63" s="140"/>
      <c r="J63" s="141">
        <f>J118</f>
        <v>0</v>
      </c>
      <c r="K63" s="142"/>
    </row>
    <row r="64" spans="2:11" s="7" customFormat="1" ht="24.95" customHeight="1">
      <c r="B64" s="136"/>
      <c r="C64" s="137"/>
      <c r="D64" s="138" t="s">
        <v>2689</v>
      </c>
      <c r="E64" s="139"/>
      <c r="F64" s="139"/>
      <c r="G64" s="139"/>
      <c r="H64" s="139"/>
      <c r="I64" s="140"/>
      <c r="J64" s="141">
        <f>J122</f>
        <v>0</v>
      </c>
      <c r="K64" s="142"/>
    </row>
    <row r="65" spans="2:11" s="7" customFormat="1" ht="24.95" customHeight="1">
      <c r="B65" s="136"/>
      <c r="C65" s="137"/>
      <c r="D65" s="138" t="s">
        <v>2690</v>
      </c>
      <c r="E65" s="139"/>
      <c r="F65" s="139"/>
      <c r="G65" s="139"/>
      <c r="H65" s="139"/>
      <c r="I65" s="140"/>
      <c r="J65" s="141">
        <f>J128</f>
        <v>0</v>
      </c>
      <c r="K65" s="142"/>
    </row>
    <row r="66" spans="2:11" s="1" customFormat="1" ht="21.75" customHeight="1">
      <c r="B66" s="32"/>
      <c r="C66" s="33"/>
      <c r="D66" s="33"/>
      <c r="E66" s="33"/>
      <c r="F66" s="33"/>
      <c r="G66" s="33"/>
      <c r="H66" s="33"/>
      <c r="I66" s="105"/>
      <c r="J66" s="33"/>
      <c r="K66" s="36"/>
    </row>
    <row r="67" spans="2:11" s="1" customFormat="1" ht="6.95" customHeight="1">
      <c r="B67" s="47"/>
      <c r="C67" s="48"/>
      <c r="D67" s="48"/>
      <c r="E67" s="48"/>
      <c r="F67" s="48"/>
      <c r="G67" s="48"/>
      <c r="H67" s="48"/>
      <c r="I67" s="126"/>
      <c r="J67" s="48"/>
      <c r="K67" s="49"/>
    </row>
    <row r="71" spans="2:12" s="1" customFormat="1" ht="6.95" customHeight="1">
      <c r="B71" s="50"/>
      <c r="C71" s="51"/>
      <c r="D71" s="51"/>
      <c r="E71" s="51"/>
      <c r="F71" s="51"/>
      <c r="G71" s="51"/>
      <c r="H71" s="51"/>
      <c r="I71" s="129"/>
      <c r="J71" s="51"/>
      <c r="K71" s="51"/>
      <c r="L71" s="52"/>
    </row>
    <row r="72" spans="2:12" s="1" customFormat="1" ht="36.95" customHeight="1">
      <c r="B72" s="32"/>
      <c r="C72" s="53" t="s">
        <v>127</v>
      </c>
      <c r="D72" s="54"/>
      <c r="E72" s="54"/>
      <c r="F72" s="54"/>
      <c r="G72" s="54"/>
      <c r="H72" s="54"/>
      <c r="I72" s="143"/>
      <c r="J72" s="54"/>
      <c r="K72" s="54"/>
      <c r="L72" s="52"/>
    </row>
    <row r="73" spans="2:12" s="1" customFormat="1" ht="6.95" customHeight="1">
      <c r="B73" s="32"/>
      <c r="C73" s="54"/>
      <c r="D73" s="54"/>
      <c r="E73" s="54"/>
      <c r="F73" s="54"/>
      <c r="G73" s="54"/>
      <c r="H73" s="54"/>
      <c r="I73" s="143"/>
      <c r="J73" s="54"/>
      <c r="K73" s="54"/>
      <c r="L73" s="52"/>
    </row>
    <row r="74" spans="2:12" s="1" customFormat="1" ht="14.45" customHeight="1">
      <c r="B74" s="32"/>
      <c r="C74" s="56" t="s">
        <v>16</v>
      </c>
      <c r="D74" s="54"/>
      <c r="E74" s="54"/>
      <c r="F74" s="54"/>
      <c r="G74" s="54"/>
      <c r="H74" s="54"/>
      <c r="I74" s="143"/>
      <c r="J74" s="54"/>
      <c r="K74" s="54"/>
      <c r="L74" s="52"/>
    </row>
    <row r="75" spans="2:12" s="1" customFormat="1" ht="22.5" customHeight="1">
      <c r="B75" s="32"/>
      <c r="C75" s="54"/>
      <c r="D75" s="54"/>
      <c r="E75" s="258" t="str">
        <f>E7</f>
        <v>CENTRUM DUŠEVNÍHO ZDRAVÍ, NA NIVÁCH 57</v>
      </c>
      <c r="F75" s="239"/>
      <c r="G75" s="239"/>
      <c r="H75" s="239"/>
      <c r="I75" s="143"/>
      <c r="J75" s="54"/>
      <c r="K75" s="54"/>
      <c r="L75" s="52"/>
    </row>
    <row r="76" spans="2:12" s="1" customFormat="1" ht="14.45" customHeight="1">
      <c r="B76" s="32"/>
      <c r="C76" s="56" t="s">
        <v>106</v>
      </c>
      <c r="D76" s="54"/>
      <c r="E76" s="54"/>
      <c r="F76" s="54"/>
      <c r="G76" s="54"/>
      <c r="H76" s="54"/>
      <c r="I76" s="143"/>
      <c r="J76" s="54"/>
      <c r="K76" s="54"/>
      <c r="L76" s="52"/>
    </row>
    <row r="77" spans="2:12" s="1" customFormat="1" ht="23.25" customHeight="1">
      <c r="B77" s="32"/>
      <c r="C77" s="54"/>
      <c r="D77" s="54"/>
      <c r="E77" s="236" t="str">
        <f>E9</f>
        <v>05 - Kuchyňské linky</v>
      </c>
      <c r="F77" s="239"/>
      <c r="G77" s="239"/>
      <c r="H77" s="239"/>
      <c r="I77" s="143"/>
      <c r="J77" s="54"/>
      <c r="K77" s="54"/>
      <c r="L77" s="52"/>
    </row>
    <row r="78" spans="2:12" s="1" customFormat="1" ht="6.95" customHeight="1">
      <c r="B78" s="32"/>
      <c r="C78" s="54"/>
      <c r="D78" s="54"/>
      <c r="E78" s="54"/>
      <c r="F78" s="54"/>
      <c r="G78" s="54"/>
      <c r="H78" s="54"/>
      <c r="I78" s="143"/>
      <c r="J78" s="54"/>
      <c r="K78" s="54"/>
      <c r="L78" s="52"/>
    </row>
    <row r="79" spans="2:12" s="1" customFormat="1" ht="18" customHeight="1">
      <c r="B79" s="32"/>
      <c r="C79" s="56" t="s">
        <v>23</v>
      </c>
      <c r="D79" s="54"/>
      <c r="E79" s="54"/>
      <c r="F79" s="144" t="str">
        <f>F12</f>
        <v>TRUTNOV</v>
      </c>
      <c r="G79" s="54"/>
      <c r="H79" s="54"/>
      <c r="I79" s="145" t="s">
        <v>25</v>
      </c>
      <c r="J79" s="64" t="str">
        <f>IF(J12="","",J12)</f>
        <v>23. 2. 2018</v>
      </c>
      <c r="K79" s="54"/>
      <c r="L79" s="52"/>
    </row>
    <row r="80" spans="2:12" s="1" customFormat="1" ht="6.95" customHeight="1">
      <c r="B80" s="32"/>
      <c r="C80" s="54"/>
      <c r="D80" s="54"/>
      <c r="E80" s="54"/>
      <c r="F80" s="54"/>
      <c r="G80" s="54"/>
      <c r="H80" s="54"/>
      <c r="I80" s="143"/>
      <c r="J80" s="54"/>
      <c r="K80" s="54"/>
      <c r="L80" s="52"/>
    </row>
    <row r="81" spans="2:12" s="1" customFormat="1" ht="13.5">
      <c r="B81" s="32"/>
      <c r="C81" s="56" t="s">
        <v>29</v>
      </c>
      <c r="D81" s="54"/>
      <c r="E81" s="54"/>
      <c r="F81" s="144" t="str">
        <f>E15</f>
        <v>SDRUŽENÍ OZDRAVOVEN A LÉČEBEN OKRESU TRUTNOV</v>
      </c>
      <c r="G81" s="54"/>
      <c r="H81" s="54"/>
      <c r="I81" s="145" t="s">
        <v>35</v>
      </c>
      <c r="J81" s="144" t="str">
        <f>E21</f>
        <v>ATELIER PAVLÍČEK</v>
      </c>
      <c r="K81" s="54"/>
      <c r="L81" s="52"/>
    </row>
    <row r="82" spans="2:12" s="1" customFormat="1" ht="14.45" customHeight="1">
      <c r="B82" s="32"/>
      <c r="C82" s="56" t="s">
        <v>33</v>
      </c>
      <c r="D82" s="54"/>
      <c r="E82" s="54"/>
      <c r="F82" s="144" t="str">
        <f>IF(E18="","",E18)</f>
        <v/>
      </c>
      <c r="G82" s="54"/>
      <c r="H82" s="54"/>
      <c r="I82" s="143"/>
      <c r="J82" s="54"/>
      <c r="K82" s="54"/>
      <c r="L82" s="52"/>
    </row>
    <row r="83" spans="2:12" s="1" customFormat="1" ht="10.35" customHeight="1">
      <c r="B83" s="32"/>
      <c r="C83" s="54"/>
      <c r="D83" s="54"/>
      <c r="E83" s="54"/>
      <c r="F83" s="54"/>
      <c r="G83" s="54"/>
      <c r="H83" s="54"/>
      <c r="I83" s="143"/>
      <c r="J83" s="54"/>
      <c r="K83" s="54"/>
      <c r="L83" s="52"/>
    </row>
    <row r="84" spans="2:20" s="8" customFormat="1" ht="29.25" customHeight="1">
      <c r="B84" s="146"/>
      <c r="C84" s="147" t="s">
        <v>128</v>
      </c>
      <c r="D84" s="148" t="s">
        <v>59</v>
      </c>
      <c r="E84" s="148" t="s">
        <v>55</v>
      </c>
      <c r="F84" s="148" t="s">
        <v>129</v>
      </c>
      <c r="G84" s="148" t="s">
        <v>130</v>
      </c>
      <c r="H84" s="148" t="s">
        <v>131</v>
      </c>
      <c r="I84" s="149" t="s">
        <v>132</v>
      </c>
      <c r="J84" s="148" t="s">
        <v>110</v>
      </c>
      <c r="K84" s="150" t="s">
        <v>133</v>
      </c>
      <c r="L84" s="151"/>
      <c r="M84" s="73" t="s">
        <v>134</v>
      </c>
      <c r="N84" s="74" t="s">
        <v>44</v>
      </c>
      <c r="O84" s="74" t="s">
        <v>135</v>
      </c>
      <c r="P84" s="74" t="s">
        <v>136</v>
      </c>
      <c r="Q84" s="74" t="s">
        <v>137</v>
      </c>
      <c r="R84" s="74" t="s">
        <v>138</v>
      </c>
      <c r="S84" s="74" t="s">
        <v>139</v>
      </c>
      <c r="T84" s="75" t="s">
        <v>140</v>
      </c>
    </row>
    <row r="85" spans="2:63" s="1" customFormat="1" ht="29.25" customHeight="1">
      <c r="B85" s="32"/>
      <c r="C85" s="79" t="s">
        <v>111</v>
      </c>
      <c r="D85" s="54"/>
      <c r="E85" s="54"/>
      <c r="F85" s="54"/>
      <c r="G85" s="54"/>
      <c r="H85" s="54"/>
      <c r="I85" s="143"/>
      <c r="J85" s="152">
        <f>BK85</f>
        <v>0</v>
      </c>
      <c r="K85" s="54"/>
      <c r="L85" s="52"/>
      <c r="M85" s="76"/>
      <c r="N85" s="77"/>
      <c r="O85" s="77"/>
      <c r="P85" s="153">
        <f>P86+P93+P102+P106+P110+P114+P118+P122+P128</f>
        <v>0</v>
      </c>
      <c r="Q85" s="77"/>
      <c r="R85" s="153">
        <f>R86+R93+R102+R106+R110+R114+R118+R122+R128</f>
        <v>0</v>
      </c>
      <c r="S85" s="77"/>
      <c r="T85" s="154">
        <f>T86+T93+T102+T106+T110+T114+T118+T122+T128</f>
        <v>0</v>
      </c>
      <c r="AT85" s="15" t="s">
        <v>73</v>
      </c>
      <c r="AU85" s="15" t="s">
        <v>112</v>
      </c>
      <c r="BK85" s="155">
        <f>BK86+BK93+BK102+BK106+BK110+BK114+BK118+BK122+BK128</f>
        <v>0</v>
      </c>
    </row>
    <row r="86" spans="2:63" s="9" customFormat="1" ht="37.35" customHeight="1">
      <c r="B86" s="156"/>
      <c r="C86" s="157"/>
      <c r="D86" s="158" t="s">
        <v>73</v>
      </c>
      <c r="E86" s="159" t="s">
        <v>141</v>
      </c>
      <c r="F86" s="159" t="s">
        <v>2691</v>
      </c>
      <c r="G86" s="157"/>
      <c r="H86" s="157"/>
      <c r="I86" s="160"/>
      <c r="J86" s="161">
        <f>BK86</f>
        <v>0</v>
      </c>
      <c r="K86" s="157"/>
      <c r="L86" s="162"/>
      <c r="M86" s="163"/>
      <c r="N86" s="164"/>
      <c r="O86" s="164"/>
      <c r="P86" s="165">
        <f>SUM(P87:P92)</f>
        <v>0</v>
      </c>
      <c r="Q86" s="164"/>
      <c r="R86" s="165">
        <f>SUM(R87:R92)</f>
        <v>0</v>
      </c>
      <c r="S86" s="164"/>
      <c r="T86" s="166">
        <f>SUM(T87:T92)</f>
        <v>0</v>
      </c>
      <c r="AR86" s="167" t="s">
        <v>143</v>
      </c>
      <c r="AT86" s="168" t="s">
        <v>73</v>
      </c>
      <c r="AU86" s="168" t="s">
        <v>74</v>
      </c>
      <c r="AY86" s="167" t="s">
        <v>144</v>
      </c>
      <c r="BK86" s="169">
        <f>SUM(BK87:BK92)</f>
        <v>0</v>
      </c>
    </row>
    <row r="87" spans="2:65" s="1" customFormat="1" ht="22.5" customHeight="1">
      <c r="B87" s="32"/>
      <c r="C87" s="170" t="s">
        <v>22</v>
      </c>
      <c r="D87" s="170" t="s">
        <v>145</v>
      </c>
      <c r="E87" s="171" t="s">
        <v>2692</v>
      </c>
      <c r="F87" s="172" t="s">
        <v>2693</v>
      </c>
      <c r="G87" s="173" t="s">
        <v>2694</v>
      </c>
      <c r="H87" s="174">
        <v>1</v>
      </c>
      <c r="I87" s="175"/>
      <c r="J87" s="176">
        <f aca="true" t="shared" si="0" ref="J87:J92">ROUND(I87*H87,2)</f>
        <v>0</v>
      </c>
      <c r="K87" s="172" t="s">
        <v>149</v>
      </c>
      <c r="L87" s="52"/>
      <c r="M87" s="177" t="s">
        <v>20</v>
      </c>
      <c r="N87" s="178" t="s">
        <v>45</v>
      </c>
      <c r="O87" s="33"/>
      <c r="P87" s="179">
        <f aca="true" t="shared" si="1" ref="P87:P92">O87*H87</f>
        <v>0</v>
      </c>
      <c r="Q87" s="179">
        <v>0</v>
      </c>
      <c r="R87" s="179">
        <f aca="true" t="shared" si="2" ref="R87:R92">Q87*H87</f>
        <v>0</v>
      </c>
      <c r="S87" s="179">
        <v>0</v>
      </c>
      <c r="T87" s="180">
        <f aca="true" t="shared" si="3" ref="T87:T92">S87*H87</f>
        <v>0</v>
      </c>
      <c r="AR87" s="15" t="s">
        <v>143</v>
      </c>
      <c r="AT87" s="15" t="s">
        <v>145</v>
      </c>
      <c r="AU87" s="15" t="s">
        <v>22</v>
      </c>
      <c r="AY87" s="15" t="s">
        <v>144</v>
      </c>
      <c r="BE87" s="181">
        <f aca="true" t="shared" si="4" ref="BE87:BE92">IF(N87="základní",J87,0)</f>
        <v>0</v>
      </c>
      <c r="BF87" s="181">
        <f aca="true" t="shared" si="5" ref="BF87:BF92">IF(N87="snížená",J87,0)</f>
        <v>0</v>
      </c>
      <c r="BG87" s="181">
        <f aca="true" t="shared" si="6" ref="BG87:BG92">IF(N87="zákl. přenesená",J87,0)</f>
        <v>0</v>
      </c>
      <c r="BH87" s="181">
        <f aca="true" t="shared" si="7" ref="BH87:BH92">IF(N87="sníž. přenesená",J87,0)</f>
        <v>0</v>
      </c>
      <c r="BI87" s="181">
        <f aca="true" t="shared" si="8" ref="BI87:BI92">IF(N87="nulová",J87,0)</f>
        <v>0</v>
      </c>
      <c r="BJ87" s="15" t="s">
        <v>22</v>
      </c>
      <c r="BK87" s="181">
        <f aca="true" t="shared" si="9" ref="BK87:BK92">ROUND(I87*H87,2)</f>
        <v>0</v>
      </c>
      <c r="BL87" s="15" t="s">
        <v>143</v>
      </c>
      <c r="BM87" s="15" t="s">
        <v>2695</v>
      </c>
    </row>
    <row r="88" spans="2:65" s="1" customFormat="1" ht="22.5" customHeight="1">
      <c r="B88" s="32"/>
      <c r="C88" s="170" t="s">
        <v>82</v>
      </c>
      <c r="D88" s="170" t="s">
        <v>145</v>
      </c>
      <c r="E88" s="171" t="s">
        <v>2696</v>
      </c>
      <c r="F88" s="172" t="s">
        <v>2697</v>
      </c>
      <c r="G88" s="173" t="s">
        <v>2694</v>
      </c>
      <c r="H88" s="174">
        <v>1</v>
      </c>
      <c r="I88" s="175"/>
      <c r="J88" s="176">
        <f t="shared" si="0"/>
        <v>0</v>
      </c>
      <c r="K88" s="172" t="s">
        <v>149</v>
      </c>
      <c r="L88" s="52"/>
      <c r="M88" s="177" t="s">
        <v>20</v>
      </c>
      <c r="N88" s="178" t="s">
        <v>45</v>
      </c>
      <c r="O88" s="33"/>
      <c r="P88" s="179">
        <f t="shared" si="1"/>
        <v>0</v>
      </c>
      <c r="Q88" s="179">
        <v>0</v>
      </c>
      <c r="R88" s="179">
        <f t="shared" si="2"/>
        <v>0</v>
      </c>
      <c r="S88" s="179">
        <v>0</v>
      </c>
      <c r="T88" s="180">
        <f t="shared" si="3"/>
        <v>0</v>
      </c>
      <c r="AR88" s="15" t="s">
        <v>143</v>
      </c>
      <c r="AT88" s="15" t="s">
        <v>145</v>
      </c>
      <c r="AU88" s="15" t="s">
        <v>22</v>
      </c>
      <c r="AY88" s="15" t="s">
        <v>144</v>
      </c>
      <c r="BE88" s="181">
        <f t="shared" si="4"/>
        <v>0</v>
      </c>
      <c r="BF88" s="181">
        <f t="shared" si="5"/>
        <v>0</v>
      </c>
      <c r="BG88" s="181">
        <f t="shared" si="6"/>
        <v>0</v>
      </c>
      <c r="BH88" s="181">
        <f t="shared" si="7"/>
        <v>0</v>
      </c>
      <c r="BI88" s="181">
        <f t="shared" si="8"/>
        <v>0</v>
      </c>
      <c r="BJ88" s="15" t="s">
        <v>22</v>
      </c>
      <c r="BK88" s="181">
        <f t="shared" si="9"/>
        <v>0</v>
      </c>
      <c r="BL88" s="15" t="s">
        <v>143</v>
      </c>
      <c r="BM88" s="15" t="s">
        <v>2698</v>
      </c>
    </row>
    <row r="89" spans="2:65" s="1" customFormat="1" ht="22.5" customHeight="1">
      <c r="B89" s="32"/>
      <c r="C89" s="170" t="s">
        <v>155</v>
      </c>
      <c r="D89" s="170" t="s">
        <v>145</v>
      </c>
      <c r="E89" s="171" t="s">
        <v>2699</v>
      </c>
      <c r="F89" s="172" t="s">
        <v>2697</v>
      </c>
      <c r="G89" s="173" t="s">
        <v>2694</v>
      </c>
      <c r="H89" s="174">
        <v>1</v>
      </c>
      <c r="I89" s="175"/>
      <c r="J89" s="176">
        <f t="shared" si="0"/>
        <v>0</v>
      </c>
      <c r="K89" s="172" t="s">
        <v>149</v>
      </c>
      <c r="L89" s="52"/>
      <c r="M89" s="177" t="s">
        <v>20</v>
      </c>
      <c r="N89" s="178" t="s">
        <v>45</v>
      </c>
      <c r="O89" s="33"/>
      <c r="P89" s="179">
        <f t="shared" si="1"/>
        <v>0</v>
      </c>
      <c r="Q89" s="179">
        <v>0</v>
      </c>
      <c r="R89" s="179">
        <f t="shared" si="2"/>
        <v>0</v>
      </c>
      <c r="S89" s="179">
        <v>0</v>
      </c>
      <c r="T89" s="180">
        <f t="shared" si="3"/>
        <v>0</v>
      </c>
      <c r="AR89" s="15" t="s">
        <v>143</v>
      </c>
      <c r="AT89" s="15" t="s">
        <v>145</v>
      </c>
      <c r="AU89" s="15" t="s">
        <v>22</v>
      </c>
      <c r="AY89" s="15" t="s">
        <v>144</v>
      </c>
      <c r="BE89" s="181">
        <f t="shared" si="4"/>
        <v>0</v>
      </c>
      <c r="BF89" s="181">
        <f t="shared" si="5"/>
        <v>0</v>
      </c>
      <c r="BG89" s="181">
        <f t="shared" si="6"/>
        <v>0</v>
      </c>
      <c r="BH89" s="181">
        <f t="shared" si="7"/>
        <v>0</v>
      </c>
      <c r="BI89" s="181">
        <f t="shared" si="8"/>
        <v>0</v>
      </c>
      <c r="BJ89" s="15" t="s">
        <v>22</v>
      </c>
      <c r="BK89" s="181">
        <f t="shared" si="9"/>
        <v>0</v>
      </c>
      <c r="BL89" s="15" t="s">
        <v>143</v>
      </c>
      <c r="BM89" s="15" t="s">
        <v>2700</v>
      </c>
    </row>
    <row r="90" spans="2:65" s="1" customFormat="1" ht="22.5" customHeight="1">
      <c r="B90" s="32"/>
      <c r="C90" s="170" t="s">
        <v>143</v>
      </c>
      <c r="D90" s="170" t="s">
        <v>145</v>
      </c>
      <c r="E90" s="171" t="s">
        <v>2701</v>
      </c>
      <c r="F90" s="172" t="s">
        <v>2702</v>
      </c>
      <c r="G90" s="173" t="s">
        <v>2694</v>
      </c>
      <c r="H90" s="174">
        <v>1</v>
      </c>
      <c r="I90" s="175"/>
      <c r="J90" s="176">
        <f t="shared" si="0"/>
        <v>0</v>
      </c>
      <c r="K90" s="172" t="s">
        <v>149</v>
      </c>
      <c r="L90" s="52"/>
      <c r="M90" s="177" t="s">
        <v>20</v>
      </c>
      <c r="N90" s="178" t="s">
        <v>45</v>
      </c>
      <c r="O90" s="33"/>
      <c r="P90" s="179">
        <f t="shared" si="1"/>
        <v>0</v>
      </c>
      <c r="Q90" s="179">
        <v>0</v>
      </c>
      <c r="R90" s="179">
        <f t="shared" si="2"/>
        <v>0</v>
      </c>
      <c r="S90" s="179">
        <v>0</v>
      </c>
      <c r="T90" s="180">
        <f t="shared" si="3"/>
        <v>0</v>
      </c>
      <c r="AR90" s="15" t="s">
        <v>143</v>
      </c>
      <c r="AT90" s="15" t="s">
        <v>145</v>
      </c>
      <c r="AU90" s="15" t="s">
        <v>22</v>
      </c>
      <c r="AY90" s="15" t="s">
        <v>144</v>
      </c>
      <c r="BE90" s="181">
        <f t="shared" si="4"/>
        <v>0</v>
      </c>
      <c r="BF90" s="181">
        <f t="shared" si="5"/>
        <v>0</v>
      </c>
      <c r="BG90" s="181">
        <f t="shared" si="6"/>
        <v>0</v>
      </c>
      <c r="BH90" s="181">
        <f t="shared" si="7"/>
        <v>0</v>
      </c>
      <c r="BI90" s="181">
        <f t="shared" si="8"/>
        <v>0</v>
      </c>
      <c r="BJ90" s="15" t="s">
        <v>22</v>
      </c>
      <c r="BK90" s="181">
        <f t="shared" si="9"/>
        <v>0</v>
      </c>
      <c r="BL90" s="15" t="s">
        <v>143</v>
      </c>
      <c r="BM90" s="15" t="s">
        <v>2703</v>
      </c>
    </row>
    <row r="91" spans="2:65" s="1" customFormat="1" ht="22.5" customHeight="1">
      <c r="B91" s="32"/>
      <c r="C91" s="170" t="s">
        <v>170</v>
      </c>
      <c r="D91" s="170" t="s">
        <v>145</v>
      </c>
      <c r="E91" s="171" t="s">
        <v>2704</v>
      </c>
      <c r="F91" s="172" t="s">
        <v>2705</v>
      </c>
      <c r="G91" s="173" t="s">
        <v>2694</v>
      </c>
      <c r="H91" s="174">
        <v>1</v>
      </c>
      <c r="I91" s="175"/>
      <c r="J91" s="176">
        <f t="shared" si="0"/>
        <v>0</v>
      </c>
      <c r="K91" s="172" t="s">
        <v>149</v>
      </c>
      <c r="L91" s="52"/>
      <c r="M91" s="177" t="s">
        <v>20</v>
      </c>
      <c r="N91" s="178" t="s">
        <v>45</v>
      </c>
      <c r="O91" s="33"/>
      <c r="P91" s="179">
        <f t="shared" si="1"/>
        <v>0</v>
      </c>
      <c r="Q91" s="179">
        <v>0</v>
      </c>
      <c r="R91" s="179">
        <f t="shared" si="2"/>
        <v>0</v>
      </c>
      <c r="S91" s="179">
        <v>0</v>
      </c>
      <c r="T91" s="180">
        <f t="shared" si="3"/>
        <v>0</v>
      </c>
      <c r="AR91" s="15" t="s">
        <v>143</v>
      </c>
      <c r="AT91" s="15" t="s">
        <v>145</v>
      </c>
      <c r="AU91" s="15" t="s">
        <v>22</v>
      </c>
      <c r="AY91" s="15" t="s">
        <v>144</v>
      </c>
      <c r="BE91" s="181">
        <f t="shared" si="4"/>
        <v>0</v>
      </c>
      <c r="BF91" s="181">
        <f t="shared" si="5"/>
        <v>0</v>
      </c>
      <c r="BG91" s="181">
        <f t="shared" si="6"/>
        <v>0</v>
      </c>
      <c r="BH91" s="181">
        <f t="shared" si="7"/>
        <v>0</v>
      </c>
      <c r="BI91" s="181">
        <f t="shared" si="8"/>
        <v>0</v>
      </c>
      <c r="BJ91" s="15" t="s">
        <v>22</v>
      </c>
      <c r="BK91" s="181">
        <f t="shared" si="9"/>
        <v>0</v>
      </c>
      <c r="BL91" s="15" t="s">
        <v>143</v>
      </c>
      <c r="BM91" s="15" t="s">
        <v>2706</v>
      </c>
    </row>
    <row r="92" spans="2:65" s="1" customFormat="1" ht="22.5" customHeight="1">
      <c r="B92" s="32"/>
      <c r="C92" s="170" t="s">
        <v>174</v>
      </c>
      <c r="D92" s="170" t="s">
        <v>145</v>
      </c>
      <c r="E92" s="171" t="s">
        <v>2707</v>
      </c>
      <c r="F92" s="172" t="s">
        <v>2708</v>
      </c>
      <c r="G92" s="173" t="s">
        <v>2694</v>
      </c>
      <c r="H92" s="174">
        <v>3</v>
      </c>
      <c r="I92" s="175"/>
      <c r="J92" s="176">
        <f t="shared" si="0"/>
        <v>0</v>
      </c>
      <c r="K92" s="172" t="s">
        <v>149</v>
      </c>
      <c r="L92" s="52"/>
      <c r="M92" s="177" t="s">
        <v>20</v>
      </c>
      <c r="N92" s="178" t="s">
        <v>45</v>
      </c>
      <c r="O92" s="33"/>
      <c r="P92" s="179">
        <f t="shared" si="1"/>
        <v>0</v>
      </c>
      <c r="Q92" s="179">
        <v>0</v>
      </c>
      <c r="R92" s="179">
        <f t="shared" si="2"/>
        <v>0</v>
      </c>
      <c r="S92" s="179">
        <v>0</v>
      </c>
      <c r="T92" s="180">
        <f t="shared" si="3"/>
        <v>0</v>
      </c>
      <c r="AR92" s="15" t="s">
        <v>143</v>
      </c>
      <c r="AT92" s="15" t="s">
        <v>145</v>
      </c>
      <c r="AU92" s="15" t="s">
        <v>22</v>
      </c>
      <c r="AY92" s="15" t="s">
        <v>144</v>
      </c>
      <c r="BE92" s="181">
        <f t="shared" si="4"/>
        <v>0</v>
      </c>
      <c r="BF92" s="181">
        <f t="shared" si="5"/>
        <v>0</v>
      </c>
      <c r="BG92" s="181">
        <f t="shared" si="6"/>
        <v>0</v>
      </c>
      <c r="BH92" s="181">
        <f t="shared" si="7"/>
        <v>0</v>
      </c>
      <c r="BI92" s="181">
        <f t="shared" si="8"/>
        <v>0</v>
      </c>
      <c r="BJ92" s="15" t="s">
        <v>22</v>
      </c>
      <c r="BK92" s="181">
        <f t="shared" si="9"/>
        <v>0</v>
      </c>
      <c r="BL92" s="15" t="s">
        <v>143</v>
      </c>
      <c r="BM92" s="15" t="s">
        <v>2709</v>
      </c>
    </row>
    <row r="93" spans="2:63" s="9" customFormat="1" ht="37.35" customHeight="1">
      <c r="B93" s="156"/>
      <c r="C93" s="157"/>
      <c r="D93" s="158" t="s">
        <v>73</v>
      </c>
      <c r="E93" s="159" t="s">
        <v>808</v>
      </c>
      <c r="F93" s="159" t="s">
        <v>2710</v>
      </c>
      <c r="G93" s="157"/>
      <c r="H93" s="157"/>
      <c r="I93" s="160"/>
      <c r="J93" s="161">
        <f>BK93</f>
        <v>0</v>
      </c>
      <c r="K93" s="157"/>
      <c r="L93" s="162"/>
      <c r="M93" s="163"/>
      <c r="N93" s="164"/>
      <c r="O93" s="164"/>
      <c r="P93" s="165">
        <f>SUM(P94:P101)</f>
        <v>0</v>
      </c>
      <c r="Q93" s="164"/>
      <c r="R93" s="165">
        <f>SUM(R94:R101)</f>
        <v>0</v>
      </c>
      <c r="S93" s="164"/>
      <c r="T93" s="166">
        <f>SUM(T94:T101)</f>
        <v>0</v>
      </c>
      <c r="AR93" s="167" t="s">
        <v>143</v>
      </c>
      <c r="AT93" s="168" t="s">
        <v>73</v>
      </c>
      <c r="AU93" s="168" t="s">
        <v>74</v>
      </c>
      <c r="AY93" s="167" t="s">
        <v>144</v>
      </c>
      <c r="BK93" s="169">
        <f>SUM(BK94:BK101)</f>
        <v>0</v>
      </c>
    </row>
    <row r="94" spans="2:65" s="1" customFormat="1" ht="22.5" customHeight="1">
      <c r="B94" s="32"/>
      <c r="C94" s="170" t="s">
        <v>178</v>
      </c>
      <c r="D94" s="170" t="s">
        <v>145</v>
      </c>
      <c r="E94" s="171" t="s">
        <v>2711</v>
      </c>
      <c r="F94" s="172" t="s">
        <v>2712</v>
      </c>
      <c r="G94" s="173" t="s">
        <v>2694</v>
      </c>
      <c r="H94" s="174">
        <v>1</v>
      </c>
      <c r="I94" s="175"/>
      <c r="J94" s="176">
        <f aca="true" t="shared" si="10" ref="J94:J101">ROUND(I94*H94,2)</f>
        <v>0</v>
      </c>
      <c r="K94" s="172" t="s">
        <v>149</v>
      </c>
      <c r="L94" s="52"/>
      <c r="M94" s="177" t="s">
        <v>20</v>
      </c>
      <c r="N94" s="178" t="s">
        <v>45</v>
      </c>
      <c r="O94" s="33"/>
      <c r="P94" s="179">
        <f aca="true" t="shared" si="11" ref="P94:P101">O94*H94</f>
        <v>0</v>
      </c>
      <c r="Q94" s="179">
        <v>0</v>
      </c>
      <c r="R94" s="179">
        <f aca="true" t="shared" si="12" ref="R94:R101">Q94*H94</f>
        <v>0</v>
      </c>
      <c r="S94" s="179">
        <v>0</v>
      </c>
      <c r="T94" s="180">
        <f aca="true" t="shared" si="13" ref="T94:T101">S94*H94</f>
        <v>0</v>
      </c>
      <c r="AR94" s="15" t="s">
        <v>143</v>
      </c>
      <c r="AT94" s="15" t="s">
        <v>145</v>
      </c>
      <c r="AU94" s="15" t="s">
        <v>22</v>
      </c>
      <c r="AY94" s="15" t="s">
        <v>144</v>
      </c>
      <c r="BE94" s="181">
        <f aca="true" t="shared" si="14" ref="BE94:BE101">IF(N94="základní",J94,0)</f>
        <v>0</v>
      </c>
      <c r="BF94" s="181">
        <f aca="true" t="shared" si="15" ref="BF94:BF101">IF(N94="snížená",J94,0)</f>
        <v>0</v>
      </c>
      <c r="BG94" s="181">
        <f aca="true" t="shared" si="16" ref="BG94:BG101">IF(N94="zákl. přenesená",J94,0)</f>
        <v>0</v>
      </c>
      <c r="BH94" s="181">
        <f aca="true" t="shared" si="17" ref="BH94:BH101">IF(N94="sníž. přenesená",J94,0)</f>
        <v>0</v>
      </c>
      <c r="BI94" s="181">
        <f aca="true" t="shared" si="18" ref="BI94:BI101">IF(N94="nulová",J94,0)</f>
        <v>0</v>
      </c>
      <c r="BJ94" s="15" t="s">
        <v>22</v>
      </c>
      <c r="BK94" s="181">
        <f aca="true" t="shared" si="19" ref="BK94:BK101">ROUND(I94*H94,2)</f>
        <v>0</v>
      </c>
      <c r="BL94" s="15" t="s">
        <v>143</v>
      </c>
      <c r="BM94" s="15" t="s">
        <v>2713</v>
      </c>
    </row>
    <row r="95" spans="2:65" s="1" customFormat="1" ht="22.5" customHeight="1">
      <c r="B95" s="32"/>
      <c r="C95" s="170" t="s">
        <v>27</v>
      </c>
      <c r="D95" s="170" t="s">
        <v>145</v>
      </c>
      <c r="E95" s="171" t="s">
        <v>2714</v>
      </c>
      <c r="F95" s="172" t="s">
        <v>2715</v>
      </c>
      <c r="G95" s="173" t="s">
        <v>2694</v>
      </c>
      <c r="H95" s="174">
        <v>3</v>
      </c>
      <c r="I95" s="175"/>
      <c r="J95" s="176">
        <f t="shared" si="10"/>
        <v>0</v>
      </c>
      <c r="K95" s="172" t="s">
        <v>149</v>
      </c>
      <c r="L95" s="52"/>
      <c r="M95" s="177" t="s">
        <v>20</v>
      </c>
      <c r="N95" s="178" t="s">
        <v>45</v>
      </c>
      <c r="O95" s="33"/>
      <c r="P95" s="179">
        <f t="shared" si="11"/>
        <v>0</v>
      </c>
      <c r="Q95" s="179">
        <v>0</v>
      </c>
      <c r="R95" s="179">
        <f t="shared" si="12"/>
        <v>0</v>
      </c>
      <c r="S95" s="179">
        <v>0</v>
      </c>
      <c r="T95" s="180">
        <f t="shared" si="13"/>
        <v>0</v>
      </c>
      <c r="AR95" s="15" t="s">
        <v>143</v>
      </c>
      <c r="AT95" s="15" t="s">
        <v>145</v>
      </c>
      <c r="AU95" s="15" t="s">
        <v>22</v>
      </c>
      <c r="AY95" s="15" t="s">
        <v>144</v>
      </c>
      <c r="BE95" s="181">
        <f t="shared" si="14"/>
        <v>0</v>
      </c>
      <c r="BF95" s="181">
        <f t="shared" si="15"/>
        <v>0</v>
      </c>
      <c r="BG95" s="181">
        <f t="shared" si="16"/>
        <v>0</v>
      </c>
      <c r="BH95" s="181">
        <f t="shared" si="17"/>
        <v>0</v>
      </c>
      <c r="BI95" s="181">
        <f t="shared" si="18"/>
        <v>0</v>
      </c>
      <c r="BJ95" s="15" t="s">
        <v>22</v>
      </c>
      <c r="BK95" s="181">
        <f t="shared" si="19"/>
        <v>0</v>
      </c>
      <c r="BL95" s="15" t="s">
        <v>143</v>
      </c>
      <c r="BM95" s="15" t="s">
        <v>2716</v>
      </c>
    </row>
    <row r="96" spans="2:65" s="1" customFormat="1" ht="22.5" customHeight="1">
      <c r="B96" s="32"/>
      <c r="C96" s="170" t="s">
        <v>185</v>
      </c>
      <c r="D96" s="170" t="s">
        <v>145</v>
      </c>
      <c r="E96" s="171" t="s">
        <v>2699</v>
      </c>
      <c r="F96" s="172" t="s">
        <v>2697</v>
      </c>
      <c r="G96" s="173" t="s">
        <v>2694</v>
      </c>
      <c r="H96" s="174">
        <v>1</v>
      </c>
      <c r="I96" s="175"/>
      <c r="J96" s="176">
        <f t="shared" si="10"/>
        <v>0</v>
      </c>
      <c r="K96" s="172" t="s">
        <v>149</v>
      </c>
      <c r="L96" s="52"/>
      <c r="M96" s="177" t="s">
        <v>20</v>
      </c>
      <c r="N96" s="178" t="s">
        <v>45</v>
      </c>
      <c r="O96" s="33"/>
      <c r="P96" s="179">
        <f t="shared" si="11"/>
        <v>0</v>
      </c>
      <c r="Q96" s="179">
        <v>0</v>
      </c>
      <c r="R96" s="179">
        <f t="shared" si="12"/>
        <v>0</v>
      </c>
      <c r="S96" s="179">
        <v>0</v>
      </c>
      <c r="T96" s="180">
        <f t="shared" si="13"/>
        <v>0</v>
      </c>
      <c r="AR96" s="15" t="s">
        <v>143</v>
      </c>
      <c r="AT96" s="15" t="s">
        <v>145</v>
      </c>
      <c r="AU96" s="15" t="s">
        <v>22</v>
      </c>
      <c r="AY96" s="15" t="s">
        <v>144</v>
      </c>
      <c r="BE96" s="181">
        <f t="shared" si="14"/>
        <v>0</v>
      </c>
      <c r="BF96" s="181">
        <f t="shared" si="15"/>
        <v>0</v>
      </c>
      <c r="BG96" s="181">
        <f t="shared" si="16"/>
        <v>0</v>
      </c>
      <c r="BH96" s="181">
        <f t="shared" si="17"/>
        <v>0</v>
      </c>
      <c r="BI96" s="181">
        <f t="shared" si="18"/>
        <v>0</v>
      </c>
      <c r="BJ96" s="15" t="s">
        <v>22</v>
      </c>
      <c r="BK96" s="181">
        <f t="shared" si="19"/>
        <v>0</v>
      </c>
      <c r="BL96" s="15" t="s">
        <v>143</v>
      </c>
      <c r="BM96" s="15" t="s">
        <v>2717</v>
      </c>
    </row>
    <row r="97" spans="2:65" s="1" customFormat="1" ht="22.5" customHeight="1">
      <c r="B97" s="32"/>
      <c r="C97" s="170" t="s">
        <v>189</v>
      </c>
      <c r="D97" s="170" t="s">
        <v>145</v>
      </c>
      <c r="E97" s="171" t="s">
        <v>2718</v>
      </c>
      <c r="F97" s="172" t="s">
        <v>2719</v>
      </c>
      <c r="G97" s="173" t="s">
        <v>2694</v>
      </c>
      <c r="H97" s="174">
        <v>1</v>
      </c>
      <c r="I97" s="175"/>
      <c r="J97" s="176">
        <f t="shared" si="10"/>
        <v>0</v>
      </c>
      <c r="K97" s="172" t="s">
        <v>149</v>
      </c>
      <c r="L97" s="52"/>
      <c r="M97" s="177" t="s">
        <v>20</v>
      </c>
      <c r="N97" s="178" t="s">
        <v>45</v>
      </c>
      <c r="O97" s="33"/>
      <c r="P97" s="179">
        <f t="shared" si="11"/>
        <v>0</v>
      </c>
      <c r="Q97" s="179">
        <v>0</v>
      </c>
      <c r="R97" s="179">
        <f t="shared" si="12"/>
        <v>0</v>
      </c>
      <c r="S97" s="179">
        <v>0</v>
      </c>
      <c r="T97" s="180">
        <f t="shared" si="13"/>
        <v>0</v>
      </c>
      <c r="AR97" s="15" t="s">
        <v>143</v>
      </c>
      <c r="AT97" s="15" t="s">
        <v>145</v>
      </c>
      <c r="AU97" s="15" t="s">
        <v>22</v>
      </c>
      <c r="AY97" s="15" t="s">
        <v>144</v>
      </c>
      <c r="BE97" s="181">
        <f t="shared" si="14"/>
        <v>0</v>
      </c>
      <c r="BF97" s="181">
        <f t="shared" si="15"/>
        <v>0</v>
      </c>
      <c r="BG97" s="181">
        <f t="shared" si="16"/>
        <v>0</v>
      </c>
      <c r="BH97" s="181">
        <f t="shared" si="17"/>
        <v>0</v>
      </c>
      <c r="BI97" s="181">
        <f t="shared" si="18"/>
        <v>0</v>
      </c>
      <c r="BJ97" s="15" t="s">
        <v>22</v>
      </c>
      <c r="BK97" s="181">
        <f t="shared" si="19"/>
        <v>0</v>
      </c>
      <c r="BL97" s="15" t="s">
        <v>143</v>
      </c>
      <c r="BM97" s="15" t="s">
        <v>2720</v>
      </c>
    </row>
    <row r="98" spans="2:65" s="1" customFormat="1" ht="22.5" customHeight="1">
      <c r="B98" s="32"/>
      <c r="C98" s="170" t="s">
        <v>194</v>
      </c>
      <c r="D98" s="170" t="s">
        <v>145</v>
      </c>
      <c r="E98" s="171" t="s">
        <v>2721</v>
      </c>
      <c r="F98" s="172" t="s">
        <v>2722</v>
      </c>
      <c r="G98" s="173" t="s">
        <v>2694</v>
      </c>
      <c r="H98" s="174">
        <v>1</v>
      </c>
      <c r="I98" s="175"/>
      <c r="J98" s="176">
        <f t="shared" si="10"/>
        <v>0</v>
      </c>
      <c r="K98" s="172" t="s">
        <v>149</v>
      </c>
      <c r="L98" s="52"/>
      <c r="M98" s="177" t="s">
        <v>20</v>
      </c>
      <c r="N98" s="178" t="s">
        <v>45</v>
      </c>
      <c r="O98" s="33"/>
      <c r="P98" s="179">
        <f t="shared" si="11"/>
        <v>0</v>
      </c>
      <c r="Q98" s="179">
        <v>0</v>
      </c>
      <c r="R98" s="179">
        <f t="shared" si="12"/>
        <v>0</v>
      </c>
      <c r="S98" s="179">
        <v>0</v>
      </c>
      <c r="T98" s="180">
        <f t="shared" si="13"/>
        <v>0</v>
      </c>
      <c r="AR98" s="15" t="s">
        <v>143</v>
      </c>
      <c r="AT98" s="15" t="s">
        <v>145</v>
      </c>
      <c r="AU98" s="15" t="s">
        <v>22</v>
      </c>
      <c r="AY98" s="15" t="s">
        <v>144</v>
      </c>
      <c r="BE98" s="181">
        <f t="shared" si="14"/>
        <v>0</v>
      </c>
      <c r="BF98" s="181">
        <f t="shared" si="15"/>
        <v>0</v>
      </c>
      <c r="BG98" s="181">
        <f t="shared" si="16"/>
        <v>0</v>
      </c>
      <c r="BH98" s="181">
        <f t="shared" si="17"/>
        <v>0</v>
      </c>
      <c r="BI98" s="181">
        <f t="shared" si="18"/>
        <v>0</v>
      </c>
      <c r="BJ98" s="15" t="s">
        <v>22</v>
      </c>
      <c r="BK98" s="181">
        <f t="shared" si="19"/>
        <v>0</v>
      </c>
      <c r="BL98" s="15" t="s">
        <v>143</v>
      </c>
      <c r="BM98" s="15" t="s">
        <v>2723</v>
      </c>
    </row>
    <row r="99" spans="2:65" s="1" customFormat="1" ht="22.5" customHeight="1">
      <c r="B99" s="32"/>
      <c r="C99" s="170" t="s">
        <v>198</v>
      </c>
      <c r="D99" s="170" t="s">
        <v>145</v>
      </c>
      <c r="E99" s="171" t="s">
        <v>2724</v>
      </c>
      <c r="F99" s="172" t="s">
        <v>2725</v>
      </c>
      <c r="G99" s="173" t="s">
        <v>2694</v>
      </c>
      <c r="H99" s="174">
        <v>1</v>
      </c>
      <c r="I99" s="175"/>
      <c r="J99" s="176">
        <f t="shared" si="10"/>
        <v>0</v>
      </c>
      <c r="K99" s="172" t="s">
        <v>149</v>
      </c>
      <c r="L99" s="52"/>
      <c r="M99" s="177" t="s">
        <v>20</v>
      </c>
      <c r="N99" s="178" t="s">
        <v>45</v>
      </c>
      <c r="O99" s="33"/>
      <c r="P99" s="179">
        <f t="shared" si="11"/>
        <v>0</v>
      </c>
      <c r="Q99" s="179">
        <v>0</v>
      </c>
      <c r="R99" s="179">
        <f t="shared" si="12"/>
        <v>0</v>
      </c>
      <c r="S99" s="179">
        <v>0</v>
      </c>
      <c r="T99" s="180">
        <f t="shared" si="13"/>
        <v>0</v>
      </c>
      <c r="AR99" s="15" t="s">
        <v>143</v>
      </c>
      <c r="AT99" s="15" t="s">
        <v>145</v>
      </c>
      <c r="AU99" s="15" t="s">
        <v>22</v>
      </c>
      <c r="AY99" s="15" t="s">
        <v>144</v>
      </c>
      <c r="BE99" s="181">
        <f t="shared" si="14"/>
        <v>0</v>
      </c>
      <c r="BF99" s="181">
        <f t="shared" si="15"/>
        <v>0</v>
      </c>
      <c r="BG99" s="181">
        <f t="shared" si="16"/>
        <v>0</v>
      </c>
      <c r="BH99" s="181">
        <f t="shared" si="17"/>
        <v>0</v>
      </c>
      <c r="BI99" s="181">
        <f t="shared" si="18"/>
        <v>0</v>
      </c>
      <c r="BJ99" s="15" t="s">
        <v>22</v>
      </c>
      <c r="BK99" s="181">
        <f t="shared" si="19"/>
        <v>0</v>
      </c>
      <c r="BL99" s="15" t="s">
        <v>143</v>
      </c>
      <c r="BM99" s="15" t="s">
        <v>2726</v>
      </c>
    </row>
    <row r="100" spans="2:65" s="1" customFormat="1" ht="22.5" customHeight="1">
      <c r="B100" s="32"/>
      <c r="C100" s="170" t="s">
        <v>8</v>
      </c>
      <c r="D100" s="170" t="s">
        <v>145</v>
      </c>
      <c r="E100" s="171" t="s">
        <v>2727</v>
      </c>
      <c r="F100" s="172" t="s">
        <v>2728</v>
      </c>
      <c r="G100" s="173" t="s">
        <v>2694</v>
      </c>
      <c r="H100" s="174">
        <v>1</v>
      </c>
      <c r="I100" s="175"/>
      <c r="J100" s="176">
        <f t="shared" si="10"/>
        <v>0</v>
      </c>
      <c r="K100" s="172" t="s">
        <v>149</v>
      </c>
      <c r="L100" s="52"/>
      <c r="M100" s="177" t="s">
        <v>20</v>
      </c>
      <c r="N100" s="178" t="s">
        <v>45</v>
      </c>
      <c r="O100" s="33"/>
      <c r="P100" s="179">
        <f t="shared" si="11"/>
        <v>0</v>
      </c>
      <c r="Q100" s="179">
        <v>0</v>
      </c>
      <c r="R100" s="179">
        <f t="shared" si="12"/>
        <v>0</v>
      </c>
      <c r="S100" s="179">
        <v>0</v>
      </c>
      <c r="T100" s="180">
        <f t="shared" si="13"/>
        <v>0</v>
      </c>
      <c r="AR100" s="15" t="s">
        <v>143</v>
      </c>
      <c r="AT100" s="15" t="s">
        <v>145</v>
      </c>
      <c r="AU100" s="15" t="s">
        <v>22</v>
      </c>
      <c r="AY100" s="15" t="s">
        <v>144</v>
      </c>
      <c r="BE100" s="181">
        <f t="shared" si="14"/>
        <v>0</v>
      </c>
      <c r="BF100" s="181">
        <f t="shared" si="15"/>
        <v>0</v>
      </c>
      <c r="BG100" s="181">
        <f t="shared" si="16"/>
        <v>0</v>
      </c>
      <c r="BH100" s="181">
        <f t="shared" si="17"/>
        <v>0</v>
      </c>
      <c r="BI100" s="181">
        <f t="shared" si="18"/>
        <v>0</v>
      </c>
      <c r="BJ100" s="15" t="s">
        <v>22</v>
      </c>
      <c r="BK100" s="181">
        <f t="shared" si="19"/>
        <v>0</v>
      </c>
      <c r="BL100" s="15" t="s">
        <v>143</v>
      </c>
      <c r="BM100" s="15" t="s">
        <v>2729</v>
      </c>
    </row>
    <row r="101" spans="2:65" s="1" customFormat="1" ht="22.5" customHeight="1">
      <c r="B101" s="32"/>
      <c r="C101" s="170" t="s">
        <v>221</v>
      </c>
      <c r="D101" s="170" t="s">
        <v>145</v>
      </c>
      <c r="E101" s="171" t="s">
        <v>2704</v>
      </c>
      <c r="F101" s="172" t="s">
        <v>2705</v>
      </c>
      <c r="G101" s="173" t="s">
        <v>2694</v>
      </c>
      <c r="H101" s="174">
        <v>7</v>
      </c>
      <c r="I101" s="175"/>
      <c r="J101" s="176">
        <f t="shared" si="10"/>
        <v>0</v>
      </c>
      <c r="K101" s="172" t="s">
        <v>149</v>
      </c>
      <c r="L101" s="52"/>
      <c r="M101" s="177" t="s">
        <v>20</v>
      </c>
      <c r="N101" s="178" t="s">
        <v>45</v>
      </c>
      <c r="O101" s="33"/>
      <c r="P101" s="179">
        <f t="shared" si="11"/>
        <v>0</v>
      </c>
      <c r="Q101" s="179">
        <v>0</v>
      </c>
      <c r="R101" s="179">
        <f t="shared" si="12"/>
        <v>0</v>
      </c>
      <c r="S101" s="179">
        <v>0</v>
      </c>
      <c r="T101" s="180">
        <f t="shared" si="13"/>
        <v>0</v>
      </c>
      <c r="AR101" s="15" t="s">
        <v>143</v>
      </c>
      <c r="AT101" s="15" t="s">
        <v>145</v>
      </c>
      <c r="AU101" s="15" t="s">
        <v>22</v>
      </c>
      <c r="AY101" s="15" t="s">
        <v>144</v>
      </c>
      <c r="BE101" s="181">
        <f t="shared" si="14"/>
        <v>0</v>
      </c>
      <c r="BF101" s="181">
        <f t="shared" si="15"/>
        <v>0</v>
      </c>
      <c r="BG101" s="181">
        <f t="shared" si="16"/>
        <v>0</v>
      </c>
      <c r="BH101" s="181">
        <f t="shared" si="17"/>
        <v>0</v>
      </c>
      <c r="BI101" s="181">
        <f t="shared" si="18"/>
        <v>0</v>
      </c>
      <c r="BJ101" s="15" t="s">
        <v>22</v>
      </c>
      <c r="BK101" s="181">
        <f t="shared" si="19"/>
        <v>0</v>
      </c>
      <c r="BL101" s="15" t="s">
        <v>143</v>
      </c>
      <c r="BM101" s="15" t="s">
        <v>2730</v>
      </c>
    </row>
    <row r="102" spans="2:63" s="9" customFormat="1" ht="37.35" customHeight="1">
      <c r="B102" s="156"/>
      <c r="C102" s="157"/>
      <c r="D102" s="158" t="s">
        <v>73</v>
      </c>
      <c r="E102" s="159" t="s">
        <v>838</v>
      </c>
      <c r="F102" s="159" t="s">
        <v>2731</v>
      </c>
      <c r="G102" s="157"/>
      <c r="H102" s="157"/>
      <c r="I102" s="160"/>
      <c r="J102" s="161">
        <f>BK102</f>
        <v>0</v>
      </c>
      <c r="K102" s="157"/>
      <c r="L102" s="162"/>
      <c r="M102" s="163"/>
      <c r="N102" s="164"/>
      <c r="O102" s="164"/>
      <c r="P102" s="165">
        <f>SUM(P103:P105)</f>
        <v>0</v>
      </c>
      <c r="Q102" s="164"/>
      <c r="R102" s="165">
        <f>SUM(R103:R105)</f>
        <v>0</v>
      </c>
      <c r="S102" s="164"/>
      <c r="T102" s="166">
        <f>SUM(T103:T105)</f>
        <v>0</v>
      </c>
      <c r="AR102" s="167" t="s">
        <v>143</v>
      </c>
      <c r="AT102" s="168" t="s">
        <v>73</v>
      </c>
      <c r="AU102" s="168" t="s">
        <v>74</v>
      </c>
      <c r="AY102" s="167" t="s">
        <v>144</v>
      </c>
      <c r="BK102" s="169">
        <f>SUM(BK103:BK105)</f>
        <v>0</v>
      </c>
    </row>
    <row r="103" spans="2:65" s="1" customFormat="1" ht="22.5" customHeight="1">
      <c r="B103" s="32"/>
      <c r="C103" s="170" t="s">
        <v>7</v>
      </c>
      <c r="D103" s="170" t="s">
        <v>145</v>
      </c>
      <c r="E103" s="171" t="s">
        <v>2732</v>
      </c>
      <c r="F103" s="172" t="s">
        <v>2733</v>
      </c>
      <c r="G103" s="173" t="s">
        <v>2694</v>
      </c>
      <c r="H103" s="174">
        <v>1</v>
      </c>
      <c r="I103" s="175"/>
      <c r="J103" s="176">
        <f>ROUND(I103*H103,2)</f>
        <v>0</v>
      </c>
      <c r="K103" s="172" t="s">
        <v>20</v>
      </c>
      <c r="L103" s="52"/>
      <c r="M103" s="177" t="s">
        <v>20</v>
      </c>
      <c r="N103" s="178" t="s">
        <v>45</v>
      </c>
      <c r="O103" s="33"/>
      <c r="P103" s="179">
        <f>O103*H103</f>
        <v>0</v>
      </c>
      <c r="Q103" s="179">
        <v>0</v>
      </c>
      <c r="R103" s="179">
        <f>Q103*H103</f>
        <v>0</v>
      </c>
      <c r="S103" s="179">
        <v>0</v>
      </c>
      <c r="T103" s="180">
        <f>S103*H103</f>
        <v>0</v>
      </c>
      <c r="AR103" s="15" t="s">
        <v>143</v>
      </c>
      <c r="AT103" s="15" t="s">
        <v>145</v>
      </c>
      <c r="AU103" s="15" t="s">
        <v>22</v>
      </c>
      <c r="AY103" s="15" t="s">
        <v>144</v>
      </c>
      <c r="BE103" s="181">
        <f>IF(N103="základní",J103,0)</f>
        <v>0</v>
      </c>
      <c r="BF103" s="181">
        <f>IF(N103="snížená",J103,0)</f>
        <v>0</v>
      </c>
      <c r="BG103" s="181">
        <f>IF(N103="zákl. přenesená",J103,0)</f>
        <v>0</v>
      </c>
      <c r="BH103" s="181">
        <f>IF(N103="sníž. přenesená",J103,0)</f>
        <v>0</v>
      </c>
      <c r="BI103" s="181">
        <f>IF(N103="nulová",J103,0)</f>
        <v>0</v>
      </c>
      <c r="BJ103" s="15" t="s">
        <v>22</v>
      </c>
      <c r="BK103" s="181">
        <f>ROUND(I103*H103,2)</f>
        <v>0</v>
      </c>
      <c r="BL103" s="15" t="s">
        <v>143</v>
      </c>
      <c r="BM103" s="15" t="s">
        <v>2734</v>
      </c>
    </row>
    <row r="104" spans="2:65" s="1" customFormat="1" ht="22.5" customHeight="1">
      <c r="B104" s="32"/>
      <c r="C104" s="170" t="s">
        <v>228</v>
      </c>
      <c r="D104" s="170" t="s">
        <v>145</v>
      </c>
      <c r="E104" s="171" t="s">
        <v>2714</v>
      </c>
      <c r="F104" s="172" t="s">
        <v>2715</v>
      </c>
      <c r="G104" s="173" t="s">
        <v>2694</v>
      </c>
      <c r="H104" s="174">
        <v>1</v>
      </c>
      <c r="I104" s="175"/>
      <c r="J104" s="176">
        <f>ROUND(I104*H104,2)</f>
        <v>0</v>
      </c>
      <c r="K104" s="172" t="s">
        <v>149</v>
      </c>
      <c r="L104" s="52"/>
      <c r="M104" s="177" t="s">
        <v>20</v>
      </c>
      <c r="N104" s="178" t="s">
        <v>45</v>
      </c>
      <c r="O104" s="33"/>
      <c r="P104" s="179">
        <f>O104*H104</f>
        <v>0</v>
      </c>
      <c r="Q104" s="179">
        <v>0</v>
      </c>
      <c r="R104" s="179">
        <f>Q104*H104</f>
        <v>0</v>
      </c>
      <c r="S104" s="179">
        <v>0</v>
      </c>
      <c r="T104" s="180">
        <f>S104*H104</f>
        <v>0</v>
      </c>
      <c r="AR104" s="15" t="s">
        <v>143</v>
      </c>
      <c r="AT104" s="15" t="s">
        <v>145</v>
      </c>
      <c r="AU104" s="15" t="s">
        <v>22</v>
      </c>
      <c r="AY104" s="15" t="s">
        <v>144</v>
      </c>
      <c r="BE104" s="181">
        <f>IF(N104="základní",J104,0)</f>
        <v>0</v>
      </c>
      <c r="BF104" s="181">
        <f>IF(N104="snížená",J104,0)</f>
        <v>0</v>
      </c>
      <c r="BG104" s="181">
        <f>IF(N104="zákl. přenesená",J104,0)</f>
        <v>0</v>
      </c>
      <c r="BH104" s="181">
        <f>IF(N104="sníž. přenesená",J104,0)</f>
        <v>0</v>
      </c>
      <c r="BI104" s="181">
        <f>IF(N104="nulová",J104,0)</f>
        <v>0</v>
      </c>
      <c r="BJ104" s="15" t="s">
        <v>22</v>
      </c>
      <c r="BK104" s="181">
        <f>ROUND(I104*H104,2)</f>
        <v>0</v>
      </c>
      <c r="BL104" s="15" t="s">
        <v>143</v>
      </c>
      <c r="BM104" s="15" t="s">
        <v>2735</v>
      </c>
    </row>
    <row r="105" spans="2:65" s="1" customFormat="1" ht="22.5" customHeight="1">
      <c r="B105" s="32"/>
      <c r="C105" s="170" t="s">
        <v>232</v>
      </c>
      <c r="D105" s="170" t="s">
        <v>145</v>
      </c>
      <c r="E105" s="171" t="s">
        <v>2718</v>
      </c>
      <c r="F105" s="172" t="s">
        <v>2719</v>
      </c>
      <c r="G105" s="173" t="s">
        <v>2694</v>
      </c>
      <c r="H105" s="174">
        <v>1</v>
      </c>
      <c r="I105" s="175"/>
      <c r="J105" s="176">
        <f>ROUND(I105*H105,2)</f>
        <v>0</v>
      </c>
      <c r="K105" s="172" t="s">
        <v>149</v>
      </c>
      <c r="L105" s="52"/>
      <c r="M105" s="177" t="s">
        <v>20</v>
      </c>
      <c r="N105" s="178" t="s">
        <v>45</v>
      </c>
      <c r="O105" s="33"/>
      <c r="P105" s="179">
        <f>O105*H105</f>
        <v>0</v>
      </c>
      <c r="Q105" s="179">
        <v>0</v>
      </c>
      <c r="R105" s="179">
        <f>Q105*H105</f>
        <v>0</v>
      </c>
      <c r="S105" s="179">
        <v>0</v>
      </c>
      <c r="T105" s="180">
        <f>S105*H105</f>
        <v>0</v>
      </c>
      <c r="AR105" s="15" t="s">
        <v>143</v>
      </c>
      <c r="AT105" s="15" t="s">
        <v>145</v>
      </c>
      <c r="AU105" s="15" t="s">
        <v>22</v>
      </c>
      <c r="AY105" s="15" t="s">
        <v>144</v>
      </c>
      <c r="BE105" s="181">
        <f>IF(N105="základní",J105,0)</f>
        <v>0</v>
      </c>
      <c r="BF105" s="181">
        <f>IF(N105="snížená",J105,0)</f>
        <v>0</v>
      </c>
      <c r="BG105" s="181">
        <f>IF(N105="zákl. přenesená",J105,0)</f>
        <v>0</v>
      </c>
      <c r="BH105" s="181">
        <f>IF(N105="sníž. přenesená",J105,0)</f>
        <v>0</v>
      </c>
      <c r="BI105" s="181">
        <f>IF(N105="nulová",J105,0)</f>
        <v>0</v>
      </c>
      <c r="BJ105" s="15" t="s">
        <v>22</v>
      </c>
      <c r="BK105" s="181">
        <f>ROUND(I105*H105,2)</f>
        <v>0</v>
      </c>
      <c r="BL105" s="15" t="s">
        <v>143</v>
      </c>
      <c r="BM105" s="15" t="s">
        <v>2736</v>
      </c>
    </row>
    <row r="106" spans="2:63" s="9" customFormat="1" ht="37.35" customHeight="1">
      <c r="B106" s="156"/>
      <c r="C106" s="157"/>
      <c r="D106" s="158" t="s">
        <v>73</v>
      </c>
      <c r="E106" s="159" t="s">
        <v>927</v>
      </c>
      <c r="F106" s="159" t="s">
        <v>2737</v>
      </c>
      <c r="G106" s="157"/>
      <c r="H106" s="157"/>
      <c r="I106" s="160"/>
      <c r="J106" s="161">
        <f>BK106</f>
        <v>0</v>
      </c>
      <c r="K106" s="157"/>
      <c r="L106" s="162"/>
      <c r="M106" s="163"/>
      <c r="N106" s="164"/>
      <c r="O106" s="164"/>
      <c r="P106" s="165">
        <f>SUM(P107:P109)</f>
        <v>0</v>
      </c>
      <c r="Q106" s="164"/>
      <c r="R106" s="165">
        <f>SUM(R107:R109)</f>
        <v>0</v>
      </c>
      <c r="S106" s="164"/>
      <c r="T106" s="166">
        <f>SUM(T107:T109)</f>
        <v>0</v>
      </c>
      <c r="AR106" s="167" t="s">
        <v>143</v>
      </c>
      <c r="AT106" s="168" t="s">
        <v>73</v>
      </c>
      <c r="AU106" s="168" t="s">
        <v>74</v>
      </c>
      <c r="AY106" s="167" t="s">
        <v>144</v>
      </c>
      <c r="BK106" s="169">
        <f>SUM(BK107:BK109)</f>
        <v>0</v>
      </c>
    </row>
    <row r="107" spans="2:65" s="1" customFormat="1" ht="22.5" customHeight="1">
      <c r="B107" s="32"/>
      <c r="C107" s="170" t="s">
        <v>240</v>
      </c>
      <c r="D107" s="170" t="s">
        <v>145</v>
      </c>
      <c r="E107" s="171" t="s">
        <v>2738</v>
      </c>
      <c r="F107" s="172" t="s">
        <v>2739</v>
      </c>
      <c r="G107" s="173" t="s">
        <v>2694</v>
      </c>
      <c r="H107" s="174">
        <v>1</v>
      </c>
      <c r="I107" s="175"/>
      <c r="J107" s="176">
        <f>ROUND(I107*H107,2)</f>
        <v>0</v>
      </c>
      <c r="K107" s="172" t="s">
        <v>149</v>
      </c>
      <c r="L107" s="52"/>
      <c r="M107" s="177" t="s">
        <v>20</v>
      </c>
      <c r="N107" s="178" t="s">
        <v>45</v>
      </c>
      <c r="O107" s="33"/>
      <c r="P107" s="179">
        <f>O107*H107</f>
        <v>0</v>
      </c>
      <c r="Q107" s="179">
        <v>0</v>
      </c>
      <c r="R107" s="179">
        <f>Q107*H107</f>
        <v>0</v>
      </c>
      <c r="S107" s="179">
        <v>0</v>
      </c>
      <c r="T107" s="180">
        <f>S107*H107</f>
        <v>0</v>
      </c>
      <c r="AR107" s="15" t="s">
        <v>143</v>
      </c>
      <c r="AT107" s="15" t="s">
        <v>145</v>
      </c>
      <c r="AU107" s="15" t="s">
        <v>22</v>
      </c>
      <c r="AY107" s="15" t="s">
        <v>144</v>
      </c>
      <c r="BE107" s="181">
        <f>IF(N107="základní",J107,0)</f>
        <v>0</v>
      </c>
      <c r="BF107" s="181">
        <f>IF(N107="snížená",J107,0)</f>
        <v>0</v>
      </c>
      <c r="BG107" s="181">
        <f>IF(N107="zákl. přenesená",J107,0)</f>
        <v>0</v>
      </c>
      <c r="BH107" s="181">
        <f>IF(N107="sníž. přenesená",J107,0)</f>
        <v>0</v>
      </c>
      <c r="BI107" s="181">
        <f>IF(N107="nulová",J107,0)</f>
        <v>0</v>
      </c>
      <c r="BJ107" s="15" t="s">
        <v>22</v>
      </c>
      <c r="BK107" s="181">
        <f>ROUND(I107*H107,2)</f>
        <v>0</v>
      </c>
      <c r="BL107" s="15" t="s">
        <v>143</v>
      </c>
      <c r="BM107" s="15" t="s">
        <v>2740</v>
      </c>
    </row>
    <row r="108" spans="2:65" s="1" customFormat="1" ht="22.5" customHeight="1">
      <c r="B108" s="32"/>
      <c r="C108" s="170" t="s">
        <v>244</v>
      </c>
      <c r="D108" s="170" t="s">
        <v>145</v>
      </c>
      <c r="E108" s="171" t="s">
        <v>2714</v>
      </c>
      <c r="F108" s="172" t="s">
        <v>2715</v>
      </c>
      <c r="G108" s="173" t="s">
        <v>2694</v>
      </c>
      <c r="H108" s="174">
        <v>1</v>
      </c>
      <c r="I108" s="175"/>
      <c r="J108" s="176">
        <f>ROUND(I108*H108,2)</f>
        <v>0</v>
      </c>
      <c r="K108" s="172" t="s">
        <v>149</v>
      </c>
      <c r="L108" s="52"/>
      <c r="M108" s="177" t="s">
        <v>20</v>
      </c>
      <c r="N108" s="178" t="s">
        <v>45</v>
      </c>
      <c r="O108" s="33"/>
      <c r="P108" s="179">
        <f>O108*H108</f>
        <v>0</v>
      </c>
      <c r="Q108" s="179">
        <v>0</v>
      </c>
      <c r="R108" s="179">
        <f>Q108*H108</f>
        <v>0</v>
      </c>
      <c r="S108" s="179">
        <v>0</v>
      </c>
      <c r="T108" s="180">
        <f>S108*H108</f>
        <v>0</v>
      </c>
      <c r="AR108" s="15" t="s">
        <v>143</v>
      </c>
      <c r="AT108" s="15" t="s">
        <v>145</v>
      </c>
      <c r="AU108" s="15" t="s">
        <v>22</v>
      </c>
      <c r="AY108" s="15" t="s">
        <v>144</v>
      </c>
      <c r="BE108" s="181">
        <f>IF(N108="základní",J108,0)</f>
        <v>0</v>
      </c>
      <c r="BF108" s="181">
        <f>IF(N108="snížená",J108,0)</f>
        <v>0</v>
      </c>
      <c r="BG108" s="181">
        <f>IF(N108="zákl. přenesená",J108,0)</f>
        <v>0</v>
      </c>
      <c r="BH108" s="181">
        <f>IF(N108="sníž. přenesená",J108,0)</f>
        <v>0</v>
      </c>
      <c r="BI108" s="181">
        <f>IF(N108="nulová",J108,0)</f>
        <v>0</v>
      </c>
      <c r="BJ108" s="15" t="s">
        <v>22</v>
      </c>
      <c r="BK108" s="181">
        <f>ROUND(I108*H108,2)</f>
        <v>0</v>
      </c>
      <c r="BL108" s="15" t="s">
        <v>143</v>
      </c>
      <c r="BM108" s="15" t="s">
        <v>2741</v>
      </c>
    </row>
    <row r="109" spans="2:65" s="1" customFormat="1" ht="22.5" customHeight="1">
      <c r="B109" s="32"/>
      <c r="C109" s="170" t="s">
        <v>248</v>
      </c>
      <c r="D109" s="170" t="s">
        <v>145</v>
      </c>
      <c r="E109" s="171" t="s">
        <v>2718</v>
      </c>
      <c r="F109" s="172" t="s">
        <v>2719</v>
      </c>
      <c r="G109" s="173" t="s">
        <v>2694</v>
      </c>
      <c r="H109" s="174">
        <v>1</v>
      </c>
      <c r="I109" s="175"/>
      <c r="J109" s="176">
        <f>ROUND(I109*H109,2)</f>
        <v>0</v>
      </c>
      <c r="K109" s="172" t="s">
        <v>149</v>
      </c>
      <c r="L109" s="52"/>
      <c r="M109" s="177" t="s">
        <v>20</v>
      </c>
      <c r="N109" s="178" t="s">
        <v>45</v>
      </c>
      <c r="O109" s="33"/>
      <c r="P109" s="179">
        <f>O109*H109</f>
        <v>0</v>
      </c>
      <c r="Q109" s="179">
        <v>0</v>
      </c>
      <c r="R109" s="179">
        <f>Q109*H109</f>
        <v>0</v>
      </c>
      <c r="S109" s="179">
        <v>0</v>
      </c>
      <c r="T109" s="180">
        <f>S109*H109</f>
        <v>0</v>
      </c>
      <c r="AR109" s="15" t="s">
        <v>143</v>
      </c>
      <c r="AT109" s="15" t="s">
        <v>145</v>
      </c>
      <c r="AU109" s="15" t="s">
        <v>22</v>
      </c>
      <c r="AY109" s="15" t="s">
        <v>144</v>
      </c>
      <c r="BE109" s="181">
        <f>IF(N109="základní",J109,0)</f>
        <v>0</v>
      </c>
      <c r="BF109" s="181">
        <f>IF(N109="snížená",J109,0)</f>
        <v>0</v>
      </c>
      <c r="BG109" s="181">
        <f>IF(N109="zákl. přenesená",J109,0)</f>
        <v>0</v>
      </c>
      <c r="BH109" s="181">
        <f>IF(N109="sníž. přenesená",J109,0)</f>
        <v>0</v>
      </c>
      <c r="BI109" s="181">
        <f>IF(N109="nulová",J109,0)</f>
        <v>0</v>
      </c>
      <c r="BJ109" s="15" t="s">
        <v>22</v>
      </c>
      <c r="BK109" s="181">
        <f>ROUND(I109*H109,2)</f>
        <v>0</v>
      </c>
      <c r="BL109" s="15" t="s">
        <v>143</v>
      </c>
      <c r="BM109" s="15" t="s">
        <v>2742</v>
      </c>
    </row>
    <row r="110" spans="2:63" s="9" customFormat="1" ht="37.35" customHeight="1">
      <c r="B110" s="156"/>
      <c r="C110" s="157"/>
      <c r="D110" s="158" t="s">
        <v>73</v>
      </c>
      <c r="E110" s="159" t="s">
        <v>999</v>
      </c>
      <c r="F110" s="159" t="s">
        <v>2743</v>
      </c>
      <c r="G110" s="157"/>
      <c r="H110" s="157"/>
      <c r="I110" s="160"/>
      <c r="J110" s="161">
        <f>BK110</f>
        <v>0</v>
      </c>
      <c r="K110" s="157"/>
      <c r="L110" s="162"/>
      <c r="M110" s="163"/>
      <c r="N110" s="164"/>
      <c r="O110" s="164"/>
      <c r="P110" s="165">
        <f>SUM(P111:P113)</f>
        <v>0</v>
      </c>
      <c r="Q110" s="164"/>
      <c r="R110" s="165">
        <f>SUM(R111:R113)</f>
        <v>0</v>
      </c>
      <c r="S110" s="164"/>
      <c r="T110" s="166">
        <f>SUM(T111:T113)</f>
        <v>0</v>
      </c>
      <c r="AR110" s="167" t="s">
        <v>143</v>
      </c>
      <c r="AT110" s="168" t="s">
        <v>73</v>
      </c>
      <c r="AU110" s="168" t="s">
        <v>74</v>
      </c>
      <c r="AY110" s="167" t="s">
        <v>144</v>
      </c>
      <c r="BK110" s="169">
        <f>SUM(BK111:BK113)</f>
        <v>0</v>
      </c>
    </row>
    <row r="111" spans="2:65" s="1" customFormat="1" ht="22.5" customHeight="1">
      <c r="B111" s="32"/>
      <c r="C111" s="170" t="s">
        <v>256</v>
      </c>
      <c r="D111" s="170" t="s">
        <v>145</v>
      </c>
      <c r="E111" s="171" t="s">
        <v>2744</v>
      </c>
      <c r="F111" s="172" t="s">
        <v>2745</v>
      </c>
      <c r="G111" s="173" t="s">
        <v>2694</v>
      </c>
      <c r="H111" s="174">
        <v>1</v>
      </c>
      <c r="I111" s="175"/>
      <c r="J111" s="176">
        <f>ROUND(I111*H111,2)</f>
        <v>0</v>
      </c>
      <c r="K111" s="172" t="s">
        <v>149</v>
      </c>
      <c r="L111" s="52"/>
      <c r="M111" s="177" t="s">
        <v>20</v>
      </c>
      <c r="N111" s="178" t="s">
        <v>45</v>
      </c>
      <c r="O111" s="33"/>
      <c r="P111" s="179">
        <f>O111*H111</f>
        <v>0</v>
      </c>
      <c r="Q111" s="179">
        <v>0</v>
      </c>
      <c r="R111" s="179">
        <f>Q111*H111</f>
        <v>0</v>
      </c>
      <c r="S111" s="179">
        <v>0</v>
      </c>
      <c r="T111" s="180">
        <f>S111*H111</f>
        <v>0</v>
      </c>
      <c r="AR111" s="15" t="s">
        <v>143</v>
      </c>
      <c r="AT111" s="15" t="s">
        <v>145</v>
      </c>
      <c r="AU111" s="15" t="s">
        <v>22</v>
      </c>
      <c r="AY111" s="15" t="s">
        <v>144</v>
      </c>
      <c r="BE111" s="181">
        <f>IF(N111="základní",J111,0)</f>
        <v>0</v>
      </c>
      <c r="BF111" s="181">
        <f>IF(N111="snížená",J111,0)</f>
        <v>0</v>
      </c>
      <c r="BG111" s="181">
        <f>IF(N111="zákl. přenesená",J111,0)</f>
        <v>0</v>
      </c>
      <c r="BH111" s="181">
        <f>IF(N111="sníž. přenesená",J111,0)</f>
        <v>0</v>
      </c>
      <c r="BI111" s="181">
        <f>IF(N111="nulová",J111,0)</f>
        <v>0</v>
      </c>
      <c r="BJ111" s="15" t="s">
        <v>22</v>
      </c>
      <c r="BK111" s="181">
        <f>ROUND(I111*H111,2)</f>
        <v>0</v>
      </c>
      <c r="BL111" s="15" t="s">
        <v>143</v>
      </c>
      <c r="BM111" s="15" t="s">
        <v>2746</v>
      </c>
    </row>
    <row r="112" spans="2:65" s="1" customFormat="1" ht="22.5" customHeight="1">
      <c r="B112" s="32"/>
      <c r="C112" s="170" t="s">
        <v>260</v>
      </c>
      <c r="D112" s="170" t="s">
        <v>145</v>
      </c>
      <c r="E112" s="171" t="s">
        <v>2714</v>
      </c>
      <c r="F112" s="172" t="s">
        <v>2715</v>
      </c>
      <c r="G112" s="173" t="s">
        <v>2694</v>
      </c>
      <c r="H112" s="174">
        <v>1</v>
      </c>
      <c r="I112" s="175"/>
      <c r="J112" s="176">
        <f>ROUND(I112*H112,2)</f>
        <v>0</v>
      </c>
      <c r="K112" s="172" t="s">
        <v>149</v>
      </c>
      <c r="L112" s="52"/>
      <c r="M112" s="177" t="s">
        <v>20</v>
      </c>
      <c r="N112" s="178" t="s">
        <v>45</v>
      </c>
      <c r="O112" s="33"/>
      <c r="P112" s="179">
        <f>O112*H112</f>
        <v>0</v>
      </c>
      <c r="Q112" s="179">
        <v>0</v>
      </c>
      <c r="R112" s="179">
        <f>Q112*H112</f>
        <v>0</v>
      </c>
      <c r="S112" s="179">
        <v>0</v>
      </c>
      <c r="T112" s="180">
        <f>S112*H112</f>
        <v>0</v>
      </c>
      <c r="AR112" s="15" t="s">
        <v>143</v>
      </c>
      <c r="AT112" s="15" t="s">
        <v>145</v>
      </c>
      <c r="AU112" s="15" t="s">
        <v>22</v>
      </c>
      <c r="AY112" s="15" t="s">
        <v>144</v>
      </c>
      <c r="BE112" s="181">
        <f>IF(N112="základní",J112,0)</f>
        <v>0</v>
      </c>
      <c r="BF112" s="181">
        <f>IF(N112="snížená",J112,0)</f>
        <v>0</v>
      </c>
      <c r="BG112" s="181">
        <f>IF(N112="zákl. přenesená",J112,0)</f>
        <v>0</v>
      </c>
      <c r="BH112" s="181">
        <f>IF(N112="sníž. přenesená",J112,0)</f>
        <v>0</v>
      </c>
      <c r="BI112" s="181">
        <f>IF(N112="nulová",J112,0)</f>
        <v>0</v>
      </c>
      <c r="BJ112" s="15" t="s">
        <v>22</v>
      </c>
      <c r="BK112" s="181">
        <f>ROUND(I112*H112,2)</f>
        <v>0</v>
      </c>
      <c r="BL112" s="15" t="s">
        <v>143</v>
      </c>
      <c r="BM112" s="15" t="s">
        <v>2747</v>
      </c>
    </row>
    <row r="113" spans="2:65" s="1" customFormat="1" ht="22.5" customHeight="1">
      <c r="B113" s="32"/>
      <c r="C113" s="170" t="s">
        <v>264</v>
      </c>
      <c r="D113" s="170" t="s">
        <v>145</v>
      </c>
      <c r="E113" s="171" t="s">
        <v>2718</v>
      </c>
      <c r="F113" s="172" t="s">
        <v>2719</v>
      </c>
      <c r="G113" s="173" t="s">
        <v>2694</v>
      </c>
      <c r="H113" s="174">
        <v>1</v>
      </c>
      <c r="I113" s="175"/>
      <c r="J113" s="176">
        <f>ROUND(I113*H113,2)</f>
        <v>0</v>
      </c>
      <c r="K113" s="172" t="s">
        <v>149</v>
      </c>
      <c r="L113" s="52"/>
      <c r="M113" s="177" t="s">
        <v>20</v>
      </c>
      <c r="N113" s="178" t="s">
        <v>45</v>
      </c>
      <c r="O113" s="33"/>
      <c r="P113" s="179">
        <f>O113*H113</f>
        <v>0</v>
      </c>
      <c r="Q113" s="179">
        <v>0</v>
      </c>
      <c r="R113" s="179">
        <f>Q113*H113</f>
        <v>0</v>
      </c>
      <c r="S113" s="179">
        <v>0</v>
      </c>
      <c r="T113" s="180">
        <f>S113*H113</f>
        <v>0</v>
      </c>
      <c r="AR113" s="15" t="s">
        <v>143</v>
      </c>
      <c r="AT113" s="15" t="s">
        <v>145</v>
      </c>
      <c r="AU113" s="15" t="s">
        <v>22</v>
      </c>
      <c r="AY113" s="15" t="s">
        <v>144</v>
      </c>
      <c r="BE113" s="181">
        <f>IF(N113="základní",J113,0)</f>
        <v>0</v>
      </c>
      <c r="BF113" s="181">
        <f>IF(N113="snížená",J113,0)</f>
        <v>0</v>
      </c>
      <c r="BG113" s="181">
        <f>IF(N113="zákl. přenesená",J113,0)</f>
        <v>0</v>
      </c>
      <c r="BH113" s="181">
        <f>IF(N113="sníž. přenesená",J113,0)</f>
        <v>0</v>
      </c>
      <c r="BI113" s="181">
        <f>IF(N113="nulová",J113,0)</f>
        <v>0</v>
      </c>
      <c r="BJ113" s="15" t="s">
        <v>22</v>
      </c>
      <c r="BK113" s="181">
        <f>ROUND(I113*H113,2)</f>
        <v>0</v>
      </c>
      <c r="BL113" s="15" t="s">
        <v>143</v>
      </c>
      <c r="BM113" s="15" t="s">
        <v>2748</v>
      </c>
    </row>
    <row r="114" spans="2:63" s="9" customFormat="1" ht="37.35" customHeight="1">
      <c r="B114" s="156"/>
      <c r="C114" s="157"/>
      <c r="D114" s="158" t="s">
        <v>73</v>
      </c>
      <c r="E114" s="159" t="s">
        <v>1046</v>
      </c>
      <c r="F114" s="159" t="s">
        <v>2749</v>
      </c>
      <c r="G114" s="157"/>
      <c r="H114" s="157"/>
      <c r="I114" s="160"/>
      <c r="J114" s="161">
        <f>BK114</f>
        <v>0</v>
      </c>
      <c r="K114" s="157"/>
      <c r="L114" s="162"/>
      <c r="M114" s="163"/>
      <c r="N114" s="164"/>
      <c r="O114" s="164"/>
      <c r="P114" s="165">
        <f>SUM(P115:P117)</f>
        <v>0</v>
      </c>
      <c r="Q114" s="164"/>
      <c r="R114" s="165">
        <f>SUM(R115:R117)</f>
        <v>0</v>
      </c>
      <c r="S114" s="164"/>
      <c r="T114" s="166">
        <f>SUM(T115:T117)</f>
        <v>0</v>
      </c>
      <c r="AR114" s="167" t="s">
        <v>143</v>
      </c>
      <c r="AT114" s="168" t="s">
        <v>73</v>
      </c>
      <c r="AU114" s="168" t="s">
        <v>74</v>
      </c>
      <c r="AY114" s="167" t="s">
        <v>144</v>
      </c>
      <c r="BK114" s="169">
        <f>SUM(BK115:BK117)</f>
        <v>0</v>
      </c>
    </row>
    <row r="115" spans="2:65" s="1" customFormat="1" ht="22.5" customHeight="1">
      <c r="B115" s="32"/>
      <c r="C115" s="170" t="s">
        <v>272</v>
      </c>
      <c r="D115" s="170" t="s">
        <v>145</v>
      </c>
      <c r="E115" s="171" t="s">
        <v>2738</v>
      </c>
      <c r="F115" s="172" t="s">
        <v>2739</v>
      </c>
      <c r="G115" s="173" t="s">
        <v>2694</v>
      </c>
      <c r="H115" s="174">
        <v>1</v>
      </c>
      <c r="I115" s="175"/>
      <c r="J115" s="176">
        <f>ROUND(I115*H115,2)</f>
        <v>0</v>
      </c>
      <c r="K115" s="172" t="s">
        <v>149</v>
      </c>
      <c r="L115" s="52"/>
      <c r="M115" s="177" t="s">
        <v>20</v>
      </c>
      <c r="N115" s="178" t="s">
        <v>45</v>
      </c>
      <c r="O115" s="33"/>
      <c r="P115" s="179">
        <f>O115*H115</f>
        <v>0</v>
      </c>
      <c r="Q115" s="179">
        <v>0</v>
      </c>
      <c r="R115" s="179">
        <f>Q115*H115</f>
        <v>0</v>
      </c>
      <c r="S115" s="179">
        <v>0</v>
      </c>
      <c r="T115" s="180">
        <f>S115*H115</f>
        <v>0</v>
      </c>
      <c r="AR115" s="15" t="s">
        <v>143</v>
      </c>
      <c r="AT115" s="15" t="s">
        <v>145</v>
      </c>
      <c r="AU115" s="15" t="s">
        <v>22</v>
      </c>
      <c r="AY115" s="15" t="s">
        <v>144</v>
      </c>
      <c r="BE115" s="181">
        <f>IF(N115="základní",J115,0)</f>
        <v>0</v>
      </c>
      <c r="BF115" s="181">
        <f>IF(N115="snížená",J115,0)</f>
        <v>0</v>
      </c>
      <c r="BG115" s="181">
        <f>IF(N115="zákl. přenesená",J115,0)</f>
        <v>0</v>
      </c>
      <c r="BH115" s="181">
        <f>IF(N115="sníž. přenesená",J115,0)</f>
        <v>0</v>
      </c>
      <c r="BI115" s="181">
        <f>IF(N115="nulová",J115,0)</f>
        <v>0</v>
      </c>
      <c r="BJ115" s="15" t="s">
        <v>22</v>
      </c>
      <c r="BK115" s="181">
        <f>ROUND(I115*H115,2)</f>
        <v>0</v>
      </c>
      <c r="BL115" s="15" t="s">
        <v>143</v>
      </c>
      <c r="BM115" s="15" t="s">
        <v>2750</v>
      </c>
    </row>
    <row r="116" spans="2:65" s="1" customFormat="1" ht="22.5" customHeight="1">
      <c r="B116" s="32"/>
      <c r="C116" s="170" t="s">
        <v>276</v>
      </c>
      <c r="D116" s="170" t="s">
        <v>145</v>
      </c>
      <c r="E116" s="171" t="s">
        <v>2714</v>
      </c>
      <c r="F116" s="172" t="s">
        <v>2715</v>
      </c>
      <c r="G116" s="173" t="s">
        <v>2694</v>
      </c>
      <c r="H116" s="174">
        <v>1</v>
      </c>
      <c r="I116" s="175"/>
      <c r="J116" s="176">
        <f>ROUND(I116*H116,2)</f>
        <v>0</v>
      </c>
      <c r="K116" s="172" t="s">
        <v>149</v>
      </c>
      <c r="L116" s="52"/>
      <c r="M116" s="177" t="s">
        <v>20</v>
      </c>
      <c r="N116" s="178" t="s">
        <v>45</v>
      </c>
      <c r="O116" s="33"/>
      <c r="P116" s="179">
        <f>O116*H116</f>
        <v>0</v>
      </c>
      <c r="Q116" s="179">
        <v>0</v>
      </c>
      <c r="R116" s="179">
        <f>Q116*H116</f>
        <v>0</v>
      </c>
      <c r="S116" s="179">
        <v>0</v>
      </c>
      <c r="T116" s="180">
        <f>S116*H116</f>
        <v>0</v>
      </c>
      <c r="AR116" s="15" t="s">
        <v>143</v>
      </c>
      <c r="AT116" s="15" t="s">
        <v>145</v>
      </c>
      <c r="AU116" s="15" t="s">
        <v>22</v>
      </c>
      <c r="AY116" s="15" t="s">
        <v>144</v>
      </c>
      <c r="BE116" s="181">
        <f>IF(N116="základní",J116,0)</f>
        <v>0</v>
      </c>
      <c r="BF116" s="181">
        <f>IF(N116="snížená",J116,0)</f>
        <v>0</v>
      </c>
      <c r="BG116" s="181">
        <f>IF(N116="zákl. přenesená",J116,0)</f>
        <v>0</v>
      </c>
      <c r="BH116" s="181">
        <f>IF(N116="sníž. přenesená",J116,0)</f>
        <v>0</v>
      </c>
      <c r="BI116" s="181">
        <f>IF(N116="nulová",J116,0)</f>
        <v>0</v>
      </c>
      <c r="BJ116" s="15" t="s">
        <v>22</v>
      </c>
      <c r="BK116" s="181">
        <f>ROUND(I116*H116,2)</f>
        <v>0</v>
      </c>
      <c r="BL116" s="15" t="s">
        <v>143</v>
      </c>
      <c r="BM116" s="15" t="s">
        <v>2751</v>
      </c>
    </row>
    <row r="117" spans="2:65" s="1" customFormat="1" ht="22.5" customHeight="1">
      <c r="B117" s="32"/>
      <c r="C117" s="170" t="s">
        <v>280</v>
      </c>
      <c r="D117" s="170" t="s">
        <v>145</v>
      </c>
      <c r="E117" s="171" t="s">
        <v>2718</v>
      </c>
      <c r="F117" s="172" t="s">
        <v>2719</v>
      </c>
      <c r="G117" s="173" t="s">
        <v>2694</v>
      </c>
      <c r="H117" s="174">
        <v>1</v>
      </c>
      <c r="I117" s="175"/>
      <c r="J117" s="176">
        <f>ROUND(I117*H117,2)</f>
        <v>0</v>
      </c>
      <c r="K117" s="172" t="s">
        <v>149</v>
      </c>
      <c r="L117" s="52"/>
      <c r="M117" s="177" t="s">
        <v>20</v>
      </c>
      <c r="N117" s="178" t="s">
        <v>45</v>
      </c>
      <c r="O117" s="33"/>
      <c r="P117" s="179">
        <f>O117*H117</f>
        <v>0</v>
      </c>
      <c r="Q117" s="179">
        <v>0</v>
      </c>
      <c r="R117" s="179">
        <f>Q117*H117</f>
        <v>0</v>
      </c>
      <c r="S117" s="179">
        <v>0</v>
      </c>
      <c r="T117" s="180">
        <f>S117*H117</f>
        <v>0</v>
      </c>
      <c r="AR117" s="15" t="s">
        <v>143</v>
      </c>
      <c r="AT117" s="15" t="s">
        <v>145</v>
      </c>
      <c r="AU117" s="15" t="s">
        <v>22</v>
      </c>
      <c r="AY117" s="15" t="s">
        <v>144</v>
      </c>
      <c r="BE117" s="181">
        <f>IF(N117="základní",J117,0)</f>
        <v>0</v>
      </c>
      <c r="BF117" s="181">
        <f>IF(N117="snížená",J117,0)</f>
        <v>0</v>
      </c>
      <c r="BG117" s="181">
        <f>IF(N117="zákl. přenesená",J117,0)</f>
        <v>0</v>
      </c>
      <c r="BH117" s="181">
        <f>IF(N117="sníž. přenesená",J117,0)</f>
        <v>0</v>
      </c>
      <c r="BI117" s="181">
        <f>IF(N117="nulová",J117,0)</f>
        <v>0</v>
      </c>
      <c r="BJ117" s="15" t="s">
        <v>22</v>
      </c>
      <c r="BK117" s="181">
        <f>ROUND(I117*H117,2)</f>
        <v>0</v>
      </c>
      <c r="BL117" s="15" t="s">
        <v>143</v>
      </c>
      <c r="BM117" s="15" t="s">
        <v>2752</v>
      </c>
    </row>
    <row r="118" spans="2:63" s="9" customFormat="1" ht="37.35" customHeight="1">
      <c r="B118" s="156"/>
      <c r="C118" s="157"/>
      <c r="D118" s="158" t="s">
        <v>73</v>
      </c>
      <c r="E118" s="159" t="s">
        <v>1090</v>
      </c>
      <c r="F118" s="159" t="s">
        <v>2753</v>
      </c>
      <c r="G118" s="157"/>
      <c r="H118" s="157"/>
      <c r="I118" s="160"/>
      <c r="J118" s="161">
        <f>BK118</f>
        <v>0</v>
      </c>
      <c r="K118" s="157"/>
      <c r="L118" s="162"/>
      <c r="M118" s="163"/>
      <c r="N118" s="164"/>
      <c r="O118" s="164"/>
      <c r="P118" s="165">
        <f>SUM(P119:P121)</f>
        <v>0</v>
      </c>
      <c r="Q118" s="164"/>
      <c r="R118" s="165">
        <f>SUM(R119:R121)</f>
        <v>0</v>
      </c>
      <c r="S118" s="164"/>
      <c r="T118" s="166">
        <f>SUM(T119:T121)</f>
        <v>0</v>
      </c>
      <c r="AR118" s="167" t="s">
        <v>143</v>
      </c>
      <c r="AT118" s="168" t="s">
        <v>73</v>
      </c>
      <c r="AU118" s="168" t="s">
        <v>74</v>
      </c>
      <c r="AY118" s="167" t="s">
        <v>144</v>
      </c>
      <c r="BK118" s="169">
        <f>SUM(BK119:BK121)</f>
        <v>0</v>
      </c>
    </row>
    <row r="119" spans="2:65" s="1" customFormat="1" ht="22.5" customHeight="1">
      <c r="B119" s="32"/>
      <c r="C119" s="170" t="s">
        <v>288</v>
      </c>
      <c r="D119" s="170" t="s">
        <v>145</v>
      </c>
      <c r="E119" s="171" t="s">
        <v>2738</v>
      </c>
      <c r="F119" s="172" t="s">
        <v>2739</v>
      </c>
      <c r="G119" s="173" t="s">
        <v>2694</v>
      </c>
      <c r="H119" s="174">
        <v>1</v>
      </c>
      <c r="I119" s="175"/>
      <c r="J119" s="176">
        <f>ROUND(I119*H119,2)</f>
        <v>0</v>
      </c>
      <c r="K119" s="172" t="s">
        <v>149</v>
      </c>
      <c r="L119" s="52"/>
      <c r="M119" s="177" t="s">
        <v>20</v>
      </c>
      <c r="N119" s="178" t="s">
        <v>45</v>
      </c>
      <c r="O119" s="33"/>
      <c r="P119" s="179">
        <f>O119*H119</f>
        <v>0</v>
      </c>
      <c r="Q119" s="179">
        <v>0</v>
      </c>
      <c r="R119" s="179">
        <f>Q119*H119</f>
        <v>0</v>
      </c>
      <c r="S119" s="179">
        <v>0</v>
      </c>
      <c r="T119" s="180">
        <f>S119*H119</f>
        <v>0</v>
      </c>
      <c r="AR119" s="15" t="s">
        <v>143</v>
      </c>
      <c r="AT119" s="15" t="s">
        <v>145</v>
      </c>
      <c r="AU119" s="15" t="s">
        <v>22</v>
      </c>
      <c r="AY119" s="15" t="s">
        <v>144</v>
      </c>
      <c r="BE119" s="181">
        <f>IF(N119="základní",J119,0)</f>
        <v>0</v>
      </c>
      <c r="BF119" s="181">
        <f>IF(N119="snížená",J119,0)</f>
        <v>0</v>
      </c>
      <c r="BG119" s="181">
        <f>IF(N119="zákl. přenesená",J119,0)</f>
        <v>0</v>
      </c>
      <c r="BH119" s="181">
        <f>IF(N119="sníž. přenesená",J119,0)</f>
        <v>0</v>
      </c>
      <c r="BI119" s="181">
        <f>IF(N119="nulová",J119,0)</f>
        <v>0</v>
      </c>
      <c r="BJ119" s="15" t="s">
        <v>22</v>
      </c>
      <c r="BK119" s="181">
        <f>ROUND(I119*H119,2)</f>
        <v>0</v>
      </c>
      <c r="BL119" s="15" t="s">
        <v>143</v>
      </c>
      <c r="BM119" s="15" t="s">
        <v>2754</v>
      </c>
    </row>
    <row r="120" spans="2:65" s="1" customFormat="1" ht="22.5" customHeight="1">
      <c r="B120" s="32"/>
      <c r="C120" s="170" t="s">
        <v>292</v>
      </c>
      <c r="D120" s="170" t="s">
        <v>145</v>
      </c>
      <c r="E120" s="171" t="s">
        <v>2714</v>
      </c>
      <c r="F120" s="172" t="s">
        <v>2715</v>
      </c>
      <c r="G120" s="173" t="s">
        <v>2694</v>
      </c>
      <c r="H120" s="174">
        <v>1</v>
      </c>
      <c r="I120" s="175"/>
      <c r="J120" s="176">
        <f>ROUND(I120*H120,2)</f>
        <v>0</v>
      </c>
      <c r="K120" s="172" t="s">
        <v>149</v>
      </c>
      <c r="L120" s="52"/>
      <c r="M120" s="177" t="s">
        <v>20</v>
      </c>
      <c r="N120" s="178" t="s">
        <v>45</v>
      </c>
      <c r="O120" s="33"/>
      <c r="P120" s="179">
        <f>O120*H120</f>
        <v>0</v>
      </c>
      <c r="Q120" s="179">
        <v>0</v>
      </c>
      <c r="R120" s="179">
        <f>Q120*H120</f>
        <v>0</v>
      </c>
      <c r="S120" s="179">
        <v>0</v>
      </c>
      <c r="T120" s="180">
        <f>S120*H120</f>
        <v>0</v>
      </c>
      <c r="AR120" s="15" t="s">
        <v>143</v>
      </c>
      <c r="AT120" s="15" t="s">
        <v>145</v>
      </c>
      <c r="AU120" s="15" t="s">
        <v>22</v>
      </c>
      <c r="AY120" s="15" t="s">
        <v>144</v>
      </c>
      <c r="BE120" s="181">
        <f>IF(N120="základní",J120,0)</f>
        <v>0</v>
      </c>
      <c r="BF120" s="181">
        <f>IF(N120="snížená",J120,0)</f>
        <v>0</v>
      </c>
      <c r="BG120" s="181">
        <f>IF(N120="zákl. přenesená",J120,0)</f>
        <v>0</v>
      </c>
      <c r="BH120" s="181">
        <f>IF(N120="sníž. přenesená",J120,0)</f>
        <v>0</v>
      </c>
      <c r="BI120" s="181">
        <f>IF(N120="nulová",J120,0)</f>
        <v>0</v>
      </c>
      <c r="BJ120" s="15" t="s">
        <v>22</v>
      </c>
      <c r="BK120" s="181">
        <f>ROUND(I120*H120,2)</f>
        <v>0</v>
      </c>
      <c r="BL120" s="15" t="s">
        <v>143</v>
      </c>
      <c r="BM120" s="15" t="s">
        <v>2755</v>
      </c>
    </row>
    <row r="121" spans="2:65" s="1" customFormat="1" ht="22.5" customHeight="1">
      <c r="B121" s="32"/>
      <c r="C121" s="170" t="s">
        <v>296</v>
      </c>
      <c r="D121" s="170" t="s">
        <v>145</v>
      </c>
      <c r="E121" s="171" t="s">
        <v>2718</v>
      </c>
      <c r="F121" s="172" t="s">
        <v>2719</v>
      </c>
      <c r="G121" s="173" t="s">
        <v>2694</v>
      </c>
      <c r="H121" s="174">
        <v>1</v>
      </c>
      <c r="I121" s="175"/>
      <c r="J121" s="176">
        <f>ROUND(I121*H121,2)</f>
        <v>0</v>
      </c>
      <c r="K121" s="172" t="s">
        <v>149</v>
      </c>
      <c r="L121" s="52"/>
      <c r="M121" s="177" t="s">
        <v>20</v>
      </c>
      <c r="N121" s="178" t="s">
        <v>45</v>
      </c>
      <c r="O121" s="33"/>
      <c r="P121" s="179">
        <f>O121*H121</f>
        <v>0</v>
      </c>
      <c r="Q121" s="179">
        <v>0</v>
      </c>
      <c r="R121" s="179">
        <f>Q121*H121</f>
        <v>0</v>
      </c>
      <c r="S121" s="179">
        <v>0</v>
      </c>
      <c r="T121" s="180">
        <f>S121*H121</f>
        <v>0</v>
      </c>
      <c r="AR121" s="15" t="s">
        <v>143</v>
      </c>
      <c r="AT121" s="15" t="s">
        <v>145</v>
      </c>
      <c r="AU121" s="15" t="s">
        <v>22</v>
      </c>
      <c r="AY121" s="15" t="s">
        <v>144</v>
      </c>
      <c r="BE121" s="181">
        <f>IF(N121="základní",J121,0)</f>
        <v>0</v>
      </c>
      <c r="BF121" s="181">
        <f>IF(N121="snížená",J121,0)</f>
        <v>0</v>
      </c>
      <c r="BG121" s="181">
        <f>IF(N121="zákl. přenesená",J121,0)</f>
        <v>0</v>
      </c>
      <c r="BH121" s="181">
        <f>IF(N121="sníž. přenesená",J121,0)</f>
        <v>0</v>
      </c>
      <c r="BI121" s="181">
        <f>IF(N121="nulová",J121,0)</f>
        <v>0</v>
      </c>
      <c r="BJ121" s="15" t="s">
        <v>22</v>
      </c>
      <c r="BK121" s="181">
        <f>ROUND(I121*H121,2)</f>
        <v>0</v>
      </c>
      <c r="BL121" s="15" t="s">
        <v>143</v>
      </c>
      <c r="BM121" s="15" t="s">
        <v>2756</v>
      </c>
    </row>
    <row r="122" spans="2:63" s="9" customFormat="1" ht="37.35" customHeight="1">
      <c r="B122" s="156"/>
      <c r="C122" s="157"/>
      <c r="D122" s="158" t="s">
        <v>73</v>
      </c>
      <c r="E122" s="159" t="s">
        <v>1152</v>
      </c>
      <c r="F122" s="159" t="s">
        <v>2757</v>
      </c>
      <c r="G122" s="157"/>
      <c r="H122" s="157"/>
      <c r="I122" s="160"/>
      <c r="J122" s="161">
        <f>BK122</f>
        <v>0</v>
      </c>
      <c r="K122" s="157"/>
      <c r="L122" s="162"/>
      <c r="M122" s="163"/>
      <c r="N122" s="164"/>
      <c r="O122" s="164"/>
      <c r="P122" s="165">
        <f>SUM(P123:P127)</f>
        <v>0</v>
      </c>
      <c r="Q122" s="164"/>
      <c r="R122" s="165">
        <f>SUM(R123:R127)</f>
        <v>0</v>
      </c>
      <c r="S122" s="164"/>
      <c r="T122" s="166">
        <f>SUM(T123:T127)</f>
        <v>0</v>
      </c>
      <c r="AR122" s="167" t="s">
        <v>143</v>
      </c>
      <c r="AT122" s="168" t="s">
        <v>73</v>
      </c>
      <c r="AU122" s="168" t="s">
        <v>74</v>
      </c>
      <c r="AY122" s="167" t="s">
        <v>144</v>
      </c>
      <c r="BK122" s="169">
        <f>SUM(BK123:BK127)</f>
        <v>0</v>
      </c>
    </row>
    <row r="123" spans="2:65" s="1" customFormat="1" ht="22.5" customHeight="1">
      <c r="B123" s="32"/>
      <c r="C123" s="170" t="s">
        <v>304</v>
      </c>
      <c r="D123" s="170" t="s">
        <v>145</v>
      </c>
      <c r="E123" s="171" t="s">
        <v>2758</v>
      </c>
      <c r="F123" s="172" t="s">
        <v>2759</v>
      </c>
      <c r="G123" s="173" t="s">
        <v>2694</v>
      </c>
      <c r="H123" s="174">
        <v>1</v>
      </c>
      <c r="I123" s="175"/>
      <c r="J123" s="176">
        <f>ROUND(I123*H123,2)</f>
        <v>0</v>
      </c>
      <c r="K123" s="172" t="s">
        <v>149</v>
      </c>
      <c r="L123" s="52"/>
      <c r="M123" s="177" t="s">
        <v>20</v>
      </c>
      <c r="N123" s="178" t="s">
        <v>45</v>
      </c>
      <c r="O123" s="33"/>
      <c r="P123" s="179">
        <f>O123*H123</f>
        <v>0</v>
      </c>
      <c r="Q123" s="179">
        <v>0</v>
      </c>
      <c r="R123" s="179">
        <f>Q123*H123</f>
        <v>0</v>
      </c>
      <c r="S123" s="179">
        <v>0</v>
      </c>
      <c r="T123" s="180">
        <f>S123*H123</f>
        <v>0</v>
      </c>
      <c r="AR123" s="15" t="s">
        <v>143</v>
      </c>
      <c r="AT123" s="15" t="s">
        <v>145</v>
      </c>
      <c r="AU123" s="15" t="s">
        <v>22</v>
      </c>
      <c r="AY123" s="15" t="s">
        <v>144</v>
      </c>
      <c r="BE123" s="181">
        <f>IF(N123="základní",J123,0)</f>
        <v>0</v>
      </c>
      <c r="BF123" s="181">
        <f>IF(N123="snížená",J123,0)</f>
        <v>0</v>
      </c>
      <c r="BG123" s="181">
        <f>IF(N123="zákl. přenesená",J123,0)</f>
        <v>0</v>
      </c>
      <c r="BH123" s="181">
        <f>IF(N123="sníž. přenesená",J123,0)</f>
        <v>0</v>
      </c>
      <c r="BI123" s="181">
        <f>IF(N123="nulová",J123,0)</f>
        <v>0</v>
      </c>
      <c r="BJ123" s="15" t="s">
        <v>22</v>
      </c>
      <c r="BK123" s="181">
        <f>ROUND(I123*H123,2)</f>
        <v>0</v>
      </c>
      <c r="BL123" s="15" t="s">
        <v>143</v>
      </c>
      <c r="BM123" s="15" t="s">
        <v>2760</v>
      </c>
    </row>
    <row r="124" spans="2:65" s="1" customFormat="1" ht="22.5" customHeight="1">
      <c r="B124" s="32"/>
      <c r="C124" s="170" t="s">
        <v>308</v>
      </c>
      <c r="D124" s="170" t="s">
        <v>145</v>
      </c>
      <c r="E124" s="171" t="s">
        <v>2714</v>
      </c>
      <c r="F124" s="172" t="s">
        <v>2715</v>
      </c>
      <c r="G124" s="173" t="s">
        <v>2694</v>
      </c>
      <c r="H124" s="174">
        <v>1</v>
      </c>
      <c r="I124" s="175"/>
      <c r="J124" s="176">
        <f>ROUND(I124*H124,2)</f>
        <v>0</v>
      </c>
      <c r="K124" s="172" t="s">
        <v>149</v>
      </c>
      <c r="L124" s="52"/>
      <c r="M124" s="177" t="s">
        <v>20</v>
      </c>
      <c r="N124" s="178" t="s">
        <v>45</v>
      </c>
      <c r="O124" s="33"/>
      <c r="P124" s="179">
        <f>O124*H124</f>
        <v>0</v>
      </c>
      <c r="Q124" s="179">
        <v>0</v>
      </c>
      <c r="R124" s="179">
        <f>Q124*H124</f>
        <v>0</v>
      </c>
      <c r="S124" s="179">
        <v>0</v>
      </c>
      <c r="T124" s="180">
        <f>S124*H124</f>
        <v>0</v>
      </c>
      <c r="AR124" s="15" t="s">
        <v>143</v>
      </c>
      <c r="AT124" s="15" t="s">
        <v>145</v>
      </c>
      <c r="AU124" s="15" t="s">
        <v>22</v>
      </c>
      <c r="AY124" s="15" t="s">
        <v>144</v>
      </c>
      <c r="BE124" s="181">
        <f>IF(N124="základní",J124,0)</f>
        <v>0</v>
      </c>
      <c r="BF124" s="181">
        <f>IF(N124="snížená",J124,0)</f>
        <v>0</v>
      </c>
      <c r="BG124" s="181">
        <f>IF(N124="zákl. přenesená",J124,0)</f>
        <v>0</v>
      </c>
      <c r="BH124" s="181">
        <f>IF(N124="sníž. přenesená",J124,0)</f>
        <v>0</v>
      </c>
      <c r="BI124" s="181">
        <f>IF(N124="nulová",J124,0)</f>
        <v>0</v>
      </c>
      <c r="BJ124" s="15" t="s">
        <v>22</v>
      </c>
      <c r="BK124" s="181">
        <f>ROUND(I124*H124,2)</f>
        <v>0</v>
      </c>
      <c r="BL124" s="15" t="s">
        <v>143</v>
      </c>
      <c r="BM124" s="15" t="s">
        <v>2761</v>
      </c>
    </row>
    <row r="125" spans="2:65" s="1" customFormat="1" ht="22.5" customHeight="1">
      <c r="B125" s="32"/>
      <c r="C125" s="170" t="s">
        <v>312</v>
      </c>
      <c r="D125" s="170" t="s">
        <v>145</v>
      </c>
      <c r="E125" s="171" t="s">
        <v>2718</v>
      </c>
      <c r="F125" s="172" t="s">
        <v>2719</v>
      </c>
      <c r="G125" s="173" t="s">
        <v>2694</v>
      </c>
      <c r="H125" s="174">
        <v>1</v>
      </c>
      <c r="I125" s="175"/>
      <c r="J125" s="176">
        <f>ROUND(I125*H125,2)</f>
        <v>0</v>
      </c>
      <c r="K125" s="172" t="s">
        <v>149</v>
      </c>
      <c r="L125" s="52"/>
      <c r="M125" s="177" t="s">
        <v>20</v>
      </c>
      <c r="N125" s="178" t="s">
        <v>45</v>
      </c>
      <c r="O125" s="33"/>
      <c r="P125" s="179">
        <f>O125*H125</f>
        <v>0</v>
      </c>
      <c r="Q125" s="179">
        <v>0</v>
      </c>
      <c r="R125" s="179">
        <f>Q125*H125</f>
        <v>0</v>
      </c>
      <c r="S125" s="179">
        <v>0</v>
      </c>
      <c r="T125" s="180">
        <f>S125*H125</f>
        <v>0</v>
      </c>
      <c r="AR125" s="15" t="s">
        <v>143</v>
      </c>
      <c r="AT125" s="15" t="s">
        <v>145</v>
      </c>
      <c r="AU125" s="15" t="s">
        <v>22</v>
      </c>
      <c r="AY125" s="15" t="s">
        <v>144</v>
      </c>
      <c r="BE125" s="181">
        <f>IF(N125="základní",J125,0)</f>
        <v>0</v>
      </c>
      <c r="BF125" s="181">
        <f>IF(N125="snížená",J125,0)</f>
        <v>0</v>
      </c>
      <c r="BG125" s="181">
        <f>IF(N125="zákl. přenesená",J125,0)</f>
        <v>0</v>
      </c>
      <c r="BH125" s="181">
        <f>IF(N125="sníž. přenesená",J125,0)</f>
        <v>0</v>
      </c>
      <c r="BI125" s="181">
        <f>IF(N125="nulová",J125,0)</f>
        <v>0</v>
      </c>
      <c r="BJ125" s="15" t="s">
        <v>22</v>
      </c>
      <c r="BK125" s="181">
        <f>ROUND(I125*H125,2)</f>
        <v>0</v>
      </c>
      <c r="BL125" s="15" t="s">
        <v>143</v>
      </c>
      <c r="BM125" s="15" t="s">
        <v>2762</v>
      </c>
    </row>
    <row r="126" spans="2:65" s="1" customFormat="1" ht="22.5" customHeight="1">
      <c r="B126" s="32"/>
      <c r="C126" s="170" t="s">
        <v>316</v>
      </c>
      <c r="D126" s="170" t="s">
        <v>145</v>
      </c>
      <c r="E126" s="171" t="s">
        <v>2704</v>
      </c>
      <c r="F126" s="172" t="s">
        <v>2705</v>
      </c>
      <c r="G126" s="173" t="s">
        <v>2694</v>
      </c>
      <c r="H126" s="174">
        <v>5</v>
      </c>
      <c r="I126" s="175"/>
      <c r="J126" s="176">
        <f>ROUND(I126*H126,2)</f>
        <v>0</v>
      </c>
      <c r="K126" s="172" t="s">
        <v>149</v>
      </c>
      <c r="L126" s="52"/>
      <c r="M126" s="177" t="s">
        <v>20</v>
      </c>
      <c r="N126" s="178" t="s">
        <v>45</v>
      </c>
      <c r="O126" s="33"/>
      <c r="P126" s="179">
        <f>O126*H126</f>
        <v>0</v>
      </c>
      <c r="Q126" s="179">
        <v>0</v>
      </c>
      <c r="R126" s="179">
        <f>Q126*H126</f>
        <v>0</v>
      </c>
      <c r="S126" s="179">
        <v>0</v>
      </c>
      <c r="T126" s="180">
        <f>S126*H126</f>
        <v>0</v>
      </c>
      <c r="AR126" s="15" t="s">
        <v>143</v>
      </c>
      <c r="AT126" s="15" t="s">
        <v>145</v>
      </c>
      <c r="AU126" s="15" t="s">
        <v>22</v>
      </c>
      <c r="AY126" s="15" t="s">
        <v>144</v>
      </c>
      <c r="BE126" s="181">
        <f>IF(N126="základní",J126,0)</f>
        <v>0</v>
      </c>
      <c r="BF126" s="181">
        <f>IF(N126="snížená",J126,0)</f>
        <v>0</v>
      </c>
      <c r="BG126" s="181">
        <f>IF(N126="zákl. přenesená",J126,0)</f>
        <v>0</v>
      </c>
      <c r="BH126" s="181">
        <f>IF(N126="sníž. přenesená",J126,0)</f>
        <v>0</v>
      </c>
      <c r="BI126" s="181">
        <f>IF(N126="nulová",J126,0)</f>
        <v>0</v>
      </c>
      <c r="BJ126" s="15" t="s">
        <v>22</v>
      </c>
      <c r="BK126" s="181">
        <f>ROUND(I126*H126,2)</f>
        <v>0</v>
      </c>
      <c r="BL126" s="15" t="s">
        <v>143</v>
      </c>
      <c r="BM126" s="15" t="s">
        <v>2763</v>
      </c>
    </row>
    <row r="127" spans="2:65" s="1" customFormat="1" ht="22.5" customHeight="1">
      <c r="B127" s="32"/>
      <c r="C127" s="170" t="s">
        <v>320</v>
      </c>
      <c r="D127" s="170" t="s">
        <v>145</v>
      </c>
      <c r="E127" s="171" t="s">
        <v>2707</v>
      </c>
      <c r="F127" s="172" t="s">
        <v>2708</v>
      </c>
      <c r="G127" s="173" t="s">
        <v>2694</v>
      </c>
      <c r="H127" s="174">
        <v>1</v>
      </c>
      <c r="I127" s="175"/>
      <c r="J127" s="176">
        <f>ROUND(I127*H127,2)</f>
        <v>0</v>
      </c>
      <c r="K127" s="172" t="s">
        <v>149</v>
      </c>
      <c r="L127" s="52"/>
      <c r="M127" s="177" t="s">
        <v>20</v>
      </c>
      <c r="N127" s="178" t="s">
        <v>45</v>
      </c>
      <c r="O127" s="33"/>
      <c r="P127" s="179">
        <f>O127*H127</f>
        <v>0</v>
      </c>
      <c r="Q127" s="179">
        <v>0</v>
      </c>
      <c r="R127" s="179">
        <f>Q127*H127</f>
        <v>0</v>
      </c>
      <c r="S127" s="179">
        <v>0</v>
      </c>
      <c r="T127" s="180">
        <f>S127*H127</f>
        <v>0</v>
      </c>
      <c r="AR127" s="15" t="s">
        <v>143</v>
      </c>
      <c r="AT127" s="15" t="s">
        <v>145</v>
      </c>
      <c r="AU127" s="15" t="s">
        <v>22</v>
      </c>
      <c r="AY127" s="15" t="s">
        <v>144</v>
      </c>
      <c r="BE127" s="181">
        <f>IF(N127="základní",J127,0)</f>
        <v>0</v>
      </c>
      <c r="BF127" s="181">
        <f>IF(N127="snížená",J127,0)</f>
        <v>0</v>
      </c>
      <c r="BG127" s="181">
        <f>IF(N127="zákl. přenesená",J127,0)</f>
        <v>0</v>
      </c>
      <c r="BH127" s="181">
        <f>IF(N127="sníž. přenesená",J127,0)</f>
        <v>0</v>
      </c>
      <c r="BI127" s="181">
        <f>IF(N127="nulová",J127,0)</f>
        <v>0</v>
      </c>
      <c r="BJ127" s="15" t="s">
        <v>22</v>
      </c>
      <c r="BK127" s="181">
        <f>ROUND(I127*H127,2)</f>
        <v>0</v>
      </c>
      <c r="BL127" s="15" t="s">
        <v>143</v>
      </c>
      <c r="BM127" s="15" t="s">
        <v>2764</v>
      </c>
    </row>
    <row r="128" spans="2:63" s="9" customFormat="1" ht="37.35" customHeight="1">
      <c r="B128" s="156"/>
      <c r="C128" s="157"/>
      <c r="D128" s="158" t="s">
        <v>73</v>
      </c>
      <c r="E128" s="159" t="s">
        <v>1170</v>
      </c>
      <c r="F128" s="159" t="s">
        <v>2765</v>
      </c>
      <c r="G128" s="157"/>
      <c r="H128" s="157"/>
      <c r="I128" s="160"/>
      <c r="J128" s="161">
        <f>BK128</f>
        <v>0</v>
      </c>
      <c r="K128" s="157"/>
      <c r="L128" s="162"/>
      <c r="M128" s="163"/>
      <c r="N128" s="164"/>
      <c r="O128" s="164"/>
      <c r="P128" s="165">
        <f>SUM(P129:P131)</f>
        <v>0</v>
      </c>
      <c r="Q128" s="164"/>
      <c r="R128" s="165">
        <f>SUM(R129:R131)</f>
        <v>0</v>
      </c>
      <c r="S128" s="164"/>
      <c r="T128" s="166">
        <f>SUM(T129:T131)</f>
        <v>0</v>
      </c>
      <c r="AR128" s="167" t="s">
        <v>143</v>
      </c>
      <c r="AT128" s="168" t="s">
        <v>73</v>
      </c>
      <c r="AU128" s="168" t="s">
        <v>74</v>
      </c>
      <c r="AY128" s="167" t="s">
        <v>144</v>
      </c>
      <c r="BK128" s="169">
        <f>SUM(BK129:BK131)</f>
        <v>0</v>
      </c>
    </row>
    <row r="129" spans="2:65" s="1" customFormat="1" ht="22.5" customHeight="1">
      <c r="B129" s="32"/>
      <c r="C129" s="170" t="s">
        <v>324</v>
      </c>
      <c r="D129" s="170" t="s">
        <v>145</v>
      </c>
      <c r="E129" s="171" t="s">
        <v>2766</v>
      </c>
      <c r="F129" s="172" t="s">
        <v>2767</v>
      </c>
      <c r="G129" s="173" t="s">
        <v>2694</v>
      </c>
      <c r="H129" s="174">
        <v>1</v>
      </c>
      <c r="I129" s="175"/>
      <c r="J129" s="176">
        <f>ROUND(I129*H129,2)</f>
        <v>0</v>
      </c>
      <c r="K129" s="172" t="s">
        <v>149</v>
      </c>
      <c r="L129" s="52"/>
      <c r="M129" s="177" t="s">
        <v>20</v>
      </c>
      <c r="N129" s="178" t="s">
        <v>45</v>
      </c>
      <c r="O129" s="33"/>
      <c r="P129" s="179">
        <f>O129*H129</f>
        <v>0</v>
      </c>
      <c r="Q129" s="179">
        <v>0</v>
      </c>
      <c r="R129" s="179">
        <f>Q129*H129</f>
        <v>0</v>
      </c>
      <c r="S129" s="179">
        <v>0</v>
      </c>
      <c r="T129" s="180">
        <f>S129*H129</f>
        <v>0</v>
      </c>
      <c r="AR129" s="15" t="s">
        <v>143</v>
      </c>
      <c r="AT129" s="15" t="s">
        <v>145</v>
      </c>
      <c r="AU129" s="15" t="s">
        <v>22</v>
      </c>
      <c r="AY129" s="15" t="s">
        <v>144</v>
      </c>
      <c r="BE129" s="181">
        <f>IF(N129="základní",J129,0)</f>
        <v>0</v>
      </c>
      <c r="BF129" s="181">
        <f>IF(N129="snížená",J129,0)</f>
        <v>0</v>
      </c>
      <c r="BG129" s="181">
        <f>IF(N129="zákl. přenesená",J129,0)</f>
        <v>0</v>
      </c>
      <c r="BH129" s="181">
        <f>IF(N129="sníž. přenesená",J129,0)</f>
        <v>0</v>
      </c>
      <c r="BI129" s="181">
        <f>IF(N129="nulová",J129,0)</f>
        <v>0</v>
      </c>
      <c r="BJ129" s="15" t="s">
        <v>22</v>
      </c>
      <c r="BK129" s="181">
        <f>ROUND(I129*H129,2)</f>
        <v>0</v>
      </c>
      <c r="BL129" s="15" t="s">
        <v>143</v>
      </c>
      <c r="BM129" s="15" t="s">
        <v>2768</v>
      </c>
    </row>
    <row r="130" spans="2:65" s="1" customFormat="1" ht="22.5" customHeight="1">
      <c r="B130" s="32"/>
      <c r="C130" s="170" t="s">
        <v>328</v>
      </c>
      <c r="D130" s="170" t="s">
        <v>145</v>
      </c>
      <c r="E130" s="171" t="s">
        <v>2714</v>
      </c>
      <c r="F130" s="172" t="s">
        <v>2715</v>
      </c>
      <c r="G130" s="173" t="s">
        <v>2694</v>
      </c>
      <c r="H130" s="174">
        <v>1</v>
      </c>
      <c r="I130" s="175"/>
      <c r="J130" s="176">
        <f>ROUND(I130*H130,2)</f>
        <v>0</v>
      </c>
      <c r="K130" s="172" t="s">
        <v>149</v>
      </c>
      <c r="L130" s="52"/>
      <c r="M130" s="177" t="s">
        <v>20</v>
      </c>
      <c r="N130" s="178" t="s">
        <v>45</v>
      </c>
      <c r="O130" s="33"/>
      <c r="P130" s="179">
        <f>O130*H130</f>
        <v>0</v>
      </c>
      <c r="Q130" s="179">
        <v>0</v>
      </c>
      <c r="R130" s="179">
        <f>Q130*H130</f>
        <v>0</v>
      </c>
      <c r="S130" s="179">
        <v>0</v>
      </c>
      <c r="T130" s="180">
        <f>S130*H130</f>
        <v>0</v>
      </c>
      <c r="AR130" s="15" t="s">
        <v>143</v>
      </c>
      <c r="AT130" s="15" t="s">
        <v>145</v>
      </c>
      <c r="AU130" s="15" t="s">
        <v>22</v>
      </c>
      <c r="AY130" s="15" t="s">
        <v>144</v>
      </c>
      <c r="BE130" s="181">
        <f>IF(N130="základní",J130,0)</f>
        <v>0</v>
      </c>
      <c r="BF130" s="181">
        <f>IF(N130="snížená",J130,0)</f>
        <v>0</v>
      </c>
      <c r="BG130" s="181">
        <f>IF(N130="zákl. přenesená",J130,0)</f>
        <v>0</v>
      </c>
      <c r="BH130" s="181">
        <f>IF(N130="sníž. přenesená",J130,0)</f>
        <v>0</v>
      </c>
      <c r="BI130" s="181">
        <f>IF(N130="nulová",J130,0)</f>
        <v>0</v>
      </c>
      <c r="BJ130" s="15" t="s">
        <v>22</v>
      </c>
      <c r="BK130" s="181">
        <f>ROUND(I130*H130,2)</f>
        <v>0</v>
      </c>
      <c r="BL130" s="15" t="s">
        <v>143</v>
      </c>
      <c r="BM130" s="15" t="s">
        <v>2769</v>
      </c>
    </row>
    <row r="131" spans="2:65" s="1" customFormat="1" ht="22.5" customHeight="1">
      <c r="B131" s="32"/>
      <c r="C131" s="170" t="s">
        <v>332</v>
      </c>
      <c r="D131" s="170" t="s">
        <v>145</v>
      </c>
      <c r="E131" s="171" t="s">
        <v>2718</v>
      </c>
      <c r="F131" s="172" t="s">
        <v>2719</v>
      </c>
      <c r="G131" s="173" t="s">
        <v>2694</v>
      </c>
      <c r="H131" s="174">
        <v>1</v>
      </c>
      <c r="I131" s="175"/>
      <c r="J131" s="176">
        <f>ROUND(I131*H131,2)</f>
        <v>0</v>
      </c>
      <c r="K131" s="172" t="s">
        <v>149</v>
      </c>
      <c r="L131" s="52"/>
      <c r="M131" s="177" t="s">
        <v>20</v>
      </c>
      <c r="N131" s="182" t="s">
        <v>45</v>
      </c>
      <c r="O131" s="183"/>
      <c r="P131" s="184">
        <f>O131*H131</f>
        <v>0</v>
      </c>
      <c r="Q131" s="184">
        <v>0</v>
      </c>
      <c r="R131" s="184">
        <f>Q131*H131</f>
        <v>0</v>
      </c>
      <c r="S131" s="184">
        <v>0</v>
      </c>
      <c r="T131" s="185">
        <f>S131*H131</f>
        <v>0</v>
      </c>
      <c r="AR131" s="15" t="s">
        <v>143</v>
      </c>
      <c r="AT131" s="15" t="s">
        <v>145</v>
      </c>
      <c r="AU131" s="15" t="s">
        <v>22</v>
      </c>
      <c r="AY131" s="15" t="s">
        <v>144</v>
      </c>
      <c r="BE131" s="181">
        <f>IF(N131="základní",J131,0)</f>
        <v>0</v>
      </c>
      <c r="BF131" s="181">
        <f>IF(N131="snížená",J131,0)</f>
        <v>0</v>
      </c>
      <c r="BG131" s="181">
        <f>IF(N131="zákl. přenesená",J131,0)</f>
        <v>0</v>
      </c>
      <c r="BH131" s="181">
        <f>IF(N131="sníž. přenesená",J131,0)</f>
        <v>0</v>
      </c>
      <c r="BI131" s="181">
        <f>IF(N131="nulová",J131,0)</f>
        <v>0</v>
      </c>
      <c r="BJ131" s="15" t="s">
        <v>22</v>
      </c>
      <c r="BK131" s="181">
        <f>ROUND(I131*H131,2)</f>
        <v>0</v>
      </c>
      <c r="BL131" s="15" t="s">
        <v>143</v>
      </c>
      <c r="BM131" s="15" t="s">
        <v>2770</v>
      </c>
    </row>
    <row r="132" spans="2:12" s="1" customFormat="1" ht="6.95" customHeight="1">
      <c r="B132" s="47"/>
      <c r="C132" s="48"/>
      <c r="D132" s="48"/>
      <c r="E132" s="48"/>
      <c r="F132" s="48"/>
      <c r="G132" s="48"/>
      <c r="H132" s="48"/>
      <c r="I132" s="126"/>
      <c r="J132" s="48"/>
      <c r="K132" s="48"/>
      <c r="L132" s="52"/>
    </row>
  </sheetData>
  <sheetProtection password="CC35" sheet="1" objects="1" scenarios="1" formatColumns="0" formatRows="0" sort="0" autoFilter="0"/>
  <autoFilter ref="C84:K84"/>
  <mergeCells count="9">
    <mergeCell ref="E75:H75"/>
    <mergeCell ref="E77:H77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tooltip="Krycí list soupisu" display="1) Krycí list soupisu"/>
    <hyperlink ref="G1:H1" location="C54" tooltip="Rekapitulace" display="2) Rekapitulace"/>
    <hyperlink ref="J1" location="C84" tooltip="Soupis prací" display="3) Soupis prací"/>
    <hyperlink ref="L1:V1" location="'Rekapitulace stavby'!C2" tooltip="Rekapitulace stavby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746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02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3"/>
      <c r="B1" s="262"/>
      <c r="C1" s="262"/>
      <c r="D1" s="261" t="s">
        <v>1</v>
      </c>
      <c r="E1" s="262"/>
      <c r="F1" s="263" t="s">
        <v>4989</v>
      </c>
      <c r="G1" s="267" t="s">
        <v>4990</v>
      </c>
      <c r="H1" s="267"/>
      <c r="I1" s="268"/>
      <c r="J1" s="263" t="s">
        <v>4991</v>
      </c>
      <c r="K1" s="261" t="s">
        <v>104</v>
      </c>
      <c r="L1" s="263" t="s">
        <v>4992</v>
      </c>
      <c r="M1" s="263"/>
      <c r="N1" s="263"/>
      <c r="O1" s="263"/>
      <c r="P1" s="263"/>
      <c r="Q1" s="263"/>
      <c r="R1" s="263"/>
      <c r="S1" s="263"/>
      <c r="T1" s="263"/>
      <c r="U1" s="259"/>
      <c r="V1" s="259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</row>
    <row r="2" spans="3:46" ht="36.95" customHeight="1"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17"/>
      <c r="AT2" s="15" t="s">
        <v>100</v>
      </c>
    </row>
    <row r="3" spans="2:46" ht="6.95" customHeight="1">
      <c r="B3" s="16"/>
      <c r="C3" s="17"/>
      <c r="D3" s="17"/>
      <c r="E3" s="17"/>
      <c r="F3" s="17"/>
      <c r="G3" s="17"/>
      <c r="H3" s="17"/>
      <c r="I3" s="103"/>
      <c r="J3" s="17"/>
      <c r="K3" s="18"/>
      <c r="AT3" s="15" t="s">
        <v>82</v>
      </c>
    </row>
    <row r="4" spans="2:46" ht="36.95" customHeight="1">
      <c r="B4" s="19"/>
      <c r="C4" s="20"/>
      <c r="D4" s="21" t="s">
        <v>105</v>
      </c>
      <c r="E4" s="20"/>
      <c r="F4" s="20"/>
      <c r="G4" s="20"/>
      <c r="H4" s="20"/>
      <c r="I4" s="104"/>
      <c r="J4" s="20"/>
      <c r="K4" s="22"/>
      <c r="M4" s="23" t="s">
        <v>10</v>
      </c>
      <c r="AT4" s="15" t="s">
        <v>4</v>
      </c>
    </row>
    <row r="5" spans="2:11" ht="6.95" customHeight="1">
      <c r="B5" s="19"/>
      <c r="C5" s="20"/>
      <c r="D5" s="20"/>
      <c r="E5" s="20"/>
      <c r="F5" s="20"/>
      <c r="G5" s="20"/>
      <c r="H5" s="20"/>
      <c r="I5" s="104"/>
      <c r="J5" s="20"/>
      <c r="K5" s="22"/>
    </row>
    <row r="6" spans="2:11" ht="13.5">
      <c r="B6" s="19"/>
      <c r="C6" s="20"/>
      <c r="D6" s="28" t="s">
        <v>16</v>
      </c>
      <c r="E6" s="20"/>
      <c r="F6" s="20"/>
      <c r="G6" s="20"/>
      <c r="H6" s="20"/>
      <c r="I6" s="104"/>
      <c r="J6" s="20"/>
      <c r="K6" s="22"/>
    </row>
    <row r="7" spans="2:11" ht="22.5" customHeight="1">
      <c r="B7" s="19"/>
      <c r="C7" s="20"/>
      <c r="D7" s="20"/>
      <c r="E7" s="255" t="str">
        <f>'Rekapitulace stavby'!K6</f>
        <v>CENTRUM DUŠEVNÍHO ZDRAVÍ, NA NIVÁCH 57</v>
      </c>
      <c r="F7" s="221"/>
      <c r="G7" s="221"/>
      <c r="H7" s="221"/>
      <c r="I7" s="104"/>
      <c r="J7" s="20"/>
      <c r="K7" s="22"/>
    </row>
    <row r="8" spans="2:11" s="1" customFormat="1" ht="13.5">
      <c r="B8" s="32"/>
      <c r="C8" s="33"/>
      <c r="D8" s="28" t="s">
        <v>106</v>
      </c>
      <c r="E8" s="33"/>
      <c r="F8" s="33"/>
      <c r="G8" s="33"/>
      <c r="H8" s="33"/>
      <c r="I8" s="105"/>
      <c r="J8" s="33"/>
      <c r="K8" s="36"/>
    </row>
    <row r="9" spans="2:11" s="1" customFormat="1" ht="36.95" customHeight="1">
      <c r="B9" s="32"/>
      <c r="C9" s="33"/>
      <c r="D9" s="33"/>
      <c r="E9" s="256" t="s">
        <v>2771</v>
      </c>
      <c r="F9" s="228"/>
      <c r="G9" s="228"/>
      <c r="H9" s="228"/>
      <c r="I9" s="105"/>
      <c r="J9" s="33"/>
      <c r="K9" s="36"/>
    </row>
    <row r="10" spans="2:11" s="1" customFormat="1" ht="13.5">
      <c r="B10" s="32"/>
      <c r="C10" s="33"/>
      <c r="D10" s="33"/>
      <c r="E10" s="33"/>
      <c r="F10" s="33"/>
      <c r="G10" s="33"/>
      <c r="H10" s="33"/>
      <c r="I10" s="105"/>
      <c r="J10" s="33"/>
      <c r="K10" s="36"/>
    </row>
    <row r="11" spans="2:11" s="1" customFormat="1" ht="14.45" customHeight="1">
      <c r="B11" s="32"/>
      <c r="C11" s="33"/>
      <c r="D11" s="28" t="s">
        <v>19</v>
      </c>
      <c r="E11" s="33"/>
      <c r="F11" s="26" t="s">
        <v>20</v>
      </c>
      <c r="G11" s="33"/>
      <c r="H11" s="33"/>
      <c r="I11" s="106" t="s">
        <v>21</v>
      </c>
      <c r="J11" s="26" t="s">
        <v>20</v>
      </c>
      <c r="K11" s="36"/>
    </row>
    <row r="12" spans="2:11" s="1" customFormat="1" ht="14.45" customHeight="1">
      <c r="B12" s="32"/>
      <c r="C12" s="33"/>
      <c r="D12" s="28" t="s">
        <v>23</v>
      </c>
      <c r="E12" s="33"/>
      <c r="F12" s="26" t="s">
        <v>24</v>
      </c>
      <c r="G12" s="33"/>
      <c r="H12" s="33"/>
      <c r="I12" s="106" t="s">
        <v>25</v>
      </c>
      <c r="J12" s="107" t="str">
        <f>'Rekapitulace stavby'!AN8</f>
        <v>23. 2. 2018</v>
      </c>
      <c r="K12" s="36"/>
    </row>
    <row r="13" spans="2:11" s="1" customFormat="1" ht="10.9" customHeight="1">
      <c r="B13" s="32"/>
      <c r="C13" s="33"/>
      <c r="D13" s="33"/>
      <c r="E13" s="33"/>
      <c r="F13" s="33"/>
      <c r="G13" s="33"/>
      <c r="H13" s="33"/>
      <c r="I13" s="105"/>
      <c r="J13" s="33"/>
      <c r="K13" s="36"/>
    </row>
    <row r="14" spans="2:11" s="1" customFormat="1" ht="14.45" customHeight="1">
      <c r="B14" s="32"/>
      <c r="C14" s="33"/>
      <c r="D14" s="28" t="s">
        <v>29</v>
      </c>
      <c r="E14" s="33"/>
      <c r="F14" s="33"/>
      <c r="G14" s="33"/>
      <c r="H14" s="33"/>
      <c r="I14" s="106" t="s">
        <v>30</v>
      </c>
      <c r="J14" s="26" t="s">
        <v>20</v>
      </c>
      <c r="K14" s="36"/>
    </row>
    <row r="15" spans="2:11" s="1" customFormat="1" ht="18" customHeight="1">
      <c r="B15" s="32"/>
      <c r="C15" s="33"/>
      <c r="D15" s="33"/>
      <c r="E15" s="26" t="s">
        <v>31</v>
      </c>
      <c r="F15" s="33"/>
      <c r="G15" s="33"/>
      <c r="H15" s="33"/>
      <c r="I15" s="106" t="s">
        <v>32</v>
      </c>
      <c r="J15" s="26" t="s">
        <v>20</v>
      </c>
      <c r="K15" s="36"/>
    </row>
    <row r="16" spans="2:11" s="1" customFormat="1" ht="6.95" customHeight="1">
      <c r="B16" s="32"/>
      <c r="C16" s="33"/>
      <c r="D16" s="33"/>
      <c r="E16" s="33"/>
      <c r="F16" s="33"/>
      <c r="G16" s="33"/>
      <c r="H16" s="33"/>
      <c r="I16" s="105"/>
      <c r="J16" s="33"/>
      <c r="K16" s="36"/>
    </row>
    <row r="17" spans="2:11" s="1" customFormat="1" ht="14.45" customHeight="1">
      <c r="B17" s="32"/>
      <c r="C17" s="33"/>
      <c r="D17" s="28" t="s">
        <v>33</v>
      </c>
      <c r="E17" s="33"/>
      <c r="F17" s="33"/>
      <c r="G17" s="33"/>
      <c r="H17" s="33"/>
      <c r="I17" s="106" t="s">
        <v>30</v>
      </c>
      <c r="J17" s="26" t="str">
        <f>IF('Rekapitulace stavby'!AN13="Vyplň údaj","",IF('Rekapitulace stavby'!AN13="","",'Rekapitulace stavby'!AN13))</f>
        <v/>
      </c>
      <c r="K17" s="36"/>
    </row>
    <row r="18" spans="2:11" s="1" customFormat="1" ht="18" customHeight="1">
      <c r="B18" s="32"/>
      <c r="C18" s="33"/>
      <c r="D18" s="33"/>
      <c r="E18" s="26" t="str">
        <f>IF('Rekapitulace stavby'!E14="Vyplň údaj","",IF('Rekapitulace stavby'!E14="","",'Rekapitulace stavby'!E14))</f>
        <v/>
      </c>
      <c r="F18" s="33"/>
      <c r="G18" s="33"/>
      <c r="H18" s="33"/>
      <c r="I18" s="106" t="s">
        <v>32</v>
      </c>
      <c r="J18" s="26" t="str">
        <f>IF('Rekapitulace stavby'!AN14="Vyplň údaj","",IF('Rekapitulace stavby'!AN14="","",'Rekapitulace stavby'!AN14))</f>
        <v/>
      </c>
      <c r="K18" s="36"/>
    </row>
    <row r="19" spans="2:11" s="1" customFormat="1" ht="6.95" customHeight="1">
      <c r="B19" s="32"/>
      <c r="C19" s="33"/>
      <c r="D19" s="33"/>
      <c r="E19" s="33"/>
      <c r="F19" s="33"/>
      <c r="G19" s="33"/>
      <c r="H19" s="33"/>
      <c r="I19" s="105"/>
      <c r="J19" s="33"/>
      <c r="K19" s="36"/>
    </row>
    <row r="20" spans="2:11" s="1" customFormat="1" ht="14.45" customHeight="1">
      <c r="B20" s="32"/>
      <c r="C20" s="33"/>
      <c r="D20" s="28" t="s">
        <v>35</v>
      </c>
      <c r="E20" s="33"/>
      <c r="F20" s="33"/>
      <c r="G20" s="33"/>
      <c r="H20" s="33"/>
      <c r="I20" s="106" t="s">
        <v>30</v>
      </c>
      <c r="J20" s="26" t="s">
        <v>20</v>
      </c>
      <c r="K20" s="36"/>
    </row>
    <row r="21" spans="2:11" s="1" customFormat="1" ht="18" customHeight="1">
      <c r="B21" s="32"/>
      <c r="C21" s="33"/>
      <c r="D21" s="33"/>
      <c r="E21" s="26" t="s">
        <v>36</v>
      </c>
      <c r="F21" s="33"/>
      <c r="G21" s="33"/>
      <c r="H21" s="33"/>
      <c r="I21" s="106" t="s">
        <v>32</v>
      </c>
      <c r="J21" s="26" t="s">
        <v>20</v>
      </c>
      <c r="K21" s="36"/>
    </row>
    <row r="22" spans="2:11" s="1" customFormat="1" ht="6.95" customHeight="1">
      <c r="B22" s="32"/>
      <c r="C22" s="33"/>
      <c r="D22" s="33"/>
      <c r="E22" s="33"/>
      <c r="F22" s="33"/>
      <c r="G22" s="33"/>
      <c r="H22" s="33"/>
      <c r="I22" s="105"/>
      <c r="J22" s="33"/>
      <c r="K22" s="36"/>
    </row>
    <row r="23" spans="2:11" s="1" customFormat="1" ht="14.45" customHeight="1">
      <c r="B23" s="32"/>
      <c r="C23" s="33"/>
      <c r="D23" s="28" t="s">
        <v>38</v>
      </c>
      <c r="E23" s="33"/>
      <c r="F23" s="33"/>
      <c r="G23" s="33"/>
      <c r="H23" s="33"/>
      <c r="I23" s="105"/>
      <c r="J23" s="33"/>
      <c r="K23" s="36"/>
    </row>
    <row r="24" spans="2:11" s="6" customFormat="1" ht="63" customHeight="1">
      <c r="B24" s="108"/>
      <c r="C24" s="109"/>
      <c r="D24" s="109"/>
      <c r="E24" s="224" t="s">
        <v>39</v>
      </c>
      <c r="F24" s="257"/>
      <c r="G24" s="257"/>
      <c r="H24" s="257"/>
      <c r="I24" s="110"/>
      <c r="J24" s="109"/>
      <c r="K24" s="111"/>
    </row>
    <row r="25" spans="2:11" s="1" customFormat="1" ht="6.95" customHeight="1">
      <c r="B25" s="32"/>
      <c r="C25" s="33"/>
      <c r="D25" s="33"/>
      <c r="E25" s="33"/>
      <c r="F25" s="33"/>
      <c r="G25" s="33"/>
      <c r="H25" s="33"/>
      <c r="I25" s="105"/>
      <c r="J25" s="33"/>
      <c r="K25" s="36"/>
    </row>
    <row r="26" spans="2:11" s="1" customFormat="1" ht="6.95" customHeight="1">
      <c r="B26" s="32"/>
      <c r="C26" s="33"/>
      <c r="D26" s="77"/>
      <c r="E26" s="77"/>
      <c r="F26" s="77"/>
      <c r="G26" s="77"/>
      <c r="H26" s="77"/>
      <c r="I26" s="112"/>
      <c r="J26" s="77"/>
      <c r="K26" s="113"/>
    </row>
    <row r="27" spans="2:11" s="1" customFormat="1" ht="25.35" customHeight="1">
      <c r="B27" s="32"/>
      <c r="C27" s="33"/>
      <c r="D27" s="114" t="s">
        <v>40</v>
      </c>
      <c r="E27" s="33"/>
      <c r="F27" s="33"/>
      <c r="G27" s="33"/>
      <c r="H27" s="33"/>
      <c r="I27" s="105"/>
      <c r="J27" s="115">
        <f>ROUND(J110,2)</f>
        <v>0</v>
      </c>
      <c r="K27" s="36"/>
    </row>
    <row r="28" spans="2:11" s="1" customFormat="1" ht="6.95" customHeight="1">
      <c r="B28" s="32"/>
      <c r="C28" s="33"/>
      <c r="D28" s="77"/>
      <c r="E28" s="77"/>
      <c r="F28" s="77"/>
      <c r="G28" s="77"/>
      <c r="H28" s="77"/>
      <c r="I28" s="112"/>
      <c r="J28" s="77"/>
      <c r="K28" s="113"/>
    </row>
    <row r="29" spans="2:11" s="1" customFormat="1" ht="14.45" customHeight="1">
      <c r="B29" s="32"/>
      <c r="C29" s="33"/>
      <c r="D29" s="33"/>
      <c r="E29" s="33"/>
      <c r="F29" s="37" t="s">
        <v>42</v>
      </c>
      <c r="G29" s="33"/>
      <c r="H29" s="33"/>
      <c r="I29" s="116" t="s">
        <v>41</v>
      </c>
      <c r="J29" s="37" t="s">
        <v>43</v>
      </c>
      <c r="K29" s="36"/>
    </row>
    <row r="30" spans="2:11" s="1" customFormat="1" ht="14.45" customHeight="1">
      <c r="B30" s="32"/>
      <c r="C30" s="33"/>
      <c r="D30" s="40" t="s">
        <v>44</v>
      </c>
      <c r="E30" s="40" t="s">
        <v>45</v>
      </c>
      <c r="F30" s="117">
        <f>ROUND(SUM(BE110:BE745),2)</f>
        <v>0</v>
      </c>
      <c r="G30" s="33"/>
      <c r="H30" s="33"/>
      <c r="I30" s="118">
        <v>0.21</v>
      </c>
      <c r="J30" s="117">
        <f>ROUND(ROUND((SUM(BE110:BE745)),2)*I30,2)</f>
        <v>0</v>
      </c>
      <c r="K30" s="36"/>
    </row>
    <row r="31" spans="2:11" s="1" customFormat="1" ht="14.45" customHeight="1">
      <c r="B31" s="32"/>
      <c r="C31" s="33"/>
      <c r="D31" s="33"/>
      <c r="E31" s="40" t="s">
        <v>46</v>
      </c>
      <c r="F31" s="117">
        <f>ROUND(SUM(BF110:BF745),2)</f>
        <v>0</v>
      </c>
      <c r="G31" s="33"/>
      <c r="H31" s="33"/>
      <c r="I31" s="118">
        <v>0.15</v>
      </c>
      <c r="J31" s="117">
        <f>ROUND(ROUND((SUM(BF110:BF745)),2)*I31,2)</f>
        <v>0</v>
      </c>
      <c r="K31" s="36"/>
    </row>
    <row r="32" spans="2:11" s="1" customFormat="1" ht="14.45" customHeight="1" hidden="1">
      <c r="B32" s="32"/>
      <c r="C32" s="33"/>
      <c r="D32" s="33"/>
      <c r="E32" s="40" t="s">
        <v>47</v>
      </c>
      <c r="F32" s="117">
        <f>ROUND(SUM(BG110:BG745),2)</f>
        <v>0</v>
      </c>
      <c r="G32" s="33"/>
      <c r="H32" s="33"/>
      <c r="I32" s="118">
        <v>0.21</v>
      </c>
      <c r="J32" s="117">
        <v>0</v>
      </c>
      <c r="K32" s="36"/>
    </row>
    <row r="33" spans="2:11" s="1" customFormat="1" ht="14.45" customHeight="1" hidden="1">
      <c r="B33" s="32"/>
      <c r="C33" s="33"/>
      <c r="D33" s="33"/>
      <c r="E33" s="40" t="s">
        <v>48</v>
      </c>
      <c r="F33" s="117">
        <f>ROUND(SUM(BH110:BH745),2)</f>
        <v>0</v>
      </c>
      <c r="G33" s="33"/>
      <c r="H33" s="33"/>
      <c r="I33" s="118">
        <v>0.15</v>
      </c>
      <c r="J33" s="117">
        <v>0</v>
      </c>
      <c r="K33" s="36"/>
    </row>
    <row r="34" spans="2:11" s="1" customFormat="1" ht="14.45" customHeight="1" hidden="1">
      <c r="B34" s="32"/>
      <c r="C34" s="33"/>
      <c r="D34" s="33"/>
      <c r="E34" s="40" t="s">
        <v>49</v>
      </c>
      <c r="F34" s="117">
        <f>ROUND(SUM(BI110:BI745),2)</f>
        <v>0</v>
      </c>
      <c r="G34" s="33"/>
      <c r="H34" s="33"/>
      <c r="I34" s="118">
        <v>0</v>
      </c>
      <c r="J34" s="117">
        <v>0</v>
      </c>
      <c r="K34" s="36"/>
    </row>
    <row r="35" spans="2:11" s="1" customFormat="1" ht="6.95" customHeight="1">
      <c r="B35" s="32"/>
      <c r="C35" s="33"/>
      <c r="D35" s="33"/>
      <c r="E35" s="33"/>
      <c r="F35" s="33"/>
      <c r="G35" s="33"/>
      <c r="H35" s="33"/>
      <c r="I35" s="105"/>
      <c r="J35" s="33"/>
      <c r="K35" s="36"/>
    </row>
    <row r="36" spans="2:11" s="1" customFormat="1" ht="25.35" customHeight="1">
      <c r="B36" s="32"/>
      <c r="C36" s="119"/>
      <c r="D36" s="120" t="s">
        <v>50</v>
      </c>
      <c r="E36" s="71"/>
      <c r="F36" s="71"/>
      <c r="G36" s="121" t="s">
        <v>51</v>
      </c>
      <c r="H36" s="122" t="s">
        <v>52</v>
      </c>
      <c r="I36" s="123"/>
      <c r="J36" s="124">
        <f>SUM(J27:J34)</f>
        <v>0</v>
      </c>
      <c r="K36" s="125"/>
    </row>
    <row r="37" spans="2:11" s="1" customFormat="1" ht="14.45" customHeight="1">
      <c r="B37" s="47"/>
      <c r="C37" s="48"/>
      <c r="D37" s="48"/>
      <c r="E37" s="48"/>
      <c r="F37" s="48"/>
      <c r="G37" s="48"/>
      <c r="H37" s="48"/>
      <c r="I37" s="126"/>
      <c r="J37" s="48"/>
      <c r="K37" s="49"/>
    </row>
    <row r="41" spans="2:11" s="1" customFormat="1" ht="6.95" customHeight="1">
      <c r="B41" s="127"/>
      <c r="C41" s="128"/>
      <c r="D41" s="128"/>
      <c r="E41" s="128"/>
      <c r="F41" s="128"/>
      <c r="G41" s="128"/>
      <c r="H41" s="128"/>
      <c r="I41" s="129"/>
      <c r="J41" s="128"/>
      <c r="K41" s="130"/>
    </row>
    <row r="42" spans="2:11" s="1" customFormat="1" ht="36.95" customHeight="1">
      <c r="B42" s="32"/>
      <c r="C42" s="21" t="s">
        <v>108</v>
      </c>
      <c r="D42" s="33"/>
      <c r="E42" s="33"/>
      <c r="F42" s="33"/>
      <c r="G42" s="33"/>
      <c r="H42" s="33"/>
      <c r="I42" s="105"/>
      <c r="J42" s="33"/>
      <c r="K42" s="36"/>
    </row>
    <row r="43" spans="2:11" s="1" customFormat="1" ht="6.95" customHeight="1">
      <c r="B43" s="32"/>
      <c r="C43" s="33"/>
      <c r="D43" s="33"/>
      <c r="E43" s="33"/>
      <c r="F43" s="33"/>
      <c r="G43" s="33"/>
      <c r="H43" s="33"/>
      <c r="I43" s="105"/>
      <c r="J43" s="33"/>
      <c r="K43" s="36"/>
    </row>
    <row r="44" spans="2:11" s="1" customFormat="1" ht="14.45" customHeight="1">
      <c r="B44" s="32"/>
      <c r="C44" s="28" t="s">
        <v>16</v>
      </c>
      <c r="D44" s="33"/>
      <c r="E44" s="33"/>
      <c r="F44" s="33"/>
      <c r="G44" s="33"/>
      <c r="H44" s="33"/>
      <c r="I44" s="105"/>
      <c r="J44" s="33"/>
      <c r="K44" s="36"/>
    </row>
    <row r="45" spans="2:11" s="1" customFormat="1" ht="22.5" customHeight="1">
      <c r="B45" s="32"/>
      <c r="C45" s="33"/>
      <c r="D45" s="33"/>
      <c r="E45" s="255" t="str">
        <f>E7</f>
        <v>CENTRUM DUŠEVNÍHO ZDRAVÍ, NA NIVÁCH 57</v>
      </c>
      <c r="F45" s="228"/>
      <c r="G45" s="228"/>
      <c r="H45" s="228"/>
      <c r="I45" s="105"/>
      <c r="J45" s="33"/>
      <c r="K45" s="36"/>
    </row>
    <row r="46" spans="2:11" s="1" customFormat="1" ht="14.45" customHeight="1">
      <c r="B46" s="32"/>
      <c r="C46" s="28" t="s">
        <v>106</v>
      </c>
      <c r="D46" s="33"/>
      <c r="E46" s="33"/>
      <c r="F46" s="33"/>
      <c r="G46" s="33"/>
      <c r="H46" s="33"/>
      <c r="I46" s="105"/>
      <c r="J46" s="33"/>
      <c r="K46" s="36"/>
    </row>
    <row r="47" spans="2:11" s="1" customFormat="1" ht="23.25" customHeight="1">
      <c r="B47" s="32"/>
      <c r="C47" s="33"/>
      <c r="D47" s="33"/>
      <c r="E47" s="256" t="str">
        <f>E9</f>
        <v>01 - Výstavba objektu  CDZ</v>
      </c>
      <c r="F47" s="228"/>
      <c r="G47" s="228"/>
      <c r="H47" s="228"/>
      <c r="I47" s="105"/>
      <c r="J47" s="33"/>
      <c r="K47" s="36"/>
    </row>
    <row r="48" spans="2:11" s="1" customFormat="1" ht="6.95" customHeight="1">
      <c r="B48" s="32"/>
      <c r="C48" s="33"/>
      <c r="D48" s="33"/>
      <c r="E48" s="33"/>
      <c r="F48" s="33"/>
      <c r="G48" s="33"/>
      <c r="H48" s="33"/>
      <c r="I48" s="105"/>
      <c r="J48" s="33"/>
      <c r="K48" s="36"/>
    </row>
    <row r="49" spans="2:11" s="1" customFormat="1" ht="18" customHeight="1">
      <c r="B49" s="32"/>
      <c r="C49" s="28" t="s">
        <v>23</v>
      </c>
      <c r="D49" s="33"/>
      <c r="E49" s="33"/>
      <c r="F49" s="26" t="str">
        <f>F12</f>
        <v>TRUTNOV</v>
      </c>
      <c r="G49" s="33"/>
      <c r="H49" s="33"/>
      <c r="I49" s="106" t="s">
        <v>25</v>
      </c>
      <c r="J49" s="107" t="str">
        <f>IF(J12="","",J12)</f>
        <v>23. 2. 2018</v>
      </c>
      <c r="K49" s="36"/>
    </row>
    <row r="50" spans="2:11" s="1" customFormat="1" ht="6.95" customHeight="1">
      <c r="B50" s="32"/>
      <c r="C50" s="33"/>
      <c r="D50" s="33"/>
      <c r="E50" s="33"/>
      <c r="F50" s="33"/>
      <c r="G50" s="33"/>
      <c r="H50" s="33"/>
      <c r="I50" s="105"/>
      <c r="J50" s="33"/>
      <c r="K50" s="36"/>
    </row>
    <row r="51" spans="2:11" s="1" customFormat="1" ht="13.5">
      <c r="B51" s="32"/>
      <c r="C51" s="28" t="s">
        <v>29</v>
      </c>
      <c r="D51" s="33"/>
      <c r="E51" s="33"/>
      <c r="F51" s="26" t="str">
        <f>E15</f>
        <v>SDRUŽENÍ OZDRAVOVEN A LÉČEBEN OKRESU TRUTNOV</v>
      </c>
      <c r="G51" s="33"/>
      <c r="H51" s="33"/>
      <c r="I51" s="106" t="s">
        <v>35</v>
      </c>
      <c r="J51" s="26" t="str">
        <f>E21</f>
        <v>ATELIER PAVLÍČEK</v>
      </c>
      <c r="K51" s="36"/>
    </row>
    <row r="52" spans="2:11" s="1" customFormat="1" ht="14.45" customHeight="1">
      <c r="B52" s="32"/>
      <c r="C52" s="28" t="s">
        <v>33</v>
      </c>
      <c r="D52" s="33"/>
      <c r="E52" s="33"/>
      <c r="F52" s="26" t="str">
        <f>IF(E18="","",E18)</f>
        <v/>
      </c>
      <c r="G52" s="33"/>
      <c r="H52" s="33"/>
      <c r="I52" s="105"/>
      <c r="J52" s="33"/>
      <c r="K52" s="36"/>
    </row>
    <row r="53" spans="2:11" s="1" customFormat="1" ht="10.35" customHeight="1">
      <c r="B53" s="32"/>
      <c r="C53" s="33"/>
      <c r="D53" s="33"/>
      <c r="E53" s="33"/>
      <c r="F53" s="33"/>
      <c r="G53" s="33"/>
      <c r="H53" s="33"/>
      <c r="I53" s="105"/>
      <c r="J53" s="33"/>
      <c r="K53" s="36"/>
    </row>
    <row r="54" spans="2:11" s="1" customFormat="1" ht="29.25" customHeight="1">
      <c r="B54" s="32"/>
      <c r="C54" s="131" t="s">
        <v>109</v>
      </c>
      <c r="D54" s="119"/>
      <c r="E54" s="119"/>
      <c r="F54" s="119"/>
      <c r="G54" s="119"/>
      <c r="H54" s="119"/>
      <c r="I54" s="132"/>
      <c r="J54" s="133" t="s">
        <v>110</v>
      </c>
      <c r="K54" s="134"/>
    </row>
    <row r="55" spans="2:11" s="1" customFormat="1" ht="10.35" customHeight="1">
      <c r="B55" s="32"/>
      <c r="C55" s="33"/>
      <c r="D55" s="33"/>
      <c r="E55" s="33"/>
      <c r="F55" s="33"/>
      <c r="G55" s="33"/>
      <c r="H55" s="33"/>
      <c r="I55" s="105"/>
      <c r="J55" s="33"/>
      <c r="K55" s="36"/>
    </row>
    <row r="56" spans="2:47" s="1" customFormat="1" ht="29.25" customHeight="1">
      <c r="B56" s="32"/>
      <c r="C56" s="135" t="s">
        <v>111</v>
      </c>
      <c r="D56" s="33"/>
      <c r="E56" s="33"/>
      <c r="F56" s="33"/>
      <c r="G56" s="33"/>
      <c r="H56" s="33"/>
      <c r="I56" s="105"/>
      <c r="J56" s="115">
        <f>J110</f>
        <v>0</v>
      </c>
      <c r="K56" s="36"/>
      <c r="AU56" s="15" t="s">
        <v>112</v>
      </c>
    </row>
    <row r="57" spans="2:11" s="7" customFormat="1" ht="24.95" customHeight="1">
      <c r="B57" s="136"/>
      <c r="C57" s="137"/>
      <c r="D57" s="138" t="s">
        <v>2772</v>
      </c>
      <c r="E57" s="139"/>
      <c r="F57" s="139"/>
      <c r="G57" s="139"/>
      <c r="H57" s="139"/>
      <c r="I57" s="140"/>
      <c r="J57" s="141">
        <f>J111</f>
        <v>0</v>
      </c>
      <c r="K57" s="142"/>
    </row>
    <row r="58" spans="2:11" s="7" customFormat="1" ht="24.95" customHeight="1">
      <c r="B58" s="136"/>
      <c r="C58" s="137"/>
      <c r="D58" s="138" t="s">
        <v>2773</v>
      </c>
      <c r="E58" s="139"/>
      <c r="F58" s="139"/>
      <c r="G58" s="139"/>
      <c r="H58" s="139"/>
      <c r="I58" s="140"/>
      <c r="J58" s="141">
        <f>J287</f>
        <v>0</v>
      </c>
      <c r="K58" s="142"/>
    </row>
    <row r="59" spans="2:11" s="7" customFormat="1" ht="24.95" customHeight="1">
      <c r="B59" s="136"/>
      <c r="C59" s="137"/>
      <c r="D59" s="138" t="s">
        <v>2774</v>
      </c>
      <c r="E59" s="139"/>
      <c r="F59" s="139"/>
      <c r="G59" s="139"/>
      <c r="H59" s="139"/>
      <c r="I59" s="140"/>
      <c r="J59" s="141">
        <f>J290</f>
        <v>0</v>
      </c>
      <c r="K59" s="142"/>
    </row>
    <row r="60" spans="2:11" s="7" customFormat="1" ht="24.95" customHeight="1">
      <c r="B60" s="136"/>
      <c r="C60" s="137"/>
      <c r="D60" s="138" t="s">
        <v>2775</v>
      </c>
      <c r="E60" s="139"/>
      <c r="F60" s="139"/>
      <c r="G60" s="139"/>
      <c r="H60" s="139"/>
      <c r="I60" s="140"/>
      <c r="J60" s="141">
        <f>J342</f>
        <v>0</v>
      </c>
      <c r="K60" s="142"/>
    </row>
    <row r="61" spans="2:11" s="7" customFormat="1" ht="24.95" customHeight="1">
      <c r="B61" s="136"/>
      <c r="C61" s="137"/>
      <c r="D61" s="138" t="s">
        <v>2776</v>
      </c>
      <c r="E61" s="139"/>
      <c r="F61" s="139"/>
      <c r="G61" s="139"/>
      <c r="H61" s="139"/>
      <c r="I61" s="140"/>
      <c r="J61" s="141">
        <f>J355</f>
        <v>0</v>
      </c>
      <c r="K61" s="142"/>
    </row>
    <row r="62" spans="2:11" s="7" customFormat="1" ht="24.95" customHeight="1">
      <c r="B62" s="136"/>
      <c r="C62" s="137"/>
      <c r="D62" s="138" t="s">
        <v>2777</v>
      </c>
      <c r="E62" s="139"/>
      <c r="F62" s="139"/>
      <c r="G62" s="139"/>
      <c r="H62" s="139"/>
      <c r="I62" s="140"/>
      <c r="J62" s="141">
        <f>J360</f>
        <v>0</v>
      </c>
      <c r="K62" s="142"/>
    </row>
    <row r="63" spans="2:11" s="7" customFormat="1" ht="24.95" customHeight="1">
      <c r="B63" s="136"/>
      <c r="C63" s="137"/>
      <c r="D63" s="138" t="s">
        <v>2778</v>
      </c>
      <c r="E63" s="139"/>
      <c r="F63" s="139"/>
      <c r="G63" s="139"/>
      <c r="H63" s="139"/>
      <c r="I63" s="140"/>
      <c r="J63" s="141">
        <f>J412</f>
        <v>0</v>
      </c>
      <c r="K63" s="142"/>
    </row>
    <row r="64" spans="2:11" s="7" customFormat="1" ht="24.95" customHeight="1">
      <c r="B64" s="136"/>
      <c r="C64" s="137"/>
      <c r="D64" s="138" t="s">
        <v>2779</v>
      </c>
      <c r="E64" s="139"/>
      <c r="F64" s="139"/>
      <c r="G64" s="139"/>
      <c r="H64" s="139"/>
      <c r="I64" s="140"/>
      <c r="J64" s="141">
        <f>J429</f>
        <v>0</v>
      </c>
      <c r="K64" s="142"/>
    </row>
    <row r="65" spans="2:11" s="7" customFormat="1" ht="24.95" customHeight="1">
      <c r="B65" s="136"/>
      <c r="C65" s="137"/>
      <c r="D65" s="138" t="s">
        <v>2780</v>
      </c>
      <c r="E65" s="139"/>
      <c r="F65" s="139"/>
      <c r="G65" s="139"/>
      <c r="H65" s="139"/>
      <c r="I65" s="140"/>
      <c r="J65" s="141">
        <f>J464</f>
        <v>0</v>
      </c>
      <c r="K65" s="142"/>
    </row>
    <row r="66" spans="2:11" s="7" customFormat="1" ht="24.95" customHeight="1">
      <c r="B66" s="136"/>
      <c r="C66" s="137"/>
      <c r="D66" s="138" t="s">
        <v>2781</v>
      </c>
      <c r="E66" s="139"/>
      <c r="F66" s="139"/>
      <c r="G66" s="139"/>
      <c r="H66" s="139"/>
      <c r="I66" s="140"/>
      <c r="J66" s="141">
        <f>J470</f>
        <v>0</v>
      </c>
      <c r="K66" s="142"/>
    </row>
    <row r="67" spans="2:11" s="7" customFormat="1" ht="24.95" customHeight="1">
      <c r="B67" s="136"/>
      <c r="C67" s="137"/>
      <c r="D67" s="138" t="s">
        <v>2782</v>
      </c>
      <c r="E67" s="139"/>
      <c r="F67" s="139"/>
      <c r="G67" s="139"/>
      <c r="H67" s="139"/>
      <c r="I67" s="140"/>
      <c r="J67" s="141">
        <f>J475</f>
        <v>0</v>
      </c>
      <c r="K67" s="142"/>
    </row>
    <row r="68" spans="2:11" s="7" customFormat="1" ht="24.95" customHeight="1">
      <c r="B68" s="136"/>
      <c r="C68" s="137"/>
      <c r="D68" s="138" t="s">
        <v>2783</v>
      </c>
      <c r="E68" s="139"/>
      <c r="F68" s="139"/>
      <c r="G68" s="139"/>
      <c r="H68" s="139"/>
      <c r="I68" s="140"/>
      <c r="J68" s="141">
        <f>J478</f>
        <v>0</v>
      </c>
      <c r="K68" s="142"/>
    </row>
    <row r="69" spans="2:11" s="7" customFormat="1" ht="24.95" customHeight="1">
      <c r="B69" s="136"/>
      <c r="C69" s="137"/>
      <c r="D69" s="138" t="s">
        <v>2784</v>
      </c>
      <c r="E69" s="139"/>
      <c r="F69" s="139"/>
      <c r="G69" s="139"/>
      <c r="H69" s="139"/>
      <c r="I69" s="140"/>
      <c r="J69" s="141">
        <f>J480</f>
        <v>0</v>
      </c>
      <c r="K69" s="142"/>
    </row>
    <row r="70" spans="2:11" s="7" customFormat="1" ht="24.95" customHeight="1">
      <c r="B70" s="136"/>
      <c r="C70" s="137"/>
      <c r="D70" s="138" t="s">
        <v>2785</v>
      </c>
      <c r="E70" s="139"/>
      <c r="F70" s="139"/>
      <c r="G70" s="139"/>
      <c r="H70" s="139"/>
      <c r="I70" s="140"/>
      <c r="J70" s="141">
        <f>J489</f>
        <v>0</v>
      </c>
      <c r="K70" s="142"/>
    </row>
    <row r="71" spans="2:11" s="7" customFormat="1" ht="24.95" customHeight="1">
      <c r="B71" s="136"/>
      <c r="C71" s="137"/>
      <c r="D71" s="138" t="s">
        <v>2786</v>
      </c>
      <c r="E71" s="139"/>
      <c r="F71" s="139"/>
      <c r="G71" s="139"/>
      <c r="H71" s="139"/>
      <c r="I71" s="140"/>
      <c r="J71" s="141">
        <f>J503</f>
        <v>0</v>
      </c>
      <c r="K71" s="142"/>
    </row>
    <row r="72" spans="2:11" s="7" customFormat="1" ht="24.95" customHeight="1">
      <c r="B72" s="136"/>
      <c r="C72" s="137"/>
      <c r="D72" s="138" t="s">
        <v>2787</v>
      </c>
      <c r="E72" s="139"/>
      <c r="F72" s="139"/>
      <c r="G72" s="139"/>
      <c r="H72" s="139"/>
      <c r="I72" s="140"/>
      <c r="J72" s="141">
        <f>J514</f>
        <v>0</v>
      </c>
      <c r="K72" s="142"/>
    </row>
    <row r="73" spans="2:11" s="7" customFormat="1" ht="24.95" customHeight="1">
      <c r="B73" s="136"/>
      <c r="C73" s="137"/>
      <c r="D73" s="138" t="s">
        <v>2788</v>
      </c>
      <c r="E73" s="139"/>
      <c r="F73" s="139"/>
      <c r="G73" s="139"/>
      <c r="H73" s="139"/>
      <c r="I73" s="140"/>
      <c r="J73" s="141">
        <f>J530</f>
        <v>0</v>
      </c>
      <c r="K73" s="142"/>
    </row>
    <row r="74" spans="2:11" s="7" customFormat="1" ht="24.95" customHeight="1">
      <c r="B74" s="136"/>
      <c r="C74" s="137"/>
      <c r="D74" s="138" t="s">
        <v>2789</v>
      </c>
      <c r="E74" s="139"/>
      <c r="F74" s="139"/>
      <c r="G74" s="139"/>
      <c r="H74" s="139"/>
      <c r="I74" s="140"/>
      <c r="J74" s="141">
        <f>J536</f>
        <v>0</v>
      </c>
      <c r="K74" s="142"/>
    </row>
    <row r="75" spans="2:11" s="7" customFormat="1" ht="24.95" customHeight="1">
      <c r="B75" s="136"/>
      <c r="C75" s="137"/>
      <c r="D75" s="138" t="s">
        <v>2790</v>
      </c>
      <c r="E75" s="139"/>
      <c r="F75" s="139"/>
      <c r="G75" s="139"/>
      <c r="H75" s="139"/>
      <c r="I75" s="140"/>
      <c r="J75" s="141">
        <f>J540</f>
        <v>0</v>
      </c>
      <c r="K75" s="142"/>
    </row>
    <row r="76" spans="2:11" s="7" customFormat="1" ht="24.95" customHeight="1">
      <c r="B76" s="136"/>
      <c r="C76" s="137"/>
      <c r="D76" s="138" t="s">
        <v>2791</v>
      </c>
      <c r="E76" s="139"/>
      <c r="F76" s="139"/>
      <c r="G76" s="139"/>
      <c r="H76" s="139"/>
      <c r="I76" s="140"/>
      <c r="J76" s="141">
        <f>J544</f>
        <v>0</v>
      </c>
      <c r="K76" s="142"/>
    </row>
    <row r="77" spans="2:11" s="7" customFormat="1" ht="24.95" customHeight="1">
      <c r="B77" s="136"/>
      <c r="C77" s="137"/>
      <c r="D77" s="138" t="s">
        <v>2792</v>
      </c>
      <c r="E77" s="139"/>
      <c r="F77" s="139"/>
      <c r="G77" s="139"/>
      <c r="H77" s="139"/>
      <c r="I77" s="140"/>
      <c r="J77" s="141">
        <f>J556</f>
        <v>0</v>
      </c>
      <c r="K77" s="142"/>
    </row>
    <row r="78" spans="2:11" s="7" customFormat="1" ht="24.95" customHeight="1">
      <c r="B78" s="136"/>
      <c r="C78" s="137"/>
      <c r="D78" s="138" t="s">
        <v>2793</v>
      </c>
      <c r="E78" s="139"/>
      <c r="F78" s="139"/>
      <c r="G78" s="139"/>
      <c r="H78" s="139"/>
      <c r="I78" s="140"/>
      <c r="J78" s="141">
        <f>J567</f>
        <v>0</v>
      </c>
      <c r="K78" s="142"/>
    </row>
    <row r="79" spans="2:11" s="7" customFormat="1" ht="24.95" customHeight="1">
      <c r="B79" s="136"/>
      <c r="C79" s="137"/>
      <c r="D79" s="138" t="s">
        <v>2794</v>
      </c>
      <c r="E79" s="139"/>
      <c r="F79" s="139"/>
      <c r="G79" s="139"/>
      <c r="H79" s="139"/>
      <c r="I79" s="140"/>
      <c r="J79" s="141">
        <f>J613</f>
        <v>0</v>
      </c>
      <c r="K79" s="142"/>
    </row>
    <row r="80" spans="2:11" s="7" customFormat="1" ht="24.95" customHeight="1">
      <c r="B80" s="136"/>
      <c r="C80" s="137"/>
      <c r="D80" s="138" t="s">
        <v>2795</v>
      </c>
      <c r="E80" s="139"/>
      <c r="F80" s="139"/>
      <c r="G80" s="139"/>
      <c r="H80" s="139"/>
      <c r="I80" s="140"/>
      <c r="J80" s="141">
        <f>J642</f>
        <v>0</v>
      </c>
      <c r="K80" s="142"/>
    </row>
    <row r="81" spans="2:11" s="7" customFormat="1" ht="24.95" customHeight="1">
      <c r="B81" s="136"/>
      <c r="C81" s="137"/>
      <c r="D81" s="138" t="s">
        <v>2796</v>
      </c>
      <c r="E81" s="139"/>
      <c r="F81" s="139"/>
      <c r="G81" s="139"/>
      <c r="H81" s="139"/>
      <c r="I81" s="140"/>
      <c r="J81" s="141">
        <f>J662</f>
        <v>0</v>
      </c>
      <c r="K81" s="142"/>
    </row>
    <row r="82" spans="2:11" s="7" customFormat="1" ht="24.95" customHeight="1">
      <c r="B82" s="136"/>
      <c r="C82" s="137"/>
      <c r="D82" s="138" t="s">
        <v>2797</v>
      </c>
      <c r="E82" s="139"/>
      <c r="F82" s="139"/>
      <c r="G82" s="139"/>
      <c r="H82" s="139"/>
      <c r="I82" s="140"/>
      <c r="J82" s="141">
        <f>J681</f>
        <v>0</v>
      </c>
      <c r="K82" s="142"/>
    </row>
    <row r="83" spans="2:11" s="7" customFormat="1" ht="24.95" customHeight="1">
      <c r="B83" s="136"/>
      <c r="C83" s="137"/>
      <c r="D83" s="138" t="s">
        <v>2798</v>
      </c>
      <c r="E83" s="139"/>
      <c r="F83" s="139"/>
      <c r="G83" s="139"/>
      <c r="H83" s="139"/>
      <c r="I83" s="140"/>
      <c r="J83" s="141">
        <f>J698</f>
        <v>0</v>
      </c>
      <c r="K83" s="142"/>
    </row>
    <row r="84" spans="2:11" s="7" customFormat="1" ht="24.95" customHeight="1">
      <c r="B84" s="136"/>
      <c r="C84" s="137"/>
      <c r="D84" s="138" t="s">
        <v>2799</v>
      </c>
      <c r="E84" s="139"/>
      <c r="F84" s="139"/>
      <c r="G84" s="139"/>
      <c r="H84" s="139"/>
      <c r="I84" s="140"/>
      <c r="J84" s="141">
        <f>J710</f>
        <v>0</v>
      </c>
      <c r="K84" s="142"/>
    </row>
    <row r="85" spans="2:11" s="7" customFormat="1" ht="24.95" customHeight="1">
      <c r="B85" s="136"/>
      <c r="C85" s="137"/>
      <c r="D85" s="138" t="s">
        <v>2800</v>
      </c>
      <c r="E85" s="139"/>
      <c r="F85" s="139"/>
      <c r="G85" s="139"/>
      <c r="H85" s="139"/>
      <c r="I85" s="140"/>
      <c r="J85" s="141">
        <f>J715</f>
        <v>0</v>
      </c>
      <c r="K85" s="142"/>
    </row>
    <row r="86" spans="2:11" s="7" customFormat="1" ht="24.95" customHeight="1">
      <c r="B86" s="136"/>
      <c r="C86" s="137"/>
      <c r="D86" s="138" t="s">
        <v>2801</v>
      </c>
      <c r="E86" s="139"/>
      <c r="F86" s="139"/>
      <c r="G86" s="139"/>
      <c r="H86" s="139"/>
      <c r="I86" s="140"/>
      <c r="J86" s="141">
        <f>J726</f>
        <v>0</v>
      </c>
      <c r="K86" s="142"/>
    </row>
    <row r="87" spans="2:11" s="7" customFormat="1" ht="24.95" customHeight="1">
      <c r="B87" s="136"/>
      <c r="C87" s="137"/>
      <c r="D87" s="138" t="s">
        <v>2802</v>
      </c>
      <c r="E87" s="139"/>
      <c r="F87" s="139"/>
      <c r="G87" s="139"/>
      <c r="H87" s="139"/>
      <c r="I87" s="140"/>
      <c r="J87" s="141">
        <f>J730</f>
        <v>0</v>
      </c>
      <c r="K87" s="142"/>
    </row>
    <row r="88" spans="2:11" s="7" customFormat="1" ht="24.95" customHeight="1">
      <c r="B88" s="136"/>
      <c r="C88" s="137"/>
      <c r="D88" s="138" t="s">
        <v>2803</v>
      </c>
      <c r="E88" s="139"/>
      <c r="F88" s="139"/>
      <c r="G88" s="139"/>
      <c r="H88" s="139"/>
      <c r="I88" s="140"/>
      <c r="J88" s="141">
        <f>J732</f>
        <v>0</v>
      </c>
      <c r="K88" s="142"/>
    </row>
    <row r="89" spans="2:11" s="7" customFormat="1" ht="24.95" customHeight="1">
      <c r="B89" s="136"/>
      <c r="C89" s="137"/>
      <c r="D89" s="138" t="s">
        <v>2804</v>
      </c>
      <c r="E89" s="139"/>
      <c r="F89" s="139"/>
      <c r="G89" s="139"/>
      <c r="H89" s="139"/>
      <c r="I89" s="140"/>
      <c r="J89" s="141">
        <f>J734</f>
        <v>0</v>
      </c>
      <c r="K89" s="142"/>
    </row>
    <row r="90" spans="2:11" s="7" customFormat="1" ht="24.95" customHeight="1">
      <c r="B90" s="136"/>
      <c r="C90" s="137"/>
      <c r="D90" s="138" t="s">
        <v>2805</v>
      </c>
      <c r="E90" s="139"/>
      <c r="F90" s="139"/>
      <c r="G90" s="139"/>
      <c r="H90" s="139"/>
      <c r="I90" s="140"/>
      <c r="J90" s="141">
        <f>J737</f>
        <v>0</v>
      </c>
      <c r="K90" s="142"/>
    </row>
    <row r="91" spans="2:11" s="1" customFormat="1" ht="21.75" customHeight="1">
      <c r="B91" s="32"/>
      <c r="C91" s="33"/>
      <c r="D91" s="33"/>
      <c r="E91" s="33"/>
      <c r="F91" s="33"/>
      <c r="G91" s="33"/>
      <c r="H91" s="33"/>
      <c r="I91" s="105"/>
      <c r="J91" s="33"/>
      <c r="K91" s="36"/>
    </row>
    <row r="92" spans="2:11" s="1" customFormat="1" ht="6.95" customHeight="1">
      <c r="B92" s="47"/>
      <c r="C92" s="48"/>
      <c r="D92" s="48"/>
      <c r="E92" s="48"/>
      <c r="F92" s="48"/>
      <c r="G92" s="48"/>
      <c r="H92" s="48"/>
      <c r="I92" s="126"/>
      <c r="J92" s="48"/>
      <c r="K92" s="49"/>
    </row>
    <row r="96" spans="2:12" s="1" customFormat="1" ht="6.95" customHeight="1">
      <c r="B96" s="50"/>
      <c r="C96" s="51"/>
      <c r="D96" s="51"/>
      <c r="E96" s="51"/>
      <c r="F96" s="51"/>
      <c r="G96" s="51"/>
      <c r="H96" s="51"/>
      <c r="I96" s="129"/>
      <c r="J96" s="51"/>
      <c r="K96" s="51"/>
      <c r="L96" s="52"/>
    </row>
    <row r="97" spans="2:12" s="1" customFormat="1" ht="36.95" customHeight="1">
      <c r="B97" s="32"/>
      <c r="C97" s="53" t="s">
        <v>127</v>
      </c>
      <c r="D97" s="54"/>
      <c r="E97" s="54"/>
      <c r="F97" s="54"/>
      <c r="G97" s="54"/>
      <c r="H97" s="54"/>
      <c r="I97" s="143"/>
      <c r="J97" s="54"/>
      <c r="K97" s="54"/>
      <c r="L97" s="52"/>
    </row>
    <row r="98" spans="2:12" s="1" customFormat="1" ht="6.95" customHeight="1">
      <c r="B98" s="32"/>
      <c r="C98" s="54"/>
      <c r="D98" s="54"/>
      <c r="E98" s="54"/>
      <c r="F98" s="54"/>
      <c r="G98" s="54"/>
      <c r="H98" s="54"/>
      <c r="I98" s="143"/>
      <c r="J98" s="54"/>
      <c r="K98" s="54"/>
      <c r="L98" s="52"/>
    </row>
    <row r="99" spans="2:12" s="1" customFormat="1" ht="14.45" customHeight="1">
      <c r="B99" s="32"/>
      <c r="C99" s="56" t="s">
        <v>16</v>
      </c>
      <c r="D99" s="54"/>
      <c r="E99" s="54"/>
      <c r="F99" s="54"/>
      <c r="G99" s="54"/>
      <c r="H99" s="54"/>
      <c r="I99" s="143"/>
      <c r="J99" s="54"/>
      <c r="K99" s="54"/>
      <c r="L99" s="52"/>
    </row>
    <row r="100" spans="2:12" s="1" customFormat="1" ht="22.5" customHeight="1">
      <c r="B100" s="32"/>
      <c r="C100" s="54"/>
      <c r="D100" s="54"/>
      <c r="E100" s="258" t="str">
        <f>E7</f>
        <v>CENTRUM DUŠEVNÍHO ZDRAVÍ, NA NIVÁCH 57</v>
      </c>
      <c r="F100" s="239"/>
      <c r="G100" s="239"/>
      <c r="H100" s="239"/>
      <c r="I100" s="143"/>
      <c r="J100" s="54"/>
      <c r="K100" s="54"/>
      <c r="L100" s="52"/>
    </row>
    <row r="101" spans="2:12" s="1" customFormat="1" ht="14.45" customHeight="1">
      <c r="B101" s="32"/>
      <c r="C101" s="56" t="s">
        <v>106</v>
      </c>
      <c r="D101" s="54"/>
      <c r="E101" s="54"/>
      <c r="F101" s="54"/>
      <c r="G101" s="54"/>
      <c r="H101" s="54"/>
      <c r="I101" s="143"/>
      <c r="J101" s="54"/>
      <c r="K101" s="54"/>
      <c r="L101" s="52"/>
    </row>
    <row r="102" spans="2:12" s="1" customFormat="1" ht="23.25" customHeight="1">
      <c r="B102" s="32"/>
      <c r="C102" s="54"/>
      <c r="D102" s="54"/>
      <c r="E102" s="236" t="str">
        <f>E9</f>
        <v>01 - Výstavba objektu  CDZ</v>
      </c>
      <c r="F102" s="239"/>
      <c r="G102" s="239"/>
      <c r="H102" s="239"/>
      <c r="I102" s="143"/>
      <c r="J102" s="54"/>
      <c r="K102" s="54"/>
      <c r="L102" s="52"/>
    </row>
    <row r="103" spans="2:12" s="1" customFormat="1" ht="6.95" customHeight="1">
      <c r="B103" s="32"/>
      <c r="C103" s="54"/>
      <c r="D103" s="54"/>
      <c r="E103" s="54"/>
      <c r="F103" s="54"/>
      <c r="G103" s="54"/>
      <c r="H103" s="54"/>
      <c r="I103" s="143"/>
      <c r="J103" s="54"/>
      <c r="K103" s="54"/>
      <c r="L103" s="52"/>
    </row>
    <row r="104" spans="2:12" s="1" customFormat="1" ht="18" customHeight="1">
      <c r="B104" s="32"/>
      <c r="C104" s="56" t="s">
        <v>23</v>
      </c>
      <c r="D104" s="54"/>
      <c r="E104" s="54"/>
      <c r="F104" s="144" t="str">
        <f>F12</f>
        <v>TRUTNOV</v>
      </c>
      <c r="G104" s="54"/>
      <c r="H104" s="54"/>
      <c r="I104" s="145" t="s">
        <v>25</v>
      </c>
      <c r="J104" s="64" t="str">
        <f>IF(J12="","",J12)</f>
        <v>23. 2. 2018</v>
      </c>
      <c r="K104" s="54"/>
      <c r="L104" s="52"/>
    </row>
    <row r="105" spans="2:12" s="1" customFormat="1" ht="6.95" customHeight="1">
      <c r="B105" s="32"/>
      <c r="C105" s="54"/>
      <c r="D105" s="54"/>
      <c r="E105" s="54"/>
      <c r="F105" s="54"/>
      <c r="G105" s="54"/>
      <c r="H105" s="54"/>
      <c r="I105" s="143"/>
      <c r="J105" s="54"/>
      <c r="K105" s="54"/>
      <c r="L105" s="52"/>
    </row>
    <row r="106" spans="2:12" s="1" customFormat="1" ht="13.5">
      <c r="B106" s="32"/>
      <c r="C106" s="56" t="s">
        <v>29</v>
      </c>
      <c r="D106" s="54"/>
      <c r="E106" s="54"/>
      <c r="F106" s="144" t="str">
        <f>E15</f>
        <v>SDRUŽENÍ OZDRAVOVEN A LÉČEBEN OKRESU TRUTNOV</v>
      </c>
      <c r="G106" s="54"/>
      <c r="H106" s="54"/>
      <c r="I106" s="145" t="s">
        <v>35</v>
      </c>
      <c r="J106" s="144" t="str">
        <f>E21</f>
        <v>ATELIER PAVLÍČEK</v>
      </c>
      <c r="K106" s="54"/>
      <c r="L106" s="52"/>
    </row>
    <row r="107" spans="2:12" s="1" customFormat="1" ht="14.45" customHeight="1">
      <c r="B107" s="32"/>
      <c r="C107" s="56" t="s">
        <v>33</v>
      </c>
      <c r="D107" s="54"/>
      <c r="E107" s="54"/>
      <c r="F107" s="144" t="str">
        <f>IF(E18="","",E18)</f>
        <v/>
      </c>
      <c r="G107" s="54"/>
      <c r="H107" s="54"/>
      <c r="I107" s="143"/>
      <c r="J107" s="54"/>
      <c r="K107" s="54"/>
      <c r="L107" s="52"/>
    </row>
    <row r="108" spans="2:12" s="1" customFormat="1" ht="10.35" customHeight="1">
      <c r="B108" s="32"/>
      <c r="C108" s="54"/>
      <c r="D108" s="54"/>
      <c r="E108" s="54"/>
      <c r="F108" s="54"/>
      <c r="G108" s="54"/>
      <c r="H108" s="54"/>
      <c r="I108" s="143"/>
      <c r="J108" s="54"/>
      <c r="K108" s="54"/>
      <c r="L108" s="52"/>
    </row>
    <row r="109" spans="2:20" s="8" customFormat="1" ht="29.25" customHeight="1">
      <c r="B109" s="146"/>
      <c r="C109" s="147" t="s">
        <v>128</v>
      </c>
      <c r="D109" s="148" t="s">
        <v>59</v>
      </c>
      <c r="E109" s="148" t="s">
        <v>55</v>
      </c>
      <c r="F109" s="148" t="s">
        <v>129</v>
      </c>
      <c r="G109" s="148" t="s">
        <v>130</v>
      </c>
      <c r="H109" s="148" t="s">
        <v>131</v>
      </c>
      <c r="I109" s="149" t="s">
        <v>132</v>
      </c>
      <c r="J109" s="148" t="s">
        <v>110</v>
      </c>
      <c r="K109" s="150" t="s">
        <v>133</v>
      </c>
      <c r="L109" s="151"/>
      <c r="M109" s="73" t="s">
        <v>134</v>
      </c>
      <c r="N109" s="74" t="s">
        <v>44</v>
      </c>
      <c r="O109" s="74" t="s">
        <v>135</v>
      </c>
      <c r="P109" s="74" t="s">
        <v>136</v>
      </c>
      <c r="Q109" s="74" t="s">
        <v>137</v>
      </c>
      <c r="R109" s="74" t="s">
        <v>138</v>
      </c>
      <c r="S109" s="74" t="s">
        <v>139</v>
      </c>
      <c r="T109" s="75" t="s">
        <v>140</v>
      </c>
    </row>
    <row r="110" spans="2:63" s="1" customFormat="1" ht="29.25" customHeight="1">
      <c r="B110" s="32"/>
      <c r="C110" s="79" t="s">
        <v>111</v>
      </c>
      <c r="D110" s="54"/>
      <c r="E110" s="54"/>
      <c r="F110" s="54"/>
      <c r="G110" s="54"/>
      <c r="H110" s="54"/>
      <c r="I110" s="143"/>
      <c r="J110" s="152">
        <f>BK110</f>
        <v>0</v>
      </c>
      <c r="K110" s="54"/>
      <c r="L110" s="52"/>
      <c r="M110" s="76"/>
      <c r="N110" s="77"/>
      <c r="O110" s="77"/>
      <c r="P110" s="153">
        <f>P111+P287+P290+P342+P355+P360+P412+P429+P464+P470+P475+P478+P480+P489+P503+P514+P530+P536+P540+P544+P556+P567+P613+P642+P662+P681+P698+P710+P715+P726+P730+P732+P734+P737</f>
        <v>0</v>
      </c>
      <c r="Q110" s="77"/>
      <c r="R110" s="153">
        <f>R111+R287+R290+R342+R355+R360+R412+R429+R464+R470+R475+R478+R480+R489+R503+R514+R530+R536+R540+R544+R556+R567+R613+R642+R662+R681+R698+R710+R715+R726+R730+R732+R734+R737</f>
        <v>0</v>
      </c>
      <c r="S110" s="77"/>
      <c r="T110" s="154">
        <f>T111+T287+T290+T342+T355+T360+T412+T429+T464+T470+T475+T478+T480+T489+T503+T514+T530+T536+T540+T544+T556+T567+T613+T642+T662+T681+T698+T710+T715+T726+T730+T732+T734+T737</f>
        <v>0</v>
      </c>
      <c r="AT110" s="15" t="s">
        <v>73</v>
      </c>
      <c r="AU110" s="15" t="s">
        <v>112</v>
      </c>
      <c r="BK110" s="155">
        <f>BK111+BK287+BK290+BK342+BK355+BK360+BK412+BK429+BK464+BK470+BK475+BK478+BK480+BK489+BK503+BK514+BK530+BK536+BK540+BK544+BK556+BK567+BK613+BK642+BK662+BK681+BK698+BK710+BK715+BK726+BK730+BK732+BK734+BK737</f>
        <v>0</v>
      </c>
    </row>
    <row r="111" spans="2:63" s="9" customFormat="1" ht="37.35" customHeight="1">
      <c r="B111" s="156"/>
      <c r="C111" s="157"/>
      <c r="D111" s="158" t="s">
        <v>73</v>
      </c>
      <c r="E111" s="159" t="s">
        <v>391</v>
      </c>
      <c r="F111" s="159" t="s">
        <v>2806</v>
      </c>
      <c r="G111" s="157"/>
      <c r="H111" s="157"/>
      <c r="I111" s="160"/>
      <c r="J111" s="161">
        <f>BK111</f>
        <v>0</v>
      </c>
      <c r="K111" s="157"/>
      <c r="L111" s="162"/>
      <c r="M111" s="163"/>
      <c r="N111" s="164"/>
      <c r="O111" s="164"/>
      <c r="P111" s="165">
        <f>SUM(P112:P286)</f>
        <v>0</v>
      </c>
      <c r="Q111" s="164"/>
      <c r="R111" s="165">
        <f>SUM(R112:R286)</f>
        <v>0</v>
      </c>
      <c r="S111" s="164"/>
      <c r="T111" s="166">
        <f>SUM(T112:T286)</f>
        <v>0</v>
      </c>
      <c r="AR111" s="167" t="s">
        <v>143</v>
      </c>
      <c r="AT111" s="168" t="s">
        <v>73</v>
      </c>
      <c r="AU111" s="168" t="s">
        <v>74</v>
      </c>
      <c r="AY111" s="167" t="s">
        <v>144</v>
      </c>
      <c r="BK111" s="169">
        <f>SUM(BK112:BK286)</f>
        <v>0</v>
      </c>
    </row>
    <row r="112" spans="2:65" s="1" customFormat="1" ht="22.5" customHeight="1">
      <c r="B112" s="32"/>
      <c r="C112" s="170" t="s">
        <v>860</v>
      </c>
      <c r="D112" s="170" t="s">
        <v>145</v>
      </c>
      <c r="E112" s="171" t="s">
        <v>2807</v>
      </c>
      <c r="F112" s="172" t="s">
        <v>2808</v>
      </c>
      <c r="G112" s="173" t="s">
        <v>1586</v>
      </c>
      <c r="H112" s="174">
        <v>24.925</v>
      </c>
      <c r="I112" s="175"/>
      <c r="J112" s="176">
        <f aca="true" t="shared" si="0" ref="J112:J143">ROUND(I112*H112,2)</f>
        <v>0</v>
      </c>
      <c r="K112" s="172" t="s">
        <v>1286</v>
      </c>
      <c r="L112" s="52"/>
      <c r="M112" s="177" t="s">
        <v>20</v>
      </c>
      <c r="N112" s="178" t="s">
        <v>45</v>
      </c>
      <c r="O112" s="33"/>
      <c r="P112" s="179">
        <f aca="true" t="shared" si="1" ref="P112:P143">O112*H112</f>
        <v>0</v>
      </c>
      <c r="Q112" s="179">
        <v>0</v>
      </c>
      <c r="R112" s="179">
        <f aca="true" t="shared" si="2" ref="R112:R143">Q112*H112</f>
        <v>0</v>
      </c>
      <c r="S112" s="179">
        <v>0</v>
      </c>
      <c r="T112" s="180">
        <f aca="true" t="shared" si="3" ref="T112:T143">S112*H112</f>
        <v>0</v>
      </c>
      <c r="AR112" s="15" t="s">
        <v>143</v>
      </c>
      <c r="AT112" s="15" t="s">
        <v>145</v>
      </c>
      <c r="AU112" s="15" t="s">
        <v>22</v>
      </c>
      <c r="AY112" s="15" t="s">
        <v>144</v>
      </c>
      <c r="BE112" s="181">
        <f aca="true" t="shared" si="4" ref="BE112:BE143">IF(N112="základní",J112,0)</f>
        <v>0</v>
      </c>
      <c r="BF112" s="181">
        <f aca="true" t="shared" si="5" ref="BF112:BF143">IF(N112="snížená",J112,0)</f>
        <v>0</v>
      </c>
      <c r="BG112" s="181">
        <f aca="true" t="shared" si="6" ref="BG112:BG143">IF(N112="zákl. přenesená",J112,0)</f>
        <v>0</v>
      </c>
      <c r="BH112" s="181">
        <f aca="true" t="shared" si="7" ref="BH112:BH143">IF(N112="sníž. přenesená",J112,0)</f>
        <v>0</v>
      </c>
      <c r="BI112" s="181">
        <f aca="true" t="shared" si="8" ref="BI112:BI143">IF(N112="nulová",J112,0)</f>
        <v>0</v>
      </c>
      <c r="BJ112" s="15" t="s">
        <v>22</v>
      </c>
      <c r="BK112" s="181">
        <f aca="true" t="shared" si="9" ref="BK112:BK143">ROUND(I112*H112,2)</f>
        <v>0</v>
      </c>
      <c r="BL112" s="15" t="s">
        <v>143</v>
      </c>
      <c r="BM112" s="15" t="s">
        <v>2809</v>
      </c>
    </row>
    <row r="113" spans="2:65" s="1" customFormat="1" ht="22.5" customHeight="1">
      <c r="B113" s="32"/>
      <c r="C113" s="170" t="s">
        <v>864</v>
      </c>
      <c r="D113" s="170" t="s">
        <v>145</v>
      </c>
      <c r="E113" s="171" t="s">
        <v>2810</v>
      </c>
      <c r="F113" s="172" t="s">
        <v>2811</v>
      </c>
      <c r="G113" s="173" t="s">
        <v>1550</v>
      </c>
      <c r="H113" s="174">
        <v>81.454</v>
      </c>
      <c r="I113" s="175"/>
      <c r="J113" s="176">
        <f t="shared" si="0"/>
        <v>0</v>
      </c>
      <c r="K113" s="172" t="s">
        <v>1286</v>
      </c>
      <c r="L113" s="52"/>
      <c r="M113" s="177" t="s">
        <v>20</v>
      </c>
      <c r="N113" s="178" t="s">
        <v>45</v>
      </c>
      <c r="O113" s="33"/>
      <c r="P113" s="179">
        <f t="shared" si="1"/>
        <v>0</v>
      </c>
      <c r="Q113" s="179">
        <v>0</v>
      </c>
      <c r="R113" s="179">
        <f t="shared" si="2"/>
        <v>0</v>
      </c>
      <c r="S113" s="179">
        <v>0</v>
      </c>
      <c r="T113" s="180">
        <f t="shared" si="3"/>
        <v>0</v>
      </c>
      <c r="AR113" s="15" t="s">
        <v>143</v>
      </c>
      <c r="AT113" s="15" t="s">
        <v>145</v>
      </c>
      <c r="AU113" s="15" t="s">
        <v>22</v>
      </c>
      <c r="AY113" s="15" t="s">
        <v>144</v>
      </c>
      <c r="BE113" s="181">
        <f t="shared" si="4"/>
        <v>0</v>
      </c>
      <c r="BF113" s="181">
        <f t="shared" si="5"/>
        <v>0</v>
      </c>
      <c r="BG113" s="181">
        <f t="shared" si="6"/>
        <v>0</v>
      </c>
      <c r="BH113" s="181">
        <f t="shared" si="7"/>
        <v>0</v>
      </c>
      <c r="BI113" s="181">
        <f t="shared" si="8"/>
        <v>0</v>
      </c>
      <c r="BJ113" s="15" t="s">
        <v>22</v>
      </c>
      <c r="BK113" s="181">
        <f t="shared" si="9"/>
        <v>0</v>
      </c>
      <c r="BL113" s="15" t="s">
        <v>143</v>
      </c>
      <c r="BM113" s="15" t="s">
        <v>2812</v>
      </c>
    </row>
    <row r="114" spans="2:65" s="1" customFormat="1" ht="22.5" customHeight="1">
      <c r="B114" s="32"/>
      <c r="C114" s="170" t="s">
        <v>868</v>
      </c>
      <c r="D114" s="170" t="s">
        <v>145</v>
      </c>
      <c r="E114" s="171" t="s">
        <v>2813</v>
      </c>
      <c r="F114" s="172" t="s">
        <v>2814</v>
      </c>
      <c r="G114" s="173" t="s">
        <v>1550</v>
      </c>
      <c r="H114" s="174">
        <v>81.454</v>
      </c>
      <c r="I114" s="175"/>
      <c r="J114" s="176">
        <f t="shared" si="0"/>
        <v>0</v>
      </c>
      <c r="K114" s="172" t="s">
        <v>1286</v>
      </c>
      <c r="L114" s="52"/>
      <c r="M114" s="177" t="s">
        <v>20</v>
      </c>
      <c r="N114" s="178" t="s">
        <v>45</v>
      </c>
      <c r="O114" s="33"/>
      <c r="P114" s="179">
        <f t="shared" si="1"/>
        <v>0</v>
      </c>
      <c r="Q114" s="179">
        <v>0</v>
      </c>
      <c r="R114" s="179">
        <f t="shared" si="2"/>
        <v>0</v>
      </c>
      <c r="S114" s="179">
        <v>0</v>
      </c>
      <c r="T114" s="180">
        <f t="shared" si="3"/>
        <v>0</v>
      </c>
      <c r="AR114" s="15" t="s">
        <v>143</v>
      </c>
      <c r="AT114" s="15" t="s">
        <v>145</v>
      </c>
      <c r="AU114" s="15" t="s">
        <v>22</v>
      </c>
      <c r="AY114" s="15" t="s">
        <v>144</v>
      </c>
      <c r="BE114" s="181">
        <f t="shared" si="4"/>
        <v>0</v>
      </c>
      <c r="BF114" s="181">
        <f t="shared" si="5"/>
        <v>0</v>
      </c>
      <c r="BG114" s="181">
        <f t="shared" si="6"/>
        <v>0</v>
      </c>
      <c r="BH114" s="181">
        <f t="shared" si="7"/>
        <v>0</v>
      </c>
      <c r="BI114" s="181">
        <f t="shared" si="8"/>
        <v>0</v>
      </c>
      <c r="BJ114" s="15" t="s">
        <v>22</v>
      </c>
      <c r="BK114" s="181">
        <f t="shared" si="9"/>
        <v>0</v>
      </c>
      <c r="BL114" s="15" t="s">
        <v>143</v>
      </c>
      <c r="BM114" s="15" t="s">
        <v>2815</v>
      </c>
    </row>
    <row r="115" spans="2:65" s="1" customFormat="1" ht="22.5" customHeight="1">
      <c r="B115" s="32"/>
      <c r="C115" s="170" t="s">
        <v>872</v>
      </c>
      <c r="D115" s="170" t="s">
        <v>145</v>
      </c>
      <c r="E115" s="171" t="s">
        <v>2816</v>
      </c>
      <c r="F115" s="172" t="s">
        <v>2817</v>
      </c>
      <c r="G115" s="173" t="s">
        <v>1980</v>
      </c>
      <c r="H115" s="174">
        <v>0.988</v>
      </c>
      <c r="I115" s="175"/>
      <c r="J115" s="176">
        <f t="shared" si="0"/>
        <v>0</v>
      </c>
      <c r="K115" s="172" t="s">
        <v>1286</v>
      </c>
      <c r="L115" s="52"/>
      <c r="M115" s="177" t="s">
        <v>20</v>
      </c>
      <c r="N115" s="178" t="s">
        <v>45</v>
      </c>
      <c r="O115" s="33"/>
      <c r="P115" s="179">
        <f t="shared" si="1"/>
        <v>0</v>
      </c>
      <c r="Q115" s="179">
        <v>0</v>
      </c>
      <c r="R115" s="179">
        <f t="shared" si="2"/>
        <v>0</v>
      </c>
      <c r="S115" s="179">
        <v>0</v>
      </c>
      <c r="T115" s="180">
        <f t="shared" si="3"/>
        <v>0</v>
      </c>
      <c r="AR115" s="15" t="s">
        <v>143</v>
      </c>
      <c r="AT115" s="15" t="s">
        <v>145</v>
      </c>
      <c r="AU115" s="15" t="s">
        <v>22</v>
      </c>
      <c r="AY115" s="15" t="s">
        <v>144</v>
      </c>
      <c r="BE115" s="181">
        <f t="shared" si="4"/>
        <v>0</v>
      </c>
      <c r="BF115" s="181">
        <f t="shared" si="5"/>
        <v>0</v>
      </c>
      <c r="BG115" s="181">
        <f t="shared" si="6"/>
        <v>0</v>
      </c>
      <c r="BH115" s="181">
        <f t="shared" si="7"/>
        <v>0</v>
      </c>
      <c r="BI115" s="181">
        <f t="shared" si="8"/>
        <v>0</v>
      </c>
      <c r="BJ115" s="15" t="s">
        <v>22</v>
      </c>
      <c r="BK115" s="181">
        <f t="shared" si="9"/>
        <v>0</v>
      </c>
      <c r="BL115" s="15" t="s">
        <v>143</v>
      </c>
      <c r="BM115" s="15" t="s">
        <v>2818</v>
      </c>
    </row>
    <row r="116" spans="2:65" s="1" customFormat="1" ht="22.5" customHeight="1">
      <c r="B116" s="32"/>
      <c r="C116" s="170" t="s">
        <v>876</v>
      </c>
      <c r="D116" s="170" t="s">
        <v>145</v>
      </c>
      <c r="E116" s="171" t="s">
        <v>2819</v>
      </c>
      <c r="F116" s="172" t="s">
        <v>2820</v>
      </c>
      <c r="G116" s="173" t="s">
        <v>1980</v>
      </c>
      <c r="H116" s="174">
        <v>0.608</v>
      </c>
      <c r="I116" s="175"/>
      <c r="J116" s="176">
        <f t="shared" si="0"/>
        <v>0</v>
      </c>
      <c r="K116" s="172" t="s">
        <v>1286</v>
      </c>
      <c r="L116" s="52"/>
      <c r="M116" s="177" t="s">
        <v>20</v>
      </c>
      <c r="N116" s="178" t="s">
        <v>45</v>
      </c>
      <c r="O116" s="33"/>
      <c r="P116" s="179">
        <f t="shared" si="1"/>
        <v>0</v>
      </c>
      <c r="Q116" s="179">
        <v>0</v>
      </c>
      <c r="R116" s="179">
        <f t="shared" si="2"/>
        <v>0</v>
      </c>
      <c r="S116" s="179">
        <v>0</v>
      </c>
      <c r="T116" s="180">
        <f t="shared" si="3"/>
        <v>0</v>
      </c>
      <c r="AR116" s="15" t="s">
        <v>143</v>
      </c>
      <c r="AT116" s="15" t="s">
        <v>145</v>
      </c>
      <c r="AU116" s="15" t="s">
        <v>22</v>
      </c>
      <c r="AY116" s="15" t="s">
        <v>144</v>
      </c>
      <c r="BE116" s="181">
        <f t="shared" si="4"/>
        <v>0</v>
      </c>
      <c r="BF116" s="181">
        <f t="shared" si="5"/>
        <v>0</v>
      </c>
      <c r="BG116" s="181">
        <f t="shared" si="6"/>
        <v>0</v>
      </c>
      <c r="BH116" s="181">
        <f t="shared" si="7"/>
        <v>0</v>
      </c>
      <c r="BI116" s="181">
        <f t="shared" si="8"/>
        <v>0</v>
      </c>
      <c r="BJ116" s="15" t="s">
        <v>22</v>
      </c>
      <c r="BK116" s="181">
        <f t="shared" si="9"/>
        <v>0</v>
      </c>
      <c r="BL116" s="15" t="s">
        <v>143</v>
      </c>
      <c r="BM116" s="15" t="s">
        <v>2821</v>
      </c>
    </row>
    <row r="117" spans="2:65" s="1" customFormat="1" ht="22.5" customHeight="1">
      <c r="B117" s="32"/>
      <c r="C117" s="170" t="s">
        <v>880</v>
      </c>
      <c r="D117" s="170" t="s">
        <v>145</v>
      </c>
      <c r="E117" s="171" t="s">
        <v>2822</v>
      </c>
      <c r="F117" s="172" t="s">
        <v>2823</v>
      </c>
      <c r="G117" s="173" t="s">
        <v>1586</v>
      </c>
      <c r="H117" s="174">
        <v>1.322</v>
      </c>
      <c r="I117" s="175"/>
      <c r="J117" s="176">
        <f t="shared" si="0"/>
        <v>0</v>
      </c>
      <c r="K117" s="172" t="s">
        <v>1286</v>
      </c>
      <c r="L117" s="52"/>
      <c r="M117" s="177" t="s">
        <v>20</v>
      </c>
      <c r="N117" s="178" t="s">
        <v>45</v>
      </c>
      <c r="O117" s="33"/>
      <c r="P117" s="179">
        <f t="shared" si="1"/>
        <v>0</v>
      </c>
      <c r="Q117" s="179">
        <v>0</v>
      </c>
      <c r="R117" s="179">
        <f t="shared" si="2"/>
        <v>0</v>
      </c>
      <c r="S117" s="179">
        <v>0</v>
      </c>
      <c r="T117" s="180">
        <f t="shared" si="3"/>
        <v>0</v>
      </c>
      <c r="AR117" s="15" t="s">
        <v>143</v>
      </c>
      <c r="AT117" s="15" t="s">
        <v>145</v>
      </c>
      <c r="AU117" s="15" t="s">
        <v>22</v>
      </c>
      <c r="AY117" s="15" t="s">
        <v>144</v>
      </c>
      <c r="BE117" s="181">
        <f t="shared" si="4"/>
        <v>0</v>
      </c>
      <c r="BF117" s="181">
        <f t="shared" si="5"/>
        <v>0</v>
      </c>
      <c r="BG117" s="181">
        <f t="shared" si="6"/>
        <v>0</v>
      </c>
      <c r="BH117" s="181">
        <f t="shared" si="7"/>
        <v>0</v>
      </c>
      <c r="BI117" s="181">
        <f t="shared" si="8"/>
        <v>0</v>
      </c>
      <c r="BJ117" s="15" t="s">
        <v>22</v>
      </c>
      <c r="BK117" s="181">
        <f t="shared" si="9"/>
        <v>0</v>
      </c>
      <c r="BL117" s="15" t="s">
        <v>143</v>
      </c>
      <c r="BM117" s="15" t="s">
        <v>2824</v>
      </c>
    </row>
    <row r="118" spans="2:65" s="1" customFormat="1" ht="22.5" customHeight="1">
      <c r="B118" s="32"/>
      <c r="C118" s="170" t="s">
        <v>884</v>
      </c>
      <c r="D118" s="170" t="s">
        <v>145</v>
      </c>
      <c r="E118" s="171" t="s">
        <v>2825</v>
      </c>
      <c r="F118" s="172" t="s">
        <v>2826</v>
      </c>
      <c r="G118" s="173" t="s">
        <v>1586</v>
      </c>
      <c r="H118" s="174">
        <v>40.266</v>
      </c>
      <c r="I118" s="175"/>
      <c r="J118" s="176">
        <f t="shared" si="0"/>
        <v>0</v>
      </c>
      <c r="K118" s="172" t="s">
        <v>1286</v>
      </c>
      <c r="L118" s="52"/>
      <c r="M118" s="177" t="s">
        <v>20</v>
      </c>
      <c r="N118" s="178" t="s">
        <v>45</v>
      </c>
      <c r="O118" s="33"/>
      <c r="P118" s="179">
        <f t="shared" si="1"/>
        <v>0</v>
      </c>
      <c r="Q118" s="179">
        <v>0</v>
      </c>
      <c r="R118" s="179">
        <f t="shared" si="2"/>
        <v>0</v>
      </c>
      <c r="S118" s="179">
        <v>0</v>
      </c>
      <c r="T118" s="180">
        <f t="shared" si="3"/>
        <v>0</v>
      </c>
      <c r="AR118" s="15" t="s">
        <v>143</v>
      </c>
      <c r="AT118" s="15" t="s">
        <v>145</v>
      </c>
      <c r="AU118" s="15" t="s">
        <v>22</v>
      </c>
      <c r="AY118" s="15" t="s">
        <v>144</v>
      </c>
      <c r="BE118" s="181">
        <f t="shared" si="4"/>
        <v>0</v>
      </c>
      <c r="BF118" s="181">
        <f t="shared" si="5"/>
        <v>0</v>
      </c>
      <c r="BG118" s="181">
        <f t="shared" si="6"/>
        <v>0</v>
      </c>
      <c r="BH118" s="181">
        <f t="shared" si="7"/>
        <v>0</v>
      </c>
      <c r="BI118" s="181">
        <f t="shared" si="8"/>
        <v>0</v>
      </c>
      <c r="BJ118" s="15" t="s">
        <v>22</v>
      </c>
      <c r="BK118" s="181">
        <f t="shared" si="9"/>
        <v>0</v>
      </c>
      <c r="BL118" s="15" t="s">
        <v>143</v>
      </c>
      <c r="BM118" s="15" t="s">
        <v>2827</v>
      </c>
    </row>
    <row r="119" spans="2:65" s="1" customFormat="1" ht="22.5" customHeight="1">
      <c r="B119" s="32"/>
      <c r="C119" s="170" t="s">
        <v>888</v>
      </c>
      <c r="D119" s="170" t="s">
        <v>145</v>
      </c>
      <c r="E119" s="171" t="s">
        <v>2828</v>
      </c>
      <c r="F119" s="172" t="s">
        <v>2829</v>
      </c>
      <c r="G119" s="173" t="s">
        <v>1980</v>
      </c>
      <c r="H119" s="174">
        <v>0.421</v>
      </c>
      <c r="I119" s="175"/>
      <c r="J119" s="176">
        <f t="shared" si="0"/>
        <v>0</v>
      </c>
      <c r="K119" s="172" t="s">
        <v>1286</v>
      </c>
      <c r="L119" s="52"/>
      <c r="M119" s="177" t="s">
        <v>20</v>
      </c>
      <c r="N119" s="178" t="s">
        <v>45</v>
      </c>
      <c r="O119" s="33"/>
      <c r="P119" s="179">
        <f t="shared" si="1"/>
        <v>0</v>
      </c>
      <c r="Q119" s="179">
        <v>0</v>
      </c>
      <c r="R119" s="179">
        <f t="shared" si="2"/>
        <v>0</v>
      </c>
      <c r="S119" s="179">
        <v>0</v>
      </c>
      <c r="T119" s="180">
        <f t="shared" si="3"/>
        <v>0</v>
      </c>
      <c r="AR119" s="15" t="s">
        <v>143</v>
      </c>
      <c r="AT119" s="15" t="s">
        <v>145</v>
      </c>
      <c r="AU119" s="15" t="s">
        <v>22</v>
      </c>
      <c r="AY119" s="15" t="s">
        <v>144</v>
      </c>
      <c r="BE119" s="181">
        <f t="shared" si="4"/>
        <v>0</v>
      </c>
      <c r="BF119" s="181">
        <f t="shared" si="5"/>
        <v>0</v>
      </c>
      <c r="BG119" s="181">
        <f t="shared" si="6"/>
        <v>0</v>
      </c>
      <c r="BH119" s="181">
        <f t="shared" si="7"/>
        <v>0</v>
      </c>
      <c r="BI119" s="181">
        <f t="shared" si="8"/>
        <v>0</v>
      </c>
      <c r="BJ119" s="15" t="s">
        <v>22</v>
      </c>
      <c r="BK119" s="181">
        <f t="shared" si="9"/>
        <v>0</v>
      </c>
      <c r="BL119" s="15" t="s">
        <v>143</v>
      </c>
      <c r="BM119" s="15" t="s">
        <v>2830</v>
      </c>
    </row>
    <row r="120" spans="2:65" s="1" customFormat="1" ht="22.5" customHeight="1">
      <c r="B120" s="32"/>
      <c r="C120" s="170" t="s">
        <v>892</v>
      </c>
      <c r="D120" s="170" t="s">
        <v>145</v>
      </c>
      <c r="E120" s="171" t="s">
        <v>2831</v>
      </c>
      <c r="F120" s="172" t="s">
        <v>2832</v>
      </c>
      <c r="G120" s="173" t="s">
        <v>1903</v>
      </c>
      <c r="H120" s="174">
        <v>1</v>
      </c>
      <c r="I120" s="175"/>
      <c r="J120" s="176">
        <f t="shared" si="0"/>
        <v>0</v>
      </c>
      <c r="K120" s="172" t="s">
        <v>1286</v>
      </c>
      <c r="L120" s="52"/>
      <c r="M120" s="177" t="s">
        <v>20</v>
      </c>
      <c r="N120" s="178" t="s">
        <v>45</v>
      </c>
      <c r="O120" s="33"/>
      <c r="P120" s="179">
        <f t="shared" si="1"/>
        <v>0</v>
      </c>
      <c r="Q120" s="179">
        <v>0</v>
      </c>
      <c r="R120" s="179">
        <f t="shared" si="2"/>
        <v>0</v>
      </c>
      <c r="S120" s="179">
        <v>0</v>
      </c>
      <c r="T120" s="180">
        <f t="shared" si="3"/>
        <v>0</v>
      </c>
      <c r="AR120" s="15" t="s">
        <v>143</v>
      </c>
      <c r="AT120" s="15" t="s">
        <v>145</v>
      </c>
      <c r="AU120" s="15" t="s">
        <v>22</v>
      </c>
      <c r="AY120" s="15" t="s">
        <v>144</v>
      </c>
      <c r="BE120" s="181">
        <f t="shared" si="4"/>
        <v>0</v>
      </c>
      <c r="BF120" s="181">
        <f t="shared" si="5"/>
        <v>0</v>
      </c>
      <c r="BG120" s="181">
        <f t="shared" si="6"/>
        <v>0</v>
      </c>
      <c r="BH120" s="181">
        <f t="shared" si="7"/>
        <v>0</v>
      </c>
      <c r="BI120" s="181">
        <f t="shared" si="8"/>
        <v>0</v>
      </c>
      <c r="BJ120" s="15" t="s">
        <v>22</v>
      </c>
      <c r="BK120" s="181">
        <f t="shared" si="9"/>
        <v>0</v>
      </c>
      <c r="BL120" s="15" t="s">
        <v>143</v>
      </c>
      <c r="BM120" s="15" t="s">
        <v>2833</v>
      </c>
    </row>
    <row r="121" spans="2:65" s="1" customFormat="1" ht="22.5" customHeight="1">
      <c r="B121" s="32"/>
      <c r="C121" s="170" t="s">
        <v>896</v>
      </c>
      <c r="D121" s="170" t="s">
        <v>145</v>
      </c>
      <c r="E121" s="171" t="s">
        <v>2834</v>
      </c>
      <c r="F121" s="172" t="s">
        <v>2835</v>
      </c>
      <c r="G121" s="173" t="s">
        <v>1550</v>
      </c>
      <c r="H121" s="174">
        <v>41.976</v>
      </c>
      <c r="I121" s="175"/>
      <c r="J121" s="176">
        <f t="shared" si="0"/>
        <v>0</v>
      </c>
      <c r="K121" s="172" t="s">
        <v>1286</v>
      </c>
      <c r="L121" s="52"/>
      <c r="M121" s="177" t="s">
        <v>20</v>
      </c>
      <c r="N121" s="178" t="s">
        <v>45</v>
      </c>
      <c r="O121" s="33"/>
      <c r="P121" s="179">
        <f t="shared" si="1"/>
        <v>0</v>
      </c>
      <c r="Q121" s="179">
        <v>0</v>
      </c>
      <c r="R121" s="179">
        <f t="shared" si="2"/>
        <v>0</v>
      </c>
      <c r="S121" s="179">
        <v>0</v>
      </c>
      <c r="T121" s="180">
        <f t="shared" si="3"/>
        <v>0</v>
      </c>
      <c r="AR121" s="15" t="s">
        <v>143</v>
      </c>
      <c r="AT121" s="15" t="s">
        <v>145</v>
      </c>
      <c r="AU121" s="15" t="s">
        <v>22</v>
      </c>
      <c r="AY121" s="15" t="s">
        <v>144</v>
      </c>
      <c r="BE121" s="181">
        <f t="shared" si="4"/>
        <v>0</v>
      </c>
      <c r="BF121" s="181">
        <f t="shared" si="5"/>
        <v>0</v>
      </c>
      <c r="BG121" s="181">
        <f t="shared" si="6"/>
        <v>0</v>
      </c>
      <c r="BH121" s="181">
        <f t="shared" si="7"/>
        <v>0</v>
      </c>
      <c r="BI121" s="181">
        <f t="shared" si="8"/>
        <v>0</v>
      </c>
      <c r="BJ121" s="15" t="s">
        <v>22</v>
      </c>
      <c r="BK121" s="181">
        <f t="shared" si="9"/>
        <v>0</v>
      </c>
      <c r="BL121" s="15" t="s">
        <v>143</v>
      </c>
      <c r="BM121" s="15" t="s">
        <v>2836</v>
      </c>
    </row>
    <row r="122" spans="2:65" s="1" customFormat="1" ht="22.5" customHeight="1">
      <c r="B122" s="32"/>
      <c r="C122" s="170" t="s">
        <v>900</v>
      </c>
      <c r="D122" s="170" t="s">
        <v>145</v>
      </c>
      <c r="E122" s="171" t="s">
        <v>2837</v>
      </c>
      <c r="F122" s="172" t="s">
        <v>2838</v>
      </c>
      <c r="G122" s="173" t="s">
        <v>1903</v>
      </c>
      <c r="H122" s="174">
        <v>1</v>
      </c>
      <c r="I122" s="175"/>
      <c r="J122" s="176">
        <f t="shared" si="0"/>
        <v>0</v>
      </c>
      <c r="K122" s="172" t="s">
        <v>149</v>
      </c>
      <c r="L122" s="52"/>
      <c r="M122" s="177" t="s">
        <v>20</v>
      </c>
      <c r="N122" s="178" t="s">
        <v>45</v>
      </c>
      <c r="O122" s="33"/>
      <c r="P122" s="179">
        <f t="shared" si="1"/>
        <v>0</v>
      </c>
      <c r="Q122" s="179">
        <v>0</v>
      </c>
      <c r="R122" s="179">
        <f t="shared" si="2"/>
        <v>0</v>
      </c>
      <c r="S122" s="179">
        <v>0</v>
      </c>
      <c r="T122" s="180">
        <f t="shared" si="3"/>
        <v>0</v>
      </c>
      <c r="AR122" s="15" t="s">
        <v>143</v>
      </c>
      <c r="AT122" s="15" t="s">
        <v>145</v>
      </c>
      <c r="AU122" s="15" t="s">
        <v>22</v>
      </c>
      <c r="AY122" s="15" t="s">
        <v>144</v>
      </c>
      <c r="BE122" s="181">
        <f t="shared" si="4"/>
        <v>0</v>
      </c>
      <c r="BF122" s="181">
        <f t="shared" si="5"/>
        <v>0</v>
      </c>
      <c r="BG122" s="181">
        <f t="shared" si="6"/>
        <v>0</v>
      </c>
      <c r="BH122" s="181">
        <f t="shared" si="7"/>
        <v>0</v>
      </c>
      <c r="BI122" s="181">
        <f t="shared" si="8"/>
        <v>0</v>
      </c>
      <c r="BJ122" s="15" t="s">
        <v>22</v>
      </c>
      <c r="BK122" s="181">
        <f t="shared" si="9"/>
        <v>0</v>
      </c>
      <c r="BL122" s="15" t="s">
        <v>143</v>
      </c>
      <c r="BM122" s="15" t="s">
        <v>2839</v>
      </c>
    </row>
    <row r="123" spans="2:65" s="1" customFormat="1" ht="22.5" customHeight="1">
      <c r="B123" s="32"/>
      <c r="C123" s="170" t="s">
        <v>904</v>
      </c>
      <c r="D123" s="170" t="s">
        <v>145</v>
      </c>
      <c r="E123" s="171" t="s">
        <v>2840</v>
      </c>
      <c r="F123" s="172" t="s">
        <v>2841</v>
      </c>
      <c r="G123" s="173" t="s">
        <v>1903</v>
      </c>
      <c r="H123" s="174">
        <v>1</v>
      </c>
      <c r="I123" s="175"/>
      <c r="J123" s="176">
        <f t="shared" si="0"/>
        <v>0</v>
      </c>
      <c r="K123" s="172" t="s">
        <v>149</v>
      </c>
      <c r="L123" s="52"/>
      <c r="M123" s="177" t="s">
        <v>20</v>
      </c>
      <c r="N123" s="178" t="s">
        <v>45</v>
      </c>
      <c r="O123" s="33"/>
      <c r="P123" s="179">
        <f t="shared" si="1"/>
        <v>0</v>
      </c>
      <c r="Q123" s="179">
        <v>0</v>
      </c>
      <c r="R123" s="179">
        <f t="shared" si="2"/>
        <v>0</v>
      </c>
      <c r="S123" s="179">
        <v>0</v>
      </c>
      <c r="T123" s="180">
        <f t="shared" si="3"/>
        <v>0</v>
      </c>
      <c r="AR123" s="15" t="s">
        <v>143</v>
      </c>
      <c r="AT123" s="15" t="s">
        <v>145</v>
      </c>
      <c r="AU123" s="15" t="s">
        <v>22</v>
      </c>
      <c r="AY123" s="15" t="s">
        <v>144</v>
      </c>
      <c r="BE123" s="181">
        <f t="shared" si="4"/>
        <v>0</v>
      </c>
      <c r="BF123" s="181">
        <f t="shared" si="5"/>
        <v>0</v>
      </c>
      <c r="BG123" s="181">
        <f t="shared" si="6"/>
        <v>0</v>
      </c>
      <c r="BH123" s="181">
        <f t="shared" si="7"/>
        <v>0</v>
      </c>
      <c r="BI123" s="181">
        <f t="shared" si="8"/>
        <v>0</v>
      </c>
      <c r="BJ123" s="15" t="s">
        <v>22</v>
      </c>
      <c r="BK123" s="181">
        <f t="shared" si="9"/>
        <v>0</v>
      </c>
      <c r="BL123" s="15" t="s">
        <v>143</v>
      </c>
      <c r="BM123" s="15" t="s">
        <v>2842</v>
      </c>
    </row>
    <row r="124" spans="2:65" s="1" customFormat="1" ht="22.5" customHeight="1">
      <c r="B124" s="32"/>
      <c r="C124" s="170" t="s">
        <v>916</v>
      </c>
      <c r="D124" s="170" t="s">
        <v>145</v>
      </c>
      <c r="E124" s="171" t="s">
        <v>2843</v>
      </c>
      <c r="F124" s="172" t="s">
        <v>2844</v>
      </c>
      <c r="G124" s="173" t="s">
        <v>1586</v>
      </c>
      <c r="H124" s="174">
        <v>22.63</v>
      </c>
      <c r="I124" s="175"/>
      <c r="J124" s="176">
        <f t="shared" si="0"/>
        <v>0</v>
      </c>
      <c r="K124" s="172" t="s">
        <v>1286</v>
      </c>
      <c r="L124" s="52"/>
      <c r="M124" s="177" t="s">
        <v>20</v>
      </c>
      <c r="N124" s="178" t="s">
        <v>45</v>
      </c>
      <c r="O124" s="33"/>
      <c r="P124" s="179">
        <f t="shared" si="1"/>
        <v>0</v>
      </c>
      <c r="Q124" s="179">
        <v>0</v>
      </c>
      <c r="R124" s="179">
        <f t="shared" si="2"/>
        <v>0</v>
      </c>
      <c r="S124" s="179">
        <v>0</v>
      </c>
      <c r="T124" s="180">
        <f t="shared" si="3"/>
        <v>0</v>
      </c>
      <c r="AR124" s="15" t="s">
        <v>143</v>
      </c>
      <c r="AT124" s="15" t="s">
        <v>145</v>
      </c>
      <c r="AU124" s="15" t="s">
        <v>22</v>
      </c>
      <c r="AY124" s="15" t="s">
        <v>144</v>
      </c>
      <c r="BE124" s="181">
        <f t="shared" si="4"/>
        <v>0</v>
      </c>
      <c r="BF124" s="181">
        <f t="shared" si="5"/>
        <v>0</v>
      </c>
      <c r="BG124" s="181">
        <f t="shared" si="6"/>
        <v>0</v>
      </c>
      <c r="BH124" s="181">
        <f t="shared" si="7"/>
        <v>0</v>
      </c>
      <c r="BI124" s="181">
        <f t="shared" si="8"/>
        <v>0</v>
      </c>
      <c r="BJ124" s="15" t="s">
        <v>22</v>
      </c>
      <c r="BK124" s="181">
        <f t="shared" si="9"/>
        <v>0</v>
      </c>
      <c r="BL124" s="15" t="s">
        <v>143</v>
      </c>
      <c r="BM124" s="15" t="s">
        <v>2845</v>
      </c>
    </row>
    <row r="125" spans="2:65" s="1" customFormat="1" ht="22.5" customHeight="1">
      <c r="B125" s="32"/>
      <c r="C125" s="170" t="s">
        <v>920</v>
      </c>
      <c r="D125" s="170" t="s">
        <v>145</v>
      </c>
      <c r="E125" s="171" t="s">
        <v>2846</v>
      </c>
      <c r="F125" s="172" t="s">
        <v>2847</v>
      </c>
      <c r="G125" s="173" t="s">
        <v>1550</v>
      </c>
      <c r="H125" s="174">
        <v>239.162</v>
      </c>
      <c r="I125" s="175"/>
      <c r="J125" s="176">
        <f t="shared" si="0"/>
        <v>0</v>
      </c>
      <c r="K125" s="172" t="s">
        <v>1286</v>
      </c>
      <c r="L125" s="52"/>
      <c r="M125" s="177" t="s">
        <v>20</v>
      </c>
      <c r="N125" s="178" t="s">
        <v>45</v>
      </c>
      <c r="O125" s="33"/>
      <c r="P125" s="179">
        <f t="shared" si="1"/>
        <v>0</v>
      </c>
      <c r="Q125" s="179">
        <v>0</v>
      </c>
      <c r="R125" s="179">
        <f t="shared" si="2"/>
        <v>0</v>
      </c>
      <c r="S125" s="179">
        <v>0</v>
      </c>
      <c r="T125" s="180">
        <f t="shared" si="3"/>
        <v>0</v>
      </c>
      <c r="AR125" s="15" t="s">
        <v>143</v>
      </c>
      <c r="AT125" s="15" t="s">
        <v>145</v>
      </c>
      <c r="AU125" s="15" t="s">
        <v>22</v>
      </c>
      <c r="AY125" s="15" t="s">
        <v>144</v>
      </c>
      <c r="BE125" s="181">
        <f t="shared" si="4"/>
        <v>0</v>
      </c>
      <c r="BF125" s="181">
        <f t="shared" si="5"/>
        <v>0</v>
      </c>
      <c r="BG125" s="181">
        <f t="shared" si="6"/>
        <v>0</v>
      </c>
      <c r="BH125" s="181">
        <f t="shared" si="7"/>
        <v>0</v>
      </c>
      <c r="BI125" s="181">
        <f t="shared" si="8"/>
        <v>0</v>
      </c>
      <c r="BJ125" s="15" t="s">
        <v>22</v>
      </c>
      <c r="BK125" s="181">
        <f t="shared" si="9"/>
        <v>0</v>
      </c>
      <c r="BL125" s="15" t="s">
        <v>143</v>
      </c>
      <c r="BM125" s="15" t="s">
        <v>2848</v>
      </c>
    </row>
    <row r="126" spans="2:65" s="1" customFormat="1" ht="22.5" customHeight="1">
      <c r="B126" s="32"/>
      <c r="C126" s="170" t="s">
        <v>923</v>
      </c>
      <c r="D126" s="170" t="s">
        <v>145</v>
      </c>
      <c r="E126" s="171" t="s">
        <v>2849</v>
      </c>
      <c r="F126" s="172" t="s">
        <v>2850</v>
      </c>
      <c r="G126" s="173" t="s">
        <v>1550</v>
      </c>
      <c r="H126" s="174">
        <v>239.162</v>
      </c>
      <c r="I126" s="175"/>
      <c r="J126" s="176">
        <f t="shared" si="0"/>
        <v>0</v>
      </c>
      <c r="K126" s="172" t="s">
        <v>1286</v>
      </c>
      <c r="L126" s="52"/>
      <c r="M126" s="177" t="s">
        <v>20</v>
      </c>
      <c r="N126" s="178" t="s">
        <v>45</v>
      </c>
      <c r="O126" s="33"/>
      <c r="P126" s="179">
        <f t="shared" si="1"/>
        <v>0</v>
      </c>
      <c r="Q126" s="179">
        <v>0</v>
      </c>
      <c r="R126" s="179">
        <f t="shared" si="2"/>
        <v>0</v>
      </c>
      <c r="S126" s="179">
        <v>0</v>
      </c>
      <c r="T126" s="180">
        <f t="shared" si="3"/>
        <v>0</v>
      </c>
      <c r="AR126" s="15" t="s">
        <v>143</v>
      </c>
      <c r="AT126" s="15" t="s">
        <v>145</v>
      </c>
      <c r="AU126" s="15" t="s">
        <v>22</v>
      </c>
      <c r="AY126" s="15" t="s">
        <v>144</v>
      </c>
      <c r="BE126" s="181">
        <f t="shared" si="4"/>
        <v>0</v>
      </c>
      <c r="BF126" s="181">
        <f t="shared" si="5"/>
        <v>0</v>
      </c>
      <c r="BG126" s="181">
        <f t="shared" si="6"/>
        <v>0</v>
      </c>
      <c r="BH126" s="181">
        <f t="shared" si="7"/>
        <v>0</v>
      </c>
      <c r="BI126" s="181">
        <f t="shared" si="8"/>
        <v>0</v>
      </c>
      <c r="BJ126" s="15" t="s">
        <v>22</v>
      </c>
      <c r="BK126" s="181">
        <f t="shared" si="9"/>
        <v>0</v>
      </c>
      <c r="BL126" s="15" t="s">
        <v>143</v>
      </c>
      <c r="BM126" s="15" t="s">
        <v>2851</v>
      </c>
    </row>
    <row r="127" spans="2:65" s="1" customFormat="1" ht="22.5" customHeight="1">
      <c r="B127" s="32"/>
      <c r="C127" s="170" t="s">
        <v>929</v>
      </c>
      <c r="D127" s="170" t="s">
        <v>145</v>
      </c>
      <c r="E127" s="171" t="s">
        <v>2852</v>
      </c>
      <c r="F127" s="172" t="s">
        <v>2853</v>
      </c>
      <c r="G127" s="173" t="s">
        <v>1980</v>
      </c>
      <c r="H127" s="174">
        <v>2.04</v>
      </c>
      <c r="I127" s="175"/>
      <c r="J127" s="176">
        <f t="shared" si="0"/>
        <v>0</v>
      </c>
      <c r="K127" s="172" t="s">
        <v>1286</v>
      </c>
      <c r="L127" s="52"/>
      <c r="M127" s="177" t="s">
        <v>20</v>
      </c>
      <c r="N127" s="178" t="s">
        <v>45</v>
      </c>
      <c r="O127" s="33"/>
      <c r="P127" s="179">
        <f t="shared" si="1"/>
        <v>0</v>
      </c>
      <c r="Q127" s="179">
        <v>0</v>
      </c>
      <c r="R127" s="179">
        <f t="shared" si="2"/>
        <v>0</v>
      </c>
      <c r="S127" s="179">
        <v>0</v>
      </c>
      <c r="T127" s="180">
        <f t="shared" si="3"/>
        <v>0</v>
      </c>
      <c r="AR127" s="15" t="s">
        <v>143</v>
      </c>
      <c r="AT127" s="15" t="s">
        <v>145</v>
      </c>
      <c r="AU127" s="15" t="s">
        <v>22</v>
      </c>
      <c r="AY127" s="15" t="s">
        <v>144</v>
      </c>
      <c r="BE127" s="181">
        <f t="shared" si="4"/>
        <v>0</v>
      </c>
      <c r="BF127" s="181">
        <f t="shared" si="5"/>
        <v>0</v>
      </c>
      <c r="BG127" s="181">
        <f t="shared" si="6"/>
        <v>0</v>
      </c>
      <c r="BH127" s="181">
        <f t="shared" si="7"/>
        <v>0</v>
      </c>
      <c r="BI127" s="181">
        <f t="shared" si="8"/>
        <v>0</v>
      </c>
      <c r="BJ127" s="15" t="s">
        <v>22</v>
      </c>
      <c r="BK127" s="181">
        <f t="shared" si="9"/>
        <v>0</v>
      </c>
      <c r="BL127" s="15" t="s">
        <v>143</v>
      </c>
      <c r="BM127" s="15" t="s">
        <v>2854</v>
      </c>
    </row>
    <row r="128" spans="2:65" s="1" customFormat="1" ht="22.5" customHeight="1">
      <c r="B128" s="32"/>
      <c r="C128" s="170" t="s">
        <v>933</v>
      </c>
      <c r="D128" s="170" t="s">
        <v>145</v>
      </c>
      <c r="E128" s="171" t="s">
        <v>2855</v>
      </c>
      <c r="F128" s="172" t="s">
        <v>2856</v>
      </c>
      <c r="G128" s="173" t="s">
        <v>1550</v>
      </c>
      <c r="H128" s="174">
        <v>266.425</v>
      </c>
      <c r="I128" s="175"/>
      <c r="J128" s="176">
        <f t="shared" si="0"/>
        <v>0</v>
      </c>
      <c r="K128" s="172" t="s">
        <v>1286</v>
      </c>
      <c r="L128" s="52"/>
      <c r="M128" s="177" t="s">
        <v>20</v>
      </c>
      <c r="N128" s="178" t="s">
        <v>45</v>
      </c>
      <c r="O128" s="33"/>
      <c r="P128" s="179">
        <f t="shared" si="1"/>
        <v>0</v>
      </c>
      <c r="Q128" s="179">
        <v>0</v>
      </c>
      <c r="R128" s="179">
        <f t="shared" si="2"/>
        <v>0</v>
      </c>
      <c r="S128" s="179">
        <v>0</v>
      </c>
      <c r="T128" s="180">
        <f t="shared" si="3"/>
        <v>0</v>
      </c>
      <c r="AR128" s="15" t="s">
        <v>143</v>
      </c>
      <c r="AT128" s="15" t="s">
        <v>145</v>
      </c>
      <c r="AU128" s="15" t="s">
        <v>22</v>
      </c>
      <c r="AY128" s="15" t="s">
        <v>144</v>
      </c>
      <c r="BE128" s="181">
        <f t="shared" si="4"/>
        <v>0</v>
      </c>
      <c r="BF128" s="181">
        <f t="shared" si="5"/>
        <v>0</v>
      </c>
      <c r="BG128" s="181">
        <f t="shared" si="6"/>
        <v>0</v>
      </c>
      <c r="BH128" s="181">
        <f t="shared" si="7"/>
        <v>0</v>
      </c>
      <c r="BI128" s="181">
        <f t="shared" si="8"/>
        <v>0</v>
      </c>
      <c r="BJ128" s="15" t="s">
        <v>22</v>
      </c>
      <c r="BK128" s="181">
        <f t="shared" si="9"/>
        <v>0</v>
      </c>
      <c r="BL128" s="15" t="s">
        <v>143</v>
      </c>
      <c r="BM128" s="15" t="s">
        <v>2857</v>
      </c>
    </row>
    <row r="129" spans="2:65" s="1" customFormat="1" ht="22.5" customHeight="1">
      <c r="B129" s="32"/>
      <c r="C129" s="170" t="s">
        <v>937</v>
      </c>
      <c r="D129" s="170" t="s">
        <v>145</v>
      </c>
      <c r="E129" s="171" t="s">
        <v>2858</v>
      </c>
      <c r="F129" s="172" t="s">
        <v>2859</v>
      </c>
      <c r="G129" s="173" t="s">
        <v>1550</v>
      </c>
      <c r="H129" s="174">
        <v>1001.641</v>
      </c>
      <c r="I129" s="175"/>
      <c r="J129" s="176">
        <f t="shared" si="0"/>
        <v>0</v>
      </c>
      <c r="K129" s="172" t="s">
        <v>1286</v>
      </c>
      <c r="L129" s="52"/>
      <c r="M129" s="177" t="s">
        <v>20</v>
      </c>
      <c r="N129" s="178" t="s">
        <v>45</v>
      </c>
      <c r="O129" s="33"/>
      <c r="P129" s="179">
        <f t="shared" si="1"/>
        <v>0</v>
      </c>
      <c r="Q129" s="179">
        <v>0</v>
      </c>
      <c r="R129" s="179">
        <f t="shared" si="2"/>
        <v>0</v>
      </c>
      <c r="S129" s="179">
        <v>0</v>
      </c>
      <c r="T129" s="180">
        <f t="shared" si="3"/>
        <v>0</v>
      </c>
      <c r="AR129" s="15" t="s">
        <v>143</v>
      </c>
      <c r="AT129" s="15" t="s">
        <v>145</v>
      </c>
      <c r="AU129" s="15" t="s">
        <v>22</v>
      </c>
      <c r="AY129" s="15" t="s">
        <v>144</v>
      </c>
      <c r="BE129" s="181">
        <f t="shared" si="4"/>
        <v>0</v>
      </c>
      <c r="BF129" s="181">
        <f t="shared" si="5"/>
        <v>0</v>
      </c>
      <c r="BG129" s="181">
        <f t="shared" si="6"/>
        <v>0</v>
      </c>
      <c r="BH129" s="181">
        <f t="shared" si="7"/>
        <v>0</v>
      </c>
      <c r="BI129" s="181">
        <f t="shared" si="8"/>
        <v>0</v>
      </c>
      <c r="BJ129" s="15" t="s">
        <v>22</v>
      </c>
      <c r="BK129" s="181">
        <f t="shared" si="9"/>
        <v>0</v>
      </c>
      <c r="BL129" s="15" t="s">
        <v>143</v>
      </c>
      <c r="BM129" s="15" t="s">
        <v>2860</v>
      </c>
    </row>
    <row r="130" spans="2:65" s="1" customFormat="1" ht="22.5" customHeight="1">
      <c r="B130" s="32"/>
      <c r="C130" s="170" t="s">
        <v>941</v>
      </c>
      <c r="D130" s="170" t="s">
        <v>145</v>
      </c>
      <c r="E130" s="171" t="s">
        <v>2861</v>
      </c>
      <c r="F130" s="172" t="s">
        <v>2862</v>
      </c>
      <c r="G130" s="173" t="s">
        <v>1550</v>
      </c>
      <c r="H130" s="174">
        <v>43.116</v>
      </c>
      <c r="I130" s="175"/>
      <c r="J130" s="176">
        <f t="shared" si="0"/>
        <v>0</v>
      </c>
      <c r="K130" s="172" t="s">
        <v>1286</v>
      </c>
      <c r="L130" s="52"/>
      <c r="M130" s="177" t="s">
        <v>20</v>
      </c>
      <c r="N130" s="178" t="s">
        <v>45</v>
      </c>
      <c r="O130" s="33"/>
      <c r="P130" s="179">
        <f t="shared" si="1"/>
        <v>0</v>
      </c>
      <c r="Q130" s="179">
        <v>0</v>
      </c>
      <c r="R130" s="179">
        <f t="shared" si="2"/>
        <v>0</v>
      </c>
      <c r="S130" s="179">
        <v>0</v>
      </c>
      <c r="T130" s="180">
        <f t="shared" si="3"/>
        <v>0</v>
      </c>
      <c r="AR130" s="15" t="s">
        <v>143</v>
      </c>
      <c r="AT130" s="15" t="s">
        <v>145</v>
      </c>
      <c r="AU130" s="15" t="s">
        <v>22</v>
      </c>
      <c r="AY130" s="15" t="s">
        <v>144</v>
      </c>
      <c r="BE130" s="181">
        <f t="shared" si="4"/>
        <v>0</v>
      </c>
      <c r="BF130" s="181">
        <f t="shared" si="5"/>
        <v>0</v>
      </c>
      <c r="BG130" s="181">
        <f t="shared" si="6"/>
        <v>0</v>
      </c>
      <c r="BH130" s="181">
        <f t="shared" si="7"/>
        <v>0</v>
      </c>
      <c r="BI130" s="181">
        <f t="shared" si="8"/>
        <v>0</v>
      </c>
      <c r="BJ130" s="15" t="s">
        <v>22</v>
      </c>
      <c r="BK130" s="181">
        <f t="shared" si="9"/>
        <v>0</v>
      </c>
      <c r="BL130" s="15" t="s">
        <v>143</v>
      </c>
      <c r="BM130" s="15" t="s">
        <v>2863</v>
      </c>
    </row>
    <row r="131" spans="2:65" s="1" customFormat="1" ht="22.5" customHeight="1">
      <c r="B131" s="32"/>
      <c r="C131" s="170" t="s">
        <v>945</v>
      </c>
      <c r="D131" s="170" t="s">
        <v>145</v>
      </c>
      <c r="E131" s="171" t="s">
        <v>2864</v>
      </c>
      <c r="F131" s="172" t="s">
        <v>2865</v>
      </c>
      <c r="G131" s="173" t="s">
        <v>1586</v>
      </c>
      <c r="H131" s="174">
        <v>3.151</v>
      </c>
      <c r="I131" s="175"/>
      <c r="J131" s="176">
        <f t="shared" si="0"/>
        <v>0</v>
      </c>
      <c r="K131" s="172" t="s">
        <v>1286</v>
      </c>
      <c r="L131" s="52"/>
      <c r="M131" s="177" t="s">
        <v>20</v>
      </c>
      <c r="N131" s="178" t="s">
        <v>45</v>
      </c>
      <c r="O131" s="33"/>
      <c r="P131" s="179">
        <f t="shared" si="1"/>
        <v>0</v>
      </c>
      <c r="Q131" s="179">
        <v>0</v>
      </c>
      <c r="R131" s="179">
        <f t="shared" si="2"/>
        <v>0</v>
      </c>
      <c r="S131" s="179">
        <v>0</v>
      </c>
      <c r="T131" s="180">
        <f t="shared" si="3"/>
        <v>0</v>
      </c>
      <c r="AR131" s="15" t="s">
        <v>143</v>
      </c>
      <c r="AT131" s="15" t="s">
        <v>145</v>
      </c>
      <c r="AU131" s="15" t="s">
        <v>22</v>
      </c>
      <c r="AY131" s="15" t="s">
        <v>144</v>
      </c>
      <c r="BE131" s="181">
        <f t="shared" si="4"/>
        <v>0</v>
      </c>
      <c r="BF131" s="181">
        <f t="shared" si="5"/>
        <v>0</v>
      </c>
      <c r="BG131" s="181">
        <f t="shared" si="6"/>
        <v>0</v>
      </c>
      <c r="BH131" s="181">
        <f t="shared" si="7"/>
        <v>0</v>
      </c>
      <c r="BI131" s="181">
        <f t="shared" si="8"/>
        <v>0</v>
      </c>
      <c r="BJ131" s="15" t="s">
        <v>22</v>
      </c>
      <c r="BK131" s="181">
        <f t="shared" si="9"/>
        <v>0</v>
      </c>
      <c r="BL131" s="15" t="s">
        <v>143</v>
      </c>
      <c r="BM131" s="15" t="s">
        <v>2866</v>
      </c>
    </row>
    <row r="132" spans="2:65" s="1" customFormat="1" ht="22.5" customHeight="1">
      <c r="B132" s="32"/>
      <c r="C132" s="170" t="s">
        <v>949</v>
      </c>
      <c r="D132" s="170" t="s">
        <v>145</v>
      </c>
      <c r="E132" s="171" t="s">
        <v>2867</v>
      </c>
      <c r="F132" s="172" t="s">
        <v>2868</v>
      </c>
      <c r="G132" s="173" t="s">
        <v>1550</v>
      </c>
      <c r="H132" s="174">
        <v>33.23</v>
      </c>
      <c r="I132" s="175"/>
      <c r="J132" s="176">
        <f t="shared" si="0"/>
        <v>0</v>
      </c>
      <c r="K132" s="172" t="s">
        <v>1286</v>
      </c>
      <c r="L132" s="52"/>
      <c r="M132" s="177" t="s">
        <v>20</v>
      </c>
      <c r="N132" s="178" t="s">
        <v>45</v>
      </c>
      <c r="O132" s="33"/>
      <c r="P132" s="179">
        <f t="shared" si="1"/>
        <v>0</v>
      </c>
      <c r="Q132" s="179">
        <v>0</v>
      </c>
      <c r="R132" s="179">
        <f t="shared" si="2"/>
        <v>0</v>
      </c>
      <c r="S132" s="179">
        <v>0</v>
      </c>
      <c r="T132" s="180">
        <f t="shared" si="3"/>
        <v>0</v>
      </c>
      <c r="AR132" s="15" t="s">
        <v>143</v>
      </c>
      <c r="AT132" s="15" t="s">
        <v>145</v>
      </c>
      <c r="AU132" s="15" t="s">
        <v>22</v>
      </c>
      <c r="AY132" s="15" t="s">
        <v>144</v>
      </c>
      <c r="BE132" s="181">
        <f t="shared" si="4"/>
        <v>0</v>
      </c>
      <c r="BF132" s="181">
        <f t="shared" si="5"/>
        <v>0</v>
      </c>
      <c r="BG132" s="181">
        <f t="shared" si="6"/>
        <v>0</v>
      </c>
      <c r="BH132" s="181">
        <f t="shared" si="7"/>
        <v>0</v>
      </c>
      <c r="BI132" s="181">
        <f t="shared" si="8"/>
        <v>0</v>
      </c>
      <c r="BJ132" s="15" t="s">
        <v>22</v>
      </c>
      <c r="BK132" s="181">
        <f t="shared" si="9"/>
        <v>0</v>
      </c>
      <c r="BL132" s="15" t="s">
        <v>143</v>
      </c>
      <c r="BM132" s="15" t="s">
        <v>2869</v>
      </c>
    </row>
    <row r="133" spans="2:65" s="1" customFormat="1" ht="22.5" customHeight="1">
      <c r="B133" s="32"/>
      <c r="C133" s="170" t="s">
        <v>953</v>
      </c>
      <c r="D133" s="170" t="s">
        <v>145</v>
      </c>
      <c r="E133" s="171" t="s">
        <v>2870</v>
      </c>
      <c r="F133" s="172" t="s">
        <v>2871</v>
      </c>
      <c r="G133" s="173" t="s">
        <v>1550</v>
      </c>
      <c r="H133" s="174">
        <v>33.23</v>
      </c>
      <c r="I133" s="175"/>
      <c r="J133" s="176">
        <f t="shared" si="0"/>
        <v>0</v>
      </c>
      <c r="K133" s="172" t="s">
        <v>1286</v>
      </c>
      <c r="L133" s="52"/>
      <c r="M133" s="177" t="s">
        <v>20</v>
      </c>
      <c r="N133" s="178" t="s">
        <v>45</v>
      </c>
      <c r="O133" s="33"/>
      <c r="P133" s="179">
        <f t="shared" si="1"/>
        <v>0</v>
      </c>
      <c r="Q133" s="179">
        <v>0</v>
      </c>
      <c r="R133" s="179">
        <f t="shared" si="2"/>
        <v>0</v>
      </c>
      <c r="S133" s="179">
        <v>0</v>
      </c>
      <c r="T133" s="180">
        <f t="shared" si="3"/>
        <v>0</v>
      </c>
      <c r="AR133" s="15" t="s">
        <v>143</v>
      </c>
      <c r="AT133" s="15" t="s">
        <v>145</v>
      </c>
      <c r="AU133" s="15" t="s">
        <v>22</v>
      </c>
      <c r="AY133" s="15" t="s">
        <v>144</v>
      </c>
      <c r="BE133" s="181">
        <f t="shared" si="4"/>
        <v>0</v>
      </c>
      <c r="BF133" s="181">
        <f t="shared" si="5"/>
        <v>0</v>
      </c>
      <c r="BG133" s="181">
        <f t="shared" si="6"/>
        <v>0</v>
      </c>
      <c r="BH133" s="181">
        <f t="shared" si="7"/>
        <v>0</v>
      </c>
      <c r="BI133" s="181">
        <f t="shared" si="8"/>
        <v>0</v>
      </c>
      <c r="BJ133" s="15" t="s">
        <v>22</v>
      </c>
      <c r="BK133" s="181">
        <f t="shared" si="9"/>
        <v>0</v>
      </c>
      <c r="BL133" s="15" t="s">
        <v>143</v>
      </c>
      <c r="BM133" s="15" t="s">
        <v>2872</v>
      </c>
    </row>
    <row r="134" spans="2:65" s="1" customFormat="1" ht="22.5" customHeight="1">
      <c r="B134" s="32"/>
      <c r="C134" s="170" t="s">
        <v>28</v>
      </c>
      <c r="D134" s="170" t="s">
        <v>145</v>
      </c>
      <c r="E134" s="171" t="s">
        <v>2873</v>
      </c>
      <c r="F134" s="172" t="s">
        <v>2874</v>
      </c>
      <c r="G134" s="173" t="s">
        <v>1550</v>
      </c>
      <c r="H134" s="174">
        <v>12.77</v>
      </c>
      <c r="I134" s="175"/>
      <c r="J134" s="176">
        <f t="shared" si="0"/>
        <v>0</v>
      </c>
      <c r="K134" s="172" t="s">
        <v>1286</v>
      </c>
      <c r="L134" s="52"/>
      <c r="M134" s="177" t="s">
        <v>20</v>
      </c>
      <c r="N134" s="178" t="s">
        <v>45</v>
      </c>
      <c r="O134" s="33"/>
      <c r="P134" s="179">
        <f t="shared" si="1"/>
        <v>0</v>
      </c>
      <c r="Q134" s="179">
        <v>0</v>
      </c>
      <c r="R134" s="179">
        <f t="shared" si="2"/>
        <v>0</v>
      </c>
      <c r="S134" s="179">
        <v>0</v>
      </c>
      <c r="T134" s="180">
        <f t="shared" si="3"/>
        <v>0</v>
      </c>
      <c r="AR134" s="15" t="s">
        <v>143</v>
      </c>
      <c r="AT134" s="15" t="s">
        <v>145</v>
      </c>
      <c r="AU134" s="15" t="s">
        <v>22</v>
      </c>
      <c r="AY134" s="15" t="s">
        <v>144</v>
      </c>
      <c r="BE134" s="181">
        <f t="shared" si="4"/>
        <v>0</v>
      </c>
      <c r="BF134" s="181">
        <f t="shared" si="5"/>
        <v>0</v>
      </c>
      <c r="BG134" s="181">
        <f t="shared" si="6"/>
        <v>0</v>
      </c>
      <c r="BH134" s="181">
        <f t="shared" si="7"/>
        <v>0</v>
      </c>
      <c r="BI134" s="181">
        <f t="shared" si="8"/>
        <v>0</v>
      </c>
      <c r="BJ134" s="15" t="s">
        <v>22</v>
      </c>
      <c r="BK134" s="181">
        <f t="shared" si="9"/>
        <v>0</v>
      </c>
      <c r="BL134" s="15" t="s">
        <v>143</v>
      </c>
      <c r="BM134" s="15" t="s">
        <v>2875</v>
      </c>
    </row>
    <row r="135" spans="2:65" s="1" customFormat="1" ht="22.5" customHeight="1">
      <c r="B135" s="32"/>
      <c r="C135" s="170" t="s">
        <v>960</v>
      </c>
      <c r="D135" s="170" t="s">
        <v>145</v>
      </c>
      <c r="E135" s="171" t="s">
        <v>2876</v>
      </c>
      <c r="F135" s="172" t="s">
        <v>2877</v>
      </c>
      <c r="G135" s="173" t="s">
        <v>1980</v>
      </c>
      <c r="H135" s="174">
        <v>0.041</v>
      </c>
      <c r="I135" s="175"/>
      <c r="J135" s="176">
        <f t="shared" si="0"/>
        <v>0</v>
      </c>
      <c r="K135" s="172" t="s">
        <v>1286</v>
      </c>
      <c r="L135" s="52"/>
      <c r="M135" s="177" t="s">
        <v>20</v>
      </c>
      <c r="N135" s="178" t="s">
        <v>45</v>
      </c>
      <c r="O135" s="33"/>
      <c r="P135" s="179">
        <f t="shared" si="1"/>
        <v>0</v>
      </c>
      <c r="Q135" s="179">
        <v>0</v>
      </c>
      <c r="R135" s="179">
        <f t="shared" si="2"/>
        <v>0</v>
      </c>
      <c r="S135" s="179">
        <v>0</v>
      </c>
      <c r="T135" s="180">
        <f t="shared" si="3"/>
        <v>0</v>
      </c>
      <c r="AR135" s="15" t="s">
        <v>143</v>
      </c>
      <c r="AT135" s="15" t="s">
        <v>145</v>
      </c>
      <c r="AU135" s="15" t="s">
        <v>22</v>
      </c>
      <c r="AY135" s="15" t="s">
        <v>144</v>
      </c>
      <c r="BE135" s="181">
        <f t="shared" si="4"/>
        <v>0</v>
      </c>
      <c r="BF135" s="181">
        <f t="shared" si="5"/>
        <v>0</v>
      </c>
      <c r="BG135" s="181">
        <f t="shared" si="6"/>
        <v>0</v>
      </c>
      <c r="BH135" s="181">
        <f t="shared" si="7"/>
        <v>0</v>
      </c>
      <c r="BI135" s="181">
        <f t="shared" si="8"/>
        <v>0</v>
      </c>
      <c r="BJ135" s="15" t="s">
        <v>22</v>
      </c>
      <c r="BK135" s="181">
        <f t="shared" si="9"/>
        <v>0</v>
      </c>
      <c r="BL135" s="15" t="s">
        <v>143</v>
      </c>
      <c r="BM135" s="15" t="s">
        <v>2878</v>
      </c>
    </row>
    <row r="136" spans="2:65" s="1" customFormat="1" ht="22.5" customHeight="1">
      <c r="B136" s="32"/>
      <c r="C136" s="170" t="s">
        <v>964</v>
      </c>
      <c r="D136" s="170" t="s">
        <v>145</v>
      </c>
      <c r="E136" s="171" t="s">
        <v>2879</v>
      </c>
      <c r="F136" s="172" t="s">
        <v>2880</v>
      </c>
      <c r="G136" s="173" t="s">
        <v>1980</v>
      </c>
      <c r="H136" s="174">
        <v>1.848</v>
      </c>
      <c r="I136" s="175"/>
      <c r="J136" s="176">
        <f t="shared" si="0"/>
        <v>0</v>
      </c>
      <c r="K136" s="172" t="s">
        <v>1286</v>
      </c>
      <c r="L136" s="52"/>
      <c r="M136" s="177" t="s">
        <v>20</v>
      </c>
      <c r="N136" s="178" t="s">
        <v>45</v>
      </c>
      <c r="O136" s="33"/>
      <c r="P136" s="179">
        <f t="shared" si="1"/>
        <v>0</v>
      </c>
      <c r="Q136" s="179">
        <v>0</v>
      </c>
      <c r="R136" s="179">
        <f t="shared" si="2"/>
        <v>0</v>
      </c>
      <c r="S136" s="179">
        <v>0</v>
      </c>
      <c r="T136" s="180">
        <f t="shared" si="3"/>
        <v>0</v>
      </c>
      <c r="AR136" s="15" t="s">
        <v>143</v>
      </c>
      <c r="AT136" s="15" t="s">
        <v>145</v>
      </c>
      <c r="AU136" s="15" t="s">
        <v>22</v>
      </c>
      <c r="AY136" s="15" t="s">
        <v>144</v>
      </c>
      <c r="BE136" s="181">
        <f t="shared" si="4"/>
        <v>0</v>
      </c>
      <c r="BF136" s="181">
        <f t="shared" si="5"/>
        <v>0</v>
      </c>
      <c r="BG136" s="181">
        <f t="shared" si="6"/>
        <v>0</v>
      </c>
      <c r="BH136" s="181">
        <f t="shared" si="7"/>
        <v>0</v>
      </c>
      <c r="BI136" s="181">
        <f t="shared" si="8"/>
        <v>0</v>
      </c>
      <c r="BJ136" s="15" t="s">
        <v>22</v>
      </c>
      <c r="BK136" s="181">
        <f t="shared" si="9"/>
        <v>0</v>
      </c>
      <c r="BL136" s="15" t="s">
        <v>143</v>
      </c>
      <c r="BM136" s="15" t="s">
        <v>2881</v>
      </c>
    </row>
    <row r="137" spans="2:65" s="1" customFormat="1" ht="22.5" customHeight="1">
      <c r="B137" s="32"/>
      <c r="C137" s="170" t="s">
        <v>968</v>
      </c>
      <c r="D137" s="170" t="s">
        <v>145</v>
      </c>
      <c r="E137" s="171" t="s">
        <v>2882</v>
      </c>
      <c r="F137" s="172" t="s">
        <v>2883</v>
      </c>
      <c r="G137" s="173" t="s">
        <v>1980</v>
      </c>
      <c r="H137" s="174">
        <v>0.025</v>
      </c>
      <c r="I137" s="175"/>
      <c r="J137" s="176">
        <f t="shared" si="0"/>
        <v>0</v>
      </c>
      <c r="K137" s="172" t="s">
        <v>1286</v>
      </c>
      <c r="L137" s="52"/>
      <c r="M137" s="177" t="s">
        <v>20</v>
      </c>
      <c r="N137" s="178" t="s">
        <v>45</v>
      </c>
      <c r="O137" s="33"/>
      <c r="P137" s="179">
        <f t="shared" si="1"/>
        <v>0</v>
      </c>
      <c r="Q137" s="179">
        <v>0</v>
      </c>
      <c r="R137" s="179">
        <f t="shared" si="2"/>
        <v>0</v>
      </c>
      <c r="S137" s="179">
        <v>0</v>
      </c>
      <c r="T137" s="180">
        <f t="shared" si="3"/>
        <v>0</v>
      </c>
      <c r="AR137" s="15" t="s">
        <v>143</v>
      </c>
      <c r="AT137" s="15" t="s">
        <v>145</v>
      </c>
      <c r="AU137" s="15" t="s">
        <v>22</v>
      </c>
      <c r="AY137" s="15" t="s">
        <v>144</v>
      </c>
      <c r="BE137" s="181">
        <f t="shared" si="4"/>
        <v>0</v>
      </c>
      <c r="BF137" s="181">
        <f t="shared" si="5"/>
        <v>0</v>
      </c>
      <c r="BG137" s="181">
        <f t="shared" si="6"/>
        <v>0</v>
      </c>
      <c r="BH137" s="181">
        <f t="shared" si="7"/>
        <v>0</v>
      </c>
      <c r="BI137" s="181">
        <f t="shared" si="8"/>
        <v>0</v>
      </c>
      <c r="BJ137" s="15" t="s">
        <v>22</v>
      </c>
      <c r="BK137" s="181">
        <f t="shared" si="9"/>
        <v>0</v>
      </c>
      <c r="BL137" s="15" t="s">
        <v>143</v>
      </c>
      <c r="BM137" s="15" t="s">
        <v>2884</v>
      </c>
    </row>
    <row r="138" spans="2:65" s="1" customFormat="1" ht="22.5" customHeight="1">
      <c r="B138" s="32"/>
      <c r="C138" s="170" t="s">
        <v>972</v>
      </c>
      <c r="D138" s="170" t="s">
        <v>145</v>
      </c>
      <c r="E138" s="171" t="s">
        <v>2885</v>
      </c>
      <c r="F138" s="172" t="s">
        <v>2886</v>
      </c>
      <c r="G138" s="173" t="s">
        <v>1980</v>
      </c>
      <c r="H138" s="174">
        <v>0.019</v>
      </c>
      <c r="I138" s="175"/>
      <c r="J138" s="176">
        <f t="shared" si="0"/>
        <v>0</v>
      </c>
      <c r="K138" s="172" t="s">
        <v>1286</v>
      </c>
      <c r="L138" s="52"/>
      <c r="M138" s="177" t="s">
        <v>20</v>
      </c>
      <c r="N138" s="178" t="s">
        <v>45</v>
      </c>
      <c r="O138" s="33"/>
      <c r="P138" s="179">
        <f t="shared" si="1"/>
        <v>0</v>
      </c>
      <c r="Q138" s="179">
        <v>0</v>
      </c>
      <c r="R138" s="179">
        <f t="shared" si="2"/>
        <v>0</v>
      </c>
      <c r="S138" s="179">
        <v>0</v>
      </c>
      <c r="T138" s="180">
        <f t="shared" si="3"/>
        <v>0</v>
      </c>
      <c r="AR138" s="15" t="s">
        <v>143</v>
      </c>
      <c r="AT138" s="15" t="s">
        <v>145</v>
      </c>
      <c r="AU138" s="15" t="s">
        <v>22</v>
      </c>
      <c r="AY138" s="15" t="s">
        <v>144</v>
      </c>
      <c r="BE138" s="181">
        <f t="shared" si="4"/>
        <v>0</v>
      </c>
      <c r="BF138" s="181">
        <f t="shared" si="5"/>
        <v>0</v>
      </c>
      <c r="BG138" s="181">
        <f t="shared" si="6"/>
        <v>0</v>
      </c>
      <c r="BH138" s="181">
        <f t="shared" si="7"/>
        <v>0</v>
      </c>
      <c r="BI138" s="181">
        <f t="shared" si="8"/>
        <v>0</v>
      </c>
      <c r="BJ138" s="15" t="s">
        <v>22</v>
      </c>
      <c r="BK138" s="181">
        <f t="shared" si="9"/>
        <v>0</v>
      </c>
      <c r="BL138" s="15" t="s">
        <v>143</v>
      </c>
      <c r="BM138" s="15" t="s">
        <v>2887</v>
      </c>
    </row>
    <row r="139" spans="2:65" s="1" customFormat="1" ht="22.5" customHeight="1">
      <c r="B139" s="32"/>
      <c r="C139" s="170" t="s">
        <v>976</v>
      </c>
      <c r="D139" s="170" t="s">
        <v>145</v>
      </c>
      <c r="E139" s="171" t="s">
        <v>2888</v>
      </c>
      <c r="F139" s="172" t="s">
        <v>2889</v>
      </c>
      <c r="G139" s="173" t="s">
        <v>1980</v>
      </c>
      <c r="H139" s="174">
        <v>0.11</v>
      </c>
      <c r="I139" s="175"/>
      <c r="J139" s="176">
        <f t="shared" si="0"/>
        <v>0</v>
      </c>
      <c r="K139" s="172" t="s">
        <v>1286</v>
      </c>
      <c r="L139" s="52"/>
      <c r="M139" s="177" t="s">
        <v>20</v>
      </c>
      <c r="N139" s="178" t="s">
        <v>45</v>
      </c>
      <c r="O139" s="33"/>
      <c r="P139" s="179">
        <f t="shared" si="1"/>
        <v>0</v>
      </c>
      <c r="Q139" s="179">
        <v>0</v>
      </c>
      <c r="R139" s="179">
        <f t="shared" si="2"/>
        <v>0</v>
      </c>
      <c r="S139" s="179">
        <v>0</v>
      </c>
      <c r="T139" s="180">
        <f t="shared" si="3"/>
        <v>0</v>
      </c>
      <c r="AR139" s="15" t="s">
        <v>143</v>
      </c>
      <c r="AT139" s="15" t="s">
        <v>145</v>
      </c>
      <c r="AU139" s="15" t="s">
        <v>22</v>
      </c>
      <c r="AY139" s="15" t="s">
        <v>144</v>
      </c>
      <c r="BE139" s="181">
        <f t="shared" si="4"/>
        <v>0</v>
      </c>
      <c r="BF139" s="181">
        <f t="shared" si="5"/>
        <v>0</v>
      </c>
      <c r="BG139" s="181">
        <f t="shared" si="6"/>
        <v>0</v>
      </c>
      <c r="BH139" s="181">
        <f t="shared" si="7"/>
        <v>0</v>
      </c>
      <c r="BI139" s="181">
        <f t="shared" si="8"/>
        <v>0</v>
      </c>
      <c r="BJ139" s="15" t="s">
        <v>22</v>
      </c>
      <c r="BK139" s="181">
        <f t="shared" si="9"/>
        <v>0</v>
      </c>
      <c r="BL139" s="15" t="s">
        <v>143</v>
      </c>
      <c r="BM139" s="15" t="s">
        <v>2890</v>
      </c>
    </row>
    <row r="140" spans="2:65" s="1" customFormat="1" ht="22.5" customHeight="1">
      <c r="B140" s="32"/>
      <c r="C140" s="170" t="s">
        <v>980</v>
      </c>
      <c r="D140" s="170" t="s">
        <v>145</v>
      </c>
      <c r="E140" s="171" t="s">
        <v>2891</v>
      </c>
      <c r="F140" s="172" t="s">
        <v>2892</v>
      </c>
      <c r="G140" s="173" t="s">
        <v>1980</v>
      </c>
      <c r="H140" s="174">
        <v>1.886</v>
      </c>
      <c r="I140" s="175"/>
      <c r="J140" s="176">
        <f t="shared" si="0"/>
        <v>0</v>
      </c>
      <c r="K140" s="172" t="s">
        <v>1286</v>
      </c>
      <c r="L140" s="52"/>
      <c r="M140" s="177" t="s">
        <v>20</v>
      </c>
      <c r="N140" s="178" t="s">
        <v>45</v>
      </c>
      <c r="O140" s="33"/>
      <c r="P140" s="179">
        <f t="shared" si="1"/>
        <v>0</v>
      </c>
      <c r="Q140" s="179">
        <v>0</v>
      </c>
      <c r="R140" s="179">
        <f t="shared" si="2"/>
        <v>0</v>
      </c>
      <c r="S140" s="179">
        <v>0</v>
      </c>
      <c r="T140" s="180">
        <f t="shared" si="3"/>
        <v>0</v>
      </c>
      <c r="AR140" s="15" t="s">
        <v>143</v>
      </c>
      <c r="AT140" s="15" t="s">
        <v>145</v>
      </c>
      <c r="AU140" s="15" t="s">
        <v>22</v>
      </c>
      <c r="AY140" s="15" t="s">
        <v>144</v>
      </c>
      <c r="BE140" s="181">
        <f t="shared" si="4"/>
        <v>0</v>
      </c>
      <c r="BF140" s="181">
        <f t="shared" si="5"/>
        <v>0</v>
      </c>
      <c r="BG140" s="181">
        <f t="shared" si="6"/>
        <v>0</v>
      </c>
      <c r="BH140" s="181">
        <f t="shared" si="7"/>
        <v>0</v>
      </c>
      <c r="BI140" s="181">
        <f t="shared" si="8"/>
        <v>0</v>
      </c>
      <c r="BJ140" s="15" t="s">
        <v>22</v>
      </c>
      <c r="BK140" s="181">
        <f t="shared" si="9"/>
        <v>0</v>
      </c>
      <c r="BL140" s="15" t="s">
        <v>143</v>
      </c>
      <c r="BM140" s="15" t="s">
        <v>2893</v>
      </c>
    </row>
    <row r="141" spans="2:65" s="1" customFormat="1" ht="22.5" customHeight="1">
      <c r="B141" s="32"/>
      <c r="C141" s="170" t="s">
        <v>984</v>
      </c>
      <c r="D141" s="170" t="s">
        <v>145</v>
      </c>
      <c r="E141" s="171" t="s">
        <v>2894</v>
      </c>
      <c r="F141" s="172" t="s">
        <v>2895</v>
      </c>
      <c r="G141" s="173" t="s">
        <v>1903</v>
      </c>
      <c r="H141" s="174">
        <v>7</v>
      </c>
      <c r="I141" s="175"/>
      <c r="J141" s="176">
        <f t="shared" si="0"/>
        <v>0</v>
      </c>
      <c r="K141" s="172" t="s">
        <v>1286</v>
      </c>
      <c r="L141" s="52"/>
      <c r="M141" s="177" t="s">
        <v>20</v>
      </c>
      <c r="N141" s="178" t="s">
        <v>45</v>
      </c>
      <c r="O141" s="33"/>
      <c r="P141" s="179">
        <f t="shared" si="1"/>
        <v>0</v>
      </c>
      <c r="Q141" s="179">
        <v>0</v>
      </c>
      <c r="R141" s="179">
        <f t="shared" si="2"/>
        <v>0</v>
      </c>
      <c r="S141" s="179">
        <v>0</v>
      </c>
      <c r="T141" s="180">
        <f t="shared" si="3"/>
        <v>0</v>
      </c>
      <c r="AR141" s="15" t="s">
        <v>143</v>
      </c>
      <c r="AT141" s="15" t="s">
        <v>145</v>
      </c>
      <c r="AU141" s="15" t="s">
        <v>22</v>
      </c>
      <c r="AY141" s="15" t="s">
        <v>144</v>
      </c>
      <c r="BE141" s="181">
        <f t="shared" si="4"/>
        <v>0</v>
      </c>
      <c r="BF141" s="181">
        <f t="shared" si="5"/>
        <v>0</v>
      </c>
      <c r="BG141" s="181">
        <f t="shared" si="6"/>
        <v>0</v>
      </c>
      <c r="BH141" s="181">
        <f t="shared" si="7"/>
        <v>0</v>
      </c>
      <c r="BI141" s="181">
        <f t="shared" si="8"/>
        <v>0</v>
      </c>
      <c r="BJ141" s="15" t="s">
        <v>22</v>
      </c>
      <c r="BK141" s="181">
        <f t="shared" si="9"/>
        <v>0</v>
      </c>
      <c r="BL141" s="15" t="s">
        <v>143</v>
      </c>
      <c r="BM141" s="15" t="s">
        <v>2896</v>
      </c>
    </row>
    <row r="142" spans="2:65" s="1" customFormat="1" ht="22.5" customHeight="1">
      <c r="B142" s="32"/>
      <c r="C142" s="170" t="s">
        <v>988</v>
      </c>
      <c r="D142" s="170" t="s">
        <v>145</v>
      </c>
      <c r="E142" s="171" t="s">
        <v>2897</v>
      </c>
      <c r="F142" s="172" t="s">
        <v>2898</v>
      </c>
      <c r="G142" s="173" t="s">
        <v>1903</v>
      </c>
      <c r="H142" s="174">
        <v>53</v>
      </c>
      <c r="I142" s="175"/>
      <c r="J142" s="176">
        <f t="shared" si="0"/>
        <v>0</v>
      </c>
      <c r="K142" s="172" t="s">
        <v>1286</v>
      </c>
      <c r="L142" s="52"/>
      <c r="M142" s="177" t="s">
        <v>20</v>
      </c>
      <c r="N142" s="178" t="s">
        <v>45</v>
      </c>
      <c r="O142" s="33"/>
      <c r="P142" s="179">
        <f t="shared" si="1"/>
        <v>0</v>
      </c>
      <c r="Q142" s="179">
        <v>0</v>
      </c>
      <c r="R142" s="179">
        <f t="shared" si="2"/>
        <v>0</v>
      </c>
      <c r="S142" s="179">
        <v>0</v>
      </c>
      <c r="T142" s="180">
        <f t="shared" si="3"/>
        <v>0</v>
      </c>
      <c r="AR142" s="15" t="s">
        <v>143</v>
      </c>
      <c r="AT142" s="15" t="s">
        <v>145</v>
      </c>
      <c r="AU142" s="15" t="s">
        <v>22</v>
      </c>
      <c r="AY142" s="15" t="s">
        <v>144</v>
      </c>
      <c r="BE142" s="181">
        <f t="shared" si="4"/>
        <v>0</v>
      </c>
      <c r="BF142" s="181">
        <f t="shared" si="5"/>
        <v>0</v>
      </c>
      <c r="BG142" s="181">
        <f t="shared" si="6"/>
        <v>0</v>
      </c>
      <c r="BH142" s="181">
        <f t="shared" si="7"/>
        <v>0</v>
      </c>
      <c r="BI142" s="181">
        <f t="shared" si="8"/>
        <v>0</v>
      </c>
      <c r="BJ142" s="15" t="s">
        <v>22</v>
      </c>
      <c r="BK142" s="181">
        <f t="shared" si="9"/>
        <v>0</v>
      </c>
      <c r="BL142" s="15" t="s">
        <v>143</v>
      </c>
      <c r="BM142" s="15" t="s">
        <v>2899</v>
      </c>
    </row>
    <row r="143" spans="2:65" s="1" customFormat="1" ht="22.5" customHeight="1">
      <c r="B143" s="32"/>
      <c r="C143" s="170" t="s">
        <v>992</v>
      </c>
      <c r="D143" s="170" t="s">
        <v>145</v>
      </c>
      <c r="E143" s="171" t="s">
        <v>2900</v>
      </c>
      <c r="F143" s="172" t="s">
        <v>2901</v>
      </c>
      <c r="G143" s="173" t="s">
        <v>1903</v>
      </c>
      <c r="H143" s="174">
        <v>56</v>
      </c>
      <c r="I143" s="175"/>
      <c r="J143" s="176">
        <f t="shared" si="0"/>
        <v>0</v>
      </c>
      <c r="K143" s="172" t="s">
        <v>1286</v>
      </c>
      <c r="L143" s="52"/>
      <c r="M143" s="177" t="s">
        <v>20</v>
      </c>
      <c r="N143" s="178" t="s">
        <v>45</v>
      </c>
      <c r="O143" s="33"/>
      <c r="P143" s="179">
        <f t="shared" si="1"/>
        <v>0</v>
      </c>
      <c r="Q143" s="179">
        <v>0</v>
      </c>
      <c r="R143" s="179">
        <f t="shared" si="2"/>
        <v>0</v>
      </c>
      <c r="S143" s="179">
        <v>0</v>
      </c>
      <c r="T143" s="180">
        <f t="shared" si="3"/>
        <v>0</v>
      </c>
      <c r="AR143" s="15" t="s">
        <v>143</v>
      </c>
      <c r="AT143" s="15" t="s">
        <v>145</v>
      </c>
      <c r="AU143" s="15" t="s">
        <v>22</v>
      </c>
      <c r="AY143" s="15" t="s">
        <v>144</v>
      </c>
      <c r="BE143" s="181">
        <f t="shared" si="4"/>
        <v>0</v>
      </c>
      <c r="BF143" s="181">
        <f t="shared" si="5"/>
        <v>0</v>
      </c>
      <c r="BG143" s="181">
        <f t="shared" si="6"/>
        <v>0</v>
      </c>
      <c r="BH143" s="181">
        <f t="shared" si="7"/>
        <v>0</v>
      </c>
      <c r="BI143" s="181">
        <f t="shared" si="8"/>
        <v>0</v>
      </c>
      <c r="BJ143" s="15" t="s">
        <v>22</v>
      </c>
      <c r="BK143" s="181">
        <f t="shared" si="9"/>
        <v>0</v>
      </c>
      <c r="BL143" s="15" t="s">
        <v>143</v>
      </c>
      <c r="BM143" s="15" t="s">
        <v>2902</v>
      </c>
    </row>
    <row r="144" spans="2:65" s="1" customFormat="1" ht="22.5" customHeight="1">
      <c r="B144" s="32"/>
      <c r="C144" s="170" t="s">
        <v>995</v>
      </c>
      <c r="D144" s="170" t="s">
        <v>145</v>
      </c>
      <c r="E144" s="171" t="s">
        <v>2903</v>
      </c>
      <c r="F144" s="172" t="s">
        <v>2904</v>
      </c>
      <c r="G144" s="173" t="s">
        <v>1903</v>
      </c>
      <c r="H144" s="174">
        <v>76</v>
      </c>
      <c r="I144" s="175"/>
      <c r="J144" s="176">
        <f aca="true" t="shared" si="10" ref="J144:J175">ROUND(I144*H144,2)</f>
        <v>0</v>
      </c>
      <c r="K144" s="172" t="s">
        <v>1286</v>
      </c>
      <c r="L144" s="52"/>
      <c r="M144" s="177" t="s">
        <v>20</v>
      </c>
      <c r="N144" s="178" t="s">
        <v>45</v>
      </c>
      <c r="O144" s="33"/>
      <c r="P144" s="179">
        <f aca="true" t="shared" si="11" ref="P144:P175">O144*H144</f>
        <v>0</v>
      </c>
      <c r="Q144" s="179">
        <v>0</v>
      </c>
      <c r="R144" s="179">
        <f aca="true" t="shared" si="12" ref="R144:R175">Q144*H144</f>
        <v>0</v>
      </c>
      <c r="S144" s="179">
        <v>0</v>
      </c>
      <c r="T144" s="180">
        <f aca="true" t="shared" si="13" ref="T144:T175">S144*H144</f>
        <v>0</v>
      </c>
      <c r="AR144" s="15" t="s">
        <v>143</v>
      </c>
      <c r="AT144" s="15" t="s">
        <v>145</v>
      </c>
      <c r="AU144" s="15" t="s">
        <v>22</v>
      </c>
      <c r="AY144" s="15" t="s">
        <v>144</v>
      </c>
      <c r="BE144" s="181">
        <f aca="true" t="shared" si="14" ref="BE144:BE175">IF(N144="základní",J144,0)</f>
        <v>0</v>
      </c>
      <c r="BF144" s="181">
        <f aca="true" t="shared" si="15" ref="BF144:BF175">IF(N144="snížená",J144,0)</f>
        <v>0</v>
      </c>
      <c r="BG144" s="181">
        <f aca="true" t="shared" si="16" ref="BG144:BG175">IF(N144="zákl. přenesená",J144,0)</f>
        <v>0</v>
      </c>
      <c r="BH144" s="181">
        <f aca="true" t="shared" si="17" ref="BH144:BH175">IF(N144="sníž. přenesená",J144,0)</f>
        <v>0</v>
      </c>
      <c r="BI144" s="181">
        <f aca="true" t="shared" si="18" ref="BI144:BI175">IF(N144="nulová",J144,0)</f>
        <v>0</v>
      </c>
      <c r="BJ144" s="15" t="s">
        <v>22</v>
      </c>
      <c r="BK144" s="181">
        <f aca="true" t="shared" si="19" ref="BK144:BK175">ROUND(I144*H144,2)</f>
        <v>0</v>
      </c>
      <c r="BL144" s="15" t="s">
        <v>143</v>
      </c>
      <c r="BM144" s="15" t="s">
        <v>2905</v>
      </c>
    </row>
    <row r="145" spans="2:65" s="1" customFormat="1" ht="22.5" customHeight="1">
      <c r="B145" s="32"/>
      <c r="C145" s="170" t="s">
        <v>1001</v>
      </c>
      <c r="D145" s="170" t="s">
        <v>145</v>
      </c>
      <c r="E145" s="171" t="s">
        <v>2906</v>
      </c>
      <c r="F145" s="172" t="s">
        <v>2907</v>
      </c>
      <c r="G145" s="173" t="s">
        <v>1903</v>
      </c>
      <c r="H145" s="174">
        <v>148</v>
      </c>
      <c r="I145" s="175"/>
      <c r="J145" s="176">
        <f t="shared" si="10"/>
        <v>0</v>
      </c>
      <c r="K145" s="172" t="s">
        <v>1286</v>
      </c>
      <c r="L145" s="52"/>
      <c r="M145" s="177" t="s">
        <v>20</v>
      </c>
      <c r="N145" s="178" t="s">
        <v>45</v>
      </c>
      <c r="O145" s="33"/>
      <c r="P145" s="179">
        <f t="shared" si="11"/>
        <v>0</v>
      </c>
      <c r="Q145" s="179">
        <v>0</v>
      </c>
      <c r="R145" s="179">
        <f t="shared" si="12"/>
        <v>0</v>
      </c>
      <c r="S145" s="179">
        <v>0</v>
      </c>
      <c r="T145" s="180">
        <f t="shared" si="13"/>
        <v>0</v>
      </c>
      <c r="AR145" s="15" t="s">
        <v>143</v>
      </c>
      <c r="AT145" s="15" t="s">
        <v>145</v>
      </c>
      <c r="AU145" s="15" t="s">
        <v>22</v>
      </c>
      <c r="AY145" s="15" t="s">
        <v>144</v>
      </c>
      <c r="BE145" s="181">
        <f t="shared" si="14"/>
        <v>0</v>
      </c>
      <c r="BF145" s="181">
        <f t="shared" si="15"/>
        <v>0</v>
      </c>
      <c r="BG145" s="181">
        <f t="shared" si="16"/>
        <v>0</v>
      </c>
      <c r="BH145" s="181">
        <f t="shared" si="17"/>
        <v>0</v>
      </c>
      <c r="BI145" s="181">
        <f t="shared" si="18"/>
        <v>0</v>
      </c>
      <c r="BJ145" s="15" t="s">
        <v>22</v>
      </c>
      <c r="BK145" s="181">
        <f t="shared" si="19"/>
        <v>0</v>
      </c>
      <c r="BL145" s="15" t="s">
        <v>143</v>
      </c>
      <c r="BM145" s="15" t="s">
        <v>2908</v>
      </c>
    </row>
    <row r="146" spans="2:65" s="1" customFormat="1" ht="22.5" customHeight="1">
      <c r="B146" s="32"/>
      <c r="C146" s="170" t="s">
        <v>1005</v>
      </c>
      <c r="D146" s="170" t="s">
        <v>145</v>
      </c>
      <c r="E146" s="171" t="s">
        <v>2909</v>
      </c>
      <c r="F146" s="172" t="s">
        <v>2910</v>
      </c>
      <c r="G146" s="173" t="s">
        <v>1903</v>
      </c>
      <c r="H146" s="174">
        <v>3</v>
      </c>
      <c r="I146" s="175"/>
      <c r="J146" s="176">
        <f t="shared" si="10"/>
        <v>0</v>
      </c>
      <c r="K146" s="172" t="s">
        <v>1286</v>
      </c>
      <c r="L146" s="52"/>
      <c r="M146" s="177" t="s">
        <v>20</v>
      </c>
      <c r="N146" s="178" t="s">
        <v>45</v>
      </c>
      <c r="O146" s="33"/>
      <c r="P146" s="179">
        <f t="shared" si="11"/>
        <v>0</v>
      </c>
      <c r="Q146" s="179">
        <v>0</v>
      </c>
      <c r="R146" s="179">
        <f t="shared" si="12"/>
        <v>0</v>
      </c>
      <c r="S146" s="179">
        <v>0</v>
      </c>
      <c r="T146" s="180">
        <f t="shared" si="13"/>
        <v>0</v>
      </c>
      <c r="AR146" s="15" t="s">
        <v>143</v>
      </c>
      <c r="AT146" s="15" t="s">
        <v>145</v>
      </c>
      <c r="AU146" s="15" t="s">
        <v>22</v>
      </c>
      <c r="AY146" s="15" t="s">
        <v>144</v>
      </c>
      <c r="BE146" s="181">
        <f t="shared" si="14"/>
        <v>0</v>
      </c>
      <c r="BF146" s="181">
        <f t="shared" si="15"/>
        <v>0</v>
      </c>
      <c r="BG146" s="181">
        <f t="shared" si="16"/>
        <v>0</v>
      </c>
      <c r="BH146" s="181">
        <f t="shared" si="17"/>
        <v>0</v>
      </c>
      <c r="BI146" s="181">
        <f t="shared" si="18"/>
        <v>0</v>
      </c>
      <c r="BJ146" s="15" t="s">
        <v>22</v>
      </c>
      <c r="BK146" s="181">
        <f t="shared" si="19"/>
        <v>0</v>
      </c>
      <c r="BL146" s="15" t="s">
        <v>143</v>
      </c>
      <c r="BM146" s="15" t="s">
        <v>2911</v>
      </c>
    </row>
    <row r="147" spans="2:65" s="1" customFormat="1" ht="22.5" customHeight="1">
      <c r="B147" s="32"/>
      <c r="C147" s="170" t="s">
        <v>1007</v>
      </c>
      <c r="D147" s="170" t="s">
        <v>145</v>
      </c>
      <c r="E147" s="171" t="s">
        <v>2912</v>
      </c>
      <c r="F147" s="172" t="s">
        <v>2913</v>
      </c>
      <c r="G147" s="173" t="s">
        <v>1903</v>
      </c>
      <c r="H147" s="174">
        <v>4</v>
      </c>
      <c r="I147" s="175"/>
      <c r="J147" s="176">
        <f t="shared" si="10"/>
        <v>0</v>
      </c>
      <c r="K147" s="172" t="s">
        <v>1286</v>
      </c>
      <c r="L147" s="52"/>
      <c r="M147" s="177" t="s">
        <v>20</v>
      </c>
      <c r="N147" s="178" t="s">
        <v>45</v>
      </c>
      <c r="O147" s="33"/>
      <c r="P147" s="179">
        <f t="shared" si="11"/>
        <v>0</v>
      </c>
      <c r="Q147" s="179">
        <v>0</v>
      </c>
      <c r="R147" s="179">
        <f t="shared" si="12"/>
        <v>0</v>
      </c>
      <c r="S147" s="179">
        <v>0</v>
      </c>
      <c r="T147" s="180">
        <f t="shared" si="13"/>
        <v>0</v>
      </c>
      <c r="AR147" s="15" t="s">
        <v>143</v>
      </c>
      <c r="AT147" s="15" t="s">
        <v>145</v>
      </c>
      <c r="AU147" s="15" t="s">
        <v>22</v>
      </c>
      <c r="AY147" s="15" t="s">
        <v>144</v>
      </c>
      <c r="BE147" s="181">
        <f t="shared" si="14"/>
        <v>0</v>
      </c>
      <c r="BF147" s="181">
        <f t="shared" si="15"/>
        <v>0</v>
      </c>
      <c r="BG147" s="181">
        <f t="shared" si="16"/>
        <v>0</v>
      </c>
      <c r="BH147" s="181">
        <f t="shared" si="17"/>
        <v>0</v>
      </c>
      <c r="BI147" s="181">
        <f t="shared" si="18"/>
        <v>0</v>
      </c>
      <c r="BJ147" s="15" t="s">
        <v>22</v>
      </c>
      <c r="BK147" s="181">
        <f t="shared" si="19"/>
        <v>0</v>
      </c>
      <c r="BL147" s="15" t="s">
        <v>143</v>
      </c>
      <c r="BM147" s="15" t="s">
        <v>2914</v>
      </c>
    </row>
    <row r="148" spans="2:65" s="1" customFormat="1" ht="22.5" customHeight="1">
      <c r="B148" s="32"/>
      <c r="C148" s="170" t="s">
        <v>1009</v>
      </c>
      <c r="D148" s="170" t="s">
        <v>145</v>
      </c>
      <c r="E148" s="171" t="s">
        <v>2915</v>
      </c>
      <c r="F148" s="172" t="s">
        <v>2916</v>
      </c>
      <c r="G148" s="173" t="s">
        <v>1903</v>
      </c>
      <c r="H148" s="174">
        <v>27</v>
      </c>
      <c r="I148" s="175"/>
      <c r="J148" s="176">
        <f t="shared" si="10"/>
        <v>0</v>
      </c>
      <c r="K148" s="172" t="s">
        <v>1286</v>
      </c>
      <c r="L148" s="52"/>
      <c r="M148" s="177" t="s">
        <v>20</v>
      </c>
      <c r="N148" s="178" t="s">
        <v>45</v>
      </c>
      <c r="O148" s="33"/>
      <c r="P148" s="179">
        <f t="shared" si="11"/>
        <v>0</v>
      </c>
      <c r="Q148" s="179">
        <v>0</v>
      </c>
      <c r="R148" s="179">
        <f t="shared" si="12"/>
        <v>0</v>
      </c>
      <c r="S148" s="179">
        <v>0</v>
      </c>
      <c r="T148" s="180">
        <f t="shared" si="13"/>
        <v>0</v>
      </c>
      <c r="AR148" s="15" t="s">
        <v>143</v>
      </c>
      <c r="AT148" s="15" t="s">
        <v>145</v>
      </c>
      <c r="AU148" s="15" t="s">
        <v>22</v>
      </c>
      <c r="AY148" s="15" t="s">
        <v>144</v>
      </c>
      <c r="BE148" s="181">
        <f t="shared" si="14"/>
        <v>0</v>
      </c>
      <c r="BF148" s="181">
        <f t="shared" si="15"/>
        <v>0</v>
      </c>
      <c r="BG148" s="181">
        <f t="shared" si="16"/>
        <v>0</v>
      </c>
      <c r="BH148" s="181">
        <f t="shared" si="17"/>
        <v>0</v>
      </c>
      <c r="BI148" s="181">
        <f t="shared" si="18"/>
        <v>0</v>
      </c>
      <c r="BJ148" s="15" t="s">
        <v>22</v>
      </c>
      <c r="BK148" s="181">
        <f t="shared" si="19"/>
        <v>0</v>
      </c>
      <c r="BL148" s="15" t="s">
        <v>143</v>
      </c>
      <c r="BM148" s="15" t="s">
        <v>2917</v>
      </c>
    </row>
    <row r="149" spans="2:65" s="1" customFormat="1" ht="22.5" customHeight="1">
      <c r="B149" s="32"/>
      <c r="C149" s="170" t="s">
        <v>1011</v>
      </c>
      <c r="D149" s="170" t="s">
        <v>145</v>
      </c>
      <c r="E149" s="171" t="s">
        <v>2918</v>
      </c>
      <c r="F149" s="172" t="s">
        <v>2919</v>
      </c>
      <c r="G149" s="173" t="s">
        <v>1586</v>
      </c>
      <c r="H149" s="174">
        <v>4.239</v>
      </c>
      <c r="I149" s="175"/>
      <c r="J149" s="176">
        <f t="shared" si="10"/>
        <v>0</v>
      </c>
      <c r="K149" s="172" t="s">
        <v>1286</v>
      </c>
      <c r="L149" s="52"/>
      <c r="M149" s="177" t="s">
        <v>20</v>
      </c>
      <c r="N149" s="178" t="s">
        <v>45</v>
      </c>
      <c r="O149" s="33"/>
      <c r="P149" s="179">
        <f t="shared" si="11"/>
        <v>0</v>
      </c>
      <c r="Q149" s="179">
        <v>0</v>
      </c>
      <c r="R149" s="179">
        <f t="shared" si="12"/>
        <v>0</v>
      </c>
      <c r="S149" s="179">
        <v>0</v>
      </c>
      <c r="T149" s="180">
        <f t="shared" si="13"/>
        <v>0</v>
      </c>
      <c r="AR149" s="15" t="s">
        <v>143</v>
      </c>
      <c r="AT149" s="15" t="s">
        <v>145</v>
      </c>
      <c r="AU149" s="15" t="s">
        <v>22</v>
      </c>
      <c r="AY149" s="15" t="s">
        <v>144</v>
      </c>
      <c r="BE149" s="181">
        <f t="shared" si="14"/>
        <v>0</v>
      </c>
      <c r="BF149" s="181">
        <f t="shared" si="15"/>
        <v>0</v>
      </c>
      <c r="BG149" s="181">
        <f t="shared" si="16"/>
        <v>0</v>
      </c>
      <c r="BH149" s="181">
        <f t="shared" si="17"/>
        <v>0</v>
      </c>
      <c r="BI149" s="181">
        <f t="shared" si="18"/>
        <v>0</v>
      </c>
      <c r="BJ149" s="15" t="s">
        <v>22</v>
      </c>
      <c r="BK149" s="181">
        <f t="shared" si="19"/>
        <v>0</v>
      </c>
      <c r="BL149" s="15" t="s">
        <v>143</v>
      </c>
      <c r="BM149" s="15" t="s">
        <v>2920</v>
      </c>
    </row>
    <row r="150" spans="2:65" s="1" customFormat="1" ht="22.5" customHeight="1">
      <c r="B150" s="32"/>
      <c r="C150" s="170" t="s">
        <v>1013</v>
      </c>
      <c r="D150" s="170" t="s">
        <v>145</v>
      </c>
      <c r="E150" s="171" t="s">
        <v>2921</v>
      </c>
      <c r="F150" s="172" t="s">
        <v>2922</v>
      </c>
      <c r="G150" s="173" t="s">
        <v>1550</v>
      </c>
      <c r="H150" s="174">
        <v>32.64</v>
      </c>
      <c r="I150" s="175"/>
      <c r="J150" s="176">
        <f t="shared" si="10"/>
        <v>0</v>
      </c>
      <c r="K150" s="172" t="s">
        <v>1286</v>
      </c>
      <c r="L150" s="52"/>
      <c r="M150" s="177" t="s">
        <v>20</v>
      </c>
      <c r="N150" s="178" t="s">
        <v>45</v>
      </c>
      <c r="O150" s="33"/>
      <c r="P150" s="179">
        <f t="shared" si="11"/>
        <v>0</v>
      </c>
      <c r="Q150" s="179">
        <v>0</v>
      </c>
      <c r="R150" s="179">
        <f t="shared" si="12"/>
        <v>0</v>
      </c>
      <c r="S150" s="179">
        <v>0</v>
      </c>
      <c r="T150" s="180">
        <f t="shared" si="13"/>
        <v>0</v>
      </c>
      <c r="AR150" s="15" t="s">
        <v>143</v>
      </c>
      <c r="AT150" s="15" t="s">
        <v>145</v>
      </c>
      <c r="AU150" s="15" t="s">
        <v>22</v>
      </c>
      <c r="AY150" s="15" t="s">
        <v>144</v>
      </c>
      <c r="BE150" s="181">
        <f t="shared" si="14"/>
        <v>0</v>
      </c>
      <c r="BF150" s="181">
        <f t="shared" si="15"/>
        <v>0</v>
      </c>
      <c r="BG150" s="181">
        <f t="shared" si="16"/>
        <v>0</v>
      </c>
      <c r="BH150" s="181">
        <f t="shared" si="17"/>
        <v>0</v>
      </c>
      <c r="BI150" s="181">
        <f t="shared" si="18"/>
        <v>0</v>
      </c>
      <c r="BJ150" s="15" t="s">
        <v>22</v>
      </c>
      <c r="BK150" s="181">
        <f t="shared" si="19"/>
        <v>0</v>
      </c>
      <c r="BL150" s="15" t="s">
        <v>143</v>
      </c>
      <c r="BM150" s="15" t="s">
        <v>2923</v>
      </c>
    </row>
    <row r="151" spans="2:65" s="1" customFormat="1" ht="22.5" customHeight="1">
      <c r="B151" s="32"/>
      <c r="C151" s="170" t="s">
        <v>1017</v>
      </c>
      <c r="D151" s="170" t="s">
        <v>145</v>
      </c>
      <c r="E151" s="171" t="s">
        <v>2924</v>
      </c>
      <c r="F151" s="172" t="s">
        <v>2925</v>
      </c>
      <c r="G151" s="173" t="s">
        <v>1550</v>
      </c>
      <c r="H151" s="174">
        <v>32.64</v>
      </c>
      <c r="I151" s="175"/>
      <c r="J151" s="176">
        <f t="shared" si="10"/>
        <v>0</v>
      </c>
      <c r="K151" s="172" t="s">
        <v>1286</v>
      </c>
      <c r="L151" s="52"/>
      <c r="M151" s="177" t="s">
        <v>20</v>
      </c>
      <c r="N151" s="178" t="s">
        <v>45</v>
      </c>
      <c r="O151" s="33"/>
      <c r="P151" s="179">
        <f t="shared" si="11"/>
        <v>0</v>
      </c>
      <c r="Q151" s="179">
        <v>0</v>
      </c>
      <c r="R151" s="179">
        <f t="shared" si="12"/>
        <v>0</v>
      </c>
      <c r="S151" s="179">
        <v>0</v>
      </c>
      <c r="T151" s="180">
        <f t="shared" si="13"/>
        <v>0</v>
      </c>
      <c r="AR151" s="15" t="s">
        <v>143</v>
      </c>
      <c r="AT151" s="15" t="s">
        <v>145</v>
      </c>
      <c r="AU151" s="15" t="s">
        <v>22</v>
      </c>
      <c r="AY151" s="15" t="s">
        <v>144</v>
      </c>
      <c r="BE151" s="181">
        <f t="shared" si="14"/>
        <v>0</v>
      </c>
      <c r="BF151" s="181">
        <f t="shared" si="15"/>
        <v>0</v>
      </c>
      <c r="BG151" s="181">
        <f t="shared" si="16"/>
        <v>0</v>
      </c>
      <c r="BH151" s="181">
        <f t="shared" si="17"/>
        <v>0</v>
      </c>
      <c r="BI151" s="181">
        <f t="shared" si="18"/>
        <v>0</v>
      </c>
      <c r="BJ151" s="15" t="s">
        <v>22</v>
      </c>
      <c r="BK151" s="181">
        <f t="shared" si="19"/>
        <v>0</v>
      </c>
      <c r="BL151" s="15" t="s">
        <v>143</v>
      </c>
      <c r="BM151" s="15" t="s">
        <v>2926</v>
      </c>
    </row>
    <row r="152" spans="2:65" s="1" customFormat="1" ht="22.5" customHeight="1">
      <c r="B152" s="32"/>
      <c r="C152" s="170" t="s">
        <v>1021</v>
      </c>
      <c r="D152" s="170" t="s">
        <v>145</v>
      </c>
      <c r="E152" s="171" t="s">
        <v>2927</v>
      </c>
      <c r="F152" s="172" t="s">
        <v>2928</v>
      </c>
      <c r="G152" s="173" t="s">
        <v>1980</v>
      </c>
      <c r="H152" s="174">
        <v>0.264</v>
      </c>
      <c r="I152" s="175"/>
      <c r="J152" s="176">
        <f t="shared" si="10"/>
        <v>0</v>
      </c>
      <c r="K152" s="172" t="s">
        <v>1286</v>
      </c>
      <c r="L152" s="52"/>
      <c r="M152" s="177" t="s">
        <v>20</v>
      </c>
      <c r="N152" s="178" t="s">
        <v>45</v>
      </c>
      <c r="O152" s="33"/>
      <c r="P152" s="179">
        <f t="shared" si="11"/>
        <v>0</v>
      </c>
      <c r="Q152" s="179">
        <v>0</v>
      </c>
      <c r="R152" s="179">
        <f t="shared" si="12"/>
        <v>0</v>
      </c>
      <c r="S152" s="179">
        <v>0</v>
      </c>
      <c r="T152" s="180">
        <f t="shared" si="13"/>
        <v>0</v>
      </c>
      <c r="AR152" s="15" t="s">
        <v>143</v>
      </c>
      <c r="AT152" s="15" t="s">
        <v>145</v>
      </c>
      <c r="AU152" s="15" t="s">
        <v>22</v>
      </c>
      <c r="AY152" s="15" t="s">
        <v>144</v>
      </c>
      <c r="BE152" s="181">
        <f t="shared" si="14"/>
        <v>0</v>
      </c>
      <c r="BF152" s="181">
        <f t="shared" si="15"/>
        <v>0</v>
      </c>
      <c r="BG152" s="181">
        <f t="shared" si="16"/>
        <v>0</v>
      </c>
      <c r="BH152" s="181">
        <f t="shared" si="17"/>
        <v>0</v>
      </c>
      <c r="BI152" s="181">
        <f t="shared" si="18"/>
        <v>0</v>
      </c>
      <c r="BJ152" s="15" t="s">
        <v>22</v>
      </c>
      <c r="BK152" s="181">
        <f t="shared" si="19"/>
        <v>0</v>
      </c>
      <c r="BL152" s="15" t="s">
        <v>143</v>
      </c>
      <c r="BM152" s="15" t="s">
        <v>2929</v>
      </c>
    </row>
    <row r="153" spans="2:65" s="1" customFormat="1" ht="22.5" customHeight="1">
      <c r="B153" s="32"/>
      <c r="C153" s="170" t="s">
        <v>1025</v>
      </c>
      <c r="D153" s="170" t="s">
        <v>145</v>
      </c>
      <c r="E153" s="171" t="s">
        <v>2930</v>
      </c>
      <c r="F153" s="172" t="s">
        <v>2931</v>
      </c>
      <c r="G153" s="173" t="s">
        <v>1550</v>
      </c>
      <c r="H153" s="174">
        <v>13</v>
      </c>
      <c r="I153" s="175"/>
      <c r="J153" s="176">
        <f t="shared" si="10"/>
        <v>0</v>
      </c>
      <c r="K153" s="172" t="s">
        <v>1286</v>
      </c>
      <c r="L153" s="52"/>
      <c r="M153" s="177" t="s">
        <v>20</v>
      </c>
      <c r="N153" s="178" t="s">
        <v>45</v>
      </c>
      <c r="O153" s="33"/>
      <c r="P153" s="179">
        <f t="shared" si="11"/>
        <v>0</v>
      </c>
      <c r="Q153" s="179">
        <v>0</v>
      </c>
      <c r="R153" s="179">
        <f t="shared" si="12"/>
        <v>0</v>
      </c>
      <c r="S153" s="179">
        <v>0</v>
      </c>
      <c r="T153" s="180">
        <f t="shared" si="13"/>
        <v>0</v>
      </c>
      <c r="AR153" s="15" t="s">
        <v>143</v>
      </c>
      <c r="AT153" s="15" t="s">
        <v>145</v>
      </c>
      <c r="AU153" s="15" t="s">
        <v>22</v>
      </c>
      <c r="AY153" s="15" t="s">
        <v>144</v>
      </c>
      <c r="BE153" s="181">
        <f t="shared" si="14"/>
        <v>0</v>
      </c>
      <c r="BF153" s="181">
        <f t="shared" si="15"/>
        <v>0</v>
      </c>
      <c r="BG153" s="181">
        <f t="shared" si="16"/>
        <v>0</v>
      </c>
      <c r="BH153" s="181">
        <f t="shared" si="17"/>
        <v>0</v>
      </c>
      <c r="BI153" s="181">
        <f t="shared" si="18"/>
        <v>0</v>
      </c>
      <c r="BJ153" s="15" t="s">
        <v>22</v>
      </c>
      <c r="BK153" s="181">
        <f t="shared" si="19"/>
        <v>0</v>
      </c>
      <c r="BL153" s="15" t="s">
        <v>143</v>
      </c>
      <c r="BM153" s="15" t="s">
        <v>2932</v>
      </c>
    </row>
    <row r="154" spans="2:65" s="1" customFormat="1" ht="22.5" customHeight="1">
      <c r="B154" s="32"/>
      <c r="C154" s="170" t="s">
        <v>1027</v>
      </c>
      <c r="D154" s="170" t="s">
        <v>145</v>
      </c>
      <c r="E154" s="171" t="s">
        <v>2933</v>
      </c>
      <c r="F154" s="172" t="s">
        <v>2934</v>
      </c>
      <c r="G154" s="173" t="s">
        <v>1550</v>
      </c>
      <c r="H154" s="174">
        <v>13</v>
      </c>
      <c r="I154" s="175"/>
      <c r="J154" s="176">
        <f t="shared" si="10"/>
        <v>0</v>
      </c>
      <c r="K154" s="172" t="s">
        <v>1286</v>
      </c>
      <c r="L154" s="52"/>
      <c r="M154" s="177" t="s">
        <v>20</v>
      </c>
      <c r="N154" s="178" t="s">
        <v>45</v>
      </c>
      <c r="O154" s="33"/>
      <c r="P154" s="179">
        <f t="shared" si="11"/>
        <v>0</v>
      </c>
      <c r="Q154" s="179">
        <v>0</v>
      </c>
      <c r="R154" s="179">
        <f t="shared" si="12"/>
        <v>0</v>
      </c>
      <c r="S154" s="179">
        <v>0</v>
      </c>
      <c r="T154" s="180">
        <f t="shared" si="13"/>
        <v>0</v>
      </c>
      <c r="AR154" s="15" t="s">
        <v>143</v>
      </c>
      <c r="AT154" s="15" t="s">
        <v>145</v>
      </c>
      <c r="AU154" s="15" t="s">
        <v>22</v>
      </c>
      <c r="AY154" s="15" t="s">
        <v>144</v>
      </c>
      <c r="BE154" s="181">
        <f t="shared" si="14"/>
        <v>0</v>
      </c>
      <c r="BF154" s="181">
        <f t="shared" si="15"/>
        <v>0</v>
      </c>
      <c r="BG154" s="181">
        <f t="shared" si="16"/>
        <v>0</v>
      </c>
      <c r="BH154" s="181">
        <f t="shared" si="17"/>
        <v>0</v>
      </c>
      <c r="BI154" s="181">
        <f t="shared" si="18"/>
        <v>0</v>
      </c>
      <c r="BJ154" s="15" t="s">
        <v>22</v>
      </c>
      <c r="BK154" s="181">
        <f t="shared" si="19"/>
        <v>0</v>
      </c>
      <c r="BL154" s="15" t="s">
        <v>143</v>
      </c>
      <c r="BM154" s="15" t="s">
        <v>2935</v>
      </c>
    </row>
    <row r="155" spans="2:65" s="1" customFormat="1" ht="22.5" customHeight="1">
      <c r="B155" s="32"/>
      <c r="C155" s="170" t="s">
        <v>1029</v>
      </c>
      <c r="D155" s="170" t="s">
        <v>145</v>
      </c>
      <c r="E155" s="171" t="s">
        <v>2936</v>
      </c>
      <c r="F155" s="172" t="s">
        <v>2937</v>
      </c>
      <c r="G155" s="173" t="s">
        <v>1980</v>
      </c>
      <c r="H155" s="174">
        <v>0.526</v>
      </c>
      <c r="I155" s="175"/>
      <c r="J155" s="176">
        <f t="shared" si="10"/>
        <v>0</v>
      </c>
      <c r="K155" s="172" t="s">
        <v>1286</v>
      </c>
      <c r="L155" s="52"/>
      <c r="M155" s="177" t="s">
        <v>20</v>
      </c>
      <c r="N155" s="178" t="s">
        <v>45</v>
      </c>
      <c r="O155" s="33"/>
      <c r="P155" s="179">
        <f t="shared" si="11"/>
        <v>0</v>
      </c>
      <c r="Q155" s="179">
        <v>0</v>
      </c>
      <c r="R155" s="179">
        <f t="shared" si="12"/>
        <v>0</v>
      </c>
      <c r="S155" s="179">
        <v>0</v>
      </c>
      <c r="T155" s="180">
        <f t="shared" si="13"/>
        <v>0</v>
      </c>
      <c r="AR155" s="15" t="s">
        <v>143</v>
      </c>
      <c r="AT155" s="15" t="s">
        <v>145</v>
      </c>
      <c r="AU155" s="15" t="s">
        <v>22</v>
      </c>
      <c r="AY155" s="15" t="s">
        <v>144</v>
      </c>
      <c r="BE155" s="181">
        <f t="shared" si="14"/>
        <v>0</v>
      </c>
      <c r="BF155" s="181">
        <f t="shared" si="15"/>
        <v>0</v>
      </c>
      <c r="BG155" s="181">
        <f t="shared" si="16"/>
        <v>0</v>
      </c>
      <c r="BH155" s="181">
        <f t="shared" si="17"/>
        <v>0</v>
      </c>
      <c r="BI155" s="181">
        <f t="shared" si="18"/>
        <v>0</v>
      </c>
      <c r="BJ155" s="15" t="s">
        <v>22</v>
      </c>
      <c r="BK155" s="181">
        <f t="shared" si="19"/>
        <v>0</v>
      </c>
      <c r="BL155" s="15" t="s">
        <v>143</v>
      </c>
      <c r="BM155" s="15" t="s">
        <v>2938</v>
      </c>
    </row>
    <row r="156" spans="2:65" s="1" customFormat="1" ht="22.5" customHeight="1">
      <c r="B156" s="32"/>
      <c r="C156" s="170" t="s">
        <v>1031</v>
      </c>
      <c r="D156" s="170" t="s">
        <v>145</v>
      </c>
      <c r="E156" s="171" t="s">
        <v>2939</v>
      </c>
      <c r="F156" s="172" t="s">
        <v>2940</v>
      </c>
      <c r="G156" s="173" t="s">
        <v>1550</v>
      </c>
      <c r="H156" s="174">
        <v>47.996</v>
      </c>
      <c r="I156" s="175"/>
      <c r="J156" s="176">
        <f t="shared" si="10"/>
        <v>0</v>
      </c>
      <c r="K156" s="172" t="s">
        <v>1286</v>
      </c>
      <c r="L156" s="52"/>
      <c r="M156" s="177" t="s">
        <v>20</v>
      </c>
      <c r="N156" s="178" t="s">
        <v>45</v>
      </c>
      <c r="O156" s="33"/>
      <c r="P156" s="179">
        <f t="shared" si="11"/>
        <v>0</v>
      </c>
      <c r="Q156" s="179">
        <v>0</v>
      </c>
      <c r="R156" s="179">
        <f t="shared" si="12"/>
        <v>0</v>
      </c>
      <c r="S156" s="179">
        <v>0</v>
      </c>
      <c r="T156" s="180">
        <f t="shared" si="13"/>
        <v>0</v>
      </c>
      <c r="AR156" s="15" t="s">
        <v>143</v>
      </c>
      <c r="AT156" s="15" t="s">
        <v>145</v>
      </c>
      <c r="AU156" s="15" t="s">
        <v>22</v>
      </c>
      <c r="AY156" s="15" t="s">
        <v>144</v>
      </c>
      <c r="BE156" s="181">
        <f t="shared" si="14"/>
        <v>0</v>
      </c>
      <c r="BF156" s="181">
        <f t="shared" si="15"/>
        <v>0</v>
      </c>
      <c r="BG156" s="181">
        <f t="shared" si="16"/>
        <v>0</v>
      </c>
      <c r="BH156" s="181">
        <f t="shared" si="17"/>
        <v>0</v>
      </c>
      <c r="BI156" s="181">
        <f t="shared" si="18"/>
        <v>0</v>
      </c>
      <c r="BJ156" s="15" t="s">
        <v>22</v>
      </c>
      <c r="BK156" s="181">
        <f t="shared" si="19"/>
        <v>0</v>
      </c>
      <c r="BL156" s="15" t="s">
        <v>143</v>
      </c>
      <c r="BM156" s="15" t="s">
        <v>2941</v>
      </c>
    </row>
    <row r="157" spans="2:65" s="1" customFormat="1" ht="22.5" customHeight="1">
      <c r="B157" s="32"/>
      <c r="C157" s="170" t="s">
        <v>1033</v>
      </c>
      <c r="D157" s="170" t="s">
        <v>145</v>
      </c>
      <c r="E157" s="171" t="s">
        <v>2942</v>
      </c>
      <c r="F157" s="172" t="s">
        <v>2943</v>
      </c>
      <c r="G157" s="173" t="s">
        <v>1550</v>
      </c>
      <c r="H157" s="174">
        <v>725.506</v>
      </c>
      <c r="I157" s="175"/>
      <c r="J157" s="176">
        <f t="shared" si="10"/>
        <v>0</v>
      </c>
      <c r="K157" s="172" t="s">
        <v>1286</v>
      </c>
      <c r="L157" s="52"/>
      <c r="M157" s="177" t="s">
        <v>20</v>
      </c>
      <c r="N157" s="178" t="s">
        <v>45</v>
      </c>
      <c r="O157" s="33"/>
      <c r="P157" s="179">
        <f t="shared" si="11"/>
        <v>0</v>
      </c>
      <c r="Q157" s="179">
        <v>0</v>
      </c>
      <c r="R157" s="179">
        <f t="shared" si="12"/>
        <v>0</v>
      </c>
      <c r="S157" s="179">
        <v>0</v>
      </c>
      <c r="T157" s="180">
        <f t="shared" si="13"/>
        <v>0</v>
      </c>
      <c r="AR157" s="15" t="s">
        <v>143</v>
      </c>
      <c r="AT157" s="15" t="s">
        <v>145</v>
      </c>
      <c r="AU157" s="15" t="s">
        <v>22</v>
      </c>
      <c r="AY157" s="15" t="s">
        <v>144</v>
      </c>
      <c r="BE157" s="181">
        <f t="shared" si="14"/>
        <v>0</v>
      </c>
      <c r="BF157" s="181">
        <f t="shared" si="15"/>
        <v>0</v>
      </c>
      <c r="BG157" s="181">
        <f t="shared" si="16"/>
        <v>0</v>
      </c>
      <c r="BH157" s="181">
        <f t="shared" si="17"/>
        <v>0</v>
      </c>
      <c r="BI157" s="181">
        <f t="shared" si="18"/>
        <v>0</v>
      </c>
      <c r="BJ157" s="15" t="s">
        <v>22</v>
      </c>
      <c r="BK157" s="181">
        <f t="shared" si="19"/>
        <v>0</v>
      </c>
      <c r="BL157" s="15" t="s">
        <v>143</v>
      </c>
      <c r="BM157" s="15" t="s">
        <v>2944</v>
      </c>
    </row>
    <row r="158" spans="2:65" s="1" customFormat="1" ht="22.5" customHeight="1">
      <c r="B158" s="32"/>
      <c r="C158" s="170" t="s">
        <v>1035</v>
      </c>
      <c r="D158" s="170" t="s">
        <v>145</v>
      </c>
      <c r="E158" s="171" t="s">
        <v>2945</v>
      </c>
      <c r="F158" s="172" t="s">
        <v>2946</v>
      </c>
      <c r="G158" s="173" t="s">
        <v>1550</v>
      </c>
      <c r="H158" s="174">
        <v>2.638</v>
      </c>
      <c r="I158" s="175"/>
      <c r="J158" s="176">
        <f t="shared" si="10"/>
        <v>0</v>
      </c>
      <c r="K158" s="172" t="s">
        <v>1286</v>
      </c>
      <c r="L158" s="52"/>
      <c r="M158" s="177" t="s">
        <v>20</v>
      </c>
      <c r="N158" s="178" t="s">
        <v>45</v>
      </c>
      <c r="O158" s="33"/>
      <c r="P158" s="179">
        <f t="shared" si="11"/>
        <v>0</v>
      </c>
      <c r="Q158" s="179">
        <v>0</v>
      </c>
      <c r="R158" s="179">
        <f t="shared" si="12"/>
        <v>0</v>
      </c>
      <c r="S158" s="179">
        <v>0</v>
      </c>
      <c r="T158" s="180">
        <f t="shared" si="13"/>
        <v>0</v>
      </c>
      <c r="AR158" s="15" t="s">
        <v>143</v>
      </c>
      <c r="AT158" s="15" t="s">
        <v>145</v>
      </c>
      <c r="AU158" s="15" t="s">
        <v>22</v>
      </c>
      <c r="AY158" s="15" t="s">
        <v>144</v>
      </c>
      <c r="BE158" s="181">
        <f t="shared" si="14"/>
        <v>0</v>
      </c>
      <c r="BF158" s="181">
        <f t="shared" si="15"/>
        <v>0</v>
      </c>
      <c r="BG158" s="181">
        <f t="shared" si="16"/>
        <v>0</v>
      </c>
      <c r="BH158" s="181">
        <f t="shared" si="17"/>
        <v>0</v>
      </c>
      <c r="BI158" s="181">
        <f t="shared" si="18"/>
        <v>0</v>
      </c>
      <c r="BJ158" s="15" t="s">
        <v>22</v>
      </c>
      <c r="BK158" s="181">
        <f t="shared" si="19"/>
        <v>0</v>
      </c>
      <c r="BL158" s="15" t="s">
        <v>143</v>
      </c>
      <c r="BM158" s="15" t="s">
        <v>2947</v>
      </c>
    </row>
    <row r="159" spans="2:65" s="1" customFormat="1" ht="22.5" customHeight="1">
      <c r="B159" s="32"/>
      <c r="C159" s="170" t="s">
        <v>1037</v>
      </c>
      <c r="D159" s="170" t="s">
        <v>145</v>
      </c>
      <c r="E159" s="171" t="s">
        <v>2948</v>
      </c>
      <c r="F159" s="172" t="s">
        <v>2949</v>
      </c>
      <c r="G159" s="173" t="s">
        <v>192</v>
      </c>
      <c r="H159" s="174">
        <v>7.5</v>
      </c>
      <c r="I159" s="175"/>
      <c r="J159" s="176">
        <f t="shared" si="10"/>
        <v>0</v>
      </c>
      <c r="K159" s="172" t="s">
        <v>1286</v>
      </c>
      <c r="L159" s="52"/>
      <c r="M159" s="177" t="s">
        <v>20</v>
      </c>
      <c r="N159" s="178" t="s">
        <v>45</v>
      </c>
      <c r="O159" s="33"/>
      <c r="P159" s="179">
        <f t="shared" si="11"/>
        <v>0</v>
      </c>
      <c r="Q159" s="179">
        <v>0</v>
      </c>
      <c r="R159" s="179">
        <f t="shared" si="12"/>
        <v>0</v>
      </c>
      <c r="S159" s="179">
        <v>0</v>
      </c>
      <c r="T159" s="180">
        <f t="shared" si="13"/>
        <v>0</v>
      </c>
      <c r="AR159" s="15" t="s">
        <v>143</v>
      </c>
      <c r="AT159" s="15" t="s">
        <v>145</v>
      </c>
      <c r="AU159" s="15" t="s">
        <v>22</v>
      </c>
      <c r="AY159" s="15" t="s">
        <v>144</v>
      </c>
      <c r="BE159" s="181">
        <f t="shared" si="14"/>
        <v>0</v>
      </c>
      <c r="BF159" s="181">
        <f t="shared" si="15"/>
        <v>0</v>
      </c>
      <c r="BG159" s="181">
        <f t="shared" si="16"/>
        <v>0</v>
      </c>
      <c r="BH159" s="181">
        <f t="shared" si="17"/>
        <v>0</v>
      </c>
      <c r="BI159" s="181">
        <f t="shared" si="18"/>
        <v>0</v>
      </c>
      <c r="BJ159" s="15" t="s">
        <v>22</v>
      </c>
      <c r="BK159" s="181">
        <f t="shared" si="19"/>
        <v>0</v>
      </c>
      <c r="BL159" s="15" t="s">
        <v>143</v>
      </c>
      <c r="BM159" s="15" t="s">
        <v>2950</v>
      </c>
    </row>
    <row r="160" spans="2:65" s="1" customFormat="1" ht="22.5" customHeight="1">
      <c r="B160" s="32"/>
      <c r="C160" s="170" t="s">
        <v>1040</v>
      </c>
      <c r="D160" s="170" t="s">
        <v>145</v>
      </c>
      <c r="E160" s="171" t="s">
        <v>2951</v>
      </c>
      <c r="F160" s="172" t="s">
        <v>2952</v>
      </c>
      <c r="G160" s="173" t="s">
        <v>192</v>
      </c>
      <c r="H160" s="174">
        <v>7.5</v>
      </c>
      <c r="I160" s="175"/>
      <c r="J160" s="176">
        <f t="shared" si="10"/>
        <v>0</v>
      </c>
      <c r="K160" s="172" t="s">
        <v>1286</v>
      </c>
      <c r="L160" s="52"/>
      <c r="M160" s="177" t="s">
        <v>20</v>
      </c>
      <c r="N160" s="178" t="s">
        <v>45</v>
      </c>
      <c r="O160" s="33"/>
      <c r="P160" s="179">
        <f t="shared" si="11"/>
        <v>0</v>
      </c>
      <c r="Q160" s="179">
        <v>0</v>
      </c>
      <c r="R160" s="179">
        <f t="shared" si="12"/>
        <v>0</v>
      </c>
      <c r="S160" s="179">
        <v>0</v>
      </c>
      <c r="T160" s="180">
        <f t="shared" si="13"/>
        <v>0</v>
      </c>
      <c r="AR160" s="15" t="s">
        <v>143</v>
      </c>
      <c r="AT160" s="15" t="s">
        <v>145</v>
      </c>
      <c r="AU160" s="15" t="s">
        <v>22</v>
      </c>
      <c r="AY160" s="15" t="s">
        <v>144</v>
      </c>
      <c r="BE160" s="181">
        <f t="shared" si="14"/>
        <v>0</v>
      </c>
      <c r="BF160" s="181">
        <f t="shared" si="15"/>
        <v>0</v>
      </c>
      <c r="BG160" s="181">
        <f t="shared" si="16"/>
        <v>0</v>
      </c>
      <c r="BH160" s="181">
        <f t="shared" si="17"/>
        <v>0</v>
      </c>
      <c r="BI160" s="181">
        <f t="shared" si="18"/>
        <v>0</v>
      </c>
      <c r="BJ160" s="15" t="s">
        <v>22</v>
      </c>
      <c r="BK160" s="181">
        <f t="shared" si="19"/>
        <v>0</v>
      </c>
      <c r="BL160" s="15" t="s">
        <v>143</v>
      </c>
      <c r="BM160" s="15" t="s">
        <v>2953</v>
      </c>
    </row>
    <row r="161" spans="2:65" s="1" customFormat="1" ht="22.5" customHeight="1">
      <c r="B161" s="32"/>
      <c r="C161" s="170" t="s">
        <v>1043</v>
      </c>
      <c r="D161" s="170" t="s">
        <v>145</v>
      </c>
      <c r="E161" s="171" t="s">
        <v>2954</v>
      </c>
      <c r="F161" s="172" t="s">
        <v>2955</v>
      </c>
      <c r="G161" s="173" t="s">
        <v>1550</v>
      </c>
      <c r="H161" s="174">
        <v>2.25</v>
      </c>
      <c r="I161" s="175"/>
      <c r="J161" s="176">
        <f t="shared" si="10"/>
        <v>0</v>
      </c>
      <c r="K161" s="172" t="s">
        <v>1286</v>
      </c>
      <c r="L161" s="52"/>
      <c r="M161" s="177" t="s">
        <v>20</v>
      </c>
      <c r="N161" s="178" t="s">
        <v>45</v>
      </c>
      <c r="O161" s="33"/>
      <c r="P161" s="179">
        <f t="shared" si="11"/>
        <v>0</v>
      </c>
      <c r="Q161" s="179">
        <v>0</v>
      </c>
      <c r="R161" s="179">
        <f t="shared" si="12"/>
        <v>0</v>
      </c>
      <c r="S161" s="179">
        <v>0</v>
      </c>
      <c r="T161" s="180">
        <f t="shared" si="13"/>
        <v>0</v>
      </c>
      <c r="AR161" s="15" t="s">
        <v>143</v>
      </c>
      <c r="AT161" s="15" t="s">
        <v>145</v>
      </c>
      <c r="AU161" s="15" t="s">
        <v>22</v>
      </c>
      <c r="AY161" s="15" t="s">
        <v>144</v>
      </c>
      <c r="BE161" s="181">
        <f t="shared" si="14"/>
        <v>0</v>
      </c>
      <c r="BF161" s="181">
        <f t="shared" si="15"/>
        <v>0</v>
      </c>
      <c r="BG161" s="181">
        <f t="shared" si="16"/>
        <v>0</v>
      </c>
      <c r="BH161" s="181">
        <f t="shared" si="17"/>
        <v>0</v>
      </c>
      <c r="BI161" s="181">
        <f t="shared" si="18"/>
        <v>0</v>
      </c>
      <c r="BJ161" s="15" t="s">
        <v>22</v>
      </c>
      <c r="BK161" s="181">
        <f t="shared" si="19"/>
        <v>0</v>
      </c>
      <c r="BL161" s="15" t="s">
        <v>143</v>
      </c>
      <c r="BM161" s="15" t="s">
        <v>2956</v>
      </c>
    </row>
    <row r="162" spans="2:65" s="1" customFormat="1" ht="22.5" customHeight="1">
      <c r="B162" s="32"/>
      <c r="C162" s="170" t="s">
        <v>1048</v>
      </c>
      <c r="D162" s="170" t="s">
        <v>145</v>
      </c>
      <c r="E162" s="171" t="s">
        <v>2957</v>
      </c>
      <c r="F162" s="172" t="s">
        <v>2958</v>
      </c>
      <c r="G162" s="173" t="s">
        <v>1550</v>
      </c>
      <c r="H162" s="174">
        <v>119.75</v>
      </c>
      <c r="I162" s="175"/>
      <c r="J162" s="176">
        <f t="shared" si="10"/>
        <v>0</v>
      </c>
      <c r="K162" s="172" t="s">
        <v>1286</v>
      </c>
      <c r="L162" s="52"/>
      <c r="M162" s="177" t="s">
        <v>20</v>
      </c>
      <c r="N162" s="178" t="s">
        <v>45</v>
      </c>
      <c r="O162" s="33"/>
      <c r="P162" s="179">
        <f t="shared" si="11"/>
        <v>0</v>
      </c>
      <c r="Q162" s="179">
        <v>0</v>
      </c>
      <c r="R162" s="179">
        <f t="shared" si="12"/>
        <v>0</v>
      </c>
      <c r="S162" s="179">
        <v>0</v>
      </c>
      <c r="T162" s="180">
        <f t="shared" si="13"/>
        <v>0</v>
      </c>
      <c r="AR162" s="15" t="s">
        <v>143</v>
      </c>
      <c r="AT162" s="15" t="s">
        <v>145</v>
      </c>
      <c r="AU162" s="15" t="s">
        <v>22</v>
      </c>
      <c r="AY162" s="15" t="s">
        <v>144</v>
      </c>
      <c r="BE162" s="181">
        <f t="shared" si="14"/>
        <v>0</v>
      </c>
      <c r="BF162" s="181">
        <f t="shared" si="15"/>
        <v>0</v>
      </c>
      <c r="BG162" s="181">
        <f t="shared" si="16"/>
        <v>0</v>
      </c>
      <c r="BH162" s="181">
        <f t="shared" si="17"/>
        <v>0</v>
      </c>
      <c r="BI162" s="181">
        <f t="shared" si="18"/>
        <v>0</v>
      </c>
      <c r="BJ162" s="15" t="s">
        <v>22</v>
      </c>
      <c r="BK162" s="181">
        <f t="shared" si="19"/>
        <v>0</v>
      </c>
      <c r="BL162" s="15" t="s">
        <v>143</v>
      </c>
      <c r="BM162" s="15" t="s">
        <v>2959</v>
      </c>
    </row>
    <row r="163" spans="2:65" s="1" customFormat="1" ht="22.5" customHeight="1">
      <c r="B163" s="32"/>
      <c r="C163" s="170" t="s">
        <v>1052</v>
      </c>
      <c r="D163" s="170" t="s">
        <v>145</v>
      </c>
      <c r="E163" s="171" t="s">
        <v>2960</v>
      </c>
      <c r="F163" s="172" t="s">
        <v>2961</v>
      </c>
      <c r="G163" s="173" t="s">
        <v>1586</v>
      </c>
      <c r="H163" s="174">
        <v>221.685</v>
      </c>
      <c r="I163" s="175"/>
      <c r="J163" s="176">
        <f t="shared" si="10"/>
        <v>0</v>
      </c>
      <c r="K163" s="172" t="s">
        <v>1286</v>
      </c>
      <c r="L163" s="52"/>
      <c r="M163" s="177" t="s">
        <v>20</v>
      </c>
      <c r="N163" s="178" t="s">
        <v>45</v>
      </c>
      <c r="O163" s="33"/>
      <c r="P163" s="179">
        <f t="shared" si="11"/>
        <v>0</v>
      </c>
      <c r="Q163" s="179">
        <v>0</v>
      </c>
      <c r="R163" s="179">
        <f t="shared" si="12"/>
        <v>0</v>
      </c>
      <c r="S163" s="179">
        <v>0</v>
      </c>
      <c r="T163" s="180">
        <f t="shared" si="13"/>
        <v>0</v>
      </c>
      <c r="AR163" s="15" t="s">
        <v>143</v>
      </c>
      <c r="AT163" s="15" t="s">
        <v>145</v>
      </c>
      <c r="AU163" s="15" t="s">
        <v>22</v>
      </c>
      <c r="AY163" s="15" t="s">
        <v>144</v>
      </c>
      <c r="BE163" s="181">
        <f t="shared" si="14"/>
        <v>0</v>
      </c>
      <c r="BF163" s="181">
        <f t="shared" si="15"/>
        <v>0</v>
      </c>
      <c r="BG163" s="181">
        <f t="shared" si="16"/>
        <v>0</v>
      </c>
      <c r="BH163" s="181">
        <f t="shared" si="17"/>
        <v>0</v>
      </c>
      <c r="BI163" s="181">
        <f t="shared" si="18"/>
        <v>0</v>
      </c>
      <c r="BJ163" s="15" t="s">
        <v>22</v>
      </c>
      <c r="BK163" s="181">
        <f t="shared" si="19"/>
        <v>0</v>
      </c>
      <c r="BL163" s="15" t="s">
        <v>143</v>
      </c>
      <c r="BM163" s="15" t="s">
        <v>2962</v>
      </c>
    </row>
    <row r="164" spans="2:65" s="1" customFormat="1" ht="22.5" customHeight="1">
      <c r="B164" s="32"/>
      <c r="C164" s="170" t="s">
        <v>1054</v>
      </c>
      <c r="D164" s="170" t="s">
        <v>145</v>
      </c>
      <c r="E164" s="171" t="s">
        <v>2963</v>
      </c>
      <c r="F164" s="172" t="s">
        <v>2964</v>
      </c>
      <c r="G164" s="173" t="s">
        <v>1550</v>
      </c>
      <c r="H164" s="174">
        <v>1184.34</v>
      </c>
      <c r="I164" s="175"/>
      <c r="J164" s="176">
        <f t="shared" si="10"/>
        <v>0</v>
      </c>
      <c r="K164" s="172" t="s">
        <v>1286</v>
      </c>
      <c r="L164" s="52"/>
      <c r="M164" s="177" t="s">
        <v>20</v>
      </c>
      <c r="N164" s="178" t="s">
        <v>45</v>
      </c>
      <c r="O164" s="33"/>
      <c r="P164" s="179">
        <f t="shared" si="11"/>
        <v>0</v>
      </c>
      <c r="Q164" s="179">
        <v>0</v>
      </c>
      <c r="R164" s="179">
        <f t="shared" si="12"/>
        <v>0</v>
      </c>
      <c r="S164" s="179">
        <v>0</v>
      </c>
      <c r="T164" s="180">
        <f t="shared" si="13"/>
        <v>0</v>
      </c>
      <c r="AR164" s="15" t="s">
        <v>143</v>
      </c>
      <c r="AT164" s="15" t="s">
        <v>145</v>
      </c>
      <c r="AU164" s="15" t="s">
        <v>22</v>
      </c>
      <c r="AY164" s="15" t="s">
        <v>144</v>
      </c>
      <c r="BE164" s="181">
        <f t="shared" si="14"/>
        <v>0</v>
      </c>
      <c r="BF164" s="181">
        <f t="shared" si="15"/>
        <v>0</v>
      </c>
      <c r="BG164" s="181">
        <f t="shared" si="16"/>
        <v>0</v>
      </c>
      <c r="BH164" s="181">
        <f t="shared" si="17"/>
        <v>0</v>
      </c>
      <c r="BI164" s="181">
        <f t="shared" si="18"/>
        <v>0</v>
      </c>
      <c r="BJ164" s="15" t="s">
        <v>22</v>
      </c>
      <c r="BK164" s="181">
        <f t="shared" si="19"/>
        <v>0</v>
      </c>
      <c r="BL164" s="15" t="s">
        <v>143</v>
      </c>
      <c r="BM164" s="15" t="s">
        <v>2965</v>
      </c>
    </row>
    <row r="165" spans="2:65" s="1" customFormat="1" ht="22.5" customHeight="1">
      <c r="B165" s="32"/>
      <c r="C165" s="170" t="s">
        <v>1056</v>
      </c>
      <c r="D165" s="170" t="s">
        <v>145</v>
      </c>
      <c r="E165" s="171" t="s">
        <v>2966</v>
      </c>
      <c r="F165" s="172" t="s">
        <v>2967</v>
      </c>
      <c r="G165" s="173" t="s">
        <v>1550</v>
      </c>
      <c r="H165" s="174">
        <v>1184.34</v>
      </c>
      <c r="I165" s="175"/>
      <c r="J165" s="176">
        <f t="shared" si="10"/>
        <v>0</v>
      </c>
      <c r="K165" s="172" t="s">
        <v>1286</v>
      </c>
      <c r="L165" s="52"/>
      <c r="M165" s="177" t="s">
        <v>20</v>
      </c>
      <c r="N165" s="178" t="s">
        <v>45</v>
      </c>
      <c r="O165" s="33"/>
      <c r="P165" s="179">
        <f t="shared" si="11"/>
        <v>0</v>
      </c>
      <c r="Q165" s="179">
        <v>0</v>
      </c>
      <c r="R165" s="179">
        <f t="shared" si="12"/>
        <v>0</v>
      </c>
      <c r="S165" s="179">
        <v>0</v>
      </c>
      <c r="T165" s="180">
        <f t="shared" si="13"/>
        <v>0</v>
      </c>
      <c r="AR165" s="15" t="s">
        <v>143</v>
      </c>
      <c r="AT165" s="15" t="s">
        <v>145</v>
      </c>
      <c r="AU165" s="15" t="s">
        <v>22</v>
      </c>
      <c r="AY165" s="15" t="s">
        <v>144</v>
      </c>
      <c r="BE165" s="181">
        <f t="shared" si="14"/>
        <v>0</v>
      </c>
      <c r="BF165" s="181">
        <f t="shared" si="15"/>
        <v>0</v>
      </c>
      <c r="BG165" s="181">
        <f t="shared" si="16"/>
        <v>0</v>
      </c>
      <c r="BH165" s="181">
        <f t="shared" si="17"/>
        <v>0</v>
      </c>
      <c r="BI165" s="181">
        <f t="shared" si="18"/>
        <v>0</v>
      </c>
      <c r="BJ165" s="15" t="s">
        <v>22</v>
      </c>
      <c r="BK165" s="181">
        <f t="shared" si="19"/>
        <v>0</v>
      </c>
      <c r="BL165" s="15" t="s">
        <v>143</v>
      </c>
      <c r="BM165" s="15" t="s">
        <v>2968</v>
      </c>
    </row>
    <row r="166" spans="2:65" s="1" customFormat="1" ht="22.5" customHeight="1">
      <c r="B166" s="32"/>
      <c r="C166" s="170" t="s">
        <v>1058</v>
      </c>
      <c r="D166" s="170" t="s">
        <v>145</v>
      </c>
      <c r="E166" s="171" t="s">
        <v>2969</v>
      </c>
      <c r="F166" s="172" t="s">
        <v>2970</v>
      </c>
      <c r="G166" s="173" t="s">
        <v>1586</v>
      </c>
      <c r="H166" s="174">
        <v>56.444</v>
      </c>
      <c r="I166" s="175"/>
      <c r="J166" s="176">
        <f t="shared" si="10"/>
        <v>0</v>
      </c>
      <c r="K166" s="172" t="s">
        <v>1286</v>
      </c>
      <c r="L166" s="52"/>
      <c r="M166" s="177" t="s">
        <v>20</v>
      </c>
      <c r="N166" s="178" t="s">
        <v>45</v>
      </c>
      <c r="O166" s="33"/>
      <c r="P166" s="179">
        <f t="shared" si="11"/>
        <v>0</v>
      </c>
      <c r="Q166" s="179">
        <v>0</v>
      </c>
      <c r="R166" s="179">
        <f t="shared" si="12"/>
        <v>0</v>
      </c>
      <c r="S166" s="179">
        <v>0</v>
      </c>
      <c r="T166" s="180">
        <f t="shared" si="13"/>
        <v>0</v>
      </c>
      <c r="AR166" s="15" t="s">
        <v>143</v>
      </c>
      <c r="AT166" s="15" t="s">
        <v>145</v>
      </c>
      <c r="AU166" s="15" t="s">
        <v>22</v>
      </c>
      <c r="AY166" s="15" t="s">
        <v>144</v>
      </c>
      <c r="BE166" s="181">
        <f t="shared" si="14"/>
        <v>0</v>
      </c>
      <c r="BF166" s="181">
        <f t="shared" si="15"/>
        <v>0</v>
      </c>
      <c r="BG166" s="181">
        <f t="shared" si="16"/>
        <v>0</v>
      </c>
      <c r="BH166" s="181">
        <f t="shared" si="17"/>
        <v>0</v>
      </c>
      <c r="BI166" s="181">
        <f t="shared" si="18"/>
        <v>0</v>
      </c>
      <c r="BJ166" s="15" t="s">
        <v>22</v>
      </c>
      <c r="BK166" s="181">
        <f t="shared" si="19"/>
        <v>0</v>
      </c>
      <c r="BL166" s="15" t="s">
        <v>143</v>
      </c>
      <c r="BM166" s="15" t="s">
        <v>2971</v>
      </c>
    </row>
    <row r="167" spans="2:65" s="1" customFormat="1" ht="22.5" customHeight="1">
      <c r="B167" s="32"/>
      <c r="C167" s="170" t="s">
        <v>1060</v>
      </c>
      <c r="D167" s="170" t="s">
        <v>145</v>
      </c>
      <c r="E167" s="171" t="s">
        <v>2972</v>
      </c>
      <c r="F167" s="172" t="s">
        <v>2973</v>
      </c>
      <c r="G167" s="173" t="s">
        <v>1550</v>
      </c>
      <c r="H167" s="174">
        <v>512.515</v>
      </c>
      <c r="I167" s="175"/>
      <c r="J167" s="176">
        <f t="shared" si="10"/>
        <v>0</v>
      </c>
      <c r="K167" s="172" t="s">
        <v>1286</v>
      </c>
      <c r="L167" s="52"/>
      <c r="M167" s="177" t="s">
        <v>20</v>
      </c>
      <c r="N167" s="178" t="s">
        <v>45</v>
      </c>
      <c r="O167" s="33"/>
      <c r="P167" s="179">
        <f t="shared" si="11"/>
        <v>0</v>
      </c>
      <c r="Q167" s="179">
        <v>0</v>
      </c>
      <c r="R167" s="179">
        <f t="shared" si="12"/>
        <v>0</v>
      </c>
      <c r="S167" s="179">
        <v>0</v>
      </c>
      <c r="T167" s="180">
        <f t="shared" si="13"/>
        <v>0</v>
      </c>
      <c r="AR167" s="15" t="s">
        <v>143</v>
      </c>
      <c r="AT167" s="15" t="s">
        <v>145</v>
      </c>
      <c r="AU167" s="15" t="s">
        <v>22</v>
      </c>
      <c r="AY167" s="15" t="s">
        <v>144</v>
      </c>
      <c r="BE167" s="181">
        <f t="shared" si="14"/>
        <v>0</v>
      </c>
      <c r="BF167" s="181">
        <f t="shared" si="15"/>
        <v>0</v>
      </c>
      <c r="BG167" s="181">
        <f t="shared" si="16"/>
        <v>0</v>
      </c>
      <c r="BH167" s="181">
        <f t="shared" si="17"/>
        <v>0</v>
      </c>
      <c r="BI167" s="181">
        <f t="shared" si="18"/>
        <v>0</v>
      </c>
      <c r="BJ167" s="15" t="s">
        <v>22</v>
      </c>
      <c r="BK167" s="181">
        <f t="shared" si="19"/>
        <v>0</v>
      </c>
      <c r="BL167" s="15" t="s">
        <v>143</v>
      </c>
      <c r="BM167" s="15" t="s">
        <v>2974</v>
      </c>
    </row>
    <row r="168" spans="2:65" s="1" customFormat="1" ht="22.5" customHeight="1">
      <c r="B168" s="32"/>
      <c r="C168" s="170" t="s">
        <v>1062</v>
      </c>
      <c r="D168" s="170" t="s">
        <v>145</v>
      </c>
      <c r="E168" s="171" t="s">
        <v>2975</v>
      </c>
      <c r="F168" s="172" t="s">
        <v>2976</v>
      </c>
      <c r="G168" s="173" t="s">
        <v>1550</v>
      </c>
      <c r="H168" s="174">
        <v>512.515</v>
      </c>
      <c r="I168" s="175"/>
      <c r="J168" s="176">
        <f t="shared" si="10"/>
        <v>0</v>
      </c>
      <c r="K168" s="172" t="s">
        <v>1286</v>
      </c>
      <c r="L168" s="52"/>
      <c r="M168" s="177" t="s">
        <v>20</v>
      </c>
      <c r="N168" s="178" t="s">
        <v>45</v>
      </c>
      <c r="O168" s="33"/>
      <c r="P168" s="179">
        <f t="shared" si="11"/>
        <v>0</v>
      </c>
      <c r="Q168" s="179">
        <v>0</v>
      </c>
      <c r="R168" s="179">
        <f t="shared" si="12"/>
        <v>0</v>
      </c>
      <c r="S168" s="179">
        <v>0</v>
      </c>
      <c r="T168" s="180">
        <f t="shared" si="13"/>
        <v>0</v>
      </c>
      <c r="AR168" s="15" t="s">
        <v>143</v>
      </c>
      <c r="AT168" s="15" t="s">
        <v>145</v>
      </c>
      <c r="AU168" s="15" t="s">
        <v>22</v>
      </c>
      <c r="AY168" s="15" t="s">
        <v>144</v>
      </c>
      <c r="BE168" s="181">
        <f t="shared" si="14"/>
        <v>0</v>
      </c>
      <c r="BF168" s="181">
        <f t="shared" si="15"/>
        <v>0</v>
      </c>
      <c r="BG168" s="181">
        <f t="shared" si="16"/>
        <v>0</v>
      </c>
      <c r="BH168" s="181">
        <f t="shared" si="17"/>
        <v>0</v>
      </c>
      <c r="BI168" s="181">
        <f t="shared" si="18"/>
        <v>0</v>
      </c>
      <c r="BJ168" s="15" t="s">
        <v>22</v>
      </c>
      <c r="BK168" s="181">
        <f t="shared" si="19"/>
        <v>0</v>
      </c>
      <c r="BL168" s="15" t="s">
        <v>143</v>
      </c>
      <c r="BM168" s="15" t="s">
        <v>2977</v>
      </c>
    </row>
    <row r="169" spans="2:65" s="1" customFormat="1" ht="22.5" customHeight="1">
      <c r="B169" s="32"/>
      <c r="C169" s="170" t="s">
        <v>1064</v>
      </c>
      <c r="D169" s="170" t="s">
        <v>145</v>
      </c>
      <c r="E169" s="171" t="s">
        <v>2978</v>
      </c>
      <c r="F169" s="172" t="s">
        <v>2979</v>
      </c>
      <c r="G169" s="173" t="s">
        <v>1550</v>
      </c>
      <c r="H169" s="174">
        <v>1086.118</v>
      </c>
      <c r="I169" s="175"/>
      <c r="J169" s="176">
        <f t="shared" si="10"/>
        <v>0</v>
      </c>
      <c r="K169" s="172" t="s">
        <v>1286</v>
      </c>
      <c r="L169" s="52"/>
      <c r="M169" s="177" t="s">
        <v>20</v>
      </c>
      <c r="N169" s="178" t="s">
        <v>45</v>
      </c>
      <c r="O169" s="33"/>
      <c r="P169" s="179">
        <f t="shared" si="11"/>
        <v>0</v>
      </c>
      <c r="Q169" s="179">
        <v>0</v>
      </c>
      <c r="R169" s="179">
        <f t="shared" si="12"/>
        <v>0</v>
      </c>
      <c r="S169" s="179">
        <v>0</v>
      </c>
      <c r="T169" s="180">
        <f t="shared" si="13"/>
        <v>0</v>
      </c>
      <c r="AR169" s="15" t="s">
        <v>143</v>
      </c>
      <c r="AT169" s="15" t="s">
        <v>145</v>
      </c>
      <c r="AU169" s="15" t="s">
        <v>22</v>
      </c>
      <c r="AY169" s="15" t="s">
        <v>144</v>
      </c>
      <c r="BE169" s="181">
        <f t="shared" si="14"/>
        <v>0</v>
      </c>
      <c r="BF169" s="181">
        <f t="shared" si="15"/>
        <v>0</v>
      </c>
      <c r="BG169" s="181">
        <f t="shared" si="16"/>
        <v>0</v>
      </c>
      <c r="BH169" s="181">
        <f t="shared" si="17"/>
        <v>0</v>
      </c>
      <c r="BI169" s="181">
        <f t="shared" si="18"/>
        <v>0</v>
      </c>
      <c r="BJ169" s="15" t="s">
        <v>22</v>
      </c>
      <c r="BK169" s="181">
        <f t="shared" si="19"/>
        <v>0</v>
      </c>
      <c r="BL169" s="15" t="s">
        <v>143</v>
      </c>
      <c r="BM169" s="15" t="s">
        <v>2980</v>
      </c>
    </row>
    <row r="170" spans="2:65" s="1" customFormat="1" ht="22.5" customHeight="1">
      <c r="B170" s="32"/>
      <c r="C170" s="170" t="s">
        <v>1066</v>
      </c>
      <c r="D170" s="170" t="s">
        <v>145</v>
      </c>
      <c r="E170" s="171" t="s">
        <v>2981</v>
      </c>
      <c r="F170" s="172" t="s">
        <v>2982</v>
      </c>
      <c r="G170" s="173" t="s">
        <v>1550</v>
      </c>
      <c r="H170" s="174">
        <v>1086.118</v>
      </c>
      <c r="I170" s="175"/>
      <c r="J170" s="176">
        <f t="shared" si="10"/>
        <v>0</v>
      </c>
      <c r="K170" s="172" t="s">
        <v>1286</v>
      </c>
      <c r="L170" s="52"/>
      <c r="M170" s="177" t="s">
        <v>20</v>
      </c>
      <c r="N170" s="178" t="s">
        <v>45</v>
      </c>
      <c r="O170" s="33"/>
      <c r="P170" s="179">
        <f t="shared" si="11"/>
        <v>0</v>
      </c>
      <c r="Q170" s="179">
        <v>0</v>
      </c>
      <c r="R170" s="179">
        <f t="shared" si="12"/>
        <v>0</v>
      </c>
      <c r="S170" s="179">
        <v>0</v>
      </c>
      <c r="T170" s="180">
        <f t="shared" si="13"/>
        <v>0</v>
      </c>
      <c r="AR170" s="15" t="s">
        <v>143</v>
      </c>
      <c r="AT170" s="15" t="s">
        <v>145</v>
      </c>
      <c r="AU170" s="15" t="s">
        <v>22</v>
      </c>
      <c r="AY170" s="15" t="s">
        <v>144</v>
      </c>
      <c r="BE170" s="181">
        <f t="shared" si="14"/>
        <v>0</v>
      </c>
      <c r="BF170" s="181">
        <f t="shared" si="15"/>
        <v>0</v>
      </c>
      <c r="BG170" s="181">
        <f t="shared" si="16"/>
        <v>0</v>
      </c>
      <c r="BH170" s="181">
        <f t="shared" si="17"/>
        <v>0</v>
      </c>
      <c r="BI170" s="181">
        <f t="shared" si="18"/>
        <v>0</v>
      </c>
      <c r="BJ170" s="15" t="s">
        <v>22</v>
      </c>
      <c r="BK170" s="181">
        <f t="shared" si="19"/>
        <v>0</v>
      </c>
      <c r="BL170" s="15" t="s">
        <v>143</v>
      </c>
      <c r="BM170" s="15" t="s">
        <v>2983</v>
      </c>
    </row>
    <row r="171" spans="2:65" s="1" customFormat="1" ht="22.5" customHeight="1">
      <c r="B171" s="32"/>
      <c r="C171" s="170" t="s">
        <v>1068</v>
      </c>
      <c r="D171" s="170" t="s">
        <v>145</v>
      </c>
      <c r="E171" s="171" t="s">
        <v>2984</v>
      </c>
      <c r="F171" s="172" t="s">
        <v>2985</v>
      </c>
      <c r="G171" s="173" t="s">
        <v>1550</v>
      </c>
      <c r="H171" s="174">
        <v>1086.118</v>
      </c>
      <c r="I171" s="175"/>
      <c r="J171" s="176">
        <f t="shared" si="10"/>
        <v>0</v>
      </c>
      <c r="K171" s="172" t="s">
        <v>1286</v>
      </c>
      <c r="L171" s="52"/>
      <c r="M171" s="177" t="s">
        <v>20</v>
      </c>
      <c r="N171" s="178" t="s">
        <v>45</v>
      </c>
      <c r="O171" s="33"/>
      <c r="P171" s="179">
        <f t="shared" si="11"/>
        <v>0</v>
      </c>
      <c r="Q171" s="179">
        <v>0</v>
      </c>
      <c r="R171" s="179">
        <f t="shared" si="12"/>
        <v>0</v>
      </c>
      <c r="S171" s="179">
        <v>0</v>
      </c>
      <c r="T171" s="180">
        <f t="shared" si="13"/>
        <v>0</v>
      </c>
      <c r="AR171" s="15" t="s">
        <v>143</v>
      </c>
      <c r="AT171" s="15" t="s">
        <v>145</v>
      </c>
      <c r="AU171" s="15" t="s">
        <v>22</v>
      </c>
      <c r="AY171" s="15" t="s">
        <v>144</v>
      </c>
      <c r="BE171" s="181">
        <f t="shared" si="14"/>
        <v>0</v>
      </c>
      <c r="BF171" s="181">
        <f t="shared" si="15"/>
        <v>0</v>
      </c>
      <c r="BG171" s="181">
        <f t="shared" si="16"/>
        <v>0</v>
      </c>
      <c r="BH171" s="181">
        <f t="shared" si="17"/>
        <v>0</v>
      </c>
      <c r="BI171" s="181">
        <f t="shared" si="18"/>
        <v>0</v>
      </c>
      <c r="BJ171" s="15" t="s">
        <v>22</v>
      </c>
      <c r="BK171" s="181">
        <f t="shared" si="19"/>
        <v>0</v>
      </c>
      <c r="BL171" s="15" t="s">
        <v>143</v>
      </c>
      <c r="BM171" s="15" t="s">
        <v>2986</v>
      </c>
    </row>
    <row r="172" spans="2:65" s="1" customFormat="1" ht="22.5" customHeight="1">
      <c r="B172" s="32"/>
      <c r="C172" s="170" t="s">
        <v>1070</v>
      </c>
      <c r="D172" s="170" t="s">
        <v>145</v>
      </c>
      <c r="E172" s="171" t="s">
        <v>2987</v>
      </c>
      <c r="F172" s="172" t="s">
        <v>2988</v>
      </c>
      <c r="G172" s="173" t="s">
        <v>1550</v>
      </c>
      <c r="H172" s="174">
        <v>1086.118</v>
      </c>
      <c r="I172" s="175"/>
      <c r="J172" s="176">
        <f t="shared" si="10"/>
        <v>0</v>
      </c>
      <c r="K172" s="172" t="s">
        <v>1286</v>
      </c>
      <c r="L172" s="52"/>
      <c r="M172" s="177" t="s">
        <v>20</v>
      </c>
      <c r="N172" s="178" t="s">
        <v>45</v>
      </c>
      <c r="O172" s="33"/>
      <c r="P172" s="179">
        <f t="shared" si="11"/>
        <v>0</v>
      </c>
      <c r="Q172" s="179">
        <v>0</v>
      </c>
      <c r="R172" s="179">
        <f t="shared" si="12"/>
        <v>0</v>
      </c>
      <c r="S172" s="179">
        <v>0</v>
      </c>
      <c r="T172" s="180">
        <f t="shared" si="13"/>
        <v>0</v>
      </c>
      <c r="AR172" s="15" t="s">
        <v>143</v>
      </c>
      <c r="AT172" s="15" t="s">
        <v>145</v>
      </c>
      <c r="AU172" s="15" t="s">
        <v>22</v>
      </c>
      <c r="AY172" s="15" t="s">
        <v>144</v>
      </c>
      <c r="BE172" s="181">
        <f t="shared" si="14"/>
        <v>0</v>
      </c>
      <c r="BF172" s="181">
        <f t="shared" si="15"/>
        <v>0</v>
      </c>
      <c r="BG172" s="181">
        <f t="shared" si="16"/>
        <v>0</v>
      </c>
      <c r="BH172" s="181">
        <f t="shared" si="17"/>
        <v>0</v>
      </c>
      <c r="BI172" s="181">
        <f t="shared" si="18"/>
        <v>0</v>
      </c>
      <c r="BJ172" s="15" t="s">
        <v>22</v>
      </c>
      <c r="BK172" s="181">
        <f t="shared" si="19"/>
        <v>0</v>
      </c>
      <c r="BL172" s="15" t="s">
        <v>143</v>
      </c>
      <c r="BM172" s="15" t="s">
        <v>2989</v>
      </c>
    </row>
    <row r="173" spans="2:65" s="1" customFormat="1" ht="22.5" customHeight="1">
      <c r="B173" s="32"/>
      <c r="C173" s="170" t="s">
        <v>1072</v>
      </c>
      <c r="D173" s="170" t="s">
        <v>145</v>
      </c>
      <c r="E173" s="171" t="s">
        <v>2990</v>
      </c>
      <c r="F173" s="172" t="s">
        <v>2991</v>
      </c>
      <c r="G173" s="173" t="s">
        <v>1980</v>
      </c>
      <c r="H173" s="174">
        <v>19.508</v>
      </c>
      <c r="I173" s="175"/>
      <c r="J173" s="176">
        <f t="shared" si="10"/>
        <v>0</v>
      </c>
      <c r="K173" s="172" t="s">
        <v>1286</v>
      </c>
      <c r="L173" s="52"/>
      <c r="M173" s="177" t="s">
        <v>20</v>
      </c>
      <c r="N173" s="178" t="s">
        <v>45</v>
      </c>
      <c r="O173" s="33"/>
      <c r="P173" s="179">
        <f t="shared" si="11"/>
        <v>0</v>
      </c>
      <c r="Q173" s="179">
        <v>0</v>
      </c>
      <c r="R173" s="179">
        <f t="shared" si="12"/>
        <v>0</v>
      </c>
      <c r="S173" s="179">
        <v>0</v>
      </c>
      <c r="T173" s="180">
        <f t="shared" si="13"/>
        <v>0</v>
      </c>
      <c r="AR173" s="15" t="s">
        <v>143</v>
      </c>
      <c r="AT173" s="15" t="s">
        <v>145</v>
      </c>
      <c r="AU173" s="15" t="s">
        <v>22</v>
      </c>
      <c r="AY173" s="15" t="s">
        <v>144</v>
      </c>
      <c r="BE173" s="181">
        <f t="shared" si="14"/>
        <v>0</v>
      </c>
      <c r="BF173" s="181">
        <f t="shared" si="15"/>
        <v>0</v>
      </c>
      <c r="BG173" s="181">
        <f t="shared" si="16"/>
        <v>0</v>
      </c>
      <c r="BH173" s="181">
        <f t="shared" si="17"/>
        <v>0</v>
      </c>
      <c r="BI173" s="181">
        <f t="shared" si="18"/>
        <v>0</v>
      </c>
      <c r="BJ173" s="15" t="s">
        <v>22</v>
      </c>
      <c r="BK173" s="181">
        <f t="shared" si="19"/>
        <v>0</v>
      </c>
      <c r="BL173" s="15" t="s">
        <v>143</v>
      </c>
      <c r="BM173" s="15" t="s">
        <v>2992</v>
      </c>
    </row>
    <row r="174" spans="2:65" s="1" customFormat="1" ht="22.5" customHeight="1">
      <c r="B174" s="32"/>
      <c r="C174" s="170" t="s">
        <v>1074</v>
      </c>
      <c r="D174" s="170" t="s">
        <v>145</v>
      </c>
      <c r="E174" s="171" t="s">
        <v>2993</v>
      </c>
      <c r="F174" s="172" t="s">
        <v>2994</v>
      </c>
      <c r="G174" s="173" t="s">
        <v>1980</v>
      </c>
      <c r="H174" s="174">
        <v>0.369</v>
      </c>
      <c r="I174" s="175"/>
      <c r="J174" s="176">
        <f t="shared" si="10"/>
        <v>0</v>
      </c>
      <c r="K174" s="172" t="s">
        <v>1286</v>
      </c>
      <c r="L174" s="52"/>
      <c r="M174" s="177" t="s">
        <v>20</v>
      </c>
      <c r="N174" s="178" t="s">
        <v>45</v>
      </c>
      <c r="O174" s="33"/>
      <c r="P174" s="179">
        <f t="shared" si="11"/>
        <v>0</v>
      </c>
      <c r="Q174" s="179">
        <v>0</v>
      </c>
      <c r="R174" s="179">
        <f t="shared" si="12"/>
        <v>0</v>
      </c>
      <c r="S174" s="179">
        <v>0</v>
      </c>
      <c r="T174" s="180">
        <f t="shared" si="13"/>
        <v>0</v>
      </c>
      <c r="AR174" s="15" t="s">
        <v>143</v>
      </c>
      <c r="AT174" s="15" t="s">
        <v>145</v>
      </c>
      <c r="AU174" s="15" t="s">
        <v>22</v>
      </c>
      <c r="AY174" s="15" t="s">
        <v>144</v>
      </c>
      <c r="BE174" s="181">
        <f t="shared" si="14"/>
        <v>0</v>
      </c>
      <c r="BF174" s="181">
        <f t="shared" si="15"/>
        <v>0</v>
      </c>
      <c r="BG174" s="181">
        <f t="shared" si="16"/>
        <v>0</v>
      </c>
      <c r="BH174" s="181">
        <f t="shared" si="17"/>
        <v>0</v>
      </c>
      <c r="BI174" s="181">
        <f t="shared" si="18"/>
        <v>0</v>
      </c>
      <c r="BJ174" s="15" t="s">
        <v>22</v>
      </c>
      <c r="BK174" s="181">
        <f t="shared" si="19"/>
        <v>0</v>
      </c>
      <c r="BL174" s="15" t="s">
        <v>143</v>
      </c>
      <c r="BM174" s="15" t="s">
        <v>2995</v>
      </c>
    </row>
    <row r="175" spans="2:65" s="1" customFormat="1" ht="22.5" customHeight="1">
      <c r="B175" s="32"/>
      <c r="C175" s="170" t="s">
        <v>1076</v>
      </c>
      <c r="D175" s="170" t="s">
        <v>145</v>
      </c>
      <c r="E175" s="171" t="s">
        <v>2996</v>
      </c>
      <c r="F175" s="172" t="s">
        <v>2997</v>
      </c>
      <c r="G175" s="173" t="s">
        <v>1586</v>
      </c>
      <c r="H175" s="174">
        <v>4.728</v>
      </c>
      <c r="I175" s="175"/>
      <c r="J175" s="176">
        <f t="shared" si="10"/>
        <v>0</v>
      </c>
      <c r="K175" s="172" t="s">
        <v>1286</v>
      </c>
      <c r="L175" s="52"/>
      <c r="M175" s="177" t="s">
        <v>20</v>
      </c>
      <c r="N175" s="178" t="s">
        <v>45</v>
      </c>
      <c r="O175" s="33"/>
      <c r="P175" s="179">
        <f t="shared" si="11"/>
        <v>0</v>
      </c>
      <c r="Q175" s="179">
        <v>0</v>
      </c>
      <c r="R175" s="179">
        <f t="shared" si="12"/>
        <v>0</v>
      </c>
      <c r="S175" s="179">
        <v>0</v>
      </c>
      <c r="T175" s="180">
        <f t="shared" si="13"/>
        <v>0</v>
      </c>
      <c r="AR175" s="15" t="s">
        <v>143</v>
      </c>
      <c r="AT175" s="15" t="s">
        <v>145</v>
      </c>
      <c r="AU175" s="15" t="s">
        <v>22</v>
      </c>
      <c r="AY175" s="15" t="s">
        <v>144</v>
      </c>
      <c r="BE175" s="181">
        <f t="shared" si="14"/>
        <v>0</v>
      </c>
      <c r="BF175" s="181">
        <f t="shared" si="15"/>
        <v>0</v>
      </c>
      <c r="BG175" s="181">
        <f t="shared" si="16"/>
        <v>0</v>
      </c>
      <c r="BH175" s="181">
        <f t="shared" si="17"/>
        <v>0</v>
      </c>
      <c r="BI175" s="181">
        <f t="shared" si="18"/>
        <v>0</v>
      </c>
      <c r="BJ175" s="15" t="s">
        <v>22</v>
      </c>
      <c r="BK175" s="181">
        <f t="shared" si="19"/>
        <v>0</v>
      </c>
      <c r="BL175" s="15" t="s">
        <v>143</v>
      </c>
      <c r="BM175" s="15" t="s">
        <v>2998</v>
      </c>
    </row>
    <row r="176" spans="2:65" s="1" customFormat="1" ht="22.5" customHeight="1">
      <c r="B176" s="32"/>
      <c r="C176" s="170" t="s">
        <v>1080</v>
      </c>
      <c r="D176" s="170" t="s">
        <v>145</v>
      </c>
      <c r="E176" s="171" t="s">
        <v>2999</v>
      </c>
      <c r="F176" s="172" t="s">
        <v>3000</v>
      </c>
      <c r="G176" s="173" t="s">
        <v>1550</v>
      </c>
      <c r="H176" s="174">
        <v>40.718</v>
      </c>
      <c r="I176" s="175"/>
      <c r="J176" s="176">
        <f aca="true" t="shared" si="20" ref="J176:J207">ROUND(I176*H176,2)</f>
        <v>0</v>
      </c>
      <c r="K176" s="172" t="s">
        <v>1286</v>
      </c>
      <c r="L176" s="52"/>
      <c r="M176" s="177" t="s">
        <v>20</v>
      </c>
      <c r="N176" s="178" t="s">
        <v>45</v>
      </c>
      <c r="O176" s="33"/>
      <c r="P176" s="179">
        <f aca="true" t="shared" si="21" ref="P176:P207">O176*H176</f>
        <v>0</v>
      </c>
      <c r="Q176" s="179">
        <v>0</v>
      </c>
      <c r="R176" s="179">
        <f aca="true" t="shared" si="22" ref="R176:R207">Q176*H176</f>
        <v>0</v>
      </c>
      <c r="S176" s="179">
        <v>0</v>
      </c>
      <c r="T176" s="180">
        <f aca="true" t="shared" si="23" ref="T176:T207">S176*H176</f>
        <v>0</v>
      </c>
      <c r="AR176" s="15" t="s">
        <v>143</v>
      </c>
      <c r="AT176" s="15" t="s">
        <v>145</v>
      </c>
      <c r="AU176" s="15" t="s">
        <v>22</v>
      </c>
      <c r="AY176" s="15" t="s">
        <v>144</v>
      </c>
      <c r="BE176" s="181">
        <f aca="true" t="shared" si="24" ref="BE176:BE207">IF(N176="základní",J176,0)</f>
        <v>0</v>
      </c>
      <c r="BF176" s="181">
        <f aca="true" t="shared" si="25" ref="BF176:BF207">IF(N176="snížená",J176,0)</f>
        <v>0</v>
      </c>
      <c r="BG176" s="181">
        <f aca="true" t="shared" si="26" ref="BG176:BG207">IF(N176="zákl. přenesená",J176,0)</f>
        <v>0</v>
      </c>
      <c r="BH176" s="181">
        <f aca="true" t="shared" si="27" ref="BH176:BH207">IF(N176="sníž. přenesená",J176,0)</f>
        <v>0</v>
      </c>
      <c r="BI176" s="181">
        <f aca="true" t="shared" si="28" ref="BI176:BI207">IF(N176="nulová",J176,0)</f>
        <v>0</v>
      </c>
      <c r="BJ176" s="15" t="s">
        <v>22</v>
      </c>
      <c r="BK176" s="181">
        <f aca="true" t="shared" si="29" ref="BK176:BK207">ROUND(I176*H176,2)</f>
        <v>0</v>
      </c>
      <c r="BL176" s="15" t="s">
        <v>143</v>
      </c>
      <c r="BM176" s="15" t="s">
        <v>3001</v>
      </c>
    </row>
    <row r="177" spans="2:65" s="1" customFormat="1" ht="22.5" customHeight="1">
      <c r="B177" s="32"/>
      <c r="C177" s="170" t="s">
        <v>1082</v>
      </c>
      <c r="D177" s="170" t="s">
        <v>145</v>
      </c>
      <c r="E177" s="171" t="s">
        <v>3002</v>
      </c>
      <c r="F177" s="172" t="s">
        <v>3003</v>
      </c>
      <c r="G177" s="173" t="s">
        <v>1550</v>
      </c>
      <c r="H177" s="174">
        <v>40.718</v>
      </c>
      <c r="I177" s="175"/>
      <c r="J177" s="176">
        <f t="shared" si="20"/>
        <v>0</v>
      </c>
      <c r="K177" s="172" t="s">
        <v>1286</v>
      </c>
      <c r="L177" s="52"/>
      <c r="M177" s="177" t="s">
        <v>20</v>
      </c>
      <c r="N177" s="178" t="s">
        <v>45</v>
      </c>
      <c r="O177" s="33"/>
      <c r="P177" s="179">
        <f t="shared" si="21"/>
        <v>0</v>
      </c>
      <c r="Q177" s="179">
        <v>0</v>
      </c>
      <c r="R177" s="179">
        <f t="shared" si="22"/>
        <v>0</v>
      </c>
      <c r="S177" s="179">
        <v>0</v>
      </c>
      <c r="T177" s="180">
        <f t="shared" si="23"/>
        <v>0</v>
      </c>
      <c r="AR177" s="15" t="s">
        <v>143</v>
      </c>
      <c r="AT177" s="15" t="s">
        <v>145</v>
      </c>
      <c r="AU177" s="15" t="s">
        <v>22</v>
      </c>
      <c r="AY177" s="15" t="s">
        <v>144</v>
      </c>
      <c r="BE177" s="181">
        <f t="shared" si="24"/>
        <v>0</v>
      </c>
      <c r="BF177" s="181">
        <f t="shared" si="25"/>
        <v>0</v>
      </c>
      <c r="BG177" s="181">
        <f t="shared" si="26"/>
        <v>0</v>
      </c>
      <c r="BH177" s="181">
        <f t="shared" si="27"/>
        <v>0</v>
      </c>
      <c r="BI177" s="181">
        <f t="shared" si="28"/>
        <v>0</v>
      </c>
      <c r="BJ177" s="15" t="s">
        <v>22</v>
      </c>
      <c r="BK177" s="181">
        <f t="shared" si="29"/>
        <v>0</v>
      </c>
      <c r="BL177" s="15" t="s">
        <v>143</v>
      </c>
      <c r="BM177" s="15" t="s">
        <v>3004</v>
      </c>
    </row>
    <row r="178" spans="2:65" s="1" customFormat="1" ht="22.5" customHeight="1">
      <c r="B178" s="32"/>
      <c r="C178" s="170" t="s">
        <v>1084</v>
      </c>
      <c r="D178" s="170" t="s">
        <v>145</v>
      </c>
      <c r="E178" s="171" t="s">
        <v>3005</v>
      </c>
      <c r="F178" s="172" t="s">
        <v>3006</v>
      </c>
      <c r="G178" s="173" t="s">
        <v>1550</v>
      </c>
      <c r="H178" s="174">
        <v>15.017</v>
      </c>
      <c r="I178" s="175"/>
      <c r="J178" s="176">
        <f t="shared" si="20"/>
        <v>0</v>
      </c>
      <c r="K178" s="172" t="s">
        <v>1286</v>
      </c>
      <c r="L178" s="52"/>
      <c r="M178" s="177" t="s">
        <v>20</v>
      </c>
      <c r="N178" s="178" t="s">
        <v>45</v>
      </c>
      <c r="O178" s="33"/>
      <c r="P178" s="179">
        <f t="shared" si="21"/>
        <v>0</v>
      </c>
      <c r="Q178" s="179">
        <v>0</v>
      </c>
      <c r="R178" s="179">
        <f t="shared" si="22"/>
        <v>0</v>
      </c>
      <c r="S178" s="179">
        <v>0</v>
      </c>
      <c r="T178" s="180">
        <f t="shared" si="23"/>
        <v>0</v>
      </c>
      <c r="AR178" s="15" t="s">
        <v>143</v>
      </c>
      <c r="AT178" s="15" t="s">
        <v>145</v>
      </c>
      <c r="AU178" s="15" t="s">
        <v>22</v>
      </c>
      <c r="AY178" s="15" t="s">
        <v>144</v>
      </c>
      <c r="BE178" s="181">
        <f t="shared" si="24"/>
        <v>0</v>
      </c>
      <c r="BF178" s="181">
        <f t="shared" si="25"/>
        <v>0</v>
      </c>
      <c r="BG178" s="181">
        <f t="shared" si="26"/>
        <v>0</v>
      </c>
      <c r="BH178" s="181">
        <f t="shared" si="27"/>
        <v>0</v>
      </c>
      <c r="BI178" s="181">
        <f t="shared" si="28"/>
        <v>0</v>
      </c>
      <c r="BJ178" s="15" t="s">
        <v>22</v>
      </c>
      <c r="BK178" s="181">
        <f t="shared" si="29"/>
        <v>0</v>
      </c>
      <c r="BL178" s="15" t="s">
        <v>143</v>
      </c>
      <c r="BM178" s="15" t="s">
        <v>3007</v>
      </c>
    </row>
    <row r="179" spans="2:65" s="1" customFormat="1" ht="22.5" customHeight="1">
      <c r="B179" s="32"/>
      <c r="C179" s="170" t="s">
        <v>1087</v>
      </c>
      <c r="D179" s="170" t="s">
        <v>145</v>
      </c>
      <c r="E179" s="171" t="s">
        <v>3008</v>
      </c>
      <c r="F179" s="172" t="s">
        <v>3009</v>
      </c>
      <c r="G179" s="173" t="s">
        <v>1550</v>
      </c>
      <c r="H179" s="174">
        <v>15.017</v>
      </c>
      <c r="I179" s="175"/>
      <c r="J179" s="176">
        <f t="shared" si="20"/>
        <v>0</v>
      </c>
      <c r="K179" s="172" t="s">
        <v>1286</v>
      </c>
      <c r="L179" s="52"/>
      <c r="M179" s="177" t="s">
        <v>20</v>
      </c>
      <c r="N179" s="178" t="s">
        <v>45</v>
      </c>
      <c r="O179" s="33"/>
      <c r="P179" s="179">
        <f t="shared" si="21"/>
        <v>0</v>
      </c>
      <c r="Q179" s="179">
        <v>0</v>
      </c>
      <c r="R179" s="179">
        <f t="shared" si="22"/>
        <v>0</v>
      </c>
      <c r="S179" s="179">
        <v>0</v>
      </c>
      <c r="T179" s="180">
        <f t="shared" si="23"/>
        <v>0</v>
      </c>
      <c r="AR179" s="15" t="s">
        <v>143</v>
      </c>
      <c r="AT179" s="15" t="s">
        <v>145</v>
      </c>
      <c r="AU179" s="15" t="s">
        <v>22</v>
      </c>
      <c r="AY179" s="15" t="s">
        <v>144</v>
      </c>
      <c r="BE179" s="181">
        <f t="shared" si="24"/>
        <v>0</v>
      </c>
      <c r="BF179" s="181">
        <f t="shared" si="25"/>
        <v>0</v>
      </c>
      <c r="BG179" s="181">
        <f t="shared" si="26"/>
        <v>0</v>
      </c>
      <c r="BH179" s="181">
        <f t="shared" si="27"/>
        <v>0</v>
      </c>
      <c r="BI179" s="181">
        <f t="shared" si="28"/>
        <v>0</v>
      </c>
      <c r="BJ179" s="15" t="s">
        <v>22</v>
      </c>
      <c r="BK179" s="181">
        <f t="shared" si="29"/>
        <v>0</v>
      </c>
      <c r="BL179" s="15" t="s">
        <v>143</v>
      </c>
      <c r="BM179" s="15" t="s">
        <v>3010</v>
      </c>
    </row>
    <row r="180" spans="2:65" s="1" customFormat="1" ht="22.5" customHeight="1">
      <c r="B180" s="32"/>
      <c r="C180" s="170" t="s">
        <v>1092</v>
      </c>
      <c r="D180" s="170" t="s">
        <v>145</v>
      </c>
      <c r="E180" s="171" t="s">
        <v>3011</v>
      </c>
      <c r="F180" s="172" t="s">
        <v>3012</v>
      </c>
      <c r="G180" s="173" t="s">
        <v>1550</v>
      </c>
      <c r="H180" s="174">
        <v>15.017</v>
      </c>
      <c r="I180" s="175"/>
      <c r="J180" s="176">
        <f t="shared" si="20"/>
        <v>0</v>
      </c>
      <c r="K180" s="172" t="s">
        <v>1286</v>
      </c>
      <c r="L180" s="52"/>
      <c r="M180" s="177" t="s">
        <v>20</v>
      </c>
      <c r="N180" s="178" t="s">
        <v>45</v>
      </c>
      <c r="O180" s="33"/>
      <c r="P180" s="179">
        <f t="shared" si="21"/>
        <v>0</v>
      </c>
      <c r="Q180" s="179">
        <v>0</v>
      </c>
      <c r="R180" s="179">
        <f t="shared" si="22"/>
        <v>0</v>
      </c>
      <c r="S180" s="179">
        <v>0</v>
      </c>
      <c r="T180" s="180">
        <f t="shared" si="23"/>
        <v>0</v>
      </c>
      <c r="AR180" s="15" t="s">
        <v>143</v>
      </c>
      <c r="AT180" s="15" t="s">
        <v>145</v>
      </c>
      <c r="AU180" s="15" t="s">
        <v>22</v>
      </c>
      <c r="AY180" s="15" t="s">
        <v>144</v>
      </c>
      <c r="BE180" s="181">
        <f t="shared" si="24"/>
        <v>0</v>
      </c>
      <c r="BF180" s="181">
        <f t="shared" si="25"/>
        <v>0</v>
      </c>
      <c r="BG180" s="181">
        <f t="shared" si="26"/>
        <v>0</v>
      </c>
      <c r="BH180" s="181">
        <f t="shared" si="27"/>
        <v>0</v>
      </c>
      <c r="BI180" s="181">
        <f t="shared" si="28"/>
        <v>0</v>
      </c>
      <c r="BJ180" s="15" t="s">
        <v>22</v>
      </c>
      <c r="BK180" s="181">
        <f t="shared" si="29"/>
        <v>0</v>
      </c>
      <c r="BL180" s="15" t="s">
        <v>143</v>
      </c>
      <c r="BM180" s="15" t="s">
        <v>3013</v>
      </c>
    </row>
    <row r="181" spans="2:65" s="1" customFormat="1" ht="22.5" customHeight="1">
      <c r="B181" s="32"/>
      <c r="C181" s="170" t="s">
        <v>1096</v>
      </c>
      <c r="D181" s="170" t="s">
        <v>145</v>
      </c>
      <c r="E181" s="171" t="s">
        <v>3014</v>
      </c>
      <c r="F181" s="172" t="s">
        <v>3015</v>
      </c>
      <c r="G181" s="173" t="s">
        <v>1550</v>
      </c>
      <c r="H181" s="174">
        <v>15.017</v>
      </c>
      <c r="I181" s="175"/>
      <c r="J181" s="176">
        <f t="shared" si="20"/>
        <v>0</v>
      </c>
      <c r="K181" s="172" t="s">
        <v>1286</v>
      </c>
      <c r="L181" s="52"/>
      <c r="M181" s="177" t="s">
        <v>20</v>
      </c>
      <c r="N181" s="178" t="s">
        <v>45</v>
      </c>
      <c r="O181" s="33"/>
      <c r="P181" s="179">
        <f t="shared" si="21"/>
        <v>0</v>
      </c>
      <c r="Q181" s="179">
        <v>0</v>
      </c>
      <c r="R181" s="179">
        <f t="shared" si="22"/>
        <v>0</v>
      </c>
      <c r="S181" s="179">
        <v>0</v>
      </c>
      <c r="T181" s="180">
        <f t="shared" si="23"/>
        <v>0</v>
      </c>
      <c r="AR181" s="15" t="s">
        <v>143</v>
      </c>
      <c r="AT181" s="15" t="s">
        <v>145</v>
      </c>
      <c r="AU181" s="15" t="s">
        <v>22</v>
      </c>
      <c r="AY181" s="15" t="s">
        <v>144</v>
      </c>
      <c r="BE181" s="181">
        <f t="shared" si="24"/>
        <v>0</v>
      </c>
      <c r="BF181" s="181">
        <f t="shared" si="25"/>
        <v>0</v>
      </c>
      <c r="BG181" s="181">
        <f t="shared" si="26"/>
        <v>0</v>
      </c>
      <c r="BH181" s="181">
        <f t="shared" si="27"/>
        <v>0</v>
      </c>
      <c r="BI181" s="181">
        <f t="shared" si="28"/>
        <v>0</v>
      </c>
      <c r="BJ181" s="15" t="s">
        <v>22</v>
      </c>
      <c r="BK181" s="181">
        <f t="shared" si="29"/>
        <v>0</v>
      </c>
      <c r="BL181" s="15" t="s">
        <v>143</v>
      </c>
      <c r="BM181" s="15" t="s">
        <v>3016</v>
      </c>
    </row>
    <row r="182" spans="2:65" s="1" customFormat="1" ht="22.5" customHeight="1">
      <c r="B182" s="32"/>
      <c r="C182" s="170" t="s">
        <v>1099</v>
      </c>
      <c r="D182" s="170" t="s">
        <v>145</v>
      </c>
      <c r="E182" s="171" t="s">
        <v>3017</v>
      </c>
      <c r="F182" s="172" t="s">
        <v>3018</v>
      </c>
      <c r="G182" s="173" t="s">
        <v>1980</v>
      </c>
      <c r="H182" s="174">
        <v>0.11</v>
      </c>
      <c r="I182" s="175"/>
      <c r="J182" s="176">
        <f t="shared" si="20"/>
        <v>0</v>
      </c>
      <c r="K182" s="172" t="s">
        <v>1286</v>
      </c>
      <c r="L182" s="52"/>
      <c r="M182" s="177" t="s">
        <v>20</v>
      </c>
      <c r="N182" s="178" t="s">
        <v>45</v>
      </c>
      <c r="O182" s="33"/>
      <c r="P182" s="179">
        <f t="shared" si="21"/>
        <v>0</v>
      </c>
      <c r="Q182" s="179">
        <v>0</v>
      </c>
      <c r="R182" s="179">
        <f t="shared" si="22"/>
        <v>0</v>
      </c>
      <c r="S182" s="179">
        <v>0</v>
      </c>
      <c r="T182" s="180">
        <f t="shared" si="23"/>
        <v>0</v>
      </c>
      <c r="AR182" s="15" t="s">
        <v>143</v>
      </c>
      <c r="AT182" s="15" t="s">
        <v>145</v>
      </c>
      <c r="AU182" s="15" t="s">
        <v>22</v>
      </c>
      <c r="AY182" s="15" t="s">
        <v>144</v>
      </c>
      <c r="BE182" s="181">
        <f t="shared" si="24"/>
        <v>0</v>
      </c>
      <c r="BF182" s="181">
        <f t="shared" si="25"/>
        <v>0</v>
      </c>
      <c r="BG182" s="181">
        <f t="shared" si="26"/>
        <v>0</v>
      </c>
      <c r="BH182" s="181">
        <f t="shared" si="27"/>
        <v>0</v>
      </c>
      <c r="BI182" s="181">
        <f t="shared" si="28"/>
        <v>0</v>
      </c>
      <c r="BJ182" s="15" t="s">
        <v>22</v>
      </c>
      <c r="BK182" s="181">
        <f t="shared" si="29"/>
        <v>0</v>
      </c>
      <c r="BL182" s="15" t="s">
        <v>143</v>
      </c>
      <c r="BM182" s="15" t="s">
        <v>3019</v>
      </c>
    </row>
    <row r="183" spans="2:65" s="1" customFormat="1" ht="22.5" customHeight="1">
      <c r="B183" s="32"/>
      <c r="C183" s="170" t="s">
        <v>1103</v>
      </c>
      <c r="D183" s="170" t="s">
        <v>145</v>
      </c>
      <c r="E183" s="171" t="s">
        <v>3020</v>
      </c>
      <c r="F183" s="172" t="s">
        <v>3021</v>
      </c>
      <c r="G183" s="173" t="s">
        <v>1550</v>
      </c>
      <c r="H183" s="174">
        <v>24.571</v>
      </c>
      <c r="I183" s="175"/>
      <c r="J183" s="176">
        <f t="shared" si="20"/>
        <v>0</v>
      </c>
      <c r="K183" s="172" t="s">
        <v>1286</v>
      </c>
      <c r="L183" s="52"/>
      <c r="M183" s="177" t="s">
        <v>20</v>
      </c>
      <c r="N183" s="178" t="s">
        <v>45</v>
      </c>
      <c r="O183" s="33"/>
      <c r="P183" s="179">
        <f t="shared" si="21"/>
        <v>0</v>
      </c>
      <c r="Q183" s="179">
        <v>0</v>
      </c>
      <c r="R183" s="179">
        <f t="shared" si="22"/>
        <v>0</v>
      </c>
      <c r="S183" s="179">
        <v>0</v>
      </c>
      <c r="T183" s="180">
        <f t="shared" si="23"/>
        <v>0</v>
      </c>
      <c r="AR183" s="15" t="s">
        <v>143</v>
      </c>
      <c r="AT183" s="15" t="s">
        <v>145</v>
      </c>
      <c r="AU183" s="15" t="s">
        <v>22</v>
      </c>
      <c r="AY183" s="15" t="s">
        <v>144</v>
      </c>
      <c r="BE183" s="181">
        <f t="shared" si="24"/>
        <v>0</v>
      </c>
      <c r="BF183" s="181">
        <f t="shared" si="25"/>
        <v>0</v>
      </c>
      <c r="BG183" s="181">
        <f t="shared" si="26"/>
        <v>0</v>
      </c>
      <c r="BH183" s="181">
        <f t="shared" si="27"/>
        <v>0</v>
      </c>
      <c r="BI183" s="181">
        <f t="shared" si="28"/>
        <v>0</v>
      </c>
      <c r="BJ183" s="15" t="s">
        <v>22</v>
      </c>
      <c r="BK183" s="181">
        <f t="shared" si="29"/>
        <v>0</v>
      </c>
      <c r="BL183" s="15" t="s">
        <v>143</v>
      </c>
      <c r="BM183" s="15" t="s">
        <v>3022</v>
      </c>
    </row>
    <row r="184" spans="2:65" s="1" customFormat="1" ht="22.5" customHeight="1">
      <c r="B184" s="32"/>
      <c r="C184" s="170" t="s">
        <v>1107</v>
      </c>
      <c r="D184" s="170" t="s">
        <v>145</v>
      </c>
      <c r="E184" s="171" t="s">
        <v>3023</v>
      </c>
      <c r="F184" s="172" t="s">
        <v>3024</v>
      </c>
      <c r="G184" s="173" t="s">
        <v>1586</v>
      </c>
      <c r="H184" s="174">
        <v>8.579</v>
      </c>
      <c r="I184" s="175"/>
      <c r="J184" s="176">
        <f t="shared" si="20"/>
        <v>0</v>
      </c>
      <c r="K184" s="172" t="s">
        <v>1286</v>
      </c>
      <c r="L184" s="52"/>
      <c r="M184" s="177" t="s">
        <v>20</v>
      </c>
      <c r="N184" s="178" t="s">
        <v>45</v>
      </c>
      <c r="O184" s="33"/>
      <c r="P184" s="179">
        <f t="shared" si="21"/>
        <v>0</v>
      </c>
      <c r="Q184" s="179">
        <v>0</v>
      </c>
      <c r="R184" s="179">
        <f t="shared" si="22"/>
        <v>0</v>
      </c>
      <c r="S184" s="179">
        <v>0</v>
      </c>
      <c r="T184" s="180">
        <f t="shared" si="23"/>
        <v>0</v>
      </c>
      <c r="AR184" s="15" t="s">
        <v>143</v>
      </c>
      <c r="AT184" s="15" t="s">
        <v>145</v>
      </c>
      <c r="AU184" s="15" t="s">
        <v>22</v>
      </c>
      <c r="AY184" s="15" t="s">
        <v>144</v>
      </c>
      <c r="BE184" s="181">
        <f t="shared" si="24"/>
        <v>0</v>
      </c>
      <c r="BF184" s="181">
        <f t="shared" si="25"/>
        <v>0</v>
      </c>
      <c r="BG184" s="181">
        <f t="shared" si="26"/>
        <v>0</v>
      </c>
      <c r="BH184" s="181">
        <f t="shared" si="27"/>
        <v>0</v>
      </c>
      <c r="BI184" s="181">
        <f t="shared" si="28"/>
        <v>0</v>
      </c>
      <c r="BJ184" s="15" t="s">
        <v>22</v>
      </c>
      <c r="BK184" s="181">
        <f t="shared" si="29"/>
        <v>0</v>
      </c>
      <c r="BL184" s="15" t="s">
        <v>143</v>
      </c>
      <c r="BM184" s="15" t="s">
        <v>3025</v>
      </c>
    </row>
    <row r="185" spans="2:65" s="1" customFormat="1" ht="22.5" customHeight="1">
      <c r="B185" s="32"/>
      <c r="C185" s="170" t="s">
        <v>1111</v>
      </c>
      <c r="D185" s="170" t="s">
        <v>145</v>
      </c>
      <c r="E185" s="171" t="s">
        <v>3026</v>
      </c>
      <c r="F185" s="172" t="s">
        <v>3027</v>
      </c>
      <c r="G185" s="173" t="s">
        <v>1550</v>
      </c>
      <c r="H185" s="174">
        <v>67.92</v>
      </c>
      <c r="I185" s="175"/>
      <c r="J185" s="176">
        <f t="shared" si="20"/>
        <v>0</v>
      </c>
      <c r="K185" s="172" t="s">
        <v>1286</v>
      </c>
      <c r="L185" s="52"/>
      <c r="M185" s="177" t="s">
        <v>20</v>
      </c>
      <c r="N185" s="178" t="s">
        <v>45</v>
      </c>
      <c r="O185" s="33"/>
      <c r="P185" s="179">
        <f t="shared" si="21"/>
        <v>0</v>
      </c>
      <c r="Q185" s="179">
        <v>0</v>
      </c>
      <c r="R185" s="179">
        <f t="shared" si="22"/>
        <v>0</v>
      </c>
      <c r="S185" s="179">
        <v>0</v>
      </c>
      <c r="T185" s="180">
        <f t="shared" si="23"/>
        <v>0</v>
      </c>
      <c r="AR185" s="15" t="s">
        <v>143</v>
      </c>
      <c r="AT185" s="15" t="s">
        <v>145</v>
      </c>
      <c r="AU185" s="15" t="s">
        <v>22</v>
      </c>
      <c r="AY185" s="15" t="s">
        <v>144</v>
      </c>
      <c r="BE185" s="181">
        <f t="shared" si="24"/>
        <v>0</v>
      </c>
      <c r="BF185" s="181">
        <f t="shared" si="25"/>
        <v>0</v>
      </c>
      <c r="BG185" s="181">
        <f t="shared" si="26"/>
        <v>0</v>
      </c>
      <c r="BH185" s="181">
        <f t="shared" si="27"/>
        <v>0</v>
      </c>
      <c r="BI185" s="181">
        <f t="shared" si="28"/>
        <v>0</v>
      </c>
      <c r="BJ185" s="15" t="s">
        <v>22</v>
      </c>
      <c r="BK185" s="181">
        <f t="shared" si="29"/>
        <v>0</v>
      </c>
      <c r="BL185" s="15" t="s">
        <v>143</v>
      </c>
      <c r="BM185" s="15" t="s">
        <v>3028</v>
      </c>
    </row>
    <row r="186" spans="2:65" s="1" customFormat="1" ht="22.5" customHeight="1">
      <c r="B186" s="32"/>
      <c r="C186" s="170" t="s">
        <v>1115</v>
      </c>
      <c r="D186" s="170" t="s">
        <v>145</v>
      </c>
      <c r="E186" s="171" t="s">
        <v>3029</v>
      </c>
      <c r="F186" s="172" t="s">
        <v>3030</v>
      </c>
      <c r="G186" s="173" t="s">
        <v>1550</v>
      </c>
      <c r="H186" s="174">
        <v>67.92</v>
      </c>
      <c r="I186" s="175"/>
      <c r="J186" s="176">
        <f t="shared" si="20"/>
        <v>0</v>
      </c>
      <c r="K186" s="172" t="s">
        <v>1286</v>
      </c>
      <c r="L186" s="52"/>
      <c r="M186" s="177" t="s">
        <v>20</v>
      </c>
      <c r="N186" s="178" t="s">
        <v>45</v>
      </c>
      <c r="O186" s="33"/>
      <c r="P186" s="179">
        <f t="shared" si="21"/>
        <v>0</v>
      </c>
      <c r="Q186" s="179">
        <v>0</v>
      </c>
      <c r="R186" s="179">
        <f t="shared" si="22"/>
        <v>0</v>
      </c>
      <c r="S186" s="179">
        <v>0</v>
      </c>
      <c r="T186" s="180">
        <f t="shared" si="23"/>
        <v>0</v>
      </c>
      <c r="AR186" s="15" t="s">
        <v>143</v>
      </c>
      <c r="AT186" s="15" t="s">
        <v>145</v>
      </c>
      <c r="AU186" s="15" t="s">
        <v>22</v>
      </c>
      <c r="AY186" s="15" t="s">
        <v>144</v>
      </c>
      <c r="BE186" s="181">
        <f t="shared" si="24"/>
        <v>0</v>
      </c>
      <c r="BF186" s="181">
        <f t="shared" si="25"/>
        <v>0</v>
      </c>
      <c r="BG186" s="181">
        <f t="shared" si="26"/>
        <v>0</v>
      </c>
      <c r="BH186" s="181">
        <f t="shared" si="27"/>
        <v>0</v>
      </c>
      <c r="BI186" s="181">
        <f t="shared" si="28"/>
        <v>0</v>
      </c>
      <c r="BJ186" s="15" t="s">
        <v>22</v>
      </c>
      <c r="BK186" s="181">
        <f t="shared" si="29"/>
        <v>0</v>
      </c>
      <c r="BL186" s="15" t="s">
        <v>143</v>
      </c>
      <c r="BM186" s="15" t="s">
        <v>3031</v>
      </c>
    </row>
    <row r="187" spans="2:65" s="1" customFormat="1" ht="22.5" customHeight="1">
      <c r="B187" s="32"/>
      <c r="C187" s="170" t="s">
        <v>1117</v>
      </c>
      <c r="D187" s="170" t="s">
        <v>145</v>
      </c>
      <c r="E187" s="171" t="s">
        <v>3032</v>
      </c>
      <c r="F187" s="172" t="s">
        <v>3033</v>
      </c>
      <c r="G187" s="173" t="s">
        <v>1980</v>
      </c>
      <c r="H187" s="174">
        <v>0.771</v>
      </c>
      <c r="I187" s="175"/>
      <c r="J187" s="176">
        <f t="shared" si="20"/>
        <v>0</v>
      </c>
      <c r="K187" s="172" t="s">
        <v>1286</v>
      </c>
      <c r="L187" s="52"/>
      <c r="M187" s="177" t="s">
        <v>20</v>
      </c>
      <c r="N187" s="178" t="s">
        <v>45</v>
      </c>
      <c r="O187" s="33"/>
      <c r="P187" s="179">
        <f t="shared" si="21"/>
        <v>0</v>
      </c>
      <c r="Q187" s="179">
        <v>0</v>
      </c>
      <c r="R187" s="179">
        <f t="shared" si="22"/>
        <v>0</v>
      </c>
      <c r="S187" s="179">
        <v>0</v>
      </c>
      <c r="T187" s="180">
        <f t="shared" si="23"/>
        <v>0</v>
      </c>
      <c r="AR187" s="15" t="s">
        <v>143</v>
      </c>
      <c r="AT187" s="15" t="s">
        <v>145</v>
      </c>
      <c r="AU187" s="15" t="s">
        <v>22</v>
      </c>
      <c r="AY187" s="15" t="s">
        <v>144</v>
      </c>
      <c r="BE187" s="181">
        <f t="shared" si="24"/>
        <v>0</v>
      </c>
      <c r="BF187" s="181">
        <f t="shared" si="25"/>
        <v>0</v>
      </c>
      <c r="BG187" s="181">
        <f t="shared" si="26"/>
        <v>0</v>
      </c>
      <c r="BH187" s="181">
        <f t="shared" si="27"/>
        <v>0</v>
      </c>
      <c r="BI187" s="181">
        <f t="shared" si="28"/>
        <v>0</v>
      </c>
      <c r="BJ187" s="15" t="s">
        <v>22</v>
      </c>
      <c r="BK187" s="181">
        <f t="shared" si="29"/>
        <v>0</v>
      </c>
      <c r="BL187" s="15" t="s">
        <v>143</v>
      </c>
      <c r="BM187" s="15" t="s">
        <v>3034</v>
      </c>
    </row>
    <row r="188" spans="2:65" s="1" customFormat="1" ht="22.5" customHeight="1">
      <c r="B188" s="32"/>
      <c r="C188" s="170" t="s">
        <v>1119</v>
      </c>
      <c r="D188" s="170" t="s">
        <v>145</v>
      </c>
      <c r="E188" s="171" t="s">
        <v>3035</v>
      </c>
      <c r="F188" s="172" t="s">
        <v>3036</v>
      </c>
      <c r="G188" s="173" t="s">
        <v>1586</v>
      </c>
      <c r="H188" s="174">
        <v>19.74</v>
      </c>
      <c r="I188" s="175"/>
      <c r="J188" s="176">
        <f t="shared" si="20"/>
        <v>0</v>
      </c>
      <c r="K188" s="172" t="s">
        <v>1286</v>
      </c>
      <c r="L188" s="52"/>
      <c r="M188" s="177" t="s">
        <v>20</v>
      </c>
      <c r="N188" s="178" t="s">
        <v>45</v>
      </c>
      <c r="O188" s="33"/>
      <c r="P188" s="179">
        <f t="shared" si="21"/>
        <v>0</v>
      </c>
      <c r="Q188" s="179">
        <v>0</v>
      </c>
      <c r="R188" s="179">
        <f t="shared" si="22"/>
        <v>0</v>
      </c>
      <c r="S188" s="179">
        <v>0</v>
      </c>
      <c r="T188" s="180">
        <f t="shared" si="23"/>
        <v>0</v>
      </c>
      <c r="AR188" s="15" t="s">
        <v>143</v>
      </c>
      <c r="AT188" s="15" t="s">
        <v>145</v>
      </c>
      <c r="AU188" s="15" t="s">
        <v>22</v>
      </c>
      <c r="AY188" s="15" t="s">
        <v>144</v>
      </c>
      <c r="BE188" s="181">
        <f t="shared" si="24"/>
        <v>0</v>
      </c>
      <c r="BF188" s="181">
        <f t="shared" si="25"/>
        <v>0</v>
      </c>
      <c r="BG188" s="181">
        <f t="shared" si="26"/>
        <v>0</v>
      </c>
      <c r="BH188" s="181">
        <f t="shared" si="27"/>
        <v>0</v>
      </c>
      <c r="BI188" s="181">
        <f t="shared" si="28"/>
        <v>0</v>
      </c>
      <c r="BJ188" s="15" t="s">
        <v>22</v>
      </c>
      <c r="BK188" s="181">
        <f t="shared" si="29"/>
        <v>0</v>
      </c>
      <c r="BL188" s="15" t="s">
        <v>143</v>
      </c>
      <c r="BM188" s="15" t="s">
        <v>3037</v>
      </c>
    </row>
    <row r="189" spans="2:65" s="1" customFormat="1" ht="22.5" customHeight="1">
      <c r="B189" s="32"/>
      <c r="C189" s="170" t="s">
        <v>1121</v>
      </c>
      <c r="D189" s="170" t="s">
        <v>145</v>
      </c>
      <c r="E189" s="171" t="s">
        <v>3038</v>
      </c>
      <c r="F189" s="172" t="s">
        <v>3039</v>
      </c>
      <c r="G189" s="173" t="s">
        <v>1980</v>
      </c>
      <c r="H189" s="174">
        <v>0.698</v>
      </c>
      <c r="I189" s="175"/>
      <c r="J189" s="176">
        <f t="shared" si="20"/>
        <v>0</v>
      </c>
      <c r="K189" s="172" t="s">
        <v>1286</v>
      </c>
      <c r="L189" s="52"/>
      <c r="M189" s="177" t="s">
        <v>20</v>
      </c>
      <c r="N189" s="178" t="s">
        <v>45</v>
      </c>
      <c r="O189" s="33"/>
      <c r="P189" s="179">
        <f t="shared" si="21"/>
        <v>0</v>
      </c>
      <c r="Q189" s="179">
        <v>0</v>
      </c>
      <c r="R189" s="179">
        <f t="shared" si="22"/>
        <v>0</v>
      </c>
      <c r="S189" s="179">
        <v>0</v>
      </c>
      <c r="T189" s="180">
        <f t="shared" si="23"/>
        <v>0</v>
      </c>
      <c r="AR189" s="15" t="s">
        <v>143</v>
      </c>
      <c r="AT189" s="15" t="s">
        <v>145</v>
      </c>
      <c r="AU189" s="15" t="s">
        <v>22</v>
      </c>
      <c r="AY189" s="15" t="s">
        <v>144</v>
      </c>
      <c r="BE189" s="181">
        <f t="shared" si="24"/>
        <v>0</v>
      </c>
      <c r="BF189" s="181">
        <f t="shared" si="25"/>
        <v>0</v>
      </c>
      <c r="BG189" s="181">
        <f t="shared" si="26"/>
        <v>0</v>
      </c>
      <c r="BH189" s="181">
        <f t="shared" si="27"/>
        <v>0</v>
      </c>
      <c r="BI189" s="181">
        <f t="shared" si="28"/>
        <v>0</v>
      </c>
      <c r="BJ189" s="15" t="s">
        <v>22</v>
      </c>
      <c r="BK189" s="181">
        <f t="shared" si="29"/>
        <v>0</v>
      </c>
      <c r="BL189" s="15" t="s">
        <v>143</v>
      </c>
      <c r="BM189" s="15" t="s">
        <v>3040</v>
      </c>
    </row>
    <row r="190" spans="2:65" s="1" customFormat="1" ht="22.5" customHeight="1">
      <c r="B190" s="32"/>
      <c r="C190" s="170" t="s">
        <v>1125</v>
      </c>
      <c r="D190" s="170" t="s">
        <v>145</v>
      </c>
      <c r="E190" s="171" t="s">
        <v>3041</v>
      </c>
      <c r="F190" s="172" t="s">
        <v>3042</v>
      </c>
      <c r="G190" s="173" t="s">
        <v>1980</v>
      </c>
      <c r="H190" s="174">
        <v>0.01</v>
      </c>
      <c r="I190" s="175"/>
      <c r="J190" s="176">
        <f t="shared" si="20"/>
        <v>0</v>
      </c>
      <c r="K190" s="172" t="s">
        <v>1286</v>
      </c>
      <c r="L190" s="52"/>
      <c r="M190" s="177" t="s">
        <v>20</v>
      </c>
      <c r="N190" s="178" t="s">
        <v>45</v>
      </c>
      <c r="O190" s="33"/>
      <c r="P190" s="179">
        <f t="shared" si="21"/>
        <v>0</v>
      </c>
      <c r="Q190" s="179">
        <v>0</v>
      </c>
      <c r="R190" s="179">
        <f t="shared" si="22"/>
        <v>0</v>
      </c>
      <c r="S190" s="179">
        <v>0</v>
      </c>
      <c r="T190" s="180">
        <f t="shared" si="23"/>
        <v>0</v>
      </c>
      <c r="AR190" s="15" t="s">
        <v>143</v>
      </c>
      <c r="AT190" s="15" t="s">
        <v>145</v>
      </c>
      <c r="AU190" s="15" t="s">
        <v>22</v>
      </c>
      <c r="AY190" s="15" t="s">
        <v>144</v>
      </c>
      <c r="BE190" s="181">
        <f t="shared" si="24"/>
        <v>0</v>
      </c>
      <c r="BF190" s="181">
        <f t="shared" si="25"/>
        <v>0</v>
      </c>
      <c r="BG190" s="181">
        <f t="shared" si="26"/>
        <v>0</v>
      </c>
      <c r="BH190" s="181">
        <f t="shared" si="27"/>
        <v>0</v>
      </c>
      <c r="BI190" s="181">
        <f t="shared" si="28"/>
        <v>0</v>
      </c>
      <c r="BJ190" s="15" t="s">
        <v>22</v>
      </c>
      <c r="BK190" s="181">
        <f t="shared" si="29"/>
        <v>0</v>
      </c>
      <c r="BL190" s="15" t="s">
        <v>143</v>
      </c>
      <c r="BM190" s="15" t="s">
        <v>3043</v>
      </c>
    </row>
    <row r="191" spans="2:65" s="1" customFormat="1" ht="22.5" customHeight="1">
      <c r="B191" s="32"/>
      <c r="C191" s="170" t="s">
        <v>1127</v>
      </c>
      <c r="D191" s="170" t="s">
        <v>145</v>
      </c>
      <c r="E191" s="171" t="s">
        <v>3044</v>
      </c>
      <c r="F191" s="172" t="s">
        <v>3045</v>
      </c>
      <c r="G191" s="173" t="s">
        <v>1550</v>
      </c>
      <c r="H191" s="174">
        <v>86.64</v>
      </c>
      <c r="I191" s="175"/>
      <c r="J191" s="176">
        <f t="shared" si="20"/>
        <v>0</v>
      </c>
      <c r="K191" s="172" t="s">
        <v>1286</v>
      </c>
      <c r="L191" s="52"/>
      <c r="M191" s="177" t="s">
        <v>20</v>
      </c>
      <c r="N191" s="178" t="s">
        <v>45</v>
      </c>
      <c r="O191" s="33"/>
      <c r="P191" s="179">
        <f t="shared" si="21"/>
        <v>0</v>
      </c>
      <c r="Q191" s="179">
        <v>0</v>
      </c>
      <c r="R191" s="179">
        <f t="shared" si="22"/>
        <v>0</v>
      </c>
      <c r="S191" s="179">
        <v>0</v>
      </c>
      <c r="T191" s="180">
        <f t="shared" si="23"/>
        <v>0</v>
      </c>
      <c r="AR191" s="15" t="s">
        <v>143</v>
      </c>
      <c r="AT191" s="15" t="s">
        <v>145</v>
      </c>
      <c r="AU191" s="15" t="s">
        <v>22</v>
      </c>
      <c r="AY191" s="15" t="s">
        <v>144</v>
      </c>
      <c r="BE191" s="181">
        <f t="shared" si="24"/>
        <v>0</v>
      </c>
      <c r="BF191" s="181">
        <f t="shared" si="25"/>
        <v>0</v>
      </c>
      <c r="BG191" s="181">
        <f t="shared" si="26"/>
        <v>0</v>
      </c>
      <c r="BH191" s="181">
        <f t="shared" si="27"/>
        <v>0</v>
      </c>
      <c r="BI191" s="181">
        <f t="shared" si="28"/>
        <v>0</v>
      </c>
      <c r="BJ191" s="15" t="s">
        <v>22</v>
      </c>
      <c r="BK191" s="181">
        <f t="shared" si="29"/>
        <v>0</v>
      </c>
      <c r="BL191" s="15" t="s">
        <v>143</v>
      </c>
      <c r="BM191" s="15" t="s">
        <v>3046</v>
      </c>
    </row>
    <row r="192" spans="2:65" s="1" customFormat="1" ht="22.5" customHeight="1">
      <c r="B192" s="32"/>
      <c r="C192" s="170" t="s">
        <v>1129</v>
      </c>
      <c r="D192" s="170" t="s">
        <v>145</v>
      </c>
      <c r="E192" s="171" t="s">
        <v>3047</v>
      </c>
      <c r="F192" s="172" t="s">
        <v>3048</v>
      </c>
      <c r="G192" s="173" t="s">
        <v>1550</v>
      </c>
      <c r="H192" s="174">
        <v>86.64</v>
      </c>
      <c r="I192" s="175"/>
      <c r="J192" s="176">
        <f t="shared" si="20"/>
        <v>0</v>
      </c>
      <c r="K192" s="172" t="s">
        <v>1286</v>
      </c>
      <c r="L192" s="52"/>
      <c r="M192" s="177" t="s">
        <v>20</v>
      </c>
      <c r="N192" s="178" t="s">
        <v>45</v>
      </c>
      <c r="O192" s="33"/>
      <c r="P192" s="179">
        <f t="shared" si="21"/>
        <v>0</v>
      </c>
      <c r="Q192" s="179">
        <v>0</v>
      </c>
      <c r="R192" s="179">
        <f t="shared" si="22"/>
        <v>0</v>
      </c>
      <c r="S192" s="179">
        <v>0</v>
      </c>
      <c r="T192" s="180">
        <f t="shared" si="23"/>
        <v>0</v>
      </c>
      <c r="AR192" s="15" t="s">
        <v>143</v>
      </c>
      <c r="AT192" s="15" t="s">
        <v>145</v>
      </c>
      <c r="AU192" s="15" t="s">
        <v>22</v>
      </c>
      <c r="AY192" s="15" t="s">
        <v>144</v>
      </c>
      <c r="BE192" s="181">
        <f t="shared" si="24"/>
        <v>0</v>
      </c>
      <c r="BF192" s="181">
        <f t="shared" si="25"/>
        <v>0</v>
      </c>
      <c r="BG192" s="181">
        <f t="shared" si="26"/>
        <v>0</v>
      </c>
      <c r="BH192" s="181">
        <f t="shared" si="27"/>
        <v>0</v>
      </c>
      <c r="BI192" s="181">
        <f t="shared" si="28"/>
        <v>0</v>
      </c>
      <c r="BJ192" s="15" t="s">
        <v>22</v>
      </c>
      <c r="BK192" s="181">
        <f t="shared" si="29"/>
        <v>0</v>
      </c>
      <c r="BL192" s="15" t="s">
        <v>143</v>
      </c>
      <c r="BM192" s="15" t="s">
        <v>3049</v>
      </c>
    </row>
    <row r="193" spans="2:65" s="1" customFormat="1" ht="22.5" customHeight="1">
      <c r="B193" s="32"/>
      <c r="C193" s="170" t="s">
        <v>1131</v>
      </c>
      <c r="D193" s="170" t="s">
        <v>145</v>
      </c>
      <c r="E193" s="171" t="s">
        <v>3050</v>
      </c>
      <c r="F193" s="172" t="s">
        <v>3051</v>
      </c>
      <c r="G193" s="173" t="s">
        <v>1550</v>
      </c>
      <c r="H193" s="174">
        <v>66</v>
      </c>
      <c r="I193" s="175"/>
      <c r="J193" s="176">
        <f t="shared" si="20"/>
        <v>0</v>
      </c>
      <c r="K193" s="172" t="s">
        <v>1286</v>
      </c>
      <c r="L193" s="52"/>
      <c r="M193" s="177" t="s">
        <v>20</v>
      </c>
      <c r="N193" s="178" t="s">
        <v>45</v>
      </c>
      <c r="O193" s="33"/>
      <c r="P193" s="179">
        <f t="shared" si="21"/>
        <v>0</v>
      </c>
      <c r="Q193" s="179">
        <v>0</v>
      </c>
      <c r="R193" s="179">
        <f t="shared" si="22"/>
        <v>0</v>
      </c>
      <c r="S193" s="179">
        <v>0</v>
      </c>
      <c r="T193" s="180">
        <f t="shared" si="23"/>
        <v>0</v>
      </c>
      <c r="AR193" s="15" t="s">
        <v>143</v>
      </c>
      <c r="AT193" s="15" t="s">
        <v>145</v>
      </c>
      <c r="AU193" s="15" t="s">
        <v>22</v>
      </c>
      <c r="AY193" s="15" t="s">
        <v>144</v>
      </c>
      <c r="BE193" s="181">
        <f t="shared" si="24"/>
        <v>0</v>
      </c>
      <c r="BF193" s="181">
        <f t="shared" si="25"/>
        <v>0</v>
      </c>
      <c r="BG193" s="181">
        <f t="shared" si="26"/>
        <v>0</v>
      </c>
      <c r="BH193" s="181">
        <f t="shared" si="27"/>
        <v>0</v>
      </c>
      <c r="BI193" s="181">
        <f t="shared" si="28"/>
        <v>0</v>
      </c>
      <c r="BJ193" s="15" t="s">
        <v>22</v>
      </c>
      <c r="BK193" s="181">
        <f t="shared" si="29"/>
        <v>0</v>
      </c>
      <c r="BL193" s="15" t="s">
        <v>143</v>
      </c>
      <c r="BM193" s="15" t="s">
        <v>3052</v>
      </c>
    </row>
    <row r="194" spans="2:65" s="1" customFormat="1" ht="22.5" customHeight="1">
      <c r="B194" s="32"/>
      <c r="C194" s="170" t="s">
        <v>1133</v>
      </c>
      <c r="D194" s="170" t="s">
        <v>145</v>
      </c>
      <c r="E194" s="171" t="s">
        <v>3053</v>
      </c>
      <c r="F194" s="172" t="s">
        <v>3054</v>
      </c>
      <c r="G194" s="173" t="s">
        <v>1550</v>
      </c>
      <c r="H194" s="174">
        <v>66</v>
      </c>
      <c r="I194" s="175"/>
      <c r="J194" s="176">
        <f t="shared" si="20"/>
        <v>0</v>
      </c>
      <c r="K194" s="172" t="s">
        <v>1286</v>
      </c>
      <c r="L194" s="52"/>
      <c r="M194" s="177" t="s">
        <v>20</v>
      </c>
      <c r="N194" s="178" t="s">
        <v>45</v>
      </c>
      <c r="O194" s="33"/>
      <c r="P194" s="179">
        <f t="shared" si="21"/>
        <v>0</v>
      </c>
      <c r="Q194" s="179">
        <v>0</v>
      </c>
      <c r="R194" s="179">
        <f t="shared" si="22"/>
        <v>0</v>
      </c>
      <c r="S194" s="179">
        <v>0</v>
      </c>
      <c r="T194" s="180">
        <f t="shared" si="23"/>
        <v>0</v>
      </c>
      <c r="AR194" s="15" t="s">
        <v>143</v>
      </c>
      <c r="AT194" s="15" t="s">
        <v>145</v>
      </c>
      <c r="AU194" s="15" t="s">
        <v>22</v>
      </c>
      <c r="AY194" s="15" t="s">
        <v>144</v>
      </c>
      <c r="BE194" s="181">
        <f t="shared" si="24"/>
        <v>0</v>
      </c>
      <c r="BF194" s="181">
        <f t="shared" si="25"/>
        <v>0</v>
      </c>
      <c r="BG194" s="181">
        <f t="shared" si="26"/>
        <v>0</v>
      </c>
      <c r="BH194" s="181">
        <f t="shared" si="27"/>
        <v>0</v>
      </c>
      <c r="BI194" s="181">
        <f t="shared" si="28"/>
        <v>0</v>
      </c>
      <c r="BJ194" s="15" t="s">
        <v>22</v>
      </c>
      <c r="BK194" s="181">
        <f t="shared" si="29"/>
        <v>0</v>
      </c>
      <c r="BL194" s="15" t="s">
        <v>143</v>
      </c>
      <c r="BM194" s="15" t="s">
        <v>3055</v>
      </c>
    </row>
    <row r="195" spans="2:65" s="1" customFormat="1" ht="22.5" customHeight="1">
      <c r="B195" s="32"/>
      <c r="C195" s="170" t="s">
        <v>1135</v>
      </c>
      <c r="D195" s="170" t="s">
        <v>145</v>
      </c>
      <c r="E195" s="171" t="s">
        <v>3056</v>
      </c>
      <c r="F195" s="172" t="s">
        <v>3057</v>
      </c>
      <c r="G195" s="173" t="s">
        <v>192</v>
      </c>
      <c r="H195" s="174">
        <v>76.5</v>
      </c>
      <c r="I195" s="175"/>
      <c r="J195" s="176">
        <f t="shared" si="20"/>
        <v>0</v>
      </c>
      <c r="K195" s="172" t="s">
        <v>1286</v>
      </c>
      <c r="L195" s="52"/>
      <c r="M195" s="177" t="s">
        <v>20</v>
      </c>
      <c r="N195" s="178" t="s">
        <v>45</v>
      </c>
      <c r="O195" s="33"/>
      <c r="P195" s="179">
        <f t="shared" si="21"/>
        <v>0</v>
      </c>
      <c r="Q195" s="179">
        <v>0</v>
      </c>
      <c r="R195" s="179">
        <f t="shared" si="22"/>
        <v>0</v>
      </c>
      <c r="S195" s="179">
        <v>0</v>
      </c>
      <c r="T195" s="180">
        <f t="shared" si="23"/>
        <v>0</v>
      </c>
      <c r="AR195" s="15" t="s">
        <v>143</v>
      </c>
      <c r="AT195" s="15" t="s">
        <v>145</v>
      </c>
      <c r="AU195" s="15" t="s">
        <v>22</v>
      </c>
      <c r="AY195" s="15" t="s">
        <v>144</v>
      </c>
      <c r="BE195" s="181">
        <f t="shared" si="24"/>
        <v>0</v>
      </c>
      <c r="BF195" s="181">
        <f t="shared" si="25"/>
        <v>0</v>
      </c>
      <c r="BG195" s="181">
        <f t="shared" si="26"/>
        <v>0</v>
      </c>
      <c r="BH195" s="181">
        <f t="shared" si="27"/>
        <v>0</v>
      </c>
      <c r="BI195" s="181">
        <f t="shared" si="28"/>
        <v>0</v>
      </c>
      <c r="BJ195" s="15" t="s">
        <v>22</v>
      </c>
      <c r="BK195" s="181">
        <f t="shared" si="29"/>
        <v>0</v>
      </c>
      <c r="BL195" s="15" t="s">
        <v>143</v>
      </c>
      <c r="BM195" s="15" t="s">
        <v>3058</v>
      </c>
    </row>
    <row r="196" spans="2:65" s="1" customFormat="1" ht="22.5" customHeight="1">
      <c r="B196" s="32"/>
      <c r="C196" s="170" t="s">
        <v>1139</v>
      </c>
      <c r="D196" s="170" t="s">
        <v>145</v>
      </c>
      <c r="E196" s="171" t="s">
        <v>3059</v>
      </c>
      <c r="F196" s="172" t="s">
        <v>3060</v>
      </c>
      <c r="G196" s="173" t="s">
        <v>1550</v>
      </c>
      <c r="H196" s="174">
        <v>38.25</v>
      </c>
      <c r="I196" s="175"/>
      <c r="J196" s="176">
        <f t="shared" si="20"/>
        <v>0</v>
      </c>
      <c r="K196" s="172" t="s">
        <v>1286</v>
      </c>
      <c r="L196" s="52"/>
      <c r="M196" s="177" t="s">
        <v>20</v>
      </c>
      <c r="N196" s="178" t="s">
        <v>45</v>
      </c>
      <c r="O196" s="33"/>
      <c r="P196" s="179">
        <f t="shared" si="21"/>
        <v>0</v>
      </c>
      <c r="Q196" s="179">
        <v>0</v>
      </c>
      <c r="R196" s="179">
        <f t="shared" si="22"/>
        <v>0</v>
      </c>
      <c r="S196" s="179">
        <v>0</v>
      </c>
      <c r="T196" s="180">
        <f t="shared" si="23"/>
        <v>0</v>
      </c>
      <c r="AR196" s="15" t="s">
        <v>143</v>
      </c>
      <c r="AT196" s="15" t="s">
        <v>145</v>
      </c>
      <c r="AU196" s="15" t="s">
        <v>22</v>
      </c>
      <c r="AY196" s="15" t="s">
        <v>144</v>
      </c>
      <c r="BE196" s="181">
        <f t="shared" si="24"/>
        <v>0</v>
      </c>
      <c r="BF196" s="181">
        <f t="shared" si="25"/>
        <v>0</v>
      </c>
      <c r="BG196" s="181">
        <f t="shared" si="26"/>
        <v>0</v>
      </c>
      <c r="BH196" s="181">
        <f t="shared" si="27"/>
        <v>0</v>
      </c>
      <c r="BI196" s="181">
        <f t="shared" si="28"/>
        <v>0</v>
      </c>
      <c r="BJ196" s="15" t="s">
        <v>22</v>
      </c>
      <c r="BK196" s="181">
        <f t="shared" si="29"/>
        <v>0</v>
      </c>
      <c r="BL196" s="15" t="s">
        <v>143</v>
      </c>
      <c r="BM196" s="15" t="s">
        <v>3061</v>
      </c>
    </row>
    <row r="197" spans="2:65" s="1" customFormat="1" ht="22.5" customHeight="1">
      <c r="B197" s="32"/>
      <c r="C197" s="170" t="s">
        <v>1141</v>
      </c>
      <c r="D197" s="170" t="s">
        <v>145</v>
      </c>
      <c r="E197" s="171" t="s">
        <v>3062</v>
      </c>
      <c r="F197" s="172" t="s">
        <v>3063</v>
      </c>
      <c r="G197" s="173" t="s">
        <v>1550</v>
      </c>
      <c r="H197" s="174">
        <v>38.25</v>
      </c>
      <c r="I197" s="175"/>
      <c r="J197" s="176">
        <f t="shared" si="20"/>
        <v>0</v>
      </c>
      <c r="K197" s="172" t="s">
        <v>1286</v>
      </c>
      <c r="L197" s="52"/>
      <c r="M197" s="177" t="s">
        <v>20</v>
      </c>
      <c r="N197" s="178" t="s">
        <v>45</v>
      </c>
      <c r="O197" s="33"/>
      <c r="P197" s="179">
        <f t="shared" si="21"/>
        <v>0</v>
      </c>
      <c r="Q197" s="179">
        <v>0</v>
      </c>
      <c r="R197" s="179">
        <f t="shared" si="22"/>
        <v>0</v>
      </c>
      <c r="S197" s="179">
        <v>0</v>
      </c>
      <c r="T197" s="180">
        <f t="shared" si="23"/>
        <v>0</v>
      </c>
      <c r="AR197" s="15" t="s">
        <v>143</v>
      </c>
      <c r="AT197" s="15" t="s">
        <v>145</v>
      </c>
      <c r="AU197" s="15" t="s">
        <v>22</v>
      </c>
      <c r="AY197" s="15" t="s">
        <v>144</v>
      </c>
      <c r="BE197" s="181">
        <f t="shared" si="24"/>
        <v>0</v>
      </c>
      <c r="BF197" s="181">
        <f t="shared" si="25"/>
        <v>0</v>
      </c>
      <c r="BG197" s="181">
        <f t="shared" si="26"/>
        <v>0</v>
      </c>
      <c r="BH197" s="181">
        <f t="shared" si="27"/>
        <v>0</v>
      </c>
      <c r="BI197" s="181">
        <f t="shared" si="28"/>
        <v>0</v>
      </c>
      <c r="BJ197" s="15" t="s">
        <v>22</v>
      </c>
      <c r="BK197" s="181">
        <f t="shared" si="29"/>
        <v>0</v>
      </c>
      <c r="BL197" s="15" t="s">
        <v>143</v>
      </c>
      <c r="BM197" s="15" t="s">
        <v>3064</v>
      </c>
    </row>
    <row r="198" spans="2:65" s="1" customFormat="1" ht="22.5" customHeight="1">
      <c r="B198" s="32"/>
      <c r="C198" s="170" t="s">
        <v>1143</v>
      </c>
      <c r="D198" s="170" t="s">
        <v>145</v>
      </c>
      <c r="E198" s="171" t="s">
        <v>3065</v>
      </c>
      <c r="F198" s="172" t="s">
        <v>3066</v>
      </c>
      <c r="G198" s="173" t="s">
        <v>1550</v>
      </c>
      <c r="H198" s="174">
        <v>168.674</v>
      </c>
      <c r="I198" s="175"/>
      <c r="J198" s="176">
        <f t="shared" si="20"/>
        <v>0</v>
      </c>
      <c r="K198" s="172" t="s">
        <v>1286</v>
      </c>
      <c r="L198" s="52"/>
      <c r="M198" s="177" t="s">
        <v>20</v>
      </c>
      <c r="N198" s="178" t="s">
        <v>45</v>
      </c>
      <c r="O198" s="33"/>
      <c r="P198" s="179">
        <f t="shared" si="21"/>
        <v>0</v>
      </c>
      <c r="Q198" s="179">
        <v>0</v>
      </c>
      <c r="R198" s="179">
        <f t="shared" si="22"/>
        <v>0</v>
      </c>
      <c r="S198" s="179">
        <v>0</v>
      </c>
      <c r="T198" s="180">
        <f t="shared" si="23"/>
        <v>0</v>
      </c>
      <c r="AR198" s="15" t="s">
        <v>143</v>
      </c>
      <c r="AT198" s="15" t="s">
        <v>145</v>
      </c>
      <c r="AU198" s="15" t="s">
        <v>22</v>
      </c>
      <c r="AY198" s="15" t="s">
        <v>144</v>
      </c>
      <c r="BE198" s="181">
        <f t="shared" si="24"/>
        <v>0</v>
      </c>
      <c r="BF198" s="181">
        <f t="shared" si="25"/>
        <v>0</v>
      </c>
      <c r="BG198" s="181">
        <f t="shared" si="26"/>
        <v>0</v>
      </c>
      <c r="BH198" s="181">
        <f t="shared" si="27"/>
        <v>0</v>
      </c>
      <c r="BI198" s="181">
        <f t="shared" si="28"/>
        <v>0</v>
      </c>
      <c r="BJ198" s="15" t="s">
        <v>22</v>
      </c>
      <c r="BK198" s="181">
        <f t="shared" si="29"/>
        <v>0</v>
      </c>
      <c r="BL198" s="15" t="s">
        <v>143</v>
      </c>
      <c r="BM198" s="15" t="s">
        <v>3067</v>
      </c>
    </row>
    <row r="199" spans="2:65" s="1" customFormat="1" ht="22.5" customHeight="1">
      <c r="B199" s="32"/>
      <c r="C199" s="170" t="s">
        <v>1146</v>
      </c>
      <c r="D199" s="170" t="s">
        <v>145</v>
      </c>
      <c r="E199" s="171" t="s">
        <v>3068</v>
      </c>
      <c r="F199" s="172" t="s">
        <v>3069</v>
      </c>
      <c r="G199" s="173" t="s">
        <v>1550</v>
      </c>
      <c r="H199" s="174">
        <v>78.42</v>
      </c>
      <c r="I199" s="175"/>
      <c r="J199" s="176">
        <f t="shared" si="20"/>
        <v>0</v>
      </c>
      <c r="K199" s="172" t="s">
        <v>1286</v>
      </c>
      <c r="L199" s="52"/>
      <c r="M199" s="177" t="s">
        <v>20</v>
      </c>
      <c r="N199" s="178" t="s">
        <v>45</v>
      </c>
      <c r="O199" s="33"/>
      <c r="P199" s="179">
        <f t="shared" si="21"/>
        <v>0</v>
      </c>
      <c r="Q199" s="179">
        <v>0</v>
      </c>
      <c r="R199" s="179">
        <f t="shared" si="22"/>
        <v>0</v>
      </c>
      <c r="S199" s="179">
        <v>0</v>
      </c>
      <c r="T199" s="180">
        <f t="shared" si="23"/>
        <v>0</v>
      </c>
      <c r="AR199" s="15" t="s">
        <v>143</v>
      </c>
      <c r="AT199" s="15" t="s">
        <v>145</v>
      </c>
      <c r="AU199" s="15" t="s">
        <v>22</v>
      </c>
      <c r="AY199" s="15" t="s">
        <v>144</v>
      </c>
      <c r="BE199" s="181">
        <f t="shared" si="24"/>
        <v>0</v>
      </c>
      <c r="BF199" s="181">
        <f t="shared" si="25"/>
        <v>0</v>
      </c>
      <c r="BG199" s="181">
        <f t="shared" si="26"/>
        <v>0</v>
      </c>
      <c r="BH199" s="181">
        <f t="shared" si="27"/>
        <v>0</v>
      </c>
      <c r="BI199" s="181">
        <f t="shared" si="28"/>
        <v>0</v>
      </c>
      <c r="BJ199" s="15" t="s">
        <v>22</v>
      </c>
      <c r="BK199" s="181">
        <f t="shared" si="29"/>
        <v>0</v>
      </c>
      <c r="BL199" s="15" t="s">
        <v>143</v>
      </c>
      <c r="BM199" s="15" t="s">
        <v>3070</v>
      </c>
    </row>
    <row r="200" spans="2:65" s="1" customFormat="1" ht="22.5" customHeight="1">
      <c r="B200" s="32"/>
      <c r="C200" s="170" t="s">
        <v>1149</v>
      </c>
      <c r="D200" s="170" t="s">
        <v>145</v>
      </c>
      <c r="E200" s="171" t="s">
        <v>3071</v>
      </c>
      <c r="F200" s="172" t="s">
        <v>3072</v>
      </c>
      <c r="G200" s="173" t="s">
        <v>1550</v>
      </c>
      <c r="H200" s="174">
        <v>30.68</v>
      </c>
      <c r="I200" s="175"/>
      <c r="J200" s="176">
        <f t="shared" si="20"/>
        <v>0</v>
      </c>
      <c r="K200" s="172" t="s">
        <v>1286</v>
      </c>
      <c r="L200" s="52"/>
      <c r="M200" s="177" t="s">
        <v>20</v>
      </c>
      <c r="N200" s="178" t="s">
        <v>45</v>
      </c>
      <c r="O200" s="33"/>
      <c r="P200" s="179">
        <f t="shared" si="21"/>
        <v>0</v>
      </c>
      <c r="Q200" s="179">
        <v>0</v>
      </c>
      <c r="R200" s="179">
        <f t="shared" si="22"/>
        <v>0</v>
      </c>
      <c r="S200" s="179">
        <v>0</v>
      </c>
      <c r="T200" s="180">
        <f t="shared" si="23"/>
        <v>0</v>
      </c>
      <c r="AR200" s="15" t="s">
        <v>143</v>
      </c>
      <c r="AT200" s="15" t="s">
        <v>145</v>
      </c>
      <c r="AU200" s="15" t="s">
        <v>22</v>
      </c>
      <c r="AY200" s="15" t="s">
        <v>144</v>
      </c>
      <c r="BE200" s="181">
        <f t="shared" si="24"/>
        <v>0</v>
      </c>
      <c r="BF200" s="181">
        <f t="shared" si="25"/>
        <v>0</v>
      </c>
      <c r="BG200" s="181">
        <f t="shared" si="26"/>
        <v>0</v>
      </c>
      <c r="BH200" s="181">
        <f t="shared" si="27"/>
        <v>0</v>
      </c>
      <c r="BI200" s="181">
        <f t="shared" si="28"/>
        <v>0</v>
      </c>
      <c r="BJ200" s="15" t="s">
        <v>22</v>
      </c>
      <c r="BK200" s="181">
        <f t="shared" si="29"/>
        <v>0</v>
      </c>
      <c r="BL200" s="15" t="s">
        <v>143</v>
      </c>
      <c r="BM200" s="15" t="s">
        <v>3073</v>
      </c>
    </row>
    <row r="201" spans="2:65" s="1" customFormat="1" ht="22.5" customHeight="1">
      <c r="B201" s="32"/>
      <c r="C201" s="170" t="s">
        <v>1154</v>
      </c>
      <c r="D201" s="170" t="s">
        <v>145</v>
      </c>
      <c r="E201" s="171" t="s">
        <v>3074</v>
      </c>
      <c r="F201" s="172" t="s">
        <v>3075</v>
      </c>
      <c r="G201" s="173" t="s">
        <v>1550</v>
      </c>
      <c r="H201" s="174">
        <v>157.762</v>
      </c>
      <c r="I201" s="175"/>
      <c r="J201" s="176">
        <f t="shared" si="20"/>
        <v>0</v>
      </c>
      <c r="K201" s="172" t="s">
        <v>149</v>
      </c>
      <c r="L201" s="52"/>
      <c r="M201" s="177" t="s">
        <v>20</v>
      </c>
      <c r="N201" s="178" t="s">
        <v>45</v>
      </c>
      <c r="O201" s="33"/>
      <c r="P201" s="179">
        <f t="shared" si="21"/>
        <v>0</v>
      </c>
      <c r="Q201" s="179">
        <v>0</v>
      </c>
      <c r="R201" s="179">
        <f t="shared" si="22"/>
        <v>0</v>
      </c>
      <c r="S201" s="179">
        <v>0</v>
      </c>
      <c r="T201" s="180">
        <f t="shared" si="23"/>
        <v>0</v>
      </c>
      <c r="AR201" s="15" t="s">
        <v>143</v>
      </c>
      <c r="AT201" s="15" t="s">
        <v>145</v>
      </c>
      <c r="AU201" s="15" t="s">
        <v>22</v>
      </c>
      <c r="AY201" s="15" t="s">
        <v>144</v>
      </c>
      <c r="BE201" s="181">
        <f t="shared" si="24"/>
        <v>0</v>
      </c>
      <c r="BF201" s="181">
        <f t="shared" si="25"/>
        <v>0</v>
      </c>
      <c r="BG201" s="181">
        <f t="shared" si="26"/>
        <v>0</v>
      </c>
      <c r="BH201" s="181">
        <f t="shared" si="27"/>
        <v>0</v>
      </c>
      <c r="BI201" s="181">
        <f t="shared" si="28"/>
        <v>0</v>
      </c>
      <c r="BJ201" s="15" t="s">
        <v>22</v>
      </c>
      <c r="BK201" s="181">
        <f t="shared" si="29"/>
        <v>0</v>
      </c>
      <c r="BL201" s="15" t="s">
        <v>143</v>
      </c>
      <c r="BM201" s="15" t="s">
        <v>3076</v>
      </c>
    </row>
    <row r="202" spans="2:65" s="1" customFormat="1" ht="22.5" customHeight="1">
      <c r="B202" s="32"/>
      <c r="C202" s="170" t="s">
        <v>1158</v>
      </c>
      <c r="D202" s="170" t="s">
        <v>145</v>
      </c>
      <c r="E202" s="171" t="s">
        <v>3077</v>
      </c>
      <c r="F202" s="172" t="s">
        <v>3078</v>
      </c>
      <c r="G202" s="173" t="s">
        <v>1550</v>
      </c>
      <c r="H202" s="174">
        <v>451.502</v>
      </c>
      <c r="I202" s="175"/>
      <c r="J202" s="176">
        <f t="shared" si="20"/>
        <v>0</v>
      </c>
      <c r="K202" s="172" t="s">
        <v>1286</v>
      </c>
      <c r="L202" s="52"/>
      <c r="M202" s="177" t="s">
        <v>20</v>
      </c>
      <c r="N202" s="178" t="s">
        <v>45</v>
      </c>
      <c r="O202" s="33"/>
      <c r="P202" s="179">
        <f t="shared" si="21"/>
        <v>0</v>
      </c>
      <c r="Q202" s="179">
        <v>0</v>
      </c>
      <c r="R202" s="179">
        <f t="shared" si="22"/>
        <v>0</v>
      </c>
      <c r="S202" s="179">
        <v>0</v>
      </c>
      <c r="T202" s="180">
        <f t="shared" si="23"/>
        <v>0</v>
      </c>
      <c r="AR202" s="15" t="s">
        <v>143</v>
      </c>
      <c r="AT202" s="15" t="s">
        <v>145</v>
      </c>
      <c r="AU202" s="15" t="s">
        <v>22</v>
      </c>
      <c r="AY202" s="15" t="s">
        <v>144</v>
      </c>
      <c r="BE202" s="181">
        <f t="shared" si="24"/>
        <v>0</v>
      </c>
      <c r="BF202" s="181">
        <f t="shared" si="25"/>
        <v>0</v>
      </c>
      <c r="BG202" s="181">
        <f t="shared" si="26"/>
        <v>0</v>
      </c>
      <c r="BH202" s="181">
        <f t="shared" si="27"/>
        <v>0</v>
      </c>
      <c r="BI202" s="181">
        <f t="shared" si="28"/>
        <v>0</v>
      </c>
      <c r="BJ202" s="15" t="s">
        <v>22</v>
      </c>
      <c r="BK202" s="181">
        <f t="shared" si="29"/>
        <v>0</v>
      </c>
      <c r="BL202" s="15" t="s">
        <v>143</v>
      </c>
      <c r="BM202" s="15" t="s">
        <v>3079</v>
      </c>
    </row>
    <row r="203" spans="2:65" s="1" customFormat="1" ht="22.5" customHeight="1">
      <c r="B203" s="32"/>
      <c r="C203" s="170" t="s">
        <v>1162</v>
      </c>
      <c r="D203" s="170" t="s">
        <v>145</v>
      </c>
      <c r="E203" s="171" t="s">
        <v>3080</v>
      </c>
      <c r="F203" s="172" t="s">
        <v>3081</v>
      </c>
      <c r="G203" s="173" t="s">
        <v>1550</v>
      </c>
      <c r="H203" s="174">
        <v>2731.369</v>
      </c>
      <c r="I203" s="175"/>
      <c r="J203" s="176">
        <f t="shared" si="20"/>
        <v>0</v>
      </c>
      <c r="K203" s="172" t="s">
        <v>1286</v>
      </c>
      <c r="L203" s="52"/>
      <c r="M203" s="177" t="s">
        <v>20</v>
      </c>
      <c r="N203" s="178" t="s">
        <v>45</v>
      </c>
      <c r="O203" s="33"/>
      <c r="P203" s="179">
        <f t="shared" si="21"/>
        <v>0</v>
      </c>
      <c r="Q203" s="179">
        <v>0</v>
      </c>
      <c r="R203" s="179">
        <f t="shared" si="22"/>
        <v>0</v>
      </c>
      <c r="S203" s="179">
        <v>0</v>
      </c>
      <c r="T203" s="180">
        <f t="shared" si="23"/>
        <v>0</v>
      </c>
      <c r="AR203" s="15" t="s">
        <v>143</v>
      </c>
      <c r="AT203" s="15" t="s">
        <v>145</v>
      </c>
      <c r="AU203" s="15" t="s">
        <v>22</v>
      </c>
      <c r="AY203" s="15" t="s">
        <v>144</v>
      </c>
      <c r="BE203" s="181">
        <f t="shared" si="24"/>
        <v>0</v>
      </c>
      <c r="BF203" s="181">
        <f t="shared" si="25"/>
        <v>0</v>
      </c>
      <c r="BG203" s="181">
        <f t="shared" si="26"/>
        <v>0</v>
      </c>
      <c r="BH203" s="181">
        <f t="shared" si="27"/>
        <v>0</v>
      </c>
      <c r="BI203" s="181">
        <f t="shared" si="28"/>
        <v>0</v>
      </c>
      <c r="BJ203" s="15" t="s">
        <v>22</v>
      </c>
      <c r="BK203" s="181">
        <f t="shared" si="29"/>
        <v>0</v>
      </c>
      <c r="BL203" s="15" t="s">
        <v>143</v>
      </c>
      <c r="BM203" s="15" t="s">
        <v>3082</v>
      </c>
    </row>
    <row r="204" spans="2:65" s="1" customFormat="1" ht="22.5" customHeight="1">
      <c r="B204" s="32"/>
      <c r="C204" s="170" t="s">
        <v>1166</v>
      </c>
      <c r="D204" s="170" t="s">
        <v>145</v>
      </c>
      <c r="E204" s="171" t="s">
        <v>3083</v>
      </c>
      <c r="F204" s="172" t="s">
        <v>3084</v>
      </c>
      <c r="G204" s="173" t="s">
        <v>192</v>
      </c>
      <c r="H204" s="174">
        <v>217.5</v>
      </c>
      <c r="I204" s="175"/>
      <c r="J204" s="176">
        <f t="shared" si="20"/>
        <v>0</v>
      </c>
      <c r="K204" s="172" t="s">
        <v>1286</v>
      </c>
      <c r="L204" s="52"/>
      <c r="M204" s="177" t="s">
        <v>20</v>
      </c>
      <c r="N204" s="178" t="s">
        <v>45</v>
      </c>
      <c r="O204" s="33"/>
      <c r="P204" s="179">
        <f t="shared" si="21"/>
        <v>0</v>
      </c>
      <c r="Q204" s="179">
        <v>0</v>
      </c>
      <c r="R204" s="179">
        <f t="shared" si="22"/>
        <v>0</v>
      </c>
      <c r="S204" s="179">
        <v>0</v>
      </c>
      <c r="T204" s="180">
        <f t="shared" si="23"/>
        <v>0</v>
      </c>
      <c r="AR204" s="15" t="s">
        <v>143</v>
      </c>
      <c r="AT204" s="15" t="s">
        <v>145</v>
      </c>
      <c r="AU204" s="15" t="s">
        <v>22</v>
      </c>
      <c r="AY204" s="15" t="s">
        <v>144</v>
      </c>
      <c r="BE204" s="181">
        <f t="shared" si="24"/>
        <v>0</v>
      </c>
      <c r="BF204" s="181">
        <f t="shared" si="25"/>
        <v>0</v>
      </c>
      <c r="BG204" s="181">
        <f t="shared" si="26"/>
        <v>0</v>
      </c>
      <c r="BH204" s="181">
        <f t="shared" si="27"/>
        <v>0</v>
      </c>
      <c r="BI204" s="181">
        <f t="shared" si="28"/>
        <v>0</v>
      </c>
      <c r="BJ204" s="15" t="s">
        <v>22</v>
      </c>
      <c r="BK204" s="181">
        <f t="shared" si="29"/>
        <v>0</v>
      </c>
      <c r="BL204" s="15" t="s">
        <v>143</v>
      </c>
      <c r="BM204" s="15" t="s">
        <v>3085</v>
      </c>
    </row>
    <row r="205" spans="2:65" s="1" customFormat="1" ht="22.5" customHeight="1">
      <c r="B205" s="32"/>
      <c r="C205" s="170" t="s">
        <v>1172</v>
      </c>
      <c r="D205" s="170" t="s">
        <v>145</v>
      </c>
      <c r="E205" s="171" t="s">
        <v>3086</v>
      </c>
      <c r="F205" s="172" t="s">
        <v>3087</v>
      </c>
      <c r="G205" s="173" t="s">
        <v>1550</v>
      </c>
      <c r="H205" s="174">
        <v>33.23</v>
      </c>
      <c r="I205" s="175"/>
      <c r="J205" s="176">
        <f t="shared" si="20"/>
        <v>0</v>
      </c>
      <c r="K205" s="172" t="s">
        <v>1286</v>
      </c>
      <c r="L205" s="52"/>
      <c r="M205" s="177" t="s">
        <v>20</v>
      </c>
      <c r="N205" s="178" t="s">
        <v>45</v>
      </c>
      <c r="O205" s="33"/>
      <c r="P205" s="179">
        <f t="shared" si="21"/>
        <v>0</v>
      </c>
      <c r="Q205" s="179">
        <v>0</v>
      </c>
      <c r="R205" s="179">
        <f t="shared" si="22"/>
        <v>0</v>
      </c>
      <c r="S205" s="179">
        <v>0</v>
      </c>
      <c r="T205" s="180">
        <f t="shared" si="23"/>
        <v>0</v>
      </c>
      <c r="AR205" s="15" t="s">
        <v>143</v>
      </c>
      <c r="AT205" s="15" t="s">
        <v>145</v>
      </c>
      <c r="AU205" s="15" t="s">
        <v>22</v>
      </c>
      <c r="AY205" s="15" t="s">
        <v>144</v>
      </c>
      <c r="BE205" s="181">
        <f t="shared" si="24"/>
        <v>0</v>
      </c>
      <c r="BF205" s="181">
        <f t="shared" si="25"/>
        <v>0</v>
      </c>
      <c r="BG205" s="181">
        <f t="shared" si="26"/>
        <v>0</v>
      </c>
      <c r="BH205" s="181">
        <f t="shared" si="27"/>
        <v>0</v>
      </c>
      <c r="BI205" s="181">
        <f t="shared" si="28"/>
        <v>0</v>
      </c>
      <c r="BJ205" s="15" t="s">
        <v>22</v>
      </c>
      <c r="BK205" s="181">
        <f t="shared" si="29"/>
        <v>0</v>
      </c>
      <c r="BL205" s="15" t="s">
        <v>143</v>
      </c>
      <c r="BM205" s="15" t="s">
        <v>3088</v>
      </c>
    </row>
    <row r="206" spans="2:65" s="1" customFormat="1" ht="22.5" customHeight="1">
      <c r="B206" s="32"/>
      <c r="C206" s="170" t="s">
        <v>1176</v>
      </c>
      <c r="D206" s="170" t="s">
        <v>145</v>
      </c>
      <c r="E206" s="171" t="s">
        <v>3089</v>
      </c>
      <c r="F206" s="172" t="s">
        <v>3090</v>
      </c>
      <c r="G206" s="173" t="s">
        <v>1550</v>
      </c>
      <c r="H206" s="174">
        <v>16.09</v>
      </c>
      <c r="I206" s="175"/>
      <c r="J206" s="176">
        <f t="shared" si="20"/>
        <v>0</v>
      </c>
      <c r="K206" s="172" t="s">
        <v>149</v>
      </c>
      <c r="L206" s="52"/>
      <c r="M206" s="177" t="s">
        <v>20</v>
      </c>
      <c r="N206" s="178" t="s">
        <v>45</v>
      </c>
      <c r="O206" s="33"/>
      <c r="P206" s="179">
        <f t="shared" si="21"/>
        <v>0</v>
      </c>
      <c r="Q206" s="179">
        <v>0</v>
      </c>
      <c r="R206" s="179">
        <f t="shared" si="22"/>
        <v>0</v>
      </c>
      <c r="S206" s="179">
        <v>0</v>
      </c>
      <c r="T206" s="180">
        <f t="shared" si="23"/>
        <v>0</v>
      </c>
      <c r="AR206" s="15" t="s">
        <v>143</v>
      </c>
      <c r="AT206" s="15" t="s">
        <v>145</v>
      </c>
      <c r="AU206" s="15" t="s">
        <v>22</v>
      </c>
      <c r="AY206" s="15" t="s">
        <v>144</v>
      </c>
      <c r="BE206" s="181">
        <f t="shared" si="24"/>
        <v>0</v>
      </c>
      <c r="BF206" s="181">
        <f t="shared" si="25"/>
        <v>0</v>
      </c>
      <c r="BG206" s="181">
        <f t="shared" si="26"/>
        <v>0</v>
      </c>
      <c r="BH206" s="181">
        <f t="shared" si="27"/>
        <v>0</v>
      </c>
      <c r="BI206" s="181">
        <f t="shared" si="28"/>
        <v>0</v>
      </c>
      <c r="BJ206" s="15" t="s">
        <v>22</v>
      </c>
      <c r="BK206" s="181">
        <f t="shared" si="29"/>
        <v>0</v>
      </c>
      <c r="BL206" s="15" t="s">
        <v>143</v>
      </c>
      <c r="BM206" s="15" t="s">
        <v>3091</v>
      </c>
    </row>
    <row r="207" spans="2:65" s="1" customFormat="1" ht="22.5" customHeight="1">
      <c r="B207" s="32"/>
      <c r="C207" s="170" t="s">
        <v>1180</v>
      </c>
      <c r="D207" s="170" t="s">
        <v>145</v>
      </c>
      <c r="E207" s="171" t="s">
        <v>3092</v>
      </c>
      <c r="F207" s="172" t="s">
        <v>3093</v>
      </c>
      <c r="G207" s="173" t="s">
        <v>1550</v>
      </c>
      <c r="H207" s="174">
        <v>35.387</v>
      </c>
      <c r="I207" s="175"/>
      <c r="J207" s="176">
        <f t="shared" si="20"/>
        <v>0</v>
      </c>
      <c r="K207" s="172" t="s">
        <v>1286</v>
      </c>
      <c r="L207" s="52"/>
      <c r="M207" s="177" t="s">
        <v>20</v>
      </c>
      <c r="N207" s="178" t="s">
        <v>45</v>
      </c>
      <c r="O207" s="33"/>
      <c r="P207" s="179">
        <f t="shared" si="21"/>
        <v>0</v>
      </c>
      <c r="Q207" s="179">
        <v>0</v>
      </c>
      <c r="R207" s="179">
        <f t="shared" si="22"/>
        <v>0</v>
      </c>
      <c r="S207" s="179">
        <v>0</v>
      </c>
      <c r="T207" s="180">
        <f t="shared" si="23"/>
        <v>0</v>
      </c>
      <c r="AR207" s="15" t="s">
        <v>143</v>
      </c>
      <c r="AT207" s="15" t="s">
        <v>145</v>
      </c>
      <c r="AU207" s="15" t="s">
        <v>22</v>
      </c>
      <c r="AY207" s="15" t="s">
        <v>144</v>
      </c>
      <c r="BE207" s="181">
        <f t="shared" si="24"/>
        <v>0</v>
      </c>
      <c r="BF207" s="181">
        <f t="shared" si="25"/>
        <v>0</v>
      </c>
      <c r="BG207" s="181">
        <f t="shared" si="26"/>
        <v>0</v>
      </c>
      <c r="BH207" s="181">
        <f t="shared" si="27"/>
        <v>0</v>
      </c>
      <c r="BI207" s="181">
        <f t="shared" si="28"/>
        <v>0</v>
      </c>
      <c r="BJ207" s="15" t="s">
        <v>22</v>
      </c>
      <c r="BK207" s="181">
        <f t="shared" si="29"/>
        <v>0</v>
      </c>
      <c r="BL207" s="15" t="s">
        <v>143</v>
      </c>
      <c r="BM207" s="15" t="s">
        <v>3094</v>
      </c>
    </row>
    <row r="208" spans="2:65" s="1" customFormat="1" ht="22.5" customHeight="1">
      <c r="B208" s="32"/>
      <c r="C208" s="170" t="s">
        <v>1184</v>
      </c>
      <c r="D208" s="170" t="s">
        <v>145</v>
      </c>
      <c r="E208" s="171" t="s">
        <v>3095</v>
      </c>
      <c r="F208" s="172" t="s">
        <v>3096</v>
      </c>
      <c r="G208" s="173" t="s">
        <v>192</v>
      </c>
      <c r="H208" s="174">
        <v>38.99</v>
      </c>
      <c r="I208" s="175"/>
      <c r="J208" s="176">
        <f aca="true" t="shared" si="30" ref="J208:J239">ROUND(I208*H208,2)</f>
        <v>0</v>
      </c>
      <c r="K208" s="172" t="s">
        <v>1286</v>
      </c>
      <c r="L208" s="52"/>
      <c r="M208" s="177" t="s">
        <v>20</v>
      </c>
      <c r="N208" s="178" t="s">
        <v>45</v>
      </c>
      <c r="O208" s="33"/>
      <c r="P208" s="179">
        <f aca="true" t="shared" si="31" ref="P208:P239">O208*H208</f>
        <v>0</v>
      </c>
      <c r="Q208" s="179">
        <v>0</v>
      </c>
      <c r="R208" s="179">
        <f aca="true" t="shared" si="32" ref="R208:R239">Q208*H208</f>
        <v>0</v>
      </c>
      <c r="S208" s="179">
        <v>0</v>
      </c>
      <c r="T208" s="180">
        <f aca="true" t="shared" si="33" ref="T208:T239">S208*H208</f>
        <v>0</v>
      </c>
      <c r="AR208" s="15" t="s">
        <v>143</v>
      </c>
      <c r="AT208" s="15" t="s">
        <v>145</v>
      </c>
      <c r="AU208" s="15" t="s">
        <v>22</v>
      </c>
      <c r="AY208" s="15" t="s">
        <v>144</v>
      </c>
      <c r="BE208" s="181">
        <f aca="true" t="shared" si="34" ref="BE208:BE239">IF(N208="základní",J208,0)</f>
        <v>0</v>
      </c>
      <c r="BF208" s="181">
        <f aca="true" t="shared" si="35" ref="BF208:BF239">IF(N208="snížená",J208,0)</f>
        <v>0</v>
      </c>
      <c r="BG208" s="181">
        <f aca="true" t="shared" si="36" ref="BG208:BG239">IF(N208="zákl. přenesená",J208,0)</f>
        <v>0</v>
      </c>
      <c r="BH208" s="181">
        <f aca="true" t="shared" si="37" ref="BH208:BH239">IF(N208="sníž. přenesená",J208,0)</f>
        <v>0</v>
      </c>
      <c r="BI208" s="181">
        <f aca="true" t="shared" si="38" ref="BI208:BI239">IF(N208="nulová",J208,0)</f>
        <v>0</v>
      </c>
      <c r="BJ208" s="15" t="s">
        <v>22</v>
      </c>
      <c r="BK208" s="181">
        <f aca="true" t="shared" si="39" ref="BK208:BK239">ROUND(I208*H208,2)</f>
        <v>0</v>
      </c>
      <c r="BL208" s="15" t="s">
        <v>143</v>
      </c>
      <c r="BM208" s="15" t="s">
        <v>3097</v>
      </c>
    </row>
    <row r="209" spans="2:65" s="1" customFormat="1" ht="22.5" customHeight="1">
      <c r="B209" s="32"/>
      <c r="C209" s="170" t="s">
        <v>1188</v>
      </c>
      <c r="D209" s="170" t="s">
        <v>145</v>
      </c>
      <c r="E209" s="171" t="s">
        <v>3098</v>
      </c>
      <c r="F209" s="172" t="s">
        <v>3099</v>
      </c>
      <c r="G209" s="173" t="s">
        <v>192</v>
      </c>
      <c r="H209" s="174">
        <v>40</v>
      </c>
      <c r="I209" s="175"/>
      <c r="J209" s="176">
        <f t="shared" si="30"/>
        <v>0</v>
      </c>
      <c r="K209" s="172" t="s">
        <v>1286</v>
      </c>
      <c r="L209" s="52"/>
      <c r="M209" s="177" t="s">
        <v>20</v>
      </c>
      <c r="N209" s="178" t="s">
        <v>45</v>
      </c>
      <c r="O209" s="33"/>
      <c r="P209" s="179">
        <f t="shared" si="31"/>
        <v>0</v>
      </c>
      <c r="Q209" s="179">
        <v>0</v>
      </c>
      <c r="R209" s="179">
        <f t="shared" si="32"/>
        <v>0</v>
      </c>
      <c r="S209" s="179">
        <v>0</v>
      </c>
      <c r="T209" s="180">
        <f t="shared" si="33"/>
        <v>0</v>
      </c>
      <c r="AR209" s="15" t="s">
        <v>143</v>
      </c>
      <c r="AT209" s="15" t="s">
        <v>145</v>
      </c>
      <c r="AU209" s="15" t="s">
        <v>22</v>
      </c>
      <c r="AY209" s="15" t="s">
        <v>144</v>
      </c>
      <c r="BE209" s="181">
        <f t="shared" si="34"/>
        <v>0</v>
      </c>
      <c r="BF209" s="181">
        <f t="shared" si="35"/>
        <v>0</v>
      </c>
      <c r="BG209" s="181">
        <f t="shared" si="36"/>
        <v>0</v>
      </c>
      <c r="BH209" s="181">
        <f t="shared" si="37"/>
        <v>0</v>
      </c>
      <c r="BI209" s="181">
        <f t="shared" si="38"/>
        <v>0</v>
      </c>
      <c r="BJ209" s="15" t="s">
        <v>22</v>
      </c>
      <c r="BK209" s="181">
        <f t="shared" si="39"/>
        <v>0</v>
      </c>
      <c r="BL209" s="15" t="s">
        <v>143</v>
      </c>
      <c r="BM209" s="15" t="s">
        <v>3100</v>
      </c>
    </row>
    <row r="210" spans="2:65" s="1" customFormat="1" ht="22.5" customHeight="1">
      <c r="B210" s="32"/>
      <c r="C210" s="170" t="s">
        <v>1190</v>
      </c>
      <c r="D210" s="170" t="s">
        <v>145</v>
      </c>
      <c r="E210" s="171" t="s">
        <v>3101</v>
      </c>
      <c r="F210" s="172" t="s">
        <v>3102</v>
      </c>
      <c r="G210" s="173" t="s">
        <v>1550</v>
      </c>
      <c r="H210" s="174">
        <v>38.405</v>
      </c>
      <c r="I210" s="175"/>
      <c r="J210" s="176">
        <f t="shared" si="30"/>
        <v>0</v>
      </c>
      <c r="K210" s="172" t="s">
        <v>1286</v>
      </c>
      <c r="L210" s="52"/>
      <c r="M210" s="177" t="s">
        <v>20</v>
      </c>
      <c r="N210" s="178" t="s">
        <v>45</v>
      </c>
      <c r="O210" s="33"/>
      <c r="P210" s="179">
        <f t="shared" si="31"/>
        <v>0</v>
      </c>
      <c r="Q210" s="179">
        <v>0</v>
      </c>
      <c r="R210" s="179">
        <f t="shared" si="32"/>
        <v>0</v>
      </c>
      <c r="S210" s="179">
        <v>0</v>
      </c>
      <c r="T210" s="180">
        <f t="shared" si="33"/>
        <v>0</v>
      </c>
      <c r="AR210" s="15" t="s">
        <v>143</v>
      </c>
      <c r="AT210" s="15" t="s">
        <v>145</v>
      </c>
      <c r="AU210" s="15" t="s">
        <v>22</v>
      </c>
      <c r="AY210" s="15" t="s">
        <v>144</v>
      </c>
      <c r="BE210" s="181">
        <f t="shared" si="34"/>
        <v>0</v>
      </c>
      <c r="BF210" s="181">
        <f t="shared" si="35"/>
        <v>0</v>
      </c>
      <c r="BG210" s="181">
        <f t="shared" si="36"/>
        <v>0</v>
      </c>
      <c r="BH210" s="181">
        <f t="shared" si="37"/>
        <v>0</v>
      </c>
      <c r="BI210" s="181">
        <f t="shared" si="38"/>
        <v>0</v>
      </c>
      <c r="BJ210" s="15" t="s">
        <v>22</v>
      </c>
      <c r="BK210" s="181">
        <f t="shared" si="39"/>
        <v>0</v>
      </c>
      <c r="BL210" s="15" t="s">
        <v>143</v>
      </c>
      <c r="BM210" s="15" t="s">
        <v>3103</v>
      </c>
    </row>
    <row r="211" spans="2:65" s="1" customFormat="1" ht="22.5" customHeight="1">
      <c r="B211" s="32"/>
      <c r="C211" s="170" t="s">
        <v>1194</v>
      </c>
      <c r="D211" s="170" t="s">
        <v>145</v>
      </c>
      <c r="E211" s="171" t="s">
        <v>3104</v>
      </c>
      <c r="F211" s="172" t="s">
        <v>3105</v>
      </c>
      <c r="G211" s="173" t="s">
        <v>1550</v>
      </c>
      <c r="H211" s="174">
        <v>204.674</v>
      </c>
      <c r="I211" s="175"/>
      <c r="J211" s="176">
        <f t="shared" si="30"/>
        <v>0</v>
      </c>
      <c r="K211" s="172" t="s">
        <v>1286</v>
      </c>
      <c r="L211" s="52"/>
      <c r="M211" s="177" t="s">
        <v>20</v>
      </c>
      <c r="N211" s="178" t="s">
        <v>45</v>
      </c>
      <c r="O211" s="33"/>
      <c r="P211" s="179">
        <f t="shared" si="31"/>
        <v>0</v>
      </c>
      <c r="Q211" s="179">
        <v>0</v>
      </c>
      <c r="R211" s="179">
        <f t="shared" si="32"/>
        <v>0</v>
      </c>
      <c r="S211" s="179">
        <v>0</v>
      </c>
      <c r="T211" s="180">
        <f t="shared" si="33"/>
        <v>0</v>
      </c>
      <c r="AR211" s="15" t="s">
        <v>143</v>
      </c>
      <c r="AT211" s="15" t="s">
        <v>145</v>
      </c>
      <c r="AU211" s="15" t="s">
        <v>22</v>
      </c>
      <c r="AY211" s="15" t="s">
        <v>144</v>
      </c>
      <c r="BE211" s="181">
        <f t="shared" si="34"/>
        <v>0</v>
      </c>
      <c r="BF211" s="181">
        <f t="shared" si="35"/>
        <v>0</v>
      </c>
      <c r="BG211" s="181">
        <f t="shared" si="36"/>
        <v>0</v>
      </c>
      <c r="BH211" s="181">
        <f t="shared" si="37"/>
        <v>0</v>
      </c>
      <c r="BI211" s="181">
        <f t="shared" si="38"/>
        <v>0</v>
      </c>
      <c r="BJ211" s="15" t="s">
        <v>22</v>
      </c>
      <c r="BK211" s="181">
        <f t="shared" si="39"/>
        <v>0</v>
      </c>
      <c r="BL211" s="15" t="s">
        <v>143</v>
      </c>
      <c r="BM211" s="15" t="s">
        <v>3106</v>
      </c>
    </row>
    <row r="212" spans="2:65" s="1" customFormat="1" ht="22.5" customHeight="1">
      <c r="B212" s="32"/>
      <c r="C212" s="170" t="s">
        <v>1198</v>
      </c>
      <c r="D212" s="170" t="s">
        <v>145</v>
      </c>
      <c r="E212" s="171" t="s">
        <v>3107</v>
      </c>
      <c r="F212" s="172" t="s">
        <v>3108</v>
      </c>
      <c r="G212" s="173" t="s">
        <v>1550</v>
      </c>
      <c r="H212" s="174">
        <v>144.778</v>
      </c>
      <c r="I212" s="175"/>
      <c r="J212" s="176">
        <f t="shared" si="30"/>
        <v>0</v>
      </c>
      <c r="K212" s="172" t="s">
        <v>1286</v>
      </c>
      <c r="L212" s="52"/>
      <c r="M212" s="177" t="s">
        <v>20</v>
      </c>
      <c r="N212" s="178" t="s">
        <v>45</v>
      </c>
      <c r="O212" s="33"/>
      <c r="P212" s="179">
        <f t="shared" si="31"/>
        <v>0</v>
      </c>
      <c r="Q212" s="179">
        <v>0</v>
      </c>
      <c r="R212" s="179">
        <f t="shared" si="32"/>
        <v>0</v>
      </c>
      <c r="S212" s="179">
        <v>0</v>
      </c>
      <c r="T212" s="180">
        <f t="shared" si="33"/>
        <v>0</v>
      </c>
      <c r="AR212" s="15" t="s">
        <v>143</v>
      </c>
      <c r="AT212" s="15" t="s">
        <v>145</v>
      </c>
      <c r="AU212" s="15" t="s">
        <v>22</v>
      </c>
      <c r="AY212" s="15" t="s">
        <v>144</v>
      </c>
      <c r="BE212" s="181">
        <f t="shared" si="34"/>
        <v>0</v>
      </c>
      <c r="BF212" s="181">
        <f t="shared" si="35"/>
        <v>0</v>
      </c>
      <c r="BG212" s="181">
        <f t="shared" si="36"/>
        <v>0</v>
      </c>
      <c r="BH212" s="181">
        <f t="shared" si="37"/>
        <v>0</v>
      </c>
      <c r="BI212" s="181">
        <f t="shared" si="38"/>
        <v>0</v>
      </c>
      <c r="BJ212" s="15" t="s">
        <v>22</v>
      </c>
      <c r="BK212" s="181">
        <f t="shared" si="39"/>
        <v>0</v>
      </c>
      <c r="BL212" s="15" t="s">
        <v>143</v>
      </c>
      <c r="BM212" s="15" t="s">
        <v>3109</v>
      </c>
    </row>
    <row r="213" spans="2:65" s="1" customFormat="1" ht="22.5" customHeight="1">
      <c r="B213" s="32"/>
      <c r="C213" s="170" t="s">
        <v>1202</v>
      </c>
      <c r="D213" s="170" t="s">
        <v>145</v>
      </c>
      <c r="E213" s="171" t="s">
        <v>3110</v>
      </c>
      <c r="F213" s="172" t="s">
        <v>3111</v>
      </c>
      <c r="G213" s="173" t="s">
        <v>1550</v>
      </c>
      <c r="H213" s="174">
        <v>13.74</v>
      </c>
      <c r="I213" s="175"/>
      <c r="J213" s="176">
        <f t="shared" si="30"/>
        <v>0</v>
      </c>
      <c r="K213" s="172" t="s">
        <v>1286</v>
      </c>
      <c r="L213" s="52"/>
      <c r="M213" s="177" t="s">
        <v>20</v>
      </c>
      <c r="N213" s="178" t="s">
        <v>45</v>
      </c>
      <c r="O213" s="33"/>
      <c r="P213" s="179">
        <f t="shared" si="31"/>
        <v>0</v>
      </c>
      <c r="Q213" s="179">
        <v>0</v>
      </c>
      <c r="R213" s="179">
        <f t="shared" si="32"/>
        <v>0</v>
      </c>
      <c r="S213" s="179">
        <v>0</v>
      </c>
      <c r="T213" s="180">
        <f t="shared" si="33"/>
        <v>0</v>
      </c>
      <c r="AR213" s="15" t="s">
        <v>143</v>
      </c>
      <c r="AT213" s="15" t="s">
        <v>145</v>
      </c>
      <c r="AU213" s="15" t="s">
        <v>22</v>
      </c>
      <c r="AY213" s="15" t="s">
        <v>144</v>
      </c>
      <c r="BE213" s="181">
        <f t="shared" si="34"/>
        <v>0</v>
      </c>
      <c r="BF213" s="181">
        <f t="shared" si="35"/>
        <v>0</v>
      </c>
      <c r="BG213" s="181">
        <f t="shared" si="36"/>
        <v>0</v>
      </c>
      <c r="BH213" s="181">
        <f t="shared" si="37"/>
        <v>0</v>
      </c>
      <c r="BI213" s="181">
        <f t="shared" si="38"/>
        <v>0</v>
      </c>
      <c r="BJ213" s="15" t="s">
        <v>22</v>
      </c>
      <c r="BK213" s="181">
        <f t="shared" si="39"/>
        <v>0</v>
      </c>
      <c r="BL213" s="15" t="s">
        <v>143</v>
      </c>
      <c r="BM213" s="15" t="s">
        <v>3112</v>
      </c>
    </row>
    <row r="214" spans="2:65" s="1" customFormat="1" ht="22.5" customHeight="1">
      <c r="B214" s="32"/>
      <c r="C214" s="170" t="s">
        <v>1206</v>
      </c>
      <c r="D214" s="170" t="s">
        <v>145</v>
      </c>
      <c r="E214" s="171" t="s">
        <v>3113</v>
      </c>
      <c r="F214" s="172" t="s">
        <v>3114</v>
      </c>
      <c r="G214" s="173" t="s">
        <v>1550</v>
      </c>
      <c r="H214" s="174">
        <v>88.378</v>
      </c>
      <c r="I214" s="175"/>
      <c r="J214" s="176">
        <f t="shared" si="30"/>
        <v>0</v>
      </c>
      <c r="K214" s="172" t="s">
        <v>1286</v>
      </c>
      <c r="L214" s="52"/>
      <c r="M214" s="177" t="s">
        <v>20</v>
      </c>
      <c r="N214" s="178" t="s">
        <v>45</v>
      </c>
      <c r="O214" s="33"/>
      <c r="P214" s="179">
        <f t="shared" si="31"/>
        <v>0</v>
      </c>
      <c r="Q214" s="179">
        <v>0</v>
      </c>
      <c r="R214" s="179">
        <f t="shared" si="32"/>
        <v>0</v>
      </c>
      <c r="S214" s="179">
        <v>0</v>
      </c>
      <c r="T214" s="180">
        <f t="shared" si="33"/>
        <v>0</v>
      </c>
      <c r="AR214" s="15" t="s">
        <v>143</v>
      </c>
      <c r="AT214" s="15" t="s">
        <v>145</v>
      </c>
      <c r="AU214" s="15" t="s">
        <v>22</v>
      </c>
      <c r="AY214" s="15" t="s">
        <v>144</v>
      </c>
      <c r="BE214" s="181">
        <f t="shared" si="34"/>
        <v>0</v>
      </c>
      <c r="BF214" s="181">
        <f t="shared" si="35"/>
        <v>0</v>
      </c>
      <c r="BG214" s="181">
        <f t="shared" si="36"/>
        <v>0</v>
      </c>
      <c r="BH214" s="181">
        <f t="shared" si="37"/>
        <v>0</v>
      </c>
      <c r="BI214" s="181">
        <f t="shared" si="38"/>
        <v>0</v>
      </c>
      <c r="BJ214" s="15" t="s">
        <v>22</v>
      </c>
      <c r="BK214" s="181">
        <f t="shared" si="39"/>
        <v>0</v>
      </c>
      <c r="BL214" s="15" t="s">
        <v>143</v>
      </c>
      <c r="BM214" s="15" t="s">
        <v>3115</v>
      </c>
    </row>
    <row r="215" spans="2:65" s="1" customFormat="1" ht="22.5" customHeight="1">
      <c r="B215" s="32"/>
      <c r="C215" s="170" t="s">
        <v>1210</v>
      </c>
      <c r="D215" s="170" t="s">
        <v>145</v>
      </c>
      <c r="E215" s="171" t="s">
        <v>3116</v>
      </c>
      <c r="F215" s="172" t="s">
        <v>3117</v>
      </c>
      <c r="G215" s="173" t="s">
        <v>1550</v>
      </c>
      <c r="H215" s="174">
        <v>29.555</v>
      </c>
      <c r="I215" s="175"/>
      <c r="J215" s="176">
        <f t="shared" si="30"/>
        <v>0</v>
      </c>
      <c r="K215" s="172" t="s">
        <v>1286</v>
      </c>
      <c r="L215" s="52"/>
      <c r="M215" s="177" t="s">
        <v>20</v>
      </c>
      <c r="N215" s="178" t="s">
        <v>45</v>
      </c>
      <c r="O215" s="33"/>
      <c r="P215" s="179">
        <f t="shared" si="31"/>
        <v>0</v>
      </c>
      <c r="Q215" s="179">
        <v>0</v>
      </c>
      <c r="R215" s="179">
        <f t="shared" si="32"/>
        <v>0</v>
      </c>
      <c r="S215" s="179">
        <v>0</v>
      </c>
      <c r="T215" s="180">
        <f t="shared" si="33"/>
        <v>0</v>
      </c>
      <c r="AR215" s="15" t="s">
        <v>143</v>
      </c>
      <c r="AT215" s="15" t="s">
        <v>145</v>
      </c>
      <c r="AU215" s="15" t="s">
        <v>22</v>
      </c>
      <c r="AY215" s="15" t="s">
        <v>144</v>
      </c>
      <c r="BE215" s="181">
        <f t="shared" si="34"/>
        <v>0</v>
      </c>
      <c r="BF215" s="181">
        <f t="shared" si="35"/>
        <v>0</v>
      </c>
      <c r="BG215" s="181">
        <f t="shared" si="36"/>
        <v>0</v>
      </c>
      <c r="BH215" s="181">
        <f t="shared" si="37"/>
        <v>0</v>
      </c>
      <c r="BI215" s="181">
        <f t="shared" si="38"/>
        <v>0</v>
      </c>
      <c r="BJ215" s="15" t="s">
        <v>22</v>
      </c>
      <c r="BK215" s="181">
        <f t="shared" si="39"/>
        <v>0</v>
      </c>
      <c r="BL215" s="15" t="s">
        <v>143</v>
      </c>
      <c r="BM215" s="15" t="s">
        <v>3118</v>
      </c>
    </row>
    <row r="216" spans="2:65" s="1" customFormat="1" ht="22.5" customHeight="1">
      <c r="B216" s="32"/>
      <c r="C216" s="170" t="s">
        <v>1214</v>
      </c>
      <c r="D216" s="170" t="s">
        <v>145</v>
      </c>
      <c r="E216" s="171" t="s">
        <v>3119</v>
      </c>
      <c r="F216" s="172" t="s">
        <v>3120</v>
      </c>
      <c r="G216" s="173" t="s">
        <v>1550</v>
      </c>
      <c r="H216" s="174">
        <v>552.774</v>
      </c>
      <c r="I216" s="175"/>
      <c r="J216" s="176">
        <f t="shared" si="30"/>
        <v>0</v>
      </c>
      <c r="K216" s="172" t="s">
        <v>1286</v>
      </c>
      <c r="L216" s="52"/>
      <c r="M216" s="177" t="s">
        <v>20</v>
      </c>
      <c r="N216" s="178" t="s">
        <v>45</v>
      </c>
      <c r="O216" s="33"/>
      <c r="P216" s="179">
        <f t="shared" si="31"/>
        <v>0</v>
      </c>
      <c r="Q216" s="179">
        <v>0</v>
      </c>
      <c r="R216" s="179">
        <f t="shared" si="32"/>
        <v>0</v>
      </c>
      <c r="S216" s="179">
        <v>0</v>
      </c>
      <c r="T216" s="180">
        <f t="shared" si="33"/>
        <v>0</v>
      </c>
      <c r="AR216" s="15" t="s">
        <v>143</v>
      </c>
      <c r="AT216" s="15" t="s">
        <v>145</v>
      </c>
      <c r="AU216" s="15" t="s">
        <v>22</v>
      </c>
      <c r="AY216" s="15" t="s">
        <v>144</v>
      </c>
      <c r="BE216" s="181">
        <f t="shared" si="34"/>
        <v>0</v>
      </c>
      <c r="BF216" s="181">
        <f t="shared" si="35"/>
        <v>0</v>
      </c>
      <c r="BG216" s="181">
        <f t="shared" si="36"/>
        <v>0</v>
      </c>
      <c r="BH216" s="181">
        <f t="shared" si="37"/>
        <v>0</v>
      </c>
      <c r="BI216" s="181">
        <f t="shared" si="38"/>
        <v>0</v>
      </c>
      <c r="BJ216" s="15" t="s">
        <v>22</v>
      </c>
      <c r="BK216" s="181">
        <f t="shared" si="39"/>
        <v>0</v>
      </c>
      <c r="BL216" s="15" t="s">
        <v>143</v>
      </c>
      <c r="BM216" s="15" t="s">
        <v>3121</v>
      </c>
    </row>
    <row r="217" spans="2:65" s="1" customFormat="1" ht="22.5" customHeight="1">
      <c r="B217" s="32"/>
      <c r="C217" s="170" t="s">
        <v>1218</v>
      </c>
      <c r="D217" s="170" t="s">
        <v>145</v>
      </c>
      <c r="E217" s="171" t="s">
        <v>3122</v>
      </c>
      <c r="F217" s="172" t="s">
        <v>3123</v>
      </c>
      <c r="G217" s="173" t="s">
        <v>1550</v>
      </c>
      <c r="H217" s="174">
        <v>193.803</v>
      </c>
      <c r="I217" s="175"/>
      <c r="J217" s="176">
        <f t="shared" si="30"/>
        <v>0</v>
      </c>
      <c r="K217" s="172" t="s">
        <v>1286</v>
      </c>
      <c r="L217" s="52"/>
      <c r="M217" s="177" t="s">
        <v>20</v>
      </c>
      <c r="N217" s="178" t="s">
        <v>45</v>
      </c>
      <c r="O217" s="33"/>
      <c r="P217" s="179">
        <f t="shared" si="31"/>
        <v>0</v>
      </c>
      <c r="Q217" s="179">
        <v>0</v>
      </c>
      <c r="R217" s="179">
        <f t="shared" si="32"/>
        <v>0</v>
      </c>
      <c r="S217" s="179">
        <v>0</v>
      </c>
      <c r="T217" s="180">
        <f t="shared" si="33"/>
        <v>0</v>
      </c>
      <c r="AR217" s="15" t="s">
        <v>143</v>
      </c>
      <c r="AT217" s="15" t="s">
        <v>145</v>
      </c>
      <c r="AU217" s="15" t="s">
        <v>22</v>
      </c>
      <c r="AY217" s="15" t="s">
        <v>144</v>
      </c>
      <c r="BE217" s="181">
        <f t="shared" si="34"/>
        <v>0</v>
      </c>
      <c r="BF217" s="181">
        <f t="shared" si="35"/>
        <v>0</v>
      </c>
      <c r="BG217" s="181">
        <f t="shared" si="36"/>
        <v>0</v>
      </c>
      <c r="BH217" s="181">
        <f t="shared" si="37"/>
        <v>0</v>
      </c>
      <c r="BI217" s="181">
        <f t="shared" si="38"/>
        <v>0</v>
      </c>
      <c r="BJ217" s="15" t="s">
        <v>22</v>
      </c>
      <c r="BK217" s="181">
        <f t="shared" si="39"/>
        <v>0</v>
      </c>
      <c r="BL217" s="15" t="s">
        <v>143</v>
      </c>
      <c r="BM217" s="15" t="s">
        <v>3124</v>
      </c>
    </row>
    <row r="218" spans="2:65" s="1" customFormat="1" ht="22.5" customHeight="1">
      <c r="B218" s="32"/>
      <c r="C218" s="170" t="s">
        <v>1222</v>
      </c>
      <c r="D218" s="170" t="s">
        <v>145</v>
      </c>
      <c r="E218" s="171" t="s">
        <v>3125</v>
      </c>
      <c r="F218" s="172" t="s">
        <v>3126</v>
      </c>
      <c r="G218" s="173" t="s">
        <v>1550</v>
      </c>
      <c r="H218" s="174">
        <v>70.875</v>
      </c>
      <c r="I218" s="175"/>
      <c r="J218" s="176">
        <f t="shared" si="30"/>
        <v>0</v>
      </c>
      <c r="K218" s="172" t="s">
        <v>1286</v>
      </c>
      <c r="L218" s="52"/>
      <c r="M218" s="177" t="s">
        <v>20</v>
      </c>
      <c r="N218" s="178" t="s">
        <v>45</v>
      </c>
      <c r="O218" s="33"/>
      <c r="P218" s="179">
        <f t="shared" si="31"/>
        <v>0</v>
      </c>
      <c r="Q218" s="179">
        <v>0</v>
      </c>
      <c r="R218" s="179">
        <f t="shared" si="32"/>
        <v>0</v>
      </c>
      <c r="S218" s="179">
        <v>0</v>
      </c>
      <c r="T218" s="180">
        <f t="shared" si="33"/>
        <v>0</v>
      </c>
      <c r="AR218" s="15" t="s">
        <v>143</v>
      </c>
      <c r="AT218" s="15" t="s">
        <v>145</v>
      </c>
      <c r="AU218" s="15" t="s">
        <v>22</v>
      </c>
      <c r="AY218" s="15" t="s">
        <v>144</v>
      </c>
      <c r="BE218" s="181">
        <f t="shared" si="34"/>
        <v>0</v>
      </c>
      <c r="BF218" s="181">
        <f t="shared" si="35"/>
        <v>0</v>
      </c>
      <c r="BG218" s="181">
        <f t="shared" si="36"/>
        <v>0</v>
      </c>
      <c r="BH218" s="181">
        <f t="shared" si="37"/>
        <v>0</v>
      </c>
      <c r="BI218" s="181">
        <f t="shared" si="38"/>
        <v>0</v>
      </c>
      <c r="BJ218" s="15" t="s">
        <v>22</v>
      </c>
      <c r="BK218" s="181">
        <f t="shared" si="39"/>
        <v>0</v>
      </c>
      <c r="BL218" s="15" t="s">
        <v>143</v>
      </c>
      <c r="BM218" s="15" t="s">
        <v>3127</v>
      </c>
    </row>
    <row r="219" spans="2:65" s="1" customFormat="1" ht="22.5" customHeight="1">
      <c r="B219" s="32"/>
      <c r="C219" s="170" t="s">
        <v>1226</v>
      </c>
      <c r="D219" s="170" t="s">
        <v>145</v>
      </c>
      <c r="E219" s="171" t="s">
        <v>3128</v>
      </c>
      <c r="F219" s="172" t="s">
        <v>3129</v>
      </c>
      <c r="G219" s="173" t="s">
        <v>1550</v>
      </c>
      <c r="H219" s="174">
        <v>9.885</v>
      </c>
      <c r="I219" s="175"/>
      <c r="J219" s="176">
        <f t="shared" si="30"/>
        <v>0</v>
      </c>
      <c r="K219" s="172" t="s">
        <v>1286</v>
      </c>
      <c r="L219" s="52"/>
      <c r="M219" s="177" t="s">
        <v>20</v>
      </c>
      <c r="N219" s="178" t="s">
        <v>45</v>
      </c>
      <c r="O219" s="33"/>
      <c r="P219" s="179">
        <f t="shared" si="31"/>
        <v>0</v>
      </c>
      <c r="Q219" s="179">
        <v>0</v>
      </c>
      <c r="R219" s="179">
        <f t="shared" si="32"/>
        <v>0</v>
      </c>
      <c r="S219" s="179">
        <v>0</v>
      </c>
      <c r="T219" s="180">
        <f t="shared" si="33"/>
        <v>0</v>
      </c>
      <c r="AR219" s="15" t="s">
        <v>143</v>
      </c>
      <c r="AT219" s="15" t="s">
        <v>145</v>
      </c>
      <c r="AU219" s="15" t="s">
        <v>22</v>
      </c>
      <c r="AY219" s="15" t="s">
        <v>144</v>
      </c>
      <c r="BE219" s="181">
        <f t="shared" si="34"/>
        <v>0</v>
      </c>
      <c r="BF219" s="181">
        <f t="shared" si="35"/>
        <v>0</v>
      </c>
      <c r="BG219" s="181">
        <f t="shared" si="36"/>
        <v>0</v>
      </c>
      <c r="BH219" s="181">
        <f t="shared" si="37"/>
        <v>0</v>
      </c>
      <c r="BI219" s="181">
        <f t="shared" si="38"/>
        <v>0</v>
      </c>
      <c r="BJ219" s="15" t="s">
        <v>22</v>
      </c>
      <c r="BK219" s="181">
        <f t="shared" si="39"/>
        <v>0</v>
      </c>
      <c r="BL219" s="15" t="s">
        <v>143</v>
      </c>
      <c r="BM219" s="15" t="s">
        <v>3130</v>
      </c>
    </row>
    <row r="220" spans="2:65" s="1" customFormat="1" ht="22.5" customHeight="1">
      <c r="B220" s="32"/>
      <c r="C220" s="170" t="s">
        <v>1230</v>
      </c>
      <c r="D220" s="170" t="s">
        <v>145</v>
      </c>
      <c r="E220" s="171" t="s">
        <v>3131</v>
      </c>
      <c r="F220" s="172" t="s">
        <v>3132</v>
      </c>
      <c r="G220" s="173" t="s">
        <v>1550</v>
      </c>
      <c r="H220" s="174">
        <v>24.261</v>
      </c>
      <c r="I220" s="175"/>
      <c r="J220" s="176">
        <f t="shared" si="30"/>
        <v>0</v>
      </c>
      <c r="K220" s="172" t="s">
        <v>1286</v>
      </c>
      <c r="L220" s="52"/>
      <c r="M220" s="177" t="s">
        <v>20</v>
      </c>
      <c r="N220" s="178" t="s">
        <v>45</v>
      </c>
      <c r="O220" s="33"/>
      <c r="P220" s="179">
        <f t="shared" si="31"/>
        <v>0</v>
      </c>
      <c r="Q220" s="179">
        <v>0</v>
      </c>
      <c r="R220" s="179">
        <f t="shared" si="32"/>
        <v>0</v>
      </c>
      <c r="S220" s="179">
        <v>0</v>
      </c>
      <c r="T220" s="180">
        <f t="shared" si="33"/>
        <v>0</v>
      </c>
      <c r="AR220" s="15" t="s">
        <v>143</v>
      </c>
      <c r="AT220" s="15" t="s">
        <v>145</v>
      </c>
      <c r="AU220" s="15" t="s">
        <v>22</v>
      </c>
      <c r="AY220" s="15" t="s">
        <v>144</v>
      </c>
      <c r="BE220" s="181">
        <f t="shared" si="34"/>
        <v>0</v>
      </c>
      <c r="BF220" s="181">
        <f t="shared" si="35"/>
        <v>0</v>
      </c>
      <c r="BG220" s="181">
        <f t="shared" si="36"/>
        <v>0</v>
      </c>
      <c r="BH220" s="181">
        <f t="shared" si="37"/>
        <v>0</v>
      </c>
      <c r="BI220" s="181">
        <f t="shared" si="38"/>
        <v>0</v>
      </c>
      <c r="BJ220" s="15" t="s">
        <v>22</v>
      </c>
      <c r="BK220" s="181">
        <f t="shared" si="39"/>
        <v>0</v>
      </c>
      <c r="BL220" s="15" t="s">
        <v>143</v>
      </c>
      <c r="BM220" s="15" t="s">
        <v>3133</v>
      </c>
    </row>
    <row r="221" spans="2:65" s="1" customFormat="1" ht="22.5" customHeight="1">
      <c r="B221" s="32"/>
      <c r="C221" s="170" t="s">
        <v>1234</v>
      </c>
      <c r="D221" s="170" t="s">
        <v>145</v>
      </c>
      <c r="E221" s="171" t="s">
        <v>3134</v>
      </c>
      <c r="F221" s="172" t="s">
        <v>3135</v>
      </c>
      <c r="G221" s="173" t="s">
        <v>192</v>
      </c>
      <c r="H221" s="174">
        <v>115.63</v>
      </c>
      <c r="I221" s="175"/>
      <c r="J221" s="176">
        <f t="shared" si="30"/>
        <v>0</v>
      </c>
      <c r="K221" s="172" t="s">
        <v>1286</v>
      </c>
      <c r="L221" s="52"/>
      <c r="M221" s="177" t="s">
        <v>20</v>
      </c>
      <c r="N221" s="178" t="s">
        <v>45</v>
      </c>
      <c r="O221" s="33"/>
      <c r="P221" s="179">
        <f t="shared" si="31"/>
        <v>0</v>
      </c>
      <c r="Q221" s="179">
        <v>0</v>
      </c>
      <c r="R221" s="179">
        <f t="shared" si="32"/>
        <v>0</v>
      </c>
      <c r="S221" s="179">
        <v>0</v>
      </c>
      <c r="T221" s="180">
        <f t="shared" si="33"/>
        <v>0</v>
      </c>
      <c r="AR221" s="15" t="s">
        <v>143</v>
      </c>
      <c r="AT221" s="15" t="s">
        <v>145</v>
      </c>
      <c r="AU221" s="15" t="s">
        <v>22</v>
      </c>
      <c r="AY221" s="15" t="s">
        <v>144</v>
      </c>
      <c r="BE221" s="181">
        <f t="shared" si="34"/>
        <v>0</v>
      </c>
      <c r="BF221" s="181">
        <f t="shared" si="35"/>
        <v>0</v>
      </c>
      <c r="BG221" s="181">
        <f t="shared" si="36"/>
        <v>0</v>
      </c>
      <c r="BH221" s="181">
        <f t="shared" si="37"/>
        <v>0</v>
      </c>
      <c r="BI221" s="181">
        <f t="shared" si="38"/>
        <v>0</v>
      </c>
      <c r="BJ221" s="15" t="s">
        <v>22</v>
      </c>
      <c r="BK221" s="181">
        <f t="shared" si="39"/>
        <v>0</v>
      </c>
      <c r="BL221" s="15" t="s">
        <v>143</v>
      </c>
      <c r="BM221" s="15" t="s">
        <v>3136</v>
      </c>
    </row>
    <row r="222" spans="2:65" s="1" customFormat="1" ht="22.5" customHeight="1">
      <c r="B222" s="32"/>
      <c r="C222" s="170" t="s">
        <v>1238</v>
      </c>
      <c r="D222" s="170" t="s">
        <v>145</v>
      </c>
      <c r="E222" s="171" t="s">
        <v>3137</v>
      </c>
      <c r="F222" s="172" t="s">
        <v>3138</v>
      </c>
      <c r="G222" s="173" t="s">
        <v>192</v>
      </c>
      <c r="H222" s="174">
        <v>24.261</v>
      </c>
      <c r="I222" s="175"/>
      <c r="J222" s="176">
        <f t="shared" si="30"/>
        <v>0</v>
      </c>
      <c r="K222" s="172" t="s">
        <v>149</v>
      </c>
      <c r="L222" s="52"/>
      <c r="M222" s="177" t="s">
        <v>20</v>
      </c>
      <c r="N222" s="178" t="s">
        <v>45</v>
      </c>
      <c r="O222" s="33"/>
      <c r="P222" s="179">
        <f t="shared" si="31"/>
        <v>0</v>
      </c>
      <c r="Q222" s="179">
        <v>0</v>
      </c>
      <c r="R222" s="179">
        <f t="shared" si="32"/>
        <v>0</v>
      </c>
      <c r="S222" s="179">
        <v>0</v>
      </c>
      <c r="T222" s="180">
        <f t="shared" si="33"/>
        <v>0</v>
      </c>
      <c r="AR222" s="15" t="s">
        <v>143</v>
      </c>
      <c r="AT222" s="15" t="s">
        <v>145</v>
      </c>
      <c r="AU222" s="15" t="s">
        <v>22</v>
      </c>
      <c r="AY222" s="15" t="s">
        <v>144</v>
      </c>
      <c r="BE222" s="181">
        <f t="shared" si="34"/>
        <v>0</v>
      </c>
      <c r="BF222" s="181">
        <f t="shared" si="35"/>
        <v>0</v>
      </c>
      <c r="BG222" s="181">
        <f t="shared" si="36"/>
        <v>0</v>
      </c>
      <c r="BH222" s="181">
        <f t="shared" si="37"/>
        <v>0</v>
      </c>
      <c r="BI222" s="181">
        <f t="shared" si="38"/>
        <v>0</v>
      </c>
      <c r="BJ222" s="15" t="s">
        <v>22</v>
      </c>
      <c r="BK222" s="181">
        <f t="shared" si="39"/>
        <v>0</v>
      </c>
      <c r="BL222" s="15" t="s">
        <v>143</v>
      </c>
      <c r="BM222" s="15" t="s">
        <v>3139</v>
      </c>
    </row>
    <row r="223" spans="2:65" s="1" customFormat="1" ht="22.5" customHeight="1">
      <c r="B223" s="32"/>
      <c r="C223" s="170" t="s">
        <v>1242</v>
      </c>
      <c r="D223" s="170" t="s">
        <v>145</v>
      </c>
      <c r="E223" s="171" t="s">
        <v>3140</v>
      </c>
      <c r="F223" s="172" t="s">
        <v>3141</v>
      </c>
      <c r="G223" s="173" t="s">
        <v>192</v>
      </c>
      <c r="H223" s="174">
        <v>501.92</v>
      </c>
      <c r="I223" s="175"/>
      <c r="J223" s="176">
        <f t="shared" si="30"/>
        <v>0</v>
      </c>
      <c r="K223" s="172" t="s">
        <v>1286</v>
      </c>
      <c r="L223" s="52"/>
      <c r="M223" s="177" t="s">
        <v>20</v>
      </c>
      <c r="N223" s="178" t="s">
        <v>45</v>
      </c>
      <c r="O223" s="33"/>
      <c r="P223" s="179">
        <f t="shared" si="31"/>
        <v>0</v>
      </c>
      <c r="Q223" s="179">
        <v>0</v>
      </c>
      <c r="R223" s="179">
        <f t="shared" si="32"/>
        <v>0</v>
      </c>
      <c r="S223" s="179">
        <v>0</v>
      </c>
      <c r="T223" s="180">
        <f t="shared" si="33"/>
        <v>0</v>
      </c>
      <c r="AR223" s="15" t="s">
        <v>143</v>
      </c>
      <c r="AT223" s="15" t="s">
        <v>145</v>
      </c>
      <c r="AU223" s="15" t="s">
        <v>22</v>
      </c>
      <c r="AY223" s="15" t="s">
        <v>144</v>
      </c>
      <c r="BE223" s="181">
        <f t="shared" si="34"/>
        <v>0</v>
      </c>
      <c r="BF223" s="181">
        <f t="shared" si="35"/>
        <v>0</v>
      </c>
      <c r="BG223" s="181">
        <f t="shared" si="36"/>
        <v>0</v>
      </c>
      <c r="BH223" s="181">
        <f t="shared" si="37"/>
        <v>0</v>
      </c>
      <c r="BI223" s="181">
        <f t="shared" si="38"/>
        <v>0</v>
      </c>
      <c r="BJ223" s="15" t="s">
        <v>22</v>
      </c>
      <c r="BK223" s="181">
        <f t="shared" si="39"/>
        <v>0</v>
      </c>
      <c r="BL223" s="15" t="s">
        <v>143</v>
      </c>
      <c r="BM223" s="15" t="s">
        <v>3142</v>
      </c>
    </row>
    <row r="224" spans="2:65" s="1" customFormat="1" ht="22.5" customHeight="1">
      <c r="B224" s="32"/>
      <c r="C224" s="170" t="s">
        <v>1246</v>
      </c>
      <c r="D224" s="170" t="s">
        <v>145</v>
      </c>
      <c r="E224" s="171" t="s">
        <v>3143</v>
      </c>
      <c r="F224" s="172" t="s">
        <v>3144</v>
      </c>
      <c r="G224" s="173" t="s">
        <v>192</v>
      </c>
      <c r="H224" s="174">
        <v>46.3</v>
      </c>
      <c r="I224" s="175"/>
      <c r="J224" s="176">
        <f t="shared" si="30"/>
        <v>0</v>
      </c>
      <c r="K224" s="172" t="s">
        <v>1286</v>
      </c>
      <c r="L224" s="52"/>
      <c r="M224" s="177" t="s">
        <v>20</v>
      </c>
      <c r="N224" s="178" t="s">
        <v>45</v>
      </c>
      <c r="O224" s="33"/>
      <c r="P224" s="179">
        <f t="shared" si="31"/>
        <v>0</v>
      </c>
      <c r="Q224" s="179">
        <v>0</v>
      </c>
      <c r="R224" s="179">
        <f t="shared" si="32"/>
        <v>0</v>
      </c>
      <c r="S224" s="179">
        <v>0</v>
      </c>
      <c r="T224" s="180">
        <f t="shared" si="33"/>
        <v>0</v>
      </c>
      <c r="AR224" s="15" t="s">
        <v>143</v>
      </c>
      <c r="AT224" s="15" t="s">
        <v>145</v>
      </c>
      <c r="AU224" s="15" t="s">
        <v>22</v>
      </c>
      <c r="AY224" s="15" t="s">
        <v>144</v>
      </c>
      <c r="BE224" s="181">
        <f t="shared" si="34"/>
        <v>0</v>
      </c>
      <c r="BF224" s="181">
        <f t="shared" si="35"/>
        <v>0</v>
      </c>
      <c r="BG224" s="181">
        <f t="shared" si="36"/>
        <v>0</v>
      </c>
      <c r="BH224" s="181">
        <f t="shared" si="37"/>
        <v>0</v>
      </c>
      <c r="BI224" s="181">
        <f t="shared" si="38"/>
        <v>0</v>
      </c>
      <c r="BJ224" s="15" t="s">
        <v>22</v>
      </c>
      <c r="BK224" s="181">
        <f t="shared" si="39"/>
        <v>0</v>
      </c>
      <c r="BL224" s="15" t="s">
        <v>143</v>
      </c>
      <c r="BM224" s="15" t="s">
        <v>3145</v>
      </c>
    </row>
    <row r="225" spans="2:65" s="1" customFormat="1" ht="22.5" customHeight="1">
      <c r="B225" s="32"/>
      <c r="C225" s="170" t="s">
        <v>1250</v>
      </c>
      <c r="D225" s="170" t="s">
        <v>145</v>
      </c>
      <c r="E225" s="171" t="s">
        <v>3146</v>
      </c>
      <c r="F225" s="172" t="s">
        <v>3147</v>
      </c>
      <c r="G225" s="173" t="s">
        <v>192</v>
      </c>
      <c r="H225" s="174">
        <v>96.95</v>
      </c>
      <c r="I225" s="175"/>
      <c r="J225" s="176">
        <f t="shared" si="30"/>
        <v>0</v>
      </c>
      <c r="K225" s="172" t="s">
        <v>1286</v>
      </c>
      <c r="L225" s="52"/>
      <c r="M225" s="177" t="s">
        <v>20</v>
      </c>
      <c r="N225" s="178" t="s">
        <v>45</v>
      </c>
      <c r="O225" s="33"/>
      <c r="P225" s="179">
        <f t="shared" si="31"/>
        <v>0</v>
      </c>
      <c r="Q225" s="179">
        <v>0</v>
      </c>
      <c r="R225" s="179">
        <f t="shared" si="32"/>
        <v>0</v>
      </c>
      <c r="S225" s="179">
        <v>0</v>
      </c>
      <c r="T225" s="180">
        <f t="shared" si="33"/>
        <v>0</v>
      </c>
      <c r="AR225" s="15" t="s">
        <v>143</v>
      </c>
      <c r="AT225" s="15" t="s">
        <v>145</v>
      </c>
      <c r="AU225" s="15" t="s">
        <v>22</v>
      </c>
      <c r="AY225" s="15" t="s">
        <v>144</v>
      </c>
      <c r="BE225" s="181">
        <f t="shared" si="34"/>
        <v>0</v>
      </c>
      <c r="BF225" s="181">
        <f t="shared" si="35"/>
        <v>0</v>
      </c>
      <c r="BG225" s="181">
        <f t="shared" si="36"/>
        <v>0</v>
      </c>
      <c r="BH225" s="181">
        <f t="shared" si="37"/>
        <v>0</v>
      </c>
      <c r="BI225" s="181">
        <f t="shared" si="38"/>
        <v>0</v>
      </c>
      <c r="BJ225" s="15" t="s">
        <v>22</v>
      </c>
      <c r="BK225" s="181">
        <f t="shared" si="39"/>
        <v>0</v>
      </c>
      <c r="BL225" s="15" t="s">
        <v>143</v>
      </c>
      <c r="BM225" s="15" t="s">
        <v>3148</v>
      </c>
    </row>
    <row r="226" spans="2:65" s="1" customFormat="1" ht="22.5" customHeight="1">
      <c r="B226" s="32"/>
      <c r="C226" s="170" t="s">
        <v>1255</v>
      </c>
      <c r="D226" s="170" t="s">
        <v>145</v>
      </c>
      <c r="E226" s="171" t="s">
        <v>3149</v>
      </c>
      <c r="F226" s="172" t="s">
        <v>3150</v>
      </c>
      <c r="G226" s="173" t="s">
        <v>192</v>
      </c>
      <c r="H226" s="174">
        <v>394.5</v>
      </c>
      <c r="I226" s="175"/>
      <c r="J226" s="176">
        <f t="shared" si="30"/>
        <v>0</v>
      </c>
      <c r="K226" s="172" t="s">
        <v>1286</v>
      </c>
      <c r="L226" s="52"/>
      <c r="M226" s="177" t="s">
        <v>20</v>
      </c>
      <c r="N226" s="178" t="s">
        <v>45</v>
      </c>
      <c r="O226" s="33"/>
      <c r="P226" s="179">
        <f t="shared" si="31"/>
        <v>0</v>
      </c>
      <c r="Q226" s="179">
        <v>0</v>
      </c>
      <c r="R226" s="179">
        <f t="shared" si="32"/>
        <v>0</v>
      </c>
      <c r="S226" s="179">
        <v>0</v>
      </c>
      <c r="T226" s="180">
        <f t="shared" si="33"/>
        <v>0</v>
      </c>
      <c r="AR226" s="15" t="s">
        <v>143</v>
      </c>
      <c r="AT226" s="15" t="s">
        <v>145</v>
      </c>
      <c r="AU226" s="15" t="s">
        <v>22</v>
      </c>
      <c r="AY226" s="15" t="s">
        <v>144</v>
      </c>
      <c r="BE226" s="181">
        <f t="shared" si="34"/>
        <v>0</v>
      </c>
      <c r="BF226" s="181">
        <f t="shared" si="35"/>
        <v>0</v>
      </c>
      <c r="BG226" s="181">
        <f t="shared" si="36"/>
        <v>0</v>
      </c>
      <c r="BH226" s="181">
        <f t="shared" si="37"/>
        <v>0</v>
      </c>
      <c r="BI226" s="181">
        <f t="shared" si="38"/>
        <v>0</v>
      </c>
      <c r="BJ226" s="15" t="s">
        <v>22</v>
      </c>
      <c r="BK226" s="181">
        <f t="shared" si="39"/>
        <v>0</v>
      </c>
      <c r="BL226" s="15" t="s">
        <v>143</v>
      </c>
      <c r="BM226" s="15" t="s">
        <v>3151</v>
      </c>
    </row>
    <row r="227" spans="2:65" s="1" customFormat="1" ht="22.5" customHeight="1">
      <c r="B227" s="32"/>
      <c r="C227" s="170" t="s">
        <v>1259</v>
      </c>
      <c r="D227" s="170" t="s">
        <v>145</v>
      </c>
      <c r="E227" s="171" t="s">
        <v>3152</v>
      </c>
      <c r="F227" s="172" t="s">
        <v>3153</v>
      </c>
      <c r="G227" s="173" t="s">
        <v>192</v>
      </c>
      <c r="H227" s="174">
        <v>414.225</v>
      </c>
      <c r="I227" s="175"/>
      <c r="J227" s="176">
        <f t="shared" si="30"/>
        <v>0</v>
      </c>
      <c r="K227" s="172" t="s">
        <v>1286</v>
      </c>
      <c r="L227" s="52"/>
      <c r="M227" s="177" t="s">
        <v>20</v>
      </c>
      <c r="N227" s="178" t="s">
        <v>45</v>
      </c>
      <c r="O227" s="33"/>
      <c r="P227" s="179">
        <f t="shared" si="31"/>
        <v>0</v>
      </c>
      <c r="Q227" s="179">
        <v>0</v>
      </c>
      <c r="R227" s="179">
        <f t="shared" si="32"/>
        <v>0</v>
      </c>
      <c r="S227" s="179">
        <v>0</v>
      </c>
      <c r="T227" s="180">
        <f t="shared" si="33"/>
        <v>0</v>
      </c>
      <c r="AR227" s="15" t="s">
        <v>143</v>
      </c>
      <c r="AT227" s="15" t="s">
        <v>145</v>
      </c>
      <c r="AU227" s="15" t="s">
        <v>22</v>
      </c>
      <c r="AY227" s="15" t="s">
        <v>144</v>
      </c>
      <c r="BE227" s="181">
        <f t="shared" si="34"/>
        <v>0</v>
      </c>
      <c r="BF227" s="181">
        <f t="shared" si="35"/>
        <v>0</v>
      </c>
      <c r="BG227" s="181">
        <f t="shared" si="36"/>
        <v>0</v>
      </c>
      <c r="BH227" s="181">
        <f t="shared" si="37"/>
        <v>0</v>
      </c>
      <c r="BI227" s="181">
        <f t="shared" si="38"/>
        <v>0</v>
      </c>
      <c r="BJ227" s="15" t="s">
        <v>22</v>
      </c>
      <c r="BK227" s="181">
        <f t="shared" si="39"/>
        <v>0</v>
      </c>
      <c r="BL227" s="15" t="s">
        <v>143</v>
      </c>
      <c r="BM227" s="15" t="s">
        <v>3154</v>
      </c>
    </row>
    <row r="228" spans="2:65" s="1" customFormat="1" ht="22.5" customHeight="1">
      <c r="B228" s="32"/>
      <c r="C228" s="170" t="s">
        <v>1263</v>
      </c>
      <c r="D228" s="170" t="s">
        <v>145</v>
      </c>
      <c r="E228" s="171" t="s">
        <v>3155</v>
      </c>
      <c r="F228" s="172" t="s">
        <v>3156</v>
      </c>
      <c r="G228" s="173" t="s">
        <v>1550</v>
      </c>
      <c r="H228" s="174">
        <v>27.968</v>
      </c>
      <c r="I228" s="175"/>
      <c r="J228" s="176">
        <f t="shared" si="30"/>
        <v>0</v>
      </c>
      <c r="K228" s="172" t="s">
        <v>149</v>
      </c>
      <c r="L228" s="52"/>
      <c r="M228" s="177" t="s">
        <v>20</v>
      </c>
      <c r="N228" s="178" t="s">
        <v>45</v>
      </c>
      <c r="O228" s="33"/>
      <c r="P228" s="179">
        <f t="shared" si="31"/>
        <v>0</v>
      </c>
      <c r="Q228" s="179">
        <v>0</v>
      </c>
      <c r="R228" s="179">
        <f t="shared" si="32"/>
        <v>0</v>
      </c>
      <c r="S228" s="179">
        <v>0</v>
      </c>
      <c r="T228" s="180">
        <f t="shared" si="33"/>
        <v>0</v>
      </c>
      <c r="AR228" s="15" t="s">
        <v>143</v>
      </c>
      <c r="AT228" s="15" t="s">
        <v>145</v>
      </c>
      <c r="AU228" s="15" t="s">
        <v>22</v>
      </c>
      <c r="AY228" s="15" t="s">
        <v>144</v>
      </c>
      <c r="BE228" s="181">
        <f t="shared" si="34"/>
        <v>0</v>
      </c>
      <c r="BF228" s="181">
        <f t="shared" si="35"/>
        <v>0</v>
      </c>
      <c r="BG228" s="181">
        <f t="shared" si="36"/>
        <v>0</v>
      </c>
      <c r="BH228" s="181">
        <f t="shared" si="37"/>
        <v>0</v>
      </c>
      <c r="BI228" s="181">
        <f t="shared" si="38"/>
        <v>0</v>
      </c>
      <c r="BJ228" s="15" t="s">
        <v>22</v>
      </c>
      <c r="BK228" s="181">
        <f t="shared" si="39"/>
        <v>0</v>
      </c>
      <c r="BL228" s="15" t="s">
        <v>143</v>
      </c>
      <c r="BM228" s="15" t="s">
        <v>3157</v>
      </c>
    </row>
    <row r="229" spans="2:65" s="1" customFormat="1" ht="22.5" customHeight="1">
      <c r="B229" s="32"/>
      <c r="C229" s="170" t="s">
        <v>1266</v>
      </c>
      <c r="D229" s="170" t="s">
        <v>145</v>
      </c>
      <c r="E229" s="171" t="s">
        <v>3158</v>
      </c>
      <c r="F229" s="172" t="s">
        <v>3159</v>
      </c>
      <c r="G229" s="173" t="s">
        <v>1550</v>
      </c>
      <c r="H229" s="174">
        <v>143.94</v>
      </c>
      <c r="I229" s="175"/>
      <c r="J229" s="176">
        <f t="shared" si="30"/>
        <v>0</v>
      </c>
      <c r="K229" s="172" t="s">
        <v>1286</v>
      </c>
      <c r="L229" s="52"/>
      <c r="M229" s="177" t="s">
        <v>20</v>
      </c>
      <c r="N229" s="178" t="s">
        <v>45</v>
      </c>
      <c r="O229" s="33"/>
      <c r="P229" s="179">
        <f t="shared" si="31"/>
        <v>0</v>
      </c>
      <c r="Q229" s="179">
        <v>0</v>
      </c>
      <c r="R229" s="179">
        <f t="shared" si="32"/>
        <v>0</v>
      </c>
      <c r="S229" s="179">
        <v>0</v>
      </c>
      <c r="T229" s="180">
        <f t="shared" si="33"/>
        <v>0</v>
      </c>
      <c r="AR229" s="15" t="s">
        <v>143</v>
      </c>
      <c r="AT229" s="15" t="s">
        <v>145</v>
      </c>
      <c r="AU229" s="15" t="s">
        <v>22</v>
      </c>
      <c r="AY229" s="15" t="s">
        <v>144</v>
      </c>
      <c r="BE229" s="181">
        <f t="shared" si="34"/>
        <v>0</v>
      </c>
      <c r="BF229" s="181">
        <f t="shared" si="35"/>
        <v>0</v>
      </c>
      <c r="BG229" s="181">
        <f t="shared" si="36"/>
        <v>0</v>
      </c>
      <c r="BH229" s="181">
        <f t="shared" si="37"/>
        <v>0</v>
      </c>
      <c r="BI229" s="181">
        <f t="shared" si="38"/>
        <v>0</v>
      </c>
      <c r="BJ229" s="15" t="s">
        <v>22</v>
      </c>
      <c r="BK229" s="181">
        <f t="shared" si="39"/>
        <v>0</v>
      </c>
      <c r="BL229" s="15" t="s">
        <v>143</v>
      </c>
      <c r="BM229" s="15" t="s">
        <v>3160</v>
      </c>
    </row>
    <row r="230" spans="2:65" s="1" customFormat="1" ht="22.5" customHeight="1">
      <c r="B230" s="32"/>
      <c r="C230" s="170" t="s">
        <v>393</v>
      </c>
      <c r="D230" s="170" t="s">
        <v>145</v>
      </c>
      <c r="E230" s="171" t="s">
        <v>3161</v>
      </c>
      <c r="F230" s="172" t="s">
        <v>3162</v>
      </c>
      <c r="G230" s="173" t="s">
        <v>1550</v>
      </c>
      <c r="H230" s="174">
        <v>143.94</v>
      </c>
      <c r="I230" s="175"/>
      <c r="J230" s="176">
        <f t="shared" si="30"/>
        <v>0</v>
      </c>
      <c r="K230" s="172" t="s">
        <v>1286</v>
      </c>
      <c r="L230" s="52"/>
      <c r="M230" s="177" t="s">
        <v>20</v>
      </c>
      <c r="N230" s="178" t="s">
        <v>45</v>
      </c>
      <c r="O230" s="33"/>
      <c r="P230" s="179">
        <f t="shared" si="31"/>
        <v>0</v>
      </c>
      <c r="Q230" s="179">
        <v>0</v>
      </c>
      <c r="R230" s="179">
        <f t="shared" si="32"/>
        <v>0</v>
      </c>
      <c r="S230" s="179">
        <v>0</v>
      </c>
      <c r="T230" s="180">
        <f t="shared" si="33"/>
        <v>0</v>
      </c>
      <c r="AR230" s="15" t="s">
        <v>143</v>
      </c>
      <c r="AT230" s="15" t="s">
        <v>145</v>
      </c>
      <c r="AU230" s="15" t="s">
        <v>22</v>
      </c>
      <c r="AY230" s="15" t="s">
        <v>144</v>
      </c>
      <c r="BE230" s="181">
        <f t="shared" si="34"/>
        <v>0</v>
      </c>
      <c r="BF230" s="181">
        <f t="shared" si="35"/>
        <v>0</v>
      </c>
      <c r="BG230" s="181">
        <f t="shared" si="36"/>
        <v>0</v>
      </c>
      <c r="BH230" s="181">
        <f t="shared" si="37"/>
        <v>0</v>
      </c>
      <c r="BI230" s="181">
        <f t="shared" si="38"/>
        <v>0</v>
      </c>
      <c r="BJ230" s="15" t="s">
        <v>22</v>
      </c>
      <c r="BK230" s="181">
        <f t="shared" si="39"/>
        <v>0</v>
      </c>
      <c r="BL230" s="15" t="s">
        <v>143</v>
      </c>
      <c r="BM230" s="15" t="s">
        <v>3163</v>
      </c>
    </row>
    <row r="231" spans="2:65" s="1" customFormat="1" ht="22.5" customHeight="1">
      <c r="B231" s="32"/>
      <c r="C231" s="170" t="s">
        <v>397</v>
      </c>
      <c r="D231" s="170" t="s">
        <v>145</v>
      </c>
      <c r="E231" s="171" t="s">
        <v>3164</v>
      </c>
      <c r="F231" s="172" t="s">
        <v>3165</v>
      </c>
      <c r="G231" s="173" t="s">
        <v>1550</v>
      </c>
      <c r="H231" s="174">
        <v>961.419</v>
      </c>
      <c r="I231" s="175"/>
      <c r="J231" s="176">
        <f t="shared" si="30"/>
        <v>0</v>
      </c>
      <c r="K231" s="172" t="s">
        <v>1286</v>
      </c>
      <c r="L231" s="52"/>
      <c r="M231" s="177" t="s">
        <v>20</v>
      </c>
      <c r="N231" s="178" t="s">
        <v>45</v>
      </c>
      <c r="O231" s="33"/>
      <c r="P231" s="179">
        <f t="shared" si="31"/>
        <v>0</v>
      </c>
      <c r="Q231" s="179">
        <v>0</v>
      </c>
      <c r="R231" s="179">
        <f t="shared" si="32"/>
        <v>0</v>
      </c>
      <c r="S231" s="179">
        <v>0</v>
      </c>
      <c r="T231" s="180">
        <f t="shared" si="33"/>
        <v>0</v>
      </c>
      <c r="AR231" s="15" t="s">
        <v>143</v>
      </c>
      <c r="AT231" s="15" t="s">
        <v>145</v>
      </c>
      <c r="AU231" s="15" t="s">
        <v>22</v>
      </c>
      <c r="AY231" s="15" t="s">
        <v>144</v>
      </c>
      <c r="BE231" s="181">
        <f t="shared" si="34"/>
        <v>0</v>
      </c>
      <c r="BF231" s="181">
        <f t="shared" si="35"/>
        <v>0</v>
      </c>
      <c r="BG231" s="181">
        <f t="shared" si="36"/>
        <v>0</v>
      </c>
      <c r="BH231" s="181">
        <f t="shared" si="37"/>
        <v>0</v>
      </c>
      <c r="BI231" s="181">
        <f t="shared" si="38"/>
        <v>0</v>
      </c>
      <c r="BJ231" s="15" t="s">
        <v>22</v>
      </c>
      <c r="BK231" s="181">
        <f t="shared" si="39"/>
        <v>0</v>
      </c>
      <c r="BL231" s="15" t="s">
        <v>143</v>
      </c>
      <c r="BM231" s="15" t="s">
        <v>3166</v>
      </c>
    </row>
    <row r="232" spans="2:65" s="1" customFormat="1" ht="22.5" customHeight="1">
      <c r="B232" s="32"/>
      <c r="C232" s="170" t="s">
        <v>401</v>
      </c>
      <c r="D232" s="170" t="s">
        <v>145</v>
      </c>
      <c r="E232" s="171" t="s">
        <v>3167</v>
      </c>
      <c r="F232" s="172" t="s">
        <v>3168</v>
      </c>
      <c r="G232" s="173" t="s">
        <v>1550</v>
      </c>
      <c r="H232" s="174">
        <v>961.419</v>
      </c>
      <c r="I232" s="175"/>
      <c r="J232" s="176">
        <f t="shared" si="30"/>
        <v>0</v>
      </c>
      <c r="K232" s="172" t="s">
        <v>1286</v>
      </c>
      <c r="L232" s="52"/>
      <c r="M232" s="177" t="s">
        <v>20</v>
      </c>
      <c r="N232" s="178" t="s">
        <v>45</v>
      </c>
      <c r="O232" s="33"/>
      <c r="P232" s="179">
        <f t="shared" si="31"/>
        <v>0</v>
      </c>
      <c r="Q232" s="179">
        <v>0</v>
      </c>
      <c r="R232" s="179">
        <f t="shared" si="32"/>
        <v>0</v>
      </c>
      <c r="S232" s="179">
        <v>0</v>
      </c>
      <c r="T232" s="180">
        <f t="shared" si="33"/>
        <v>0</v>
      </c>
      <c r="AR232" s="15" t="s">
        <v>143</v>
      </c>
      <c r="AT232" s="15" t="s">
        <v>145</v>
      </c>
      <c r="AU232" s="15" t="s">
        <v>22</v>
      </c>
      <c r="AY232" s="15" t="s">
        <v>144</v>
      </c>
      <c r="BE232" s="181">
        <f t="shared" si="34"/>
        <v>0</v>
      </c>
      <c r="BF232" s="181">
        <f t="shared" si="35"/>
        <v>0</v>
      </c>
      <c r="BG232" s="181">
        <f t="shared" si="36"/>
        <v>0</v>
      </c>
      <c r="BH232" s="181">
        <f t="shared" si="37"/>
        <v>0</v>
      </c>
      <c r="BI232" s="181">
        <f t="shared" si="38"/>
        <v>0</v>
      </c>
      <c r="BJ232" s="15" t="s">
        <v>22</v>
      </c>
      <c r="BK232" s="181">
        <f t="shared" si="39"/>
        <v>0</v>
      </c>
      <c r="BL232" s="15" t="s">
        <v>143</v>
      </c>
      <c r="BM232" s="15" t="s">
        <v>3169</v>
      </c>
    </row>
    <row r="233" spans="2:65" s="1" customFormat="1" ht="22.5" customHeight="1">
      <c r="B233" s="32"/>
      <c r="C233" s="170" t="s">
        <v>405</v>
      </c>
      <c r="D233" s="170" t="s">
        <v>145</v>
      </c>
      <c r="E233" s="171" t="s">
        <v>3170</v>
      </c>
      <c r="F233" s="172" t="s">
        <v>3171</v>
      </c>
      <c r="G233" s="173" t="s">
        <v>1550</v>
      </c>
      <c r="H233" s="174">
        <v>24.261</v>
      </c>
      <c r="I233" s="175"/>
      <c r="J233" s="176">
        <f t="shared" si="30"/>
        <v>0</v>
      </c>
      <c r="K233" s="172" t="s">
        <v>1286</v>
      </c>
      <c r="L233" s="52"/>
      <c r="M233" s="177" t="s">
        <v>20</v>
      </c>
      <c r="N233" s="178" t="s">
        <v>45</v>
      </c>
      <c r="O233" s="33"/>
      <c r="P233" s="179">
        <f t="shared" si="31"/>
        <v>0</v>
      </c>
      <c r="Q233" s="179">
        <v>0</v>
      </c>
      <c r="R233" s="179">
        <f t="shared" si="32"/>
        <v>0</v>
      </c>
      <c r="S233" s="179">
        <v>0</v>
      </c>
      <c r="T233" s="180">
        <f t="shared" si="33"/>
        <v>0</v>
      </c>
      <c r="AR233" s="15" t="s">
        <v>143</v>
      </c>
      <c r="AT233" s="15" t="s">
        <v>145</v>
      </c>
      <c r="AU233" s="15" t="s">
        <v>22</v>
      </c>
      <c r="AY233" s="15" t="s">
        <v>144</v>
      </c>
      <c r="BE233" s="181">
        <f t="shared" si="34"/>
        <v>0</v>
      </c>
      <c r="BF233" s="181">
        <f t="shared" si="35"/>
        <v>0</v>
      </c>
      <c r="BG233" s="181">
        <f t="shared" si="36"/>
        <v>0</v>
      </c>
      <c r="BH233" s="181">
        <f t="shared" si="37"/>
        <v>0</v>
      </c>
      <c r="BI233" s="181">
        <f t="shared" si="38"/>
        <v>0</v>
      </c>
      <c r="BJ233" s="15" t="s">
        <v>22</v>
      </c>
      <c r="BK233" s="181">
        <f t="shared" si="39"/>
        <v>0</v>
      </c>
      <c r="BL233" s="15" t="s">
        <v>143</v>
      </c>
      <c r="BM233" s="15" t="s">
        <v>3172</v>
      </c>
    </row>
    <row r="234" spans="2:65" s="1" customFormat="1" ht="22.5" customHeight="1">
      <c r="B234" s="32"/>
      <c r="C234" s="170" t="s">
        <v>409</v>
      </c>
      <c r="D234" s="170" t="s">
        <v>145</v>
      </c>
      <c r="E234" s="171" t="s">
        <v>3173</v>
      </c>
      <c r="F234" s="172" t="s">
        <v>3174</v>
      </c>
      <c r="G234" s="173" t="s">
        <v>1550</v>
      </c>
      <c r="H234" s="174">
        <v>24.261</v>
      </c>
      <c r="I234" s="175"/>
      <c r="J234" s="176">
        <f t="shared" si="30"/>
        <v>0</v>
      </c>
      <c r="K234" s="172" t="s">
        <v>1286</v>
      </c>
      <c r="L234" s="52"/>
      <c r="M234" s="177" t="s">
        <v>20</v>
      </c>
      <c r="N234" s="178" t="s">
        <v>45</v>
      </c>
      <c r="O234" s="33"/>
      <c r="P234" s="179">
        <f t="shared" si="31"/>
        <v>0</v>
      </c>
      <c r="Q234" s="179">
        <v>0</v>
      </c>
      <c r="R234" s="179">
        <f t="shared" si="32"/>
        <v>0</v>
      </c>
      <c r="S234" s="179">
        <v>0</v>
      </c>
      <c r="T234" s="180">
        <f t="shared" si="33"/>
        <v>0</v>
      </c>
      <c r="AR234" s="15" t="s">
        <v>143</v>
      </c>
      <c r="AT234" s="15" t="s">
        <v>145</v>
      </c>
      <c r="AU234" s="15" t="s">
        <v>22</v>
      </c>
      <c r="AY234" s="15" t="s">
        <v>144</v>
      </c>
      <c r="BE234" s="181">
        <f t="shared" si="34"/>
        <v>0</v>
      </c>
      <c r="BF234" s="181">
        <f t="shared" si="35"/>
        <v>0</v>
      </c>
      <c r="BG234" s="181">
        <f t="shared" si="36"/>
        <v>0</v>
      </c>
      <c r="BH234" s="181">
        <f t="shared" si="37"/>
        <v>0</v>
      </c>
      <c r="BI234" s="181">
        <f t="shared" si="38"/>
        <v>0</v>
      </c>
      <c r="BJ234" s="15" t="s">
        <v>22</v>
      </c>
      <c r="BK234" s="181">
        <f t="shared" si="39"/>
        <v>0</v>
      </c>
      <c r="BL234" s="15" t="s">
        <v>143</v>
      </c>
      <c r="BM234" s="15" t="s">
        <v>3175</v>
      </c>
    </row>
    <row r="235" spans="2:65" s="1" customFormat="1" ht="22.5" customHeight="1">
      <c r="B235" s="32"/>
      <c r="C235" s="170" t="s">
        <v>413</v>
      </c>
      <c r="D235" s="170" t="s">
        <v>145</v>
      </c>
      <c r="E235" s="171" t="s">
        <v>3176</v>
      </c>
      <c r="F235" s="172" t="s">
        <v>3177</v>
      </c>
      <c r="G235" s="173" t="s">
        <v>1550</v>
      </c>
      <c r="H235" s="174">
        <v>988.057</v>
      </c>
      <c r="I235" s="175"/>
      <c r="J235" s="176">
        <f t="shared" si="30"/>
        <v>0</v>
      </c>
      <c r="K235" s="172" t="s">
        <v>1286</v>
      </c>
      <c r="L235" s="52"/>
      <c r="M235" s="177" t="s">
        <v>20</v>
      </c>
      <c r="N235" s="178" t="s">
        <v>45</v>
      </c>
      <c r="O235" s="33"/>
      <c r="P235" s="179">
        <f t="shared" si="31"/>
        <v>0</v>
      </c>
      <c r="Q235" s="179">
        <v>0</v>
      </c>
      <c r="R235" s="179">
        <f t="shared" si="32"/>
        <v>0</v>
      </c>
      <c r="S235" s="179">
        <v>0</v>
      </c>
      <c r="T235" s="180">
        <f t="shared" si="33"/>
        <v>0</v>
      </c>
      <c r="AR235" s="15" t="s">
        <v>143</v>
      </c>
      <c r="AT235" s="15" t="s">
        <v>145</v>
      </c>
      <c r="AU235" s="15" t="s">
        <v>22</v>
      </c>
      <c r="AY235" s="15" t="s">
        <v>144</v>
      </c>
      <c r="BE235" s="181">
        <f t="shared" si="34"/>
        <v>0</v>
      </c>
      <c r="BF235" s="181">
        <f t="shared" si="35"/>
        <v>0</v>
      </c>
      <c r="BG235" s="181">
        <f t="shared" si="36"/>
        <v>0</v>
      </c>
      <c r="BH235" s="181">
        <f t="shared" si="37"/>
        <v>0</v>
      </c>
      <c r="BI235" s="181">
        <f t="shared" si="38"/>
        <v>0</v>
      </c>
      <c r="BJ235" s="15" t="s">
        <v>22</v>
      </c>
      <c r="BK235" s="181">
        <f t="shared" si="39"/>
        <v>0</v>
      </c>
      <c r="BL235" s="15" t="s">
        <v>143</v>
      </c>
      <c r="BM235" s="15" t="s">
        <v>3178</v>
      </c>
    </row>
    <row r="236" spans="2:65" s="1" customFormat="1" ht="22.5" customHeight="1">
      <c r="B236" s="32"/>
      <c r="C236" s="170" t="s">
        <v>417</v>
      </c>
      <c r="D236" s="170" t="s">
        <v>145</v>
      </c>
      <c r="E236" s="171" t="s">
        <v>3179</v>
      </c>
      <c r="F236" s="172" t="s">
        <v>3180</v>
      </c>
      <c r="G236" s="173" t="s">
        <v>1550</v>
      </c>
      <c r="H236" s="174">
        <v>51.391</v>
      </c>
      <c r="I236" s="175"/>
      <c r="J236" s="176">
        <f t="shared" si="30"/>
        <v>0</v>
      </c>
      <c r="K236" s="172" t="s">
        <v>1286</v>
      </c>
      <c r="L236" s="52"/>
      <c r="M236" s="177" t="s">
        <v>20</v>
      </c>
      <c r="N236" s="178" t="s">
        <v>45</v>
      </c>
      <c r="O236" s="33"/>
      <c r="P236" s="179">
        <f t="shared" si="31"/>
        <v>0</v>
      </c>
      <c r="Q236" s="179">
        <v>0</v>
      </c>
      <c r="R236" s="179">
        <f t="shared" si="32"/>
        <v>0</v>
      </c>
      <c r="S236" s="179">
        <v>0</v>
      </c>
      <c r="T236" s="180">
        <f t="shared" si="33"/>
        <v>0</v>
      </c>
      <c r="AR236" s="15" t="s">
        <v>143</v>
      </c>
      <c r="AT236" s="15" t="s">
        <v>145</v>
      </c>
      <c r="AU236" s="15" t="s">
        <v>22</v>
      </c>
      <c r="AY236" s="15" t="s">
        <v>144</v>
      </c>
      <c r="BE236" s="181">
        <f t="shared" si="34"/>
        <v>0</v>
      </c>
      <c r="BF236" s="181">
        <f t="shared" si="35"/>
        <v>0</v>
      </c>
      <c r="BG236" s="181">
        <f t="shared" si="36"/>
        <v>0</v>
      </c>
      <c r="BH236" s="181">
        <f t="shared" si="37"/>
        <v>0</v>
      </c>
      <c r="BI236" s="181">
        <f t="shared" si="38"/>
        <v>0</v>
      </c>
      <c r="BJ236" s="15" t="s">
        <v>22</v>
      </c>
      <c r="BK236" s="181">
        <f t="shared" si="39"/>
        <v>0</v>
      </c>
      <c r="BL236" s="15" t="s">
        <v>143</v>
      </c>
      <c r="BM236" s="15" t="s">
        <v>3181</v>
      </c>
    </row>
    <row r="237" spans="2:65" s="1" customFormat="1" ht="22.5" customHeight="1">
      <c r="B237" s="32"/>
      <c r="C237" s="170" t="s">
        <v>421</v>
      </c>
      <c r="D237" s="170" t="s">
        <v>145</v>
      </c>
      <c r="E237" s="171" t="s">
        <v>3182</v>
      </c>
      <c r="F237" s="172" t="s">
        <v>3147</v>
      </c>
      <c r="G237" s="173" t="s">
        <v>192</v>
      </c>
      <c r="H237" s="174">
        <v>96.95</v>
      </c>
      <c r="I237" s="175"/>
      <c r="J237" s="176">
        <f t="shared" si="30"/>
        <v>0</v>
      </c>
      <c r="K237" s="172" t="s">
        <v>1286</v>
      </c>
      <c r="L237" s="52"/>
      <c r="M237" s="177" t="s">
        <v>20</v>
      </c>
      <c r="N237" s="178" t="s">
        <v>45</v>
      </c>
      <c r="O237" s="33"/>
      <c r="P237" s="179">
        <f t="shared" si="31"/>
        <v>0</v>
      </c>
      <c r="Q237" s="179">
        <v>0</v>
      </c>
      <c r="R237" s="179">
        <f t="shared" si="32"/>
        <v>0</v>
      </c>
      <c r="S237" s="179">
        <v>0</v>
      </c>
      <c r="T237" s="180">
        <f t="shared" si="33"/>
        <v>0</v>
      </c>
      <c r="AR237" s="15" t="s">
        <v>143</v>
      </c>
      <c r="AT237" s="15" t="s">
        <v>145</v>
      </c>
      <c r="AU237" s="15" t="s">
        <v>22</v>
      </c>
      <c r="AY237" s="15" t="s">
        <v>144</v>
      </c>
      <c r="BE237" s="181">
        <f t="shared" si="34"/>
        <v>0</v>
      </c>
      <c r="BF237" s="181">
        <f t="shared" si="35"/>
        <v>0</v>
      </c>
      <c r="BG237" s="181">
        <f t="shared" si="36"/>
        <v>0</v>
      </c>
      <c r="BH237" s="181">
        <f t="shared" si="37"/>
        <v>0</v>
      </c>
      <c r="BI237" s="181">
        <f t="shared" si="38"/>
        <v>0</v>
      </c>
      <c r="BJ237" s="15" t="s">
        <v>22</v>
      </c>
      <c r="BK237" s="181">
        <f t="shared" si="39"/>
        <v>0</v>
      </c>
      <c r="BL237" s="15" t="s">
        <v>143</v>
      </c>
      <c r="BM237" s="15" t="s">
        <v>3183</v>
      </c>
    </row>
    <row r="238" spans="2:65" s="1" customFormat="1" ht="22.5" customHeight="1">
      <c r="B238" s="32"/>
      <c r="C238" s="170" t="s">
        <v>425</v>
      </c>
      <c r="D238" s="170" t="s">
        <v>145</v>
      </c>
      <c r="E238" s="171" t="s">
        <v>3184</v>
      </c>
      <c r="F238" s="172" t="s">
        <v>3185</v>
      </c>
      <c r="G238" s="173" t="s">
        <v>1550</v>
      </c>
      <c r="H238" s="174">
        <v>157.762</v>
      </c>
      <c r="I238" s="175"/>
      <c r="J238" s="176">
        <f t="shared" si="30"/>
        <v>0</v>
      </c>
      <c r="K238" s="172" t="s">
        <v>1286</v>
      </c>
      <c r="L238" s="52"/>
      <c r="M238" s="177" t="s">
        <v>20</v>
      </c>
      <c r="N238" s="178" t="s">
        <v>45</v>
      </c>
      <c r="O238" s="33"/>
      <c r="P238" s="179">
        <f t="shared" si="31"/>
        <v>0</v>
      </c>
      <c r="Q238" s="179">
        <v>0</v>
      </c>
      <c r="R238" s="179">
        <f t="shared" si="32"/>
        <v>0</v>
      </c>
      <c r="S238" s="179">
        <v>0</v>
      </c>
      <c r="T238" s="180">
        <f t="shared" si="33"/>
        <v>0</v>
      </c>
      <c r="AR238" s="15" t="s">
        <v>143</v>
      </c>
      <c r="AT238" s="15" t="s">
        <v>145</v>
      </c>
      <c r="AU238" s="15" t="s">
        <v>22</v>
      </c>
      <c r="AY238" s="15" t="s">
        <v>144</v>
      </c>
      <c r="BE238" s="181">
        <f t="shared" si="34"/>
        <v>0</v>
      </c>
      <c r="BF238" s="181">
        <f t="shared" si="35"/>
        <v>0</v>
      </c>
      <c r="BG238" s="181">
        <f t="shared" si="36"/>
        <v>0</v>
      </c>
      <c r="BH238" s="181">
        <f t="shared" si="37"/>
        <v>0</v>
      </c>
      <c r="BI238" s="181">
        <f t="shared" si="38"/>
        <v>0</v>
      </c>
      <c r="BJ238" s="15" t="s">
        <v>22</v>
      </c>
      <c r="BK238" s="181">
        <f t="shared" si="39"/>
        <v>0</v>
      </c>
      <c r="BL238" s="15" t="s">
        <v>143</v>
      </c>
      <c r="BM238" s="15" t="s">
        <v>3186</v>
      </c>
    </row>
    <row r="239" spans="2:65" s="1" customFormat="1" ht="22.5" customHeight="1">
      <c r="B239" s="32"/>
      <c r="C239" s="170" t="s">
        <v>429</v>
      </c>
      <c r="D239" s="170" t="s">
        <v>145</v>
      </c>
      <c r="E239" s="171" t="s">
        <v>3187</v>
      </c>
      <c r="F239" s="172" t="s">
        <v>3188</v>
      </c>
      <c r="G239" s="173" t="s">
        <v>1586</v>
      </c>
      <c r="H239" s="174">
        <v>77.041</v>
      </c>
      <c r="I239" s="175"/>
      <c r="J239" s="176">
        <f t="shared" si="30"/>
        <v>0</v>
      </c>
      <c r="K239" s="172" t="s">
        <v>1286</v>
      </c>
      <c r="L239" s="52"/>
      <c r="M239" s="177" t="s">
        <v>20</v>
      </c>
      <c r="N239" s="178" t="s">
        <v>45</v>
      </c>
      <c r="O239" s="33"/>
      <c r="P239" s="179">
        <f t="shared" si="31"/>
        <v>0</v>
      </c>
      <c r="Q239" s="179">
        <v>0</v>
      </c>
      <c r="R239" s="179">
        <f t="shared" si="32"/>
        <v>0</v>
      </c>
      <c r="S239" s="179">
        <v>0</v>
      </c>
      <c r="T239" s="180">
        <f t="shared" si="33"/>
        <v>0</v>
      </c>
      <c r="AR239" s="15" t="s">
        <v>143</v>
      </c>
      <c r="AT239" s="15" t="s">
        <v>145</v>
      </c>
      <c r="AU239" s="15" t="s">
        <v>22</v>
      </c>
      <c r="AY239" s="15" t="s">
        <v>144</v>
      </c>
      <c r="BE239" s="181">
        <f t="shared" si="34"/>
        <v>0</v>
      </c>
      <c r="BF239" s="181">
        <f t="shared" si="35"/>
        <v>0</v>
      </c>
      <c r="BG239" s="181">
        <f t="shared" si="36"/>
        <v>0</v>
      </c>
      <c r="BH239" s="181">
        <f t="shared" si="37"/>
        <v>0</v>
      </c>
      <c r="BI239" s="181">
        <f t="shared" si="38"/>
        <v>0</v>
      </c>
      <c r="BJ239" s="15" t="s">
        <v>22</v>
      </c>
      <c r="BK239" s="181">
        <f t="shared" si="39"/>
        <v>0</v>
      </c>
      <c r="BL239" s="15" t="s">
        <v>143</v>
      </c>
      <c r="BM239" s="15" t="s">
        <v>3189</v>
      </c>
    </row>
    <row r="240" spans="2:65" s="1" customFormat="1" ht="22.5" customHeight="1">
      <c r="B240" s="32"/>
      <c r="C240" s="170" t="s">
        <v>433</v>
      </c>
      <c r="D240" s="170" t="s">
        <v>145</v>
      </c>
      <c r="E240" s="171" t="s">
        <v>3190</v>
      </c>
      <c r="F240" s="172" t="s">
        <v>3191</v>
      </c>
      <c r="G240" s="173" t="s">
        <v>1586</v>
      </c>
      <c r="H240" s="174">
        <v>85.805</v>
      </c>
      <c r="I240" s="175"/>
      <c r="J240" s="176">
        <f aca="true" t="shared" si="40" ref="J240:J271">ROUND(I240*H240,2)</f>
        <v>0</v>
      </c>
      <c r="K240" s="172" t="s">
        <v>1286</v>
      </c>
      <c r="L240" s="52"/>
      <c r="M240" s="177" t="s">
        <v>20</v>
      </c>
      <c r="N240" s="178" t="s">
        <v>45</v>
      </c>
      <c r="O240" s="33"/>
      <c r="P240" s="179">
        <f aca="true" t="shared" si="41" ref="P240:P271">O240*H240</f>
        <v>0</v>
      </c>
      <c r="Q240" s="179">
        <v>0</v>
      </c>
      <c r="R240" s="179">
        <f aca="true" t="shared" si="42" ref="R240:R271">Q240*H240</f>
        <v>0</v>
      </c>
      <c r="S240" s="179">
        <v>0</v>
      </c>
      <c r="T240" s="180">
        <f aca="true" t="shared" si="43" ref="T240:T271">S240*H240</f>
        <v>0</v>
      </c>
      <c r="AR240" s="15" t="s">
        <v>143</v>
      </c>
      <c r="AT240" s="15" t="s">
        <v>145</v>
      </c>
      <c r="AU240" s="15" t="s">
        <v>22</v>
      </c>
      <c r="AY240" s="15" t="s">
        <v>144</v>
      </c>
      <c r="BE240" s="181">
        <f aca="true" t="shared" si="44" ref="BE240:BE271">IF(N240="základní",J240,0)</f>
        <v>0</v>
      </c>
      <c r="BF240" s="181">
        <f aca="true" t="shared" si="45" ref="BF240:BF271">IF(N240="snížená",J240,0)</f>
        <v>0</v>
      </c>
      <c r="BG240" s="181">
        <f aca="true" t="shared" si="46" ref="BG240:BG271">IF(N240="zákl. přenesená",J240,0)</f>
        <v>0</v>
      </c>
      <c r="BH240" s="181">
        <f aca="true" t="shared" si="47" ref="BH240:BH271">IF(N240="sníž. přenesená",J240,0)</f>
        <v>0</v>
      </c>
      <c r="BI240" s="181">
        <f aca="true" t="shared" si="48" ref="BI240:BI271">IF(N240="nulová",J240,0)</f>
        <v>0</v>
      </c>
      <c r="BJ240" s="15" t="s">
        <v>22</v>
      </c>
      <c r="BK240" s="181">
        <f aca="true" t="shared" si="49" ref="BK240:BK271">ROUND(I240*H240,2)</f>
        <v>0</v>
      </c>
      <c r="BL240" s="15" t="s">
        <v>143</v>
      </c>
      <c r="BM240" s="15" t="s">
        <v>3192</v>
      </c>
    </row>
    <row r="241" spans="2:65" s="1" customFormat="1" ht="22.5" customHeight="1">
      <c r="B241" s="32"/>
      <c r="C241" s="170" t="s">
        <v>437</v>
      </c>
      <c r="D241" s="170" t="s">
        <v>145</v>
      </c>
      <c r="E241" s="171" t="s">
        <v>3193</v>
      </c>
      <c r="F241" s="172" t="s">
        <v>3194</v>
      </c>
      <c r="G241" s="173" t="s">
        <v>1586</v>
      </c>
      <c r="H241" s="174">
        <v>85.805</v>
      </c>
      <c r="I241" s="175"/>
      <c r="J241" s="176">
        <f t="shared" si="40"/>
        <v>0</v>
      </c>
      <c r="K241" s="172" t="s">
        <v>1286</v>
      </c>
      <c r="L241" s="52"/>
      <c r="M241" s="177" t="s">
        <v>20</v>
      </c>
      <c r="N241" s="178" t="s">
        <v>45</v>
      </c>
      <c r="O241" s="33"/>
      <c r="P241" s="179">
        <f t="shared" si="41"/>
        <v>0</v>
      </c>
      <c r="Q241" s="179">
        <v>0</v>
      </c>
      <c r="R241" s="179">
        <f t="shared" si="42"/>
        <v>0</v>
      </c>
      <c r="S241" s="179">
        <v>0</v>
      </c>
      <c r="T241" s="180">
        <f t="shared" si="43"/>
        <v>0</v>
      </c>
      <c r="AR241" s="15" t="s">
        <v>143</v>
      </c>
      <c r="AT241" s="15" t="s">
        <v>145</v>
      </c>
      <c r="AU241" s="15" t="s">
        <v>22</v>
      </c>
      <c r="AY241" s="15" t="s">
        <v>144</v>
      </c>
      <c r="BE241" s="181">
        <f t="shared" si="44"/>
        <v>0</v>
      </c>
      <c r="BF241" s="181">
        <f t="shared" si="45"/>
        <v>0</v>
      </c>
      <c r="BG241" s="181">
        <f t="shared" si="46"/>
        <v>0</v>
      </c>
      <c r="BH241" s="181">
        <f t="shared" si="47"/>
        <v>0</v>
      </c>
      <c r="BI241" s="181">
        <f t="shared" si="48"/>
        <v>0</v>
      </c>
      <c r="BJ241" s="15" t="s">
        <v>22</v>
      </c>
      <c r="BK241" s="181">
        <f t="shared" si="49"/>
        <v>0</v>
      </c>
      <c r="BL241" s="15" t="s">
        <v>143</v>
      </c>
      <c r="BM241" s="15" t="s">
        <v>3195</v>
      </c>
    </row>
    <row r="242" spans="2:65" s="1" customFormat="1" ht="22.5" customHeight="1">
      <c r="B242" s="32"/>
      <c r="C242" s="170" t="s">
        <v>441</v>
      </c>
      <c r="D242" s="170" t="s">
        <v>145</v>
      </c>
      <c r="E242" s="171" t="s">
        <v>3196</v>
      </c>
      <c r="F242" s="172" t="s">
        <v>3197</v>
      </c>
      <c r="G242" s="173" t="s">
        <v>1980</v>
      </c>
      <c r="H242" s="174">
        <v>2.189</v>
      </c>
      <c r="I242" s="175"/>
      <c r="J242" s="176">
        <f t="shared" si="40"/>
        <v>0</v>
      </c>
      <c r="K242" s="172" t="s">
        <v>1286</v>
      </c>
      <c r="L242" s="52"/>
      <c r="M242" s="177" t="s">
        <v>20</v>
      </c>
      <c r="N242" s="178" t="s">
        <v>45</v>
      </c>
      <c r="O242" s="33"/>
      <c r="P242" s="179">
        <f t="shared" si="41"/>
        <v>0</v>
      </c>
      <c r="Q242" s="179">
        <v>0</v>
      </c>
      <c r="R242" s="179">
        <f t="shared" si="42"/>
        <v>0</v>
      </c>
      <c r="S242" s="179">
        <v>0</v>
      </c>
      <c r="T242" s="180">
        <f t="shared" si="43"/>
        <v>0</v>
      </c>
      <c r="AR242" s="15" t="s">
        <v>143</v>
      </c>
      <c r="AT242" s="15" t="s">
        <v>145</v>
      </c>
      <c r="AU242" s="15" t="s">
        <v>22</v>
      </c>
      <c r="AY242" s="15" t="s">
        <v>144</v>
      </c>
      <c r="BE242" s="181">
        <f t="shared" si="44"/>
        <v>0</v>
      </c>
      <c r="BF242" s="181">
        <f t="shared" si="45"/>
        <v>0</v>
      </c>
      <c r="BG242" s="181">
        <f t="shared" si="46"/>
        <v>0</v>
      </c>
      <c r="BH242" s="181">
        <f t="shared" si="47"/>
        <v>0</v>
      </c>
      <c r="BI242" s="181">
        <f t="shared" si="48"/>
        <v>0</v>
      </c>
      <c r="BJ242" s="15" t="s">
        <v>22</v>
      </c>
      <c r="BK242" s="181">
        <f t="shared" si="49"/>
        <v>0</v>
      </c>
      <c r="BL242" s="15" t="s">
        <v>143</v>
      </c>
      <c r="BM242" s="15" t="s">
        <v>3198</v>
      </c>
    </row>
    <row r="243" spans="2:65" s="1" customFormat="1" ht="22.5" customHeight="1">
      <c r="B243" s="32"/>
      <c r="C243" s="170" t="s">
        <v>445</v>
      </c>
      <c r="D243" s="170" t="s">
        <v>145</v>
      </c>
      <c r="E243" s="171" t="s">
        <v>3199</v>
      </c>
      <c r="F243" s="172" t="s">
        <v>3200</v>
      </c>
      <c r="G243" s="173" t="s">
        <v>1980</v>
      </c>
      <c r="H243" s="174">
        <v>0.054</v>
      </c>
      <c r="I243" s="175"/>
      <c r="J243" s="176">
        <f t="shared" si="40"/>
        <v>0</v>
      </c>
      <c r="K243" s="172" t="s">
        <v>1286</v>
      </c>
      <c r="L243" s="52"/>
      <c r="M243" s="177" t="s">
        <v>20</v>
      </c>
      <c r="N243" s="178" t="s">
        <v>45</v>
      </c>
      <c r="O243" s="33"/>
      <c r="P243" s="179">
        <f t="shared" si="41"/>
        <v>0</v>
      </c>
      <c r="Q243" s="179">
        <v>0</v>
      </c>
      <c r="R243" s="179">
        <f t="shared" si="42"/>
        <v>0</v>
      </c>
      <c r="S243" s="179">
        <v>0</v>
      </c>
      <c r="T243" s="180">
        <f t="shared" si="43"/>
        <v>0</v>
      </c>
      <c r="AR243" s="15" t="s">
        <v>143</v>
      </c>
      <c r="AT243" s="15" t="s">
        <v>145</v>
      </c>
      <c r="AU243" s="15" t="s">
        <v>22</v>
      </c>
      <c r="AY243" s="15" t="s">
        <v>144</v>
      </c>
      <c r="BE243" s="181">
        <f t="shared" si="44"/>
        <v>0</v>
      </c>
      <c r="BF243" s="181">
        <f t="shared" si="45"/>
        <v>0</v>
      </c>
      <c r="BG243" s="181">
        <f t="shared" si="46"/>
        <v>0</v>
      </c>
      <c r="BH243" s="181">
        <f t="shared" si="47"/>
        <v>0</v>
      </c>
      <c r="BI243" s="181">
        <f t="shared" si="48"/>
        <v>0</v>
      </c>
      <c r="BJ243" s="15" t="s">
        <v>22</v>
      </c>
      <c r="BK243" s="181">
        <f t="shared" si="49"/>
        <v>0</v>
      </c>
      <c r="BL243" s="15" t="s">
        <v>143</v>
      </c>
      <c r="BM243" s="15" t="s">
        <v>3201</v>
      </c>
    </row>
    <row r="244" spans="2:65" s="1" customFormat="1" ht="22.5" customHeight="1">
      <c r="B244" s="32"/>
      <c r="C244" s="170" t="s">
        <v>449</v>
      </c>
      <c r="D244" s="170" t="s">
        <v>145</v>
      </c>
      <c r="E244" s="171" t="s">
        <v>3202</v>
      </c>
      <c r="F244" s="172" t="s">
        <v>3203</v>
      </c>
      <c r="G244" s="173" t="s">
        <v>1550</v>
      </c>
      <c r="H244" s="174">
        <v>17.778</v>
      </c>
      <c r="I244" s="175"/>
      <c r="J244" s="176">
        <f t="shared" si="40"/>
        <v>0</v>
      </c>
      <c r="K244" s="172" t="s">
        <v>1286</v>
      </c>
      <c r="L244" s="52"/>
      <c r="M244" s="177" t="s">
        <v>20</v>
      </c>
      <c r="N244" s="178" t="s">
        <v>45</v>
      </c>
      <c r="O244" s="33"/>
      <c r="P244" s="179">
        <f t="shared" si="41"/>
        <v>0</v>
      </c>
      <c r="Q244" s="179">
        <v>0</v>
      </c>
      <c r="R244" s="179">
        <f t="shared" si="42"/>
        <v>0</v>
      </c>
      <c r="S244" s="179">
        <v>0</v>
      </c>
      <c r="T244" s="180">
        <f t="shared" si="43"/>
        <v>0</v>
      </c>
      <c r="AR244" s="15" t="s">
        <v>143</v>
      </c>
      <c r="AT244" s="15" t="s">
        <v>145</v>
      </c>
      <c r="AU244" s="15" t="s">
        <v>22</v>
      </c>
      <c r="AY244" s="15" t="s">
        <v>144</v>
      </c>
      <c r="BE244" s="181">
        <f t="shared" si="44"/>
        <v>0</v>
      </c>
      <c r="BF244" s="181">
        <f t="shared" si="45"/>
        <v>0</v>
      </c>
      <c r="BG244" s="181">
        <f t="shared" si="46"/>
        <v>0</v>
      </c>
      <c r="BH244" s="181">
        <f t="shared" si="47"/>
        <v>0</v>
      </c>
      <c r="BI244" s="181">
        <f t="shared" si="48"/>
        <v>0</v>
      </c>
      <c r="BJ244" s="15" t="s">
        <v>22</v>
      </c>
      <c r="BK244" s="181">
        <f t="shared" si="49"/>
        <v>0</v>
      </c>
      <c r="BL244" s="15" t="s">
        <v>143</v>
      </c>
      <c r="BM244" s="15" t="s">
        <v>3204</v>
      </c>
    </row>
    <row r="245" spans="2:65" s="1" customFormat="1" ht="22.5" customHeight="1">
      <c r="B245" s="32"/>
      <c r="C245" s="170" t="s">
        <v>453</v>
      </c>
      <c r="D245" s="170" t="s">
        <v>145</v>
      </c>
      <c r="E245" s="171" t="s">
        <v>3205</v>
      </c>
      <c r="F245" s="172" t="s">
        <v>3206</v>
      </c>
      <c r="G245" s="173" t="s">
        <v>1550</v>
      </c>
      <c r="H245" s="174">
        <v>17.778</v>
      </c>
      <c r="I245" s="175"/>
      <c r="J245" s="176">
        <f t="shared" si="40"/>
        <v>0</v>
      </c>
      <c r="K245" s="172" t="s">
        <v>1286</v>
      </c>
      <c r="L245" s="52"/>
      <c r="M245" s="177" t="s">
        <v>20</v>
      </c>
      <c r="N245" s="178" t="s">
        <v>45</v>
      </c>
      <c r="O245" s="33"/>
      <c r="P245" s="179">
        <f t="shared" si="41"/>
        <v>0</v>
      </c>
      <c r="Q245" s="179">
        <v>0</v>
      </c>
      <c r="R245" s="179">
        <f t="shared" si="42"/>
        <v>0</v>
      </c>
      <c r="S245" s="179">
        <v>0</v>
      </c>
      <c r="T245" s="180">
        <f t="shared" si="43"/>
        <v>0</v>
      </c>
      <c r="AR245" s="15" t="s">
        <v>143</v>
      </c>
      <c r="AT245" s="15" t="s">
        <v>145</v>
      </c>
      <c r="AU245" s="15" t="s">
        <v>22</v>
      </c>
      <c r="AY245" s="15" t="s">
        <v>144</v>
      </c>
      <c r="BE245" s="181">
        <f t="shared" si="44"/>
        <v>0</v>
      </c>
      <c r="BF245" s="181">
        <f t="shared" si="45"/>
        <v>0</v>
      </c>
      <c r="BG245" s="181">
        <f t="shared" si="46"/>
        <v>0</v>
      </c>
      <c r="BH245" s="181">
        <f t="shared" si="47"/>
        <v>0</v>
      </c>
      <c r="BI245" s="181">
        <f t="shared" si="48"/>
        <v>0</v>
      </c>
      <c r="BJ245" s="15" t="s">
        <v>22</v>
      </c>
      <c r="BK245" s="181">
        <f t="shared" si="49"/>
        <v>0</v>
      </c>
      <c r="BL245" s="15" t="s">
        <v>143</v>
      </c>
      <c r="BM245" s="15" t="s">
        <v>3207</v>
      </c>
    </row>
    <row r="246" spans="2:65" s="1" customFormat="1" ht="22.5" customHeight="1">
      <c r="B246" s="32"/>
      <c r="C246" s="170" t="s">
        <v>457</v>
      </c>
      <c r="D246" s="170" t="s">
        <v>145</v>
      </c>
      <c r="E246" s="171" t="s">
        <v>3208</v>
      </c>
      <c r="F246" s="172" t="s">
        <v>3209</v>
      </c>
      <c r="G246" s="173" t="s">
        <v>1550</v>
      </c>
      <c r="H246" s="174">
        <v>475.43</v>
      </c>
      <c r="I246" s="175"/>
      <c r="J246" s="176">
        <f t="shared" si="40"/>
        <v>0</v>
      </c>
      <c r="K246" s="172" t="s">
        <v>1286</v>
      </c>
      <c r="L246" s="52"/>
      <c r="M246" s="177" t="s">
        <v>20</v>
      </c>
      <c r="N246" s="178" t="s">
        <v>45</v>
      </c>
      <c r="O246" s="33"/>
      <c r="P246" s="179">
        <f t="shared" si="41"/>
        <v>0</v>
      </c>
      <c r="Q246" s="179">
        <v>0</v>
      </c>
      <c r="R246" s="179">
        <f t="shared" si="42"/>
        <v>0</v>
      </c>
      <c r="S246" s="179">
        <v>0</v>
      </c>
      <c r="T246" s="180">
        <f t="shared" si="43"/>
        <v>0</v>
      </c>
      <c r="AR246" s="15" t="s">
        <v>143</v>
      </c>
      <c r="AT246" s="15" t="s">
        <v>145</v>
      </c>
      <c r="AU246" s="15" t="s">
        <v>22</v>
      </c>
      <c r="AY246" s="15" t="s">
        <v>144</v>
      </c>
      <c r="BE246" s="181">
        <f t="shared" si="44"/>
        <v>0</v>
      </c>
      <c r="BF246" s="181">
        <f t="shared" si="45"/>
        <v>0</v>
      </c>
      <c r="BG246" s="181">
        <f t="shared" si="46"/>
        <v>0</v>
      </c>
      <c r="BH246" s="181">
        <f t="shared" si="47"/>
        <v>0</v>
      </c>
      <c r="BI246" s="181">
        <f t="shared" si="48"/>
        <v>0</v>
      </c>
      <c r="BJ246" s="15" t="s">
        <v>22</v>
      </c>
      <c r="BK246" s="181">
        <f t="shared" si="49"/>
        <v>0</v>
      </c>
      <c r="BL246" s="15" t="s">
        <v>143</v>
      </c>
      <c r="BM246" s="15" t="s">
        <v>3210</v>
      </c>
    </row>
    <row r="247" spans="2:65" s="1" customFormat="1" ht="22.5" customHeight="1">
      <c r="B247" s="32"/>
      <c r="C247" s="170" t="s">
        <v>461</v>
      </c>
      <c r="D247" s="170" t="s">
        <v>145</v>
      </c>
      <c r="E247" s="171" t="s">
        <v>3211</v>
      </c>
      <c r="F247" s="172" t="s">
        <v>3212</v>
      </c>
      <c r="G247" s="173" t="s">
        <v>1586</v>
      </c>
      <c r="H247" s="174">
        <v>75.772</v>
      </c>
      <c r="I247" s="175"/>
      <c r="J247" s="176">
        <f t="shared" si="40"/>
        <v>0</v>
      </c>
      <c r="K247" s="172" t="s">
        <v>1286</v>
      </c>
      <c r="L247" s="52"/>
      <c r="M247" s="177" t="s">
        <v>20</v>
      </c>
      <c r="N247" s="178" t="s">
        <v>45</v>
      </c>
      <c r="O247" s="33"/>
      <c r="P247" s="179">
        <f t="shared" si="41"/>
        <v>0</v>
      </c>
      <c r="Q247" s="179">
        <v>0</v>
      </c>
      <c r="R247" s="179">
        <f t="shared" si="42"/>
        <v>0</v>
      </c>
      <c r="S247" s="179">
        <v>0</v>
      </c>
      <c r="T247" s="180">
        <f t="shared" si="43"/>
        <v>0</v>
      </c>
      <c r="AR247" s="15" t="s">
        <v>143</v>
      </c>
      <c r="AT247" s="15" t="s">
        <v>145</v>
      </c>
      <c r="AU247" s="15" t="s">
        <v>22</v>
      </c>
      <c r="AY247" s="15" t="s">
        <v>144</v>
      </c>
      <c r="BE247" s="181">
        <f t="shared" si="44"/>
        <v>0</v>
      </c>
      <c r="BF247" s="181">
        <f t="shared" si="45"/>
        <v>0</v>
      </c>
      <c r="BG247" s="181">
        <f t="shared" si="46"/>
        <v>0</v>
      </c>
      <c r="BH247" s="181">
        <f t="shared" si="47"/>
        <v>0</v>
      </c>
      <c r="BI247" s="181">
        <f t="shared" si="48"/>
        <v>0</v>
      </c>
      <c r="BJ247" s="15" t="s">
        <v>22</v>
      </c>
      <c r="BK247" s="181">
        <f t="shared" si="49"/>
        <v>0</v>
      </c>
      <c r="BL247" s="15" t="s">
        <v>143</v>
      </c>
      <c r="BM247" s="15" t="s">
        <v>3213</v>
      </c>
    </row>
    <row r="248" spans="2:65" s="1" customFormat="1" ht="22.5" customHeight="1">
      <c r="B248" s="32"/>
      <c r="C248" s="170" t="s">
        <v>464</v>
      </c>
      <c r="D248" s="170" t="s">
        <v>145</v>
      </c>
      <c r="E248" s="171" t="s">
        <v>3214</v>
      </c>
      <c r="F248" s="172" t="s">
        <v>3215</v>
      </c>
      <c r="G248" s="173" t="s">
        <v>1586</v>
      </c>
      <c r="H248" s="174">
        <v>75.772</v>
      </c>
      <c r="I248" s="175"/>
      <c r="J248" s="176">
        <f t="shared" si="40"/>
        <v>0</v>
      </c>
      <c r="K248" s="172" t="s">
        <v>1286</v>
      </c>
      <c r="L248" s="52"/>
      <c r="M248" s="177" t="s">
        <v>20</v>
      </c>
      <c r="N248" s="178" t="s">
        <v>45</v>
      </c>
      <c r="O248" s="33"/>
      <c r="P248" s="179">
        <f t="shared" si="41"/>
        <v>0</v>
      </c>
      <c r="Q248" s="179">
        <v>0</v>
      </c>
      <c r="R248" s="179">
        <f t="shared" si="42"/>
        <v>0</v>
      </c>
      <c r="S248" s="179">
        <v>0</v>
      </c>
      <c r="T248" s="180">
        <f t="shared" si="43"/>
        <v>0</v>
      </c>
      <c r="AR248" s="15" t="s">
        <v>143</v>
      </c>
      <c r="AT248" s="15" t="s">
        <v>145</v>
      </c>
      <c r="AU248" s="15" t="s">
        <v>22</v>
      </c>
      <c r="AY248" s="15" t="s">
        <v>144</v>
      </c>
      <c r="BE248" s="181">
        <f t="shared" si="44"/>
        <v>0</v>
      </c>
      <c r="BF248" s="181">
        <f t="shared" si="45"/>
        <v>0</v>
      </c>
      <c r="BG248" s="181">
        <f t="shared" si="46"/>
        <v>0</v>
      </c>
      <c r="BH248" s="181">
        <f t="shared" si="47"/>
        <v>0</v>
      </c>
      <c r="BI248" s="181">
        <f t="shared" si="48"/>
        <v>0</v>
      </c>
      <c r="BJ248" s="15" t="s">
        <v>22</v>
      </c>
      <c r="BK248" s="181">
        <f t="shared" si="49"/>
        <v>0</v>
      </c>
      <c r="BL248" s="15" t="s">
        <v>143</v>
      </c>
      <c r="BM248" s="15" t="s">
        <v>3216</v>
      </c>
    </row>
    <row r="249" spans="2:65" s="1" customFormat="1" ht="22.5" customHeight="1">
      <c r="B249" s="32"/>
      <c r="C249" s="170" t="s">
        <v>468</v>
      </c>
      <c r="D249" s="170" t="s">
        <v>145</v>
      </c>
      <c r="E249" s="171" t="s">
        <v>3217</v>
      </c>
      <c r="F249" s="172" t="s">
        <v>3197</v>
      </c>
      <c r="G249" s="173" t="s">
        <v>1980</v>
      </c>
      <c r="H249" s="174">
        <v>3.406</v>
      </c>
      <c r="I249" s="175"/>
      <c r="J249" s="176">
        <f t="shared" si="40"/>
        <v>0</v>
      </c>
      <c r="K249" s="172" t="s">
        <v>1286</v>
      </c>
      <c r="L249" s="52"/>
      <c r="M249" s="177" t="s">
        <v>20</v>
      </c>
      <c r="N249" s="178" t="s">
        <v>45</v>
      </c>
      <c r="O249" s="33"/>
      <c r="P249" s="179">
        <f t="shared" si="41"/>
        <v>0</v>
      </c>
      <c r="Q249" s="179">
        <v>0</v>
      </c>
      <c r="R249" s="179">
        <f t="shared" si="42"/>
        <v>0</v>
      </c>
      <c r="S249" s="179">
        <v>0</v>
      </c>
      <c r="T249" s="180">
        <f t="shared" si="43"/>
        <v>0</v>
      </c>
      <c r="AR249" s="15" t="s">
        <v>143</v>
      </c>
      <c r="AT249" s="15" t="s">
        <v>145</v>
      </c>
      <c r="AU249" s="15" t="s">
        <v>22</v>
      </c>
      <c r="AY249" s="15" t="s">
        <v>144</v>
      </c>
      <c r="BE249" s="181">
        <f t="shared" si="44"/>
        <v>0</v>
      </c>
      <c r="BF249" s="181">
        <f t="shared" si="45"/>
        <v>0</v>
      </c>
      <c r="BG249" s="181">
        <f t="shared" si="46"/>
        <v>0</v>
      </c>
      <c r="BH249" s="181">
        <f t="shared" si="47"/>
        <v>0</v>
      </c>
      <c r="BI249" s="181">
        <f t="shared" si="48"/>
        <v>0</v>
      </c>
      <c r="BJ249" s="15" t="s">
        <v>22</v>
      </c>
      <c r="BK249" s="181">
        <f t="shared" si="49"/>
        <v>0</v>
      </c>
      <c r="BL249" s="15" t="s">
        <v>143</v>
      </c>
      <c r="BM249" s="15" t="s">
        <v>3218</v>
      </c>
    </row>
    <row r="250" spans="2:65" s="1" customFormat="1" ht="22.5" customHeight="1">
      <c r="B250" s="32"/>
      <c r="C250" s="170" t="s">
        <v>471</v>
      </c>
      <c r="D250" s="170" t="s">
        <v>145</v>
      </c>
      <c r="E250" s="171" t="s">
        <v>3219</v>
      </c>
      <c r="F250" s="172" t="s">
        <v>3220</v>
      </c>
      <c r="G250" s="173" t="s">
        <v>1550</v>
      </c>
      <c r="H250" s="174">
        <v>38.04</v>
      </c>
      <c r="I250" s="175"/>
      <c r="J250" s="176">
        <f t="shared" si="40"/>
        <v>0</v>
      </c>
      <c r="K250" s="172" t="s">
        <v>1286</v>
      </c>
      <c r="L250" s="52"/>
      <c r="M250" s="177" t="s">
        <v>20</v>
      </c>
      <c r="N250" s="178" t="s">
        <v>45</v>
      </c>
      <c r="O250" s="33"/>
      <c r="P250" s="179">
        <f t="shared" si="41"/>
        <v>0</v>
      </c>
      <c r="Q250" s="179">
        <v>0</v>
      </c>
      <c r="R250" s="179">
        <f t="shared" si="42"/>
        <v>0</v>
      </c>
      <c r="S250" s="179">
        <v>0</v>
      </c>
      <c r="T250" s="180">
        <f t="shared" si="43"/>
        <v>0</v>
      </c>
      <c r="AR250" s="15" t="s">
        <v>143</v>
      </c>
      <c r="AT250" s="15" t="s">
        <v>145</v>
      </c>
      <c r="AU250" s="15" t="s">
        <v>22</v>
      </c>
      <c r="AY250" s="15" t="s">
        <v>144</v>
      </c>
      <c r="BE250" s="181">
        <f t="shared" si="44"/>
        <v>0</v>
      </c>
      <c r="BF250" s="181">
        <f t="shared" si="45"/>
        <v>0</v>
      </c>
      <c r="BG250" s="181">
        <f t="shared" si="46"/>
        <v>0</v>
      </c>
      <c r="BH250" s="181">
        <f t="shared" si="47"/>
        <v>0</v>
      </c>
      <c r="BI250" s="181">
        <f t="shared" si="48"/>
        <v>0</v>
      </c>
      <c r="BJ250" s="15" t="s">
        <v>22</v>
      </c>
      <c r="BK250" s="181">
        <f t="shared" si="49"/>
        <v>0</v>
      </c>
      <c r="BL250" s="15" t="s">
        <v>143</v>
      </c>
      <c r="BM250" s="15" t="s">
        <v>3221</v>
      </c>
    </row>
    <row r="251" spans="2:65" s="1" customFormat="1" ht="22.5" customHeight="1">
      <c r="B251" s="32"/>
      <c r="C251" s="170" t="s">
        <v>476</v>
      </c>
      <c r="D251" s="170" t="s">
        <v>145</v>
      </c>
      <c r="E251" s="171" t="s">
        <v>3222</v>
      </c>
      <c r="F251" s="172" t="s">
        <v>3223</v>
      </c>
      <c r="G251" s="173" t="s">
        <v>1550</v>
      </c>
      <c r="H251" s="174">
        <v>17.5</v>
      </c>
      <c r="I251" s="175"/>
      <c r="J251" s="176">
        <f t="shared" si="40"/>
        <v>0</v>
      </c>
      <c r="K251" s="172" t="s">
        <v>1286</v>
      </c>
      <c r="L251" s="52"/>
      <c r="M251" s="177" t="s">
        <v>20</v>
      </c>
      <c r="N251" s="178" t="s">
        <v>45</v>
      </c>
      <c r="O251" s="33"/>
      <c r="P251" s="179">
        <f t="shared" si="41"/>
        <v>0</v>
      </c>
      <c r="Q251" s="179">
        <v>0</v>
      </c>
      <c r="R251" s="179">
        <f t="shared" si="42"/>
        <v>0</v>
      </c>
      <c r="S251" s="179">
        <v>0</v>
      </c>
      <c r="T251" s="180">
        <f t="shared" si="43"/>
        <v>0</v>
      </c>
      <c r="AR251" s="15" t="s">
        <v>143</v>
      </c>
      <c r="AT251" s="15" t="s">
        <v>145</v>
      </c>
      <c r="AU251" s="15" t="s">
        <v>22</v>
      </c>
      <c r="AY251" s="15" t="s">
        <v>144</v>
      </c>
      <c r="BE251" s="181">
        <f t="shared" si="44"/>
        <v>0</v>
      </c>
      <c r="BF251" s="181">
        <f t="shared" si="45"/>
        <v>0</v>
      </c>
      <c r="BG251" s="181">
        <f t="shared" si="46"/>
        <v>0</v>
      </c>
      <c r="BH251" s="181">
        <f t="shared" si="47"/>
        <v>0</v>
      </c>
      <c r="BI251" s="181">
        <f t="shared" si="48"/>
        <v>0</v>
      </c>
      <c r="BJ251" s="15" t="s">
        <v>22</v>
      </c>
      <c r="BK251" s="181">
        <f t="shared" si="49"/>
        <v>0</v>
      </c>
      <c r="BL251" s="15" t="s">
        <v>143</v>
      </c>
      <c r="BM251" s="15" t="s">
        <v>3224</v>
      </c>
    </row>
    <row r="252" spans="2:65" s="1" customFormat="1" ht="22.5" customHeight="1">
      <c r="B252" s="32"/>
      <c r="C252" s="170" t="s">
        <v>480</v>
      </c>
      <c r="D252" s="170" t="s">
        <v>145</v>
      </c>
      <c r="E252" s="171" t="s">
        <v>3225</v>
      </c>
      <c r="F252" s="172" t="s">
        <v>3226</v>
      </c>
      <c r="G252" s="173" t="s">
        <v>192</v>
      </c>
      <c r="H252" s="174">
        <v>35</v>
      </c>
      <c r="I252" s="175"/>
      <c r="J252" s="176">
        <f t="shared" si="40"/>
        <v>0</v>
      </c>
      <c r="K252" s="172" t="s">
        <v>1286</v>
      </c>
      <c r="L252" s="52"/>
      <c r="M252" s="177" t="s">
        <v>20</v>
      </c>
      <c r="N252" s="178" t="s">
        <v>45</v>
      </c>
      <c r="O252" s="33"/>
      <c r="P252" s="179">
        <f t="shared" si="41"/>
        <v>0</v>
      </c>
      <c r="Q252" s="179">
        <v>0</v>
      </c>
      <c r="R252" s="179">
        <f t="shared" si="42"/>
        <v>0</v>
      </c>
      <c r="S252" s="179">
        <v>0</v>
      </c>
      <c r="T252" s="180">
        <f t="shared" si="43"/>
        <v>0</v>
      </c>
      <c r="AR252" s="15" t="s">
        <v>143</v>
      </c>
      <c r="AT252" s="15" t="s">
        <v>145</v>
      </c>
      <c r="AU252" s="15" t="s">
        <v>22</v>
      </c>
      <c r="AY252" s="15" t="s">
        <v>144</v>
      </c>
      <c r="BE252" s="181">
        <f t="shared" si="44"/>
        <v>0</v>
      </c>
      <c r="BF252" s="181">
        <f t="shared" si="45"/>
        <v>0</v>
      </c>
      <c r="BG252" s="181">
        <f t="shared" si="46"/>
        <v>0</v>
      </c>
      <c r="BH252" s="181">
        <f t="shared" si="47"/>
        <v>0</v>
      </c>
      <c r="BI252" s="181">
        <f t="shared" si="48"/>
        <v>0</v>
      </c>
      <c r="BJ252" s="15" t="s">
        <v>22</v>
      </c>
      <c r="BK252" s="181">
        <f t="shared" si="49"/>
        <v>0</v>
      </c>
      <c r="BL252" s="15" t="s">
        <v>143</v>
      </c>
      <c r="BM252" s="15" t="s">
        <v>3227</v>
      </c>
    </row>
    <row r="253" spans="2:65" s="1" customFormat="1" ht="22.5" customHeight="1">
      <c r="B253" s="32"/>
      <c r="C253" s="170" t="s">
        <v>484</v>
      </c>
      <c r="D253" s="170" t="s">
        <v>145</v>
      </c>
      <c r="E253" s="171" t="s">
        <v>3228</v>
      </c>
      <c r="F253" s="172" t="s">
        <v>3229</v>
      </c>
      <c r="G253" s="173" t="s">
        <v>192</v>
      </c>
      <c r="H253" s="174">
        <v>7.35</v>
      </c>
      <c r="I253" s="175"/>
      <c r="J253" s="176">
        <f t="shared" si="40"/>
        <v>0</v>
      </c>
      <c r="K253" s="172" t="s">
        <v>1286</v>
      </c>
      <c r="L253" s="52"/>
      <c r="M253" s="177" t="s">
        <v>20</v>
      </c>
      <c r="N253" s="178" t="s">
        <v>45</v>
      </c>
      <c r="O253" s="33"/>
      <c r="P253" s="179">
        <f t="shared" si="41"/>
        <v>0</v>
      </c>
      <c r="Q253" s="179">
        <v>0</v>
      </c>
      <c r="R253" s="179">
        <f t="shared" si="42"/>
        <v>0</v>
      </c>
      <c r="S253" s="179">
        <v>0</v>
      </c>
      <c r="T253" s="180">
        <f t="shared" si="43"/>
        <v>0</v>
      </c>
      <c r="AR253" s="15" t="s">
        <v>143</v>
      </c>
      <c r="AT253" s="15" t="s">
        <v>145</v>
      </c>
      <c r="AU253" s="15" t="s">
        <v>22</v>
      </c>
      <c r="AY253" s="15" t="s">
        <v>144</v>
      </c>
      <c r="BE253" s="181">
        <f t="shared" si="44"/>
        <v>0</v>
      </c>
      <c r="BF253" s="181">
        <f t="shared" si="45"/>
        <v>0</v>
      </c>
      <c r="BG253" s="181">
        <f t="shared" si="46"/>
        <v>0</v>
      </c>
      <c r="BH253" s="181">
        <f t="shared" si="47"/>
        <v>0</v>
      </c>
      <c r="BI253" s="181">
        <f t="shared" si="48"/>
        <v>0</v>
      </c>
      <c r="BJ253" s="15" t="s">
        <v>22</v>
      </c>
      <c r="BK253" s="181">
        <f t="shared" si="49"/>
        <v>0</v>
      </c>
      <c r="BL253" s="15" t="s">
        <v>143</v>
      </c>
      <c r="BM253" s="15" t="s">
        <v>3230</v>
      </c>
    </row>
    <row r="254" spans="2:65" s="1" customFormat="1" ht="22.5" customHeight="1">
      <c r="B254" s="32"/>
      <c r="C254" s="170" t="s">
        <v>488</v>
      </c>
      <c r="D254" s="170" t="s">
        <v>145</v>
      </c>
      <c r="E254" s="171" t="s">
        <v>3231</v>
      </c>
      <c r="F254" s="172" t="s">
        <v>3232</v>
      </c>
      <c r="G254" s="173" t="s">
        <v>192</v>
      </c>
      <c r="H254" s="174">
        <v>7.35</v>
      </c>
      <c r="I254" s="175"/>
      <c r="J254" s="176">
        <f t="shared" si="40"/>
        <v>0</v>
      </c>
      <c r="K254" s="172" t="s">
        <v>1286</v>
      </c>
      <c r="L254" s="52"/>
      <c r="M254" s="177" t="s">
        <v>20</v>
      </c>
      <c r="N254" s="178" t="s">
        <v>45</v>
      </c>
      <c r="O254" s="33"/>
      <c r="P254" s="179">
        <f t="shared" si="41"/>
        <v>0</v>
      </c>
      <c r="Q254" s="179">
        <v>0</v>
      </c>
      <c r="R254" s="179">
        <f t="shared" si="42"/>
        <v>0</v>
      </c>
      <c r="S254" s="179">
        <v>0</v>
      </c>
      <c r="T254" s="180">
        <f t="shared" si="43"/>
        <v>0</v>
      </c>
      <c r="AR254" s="15" t="s">
        <v>143</v>
      </c>
      <c r="AT254" s="15" t="s">
        <v>145</v>
      </c>
      <c r="AU254" s="15" t="s">
        <v>22</v>
      </c>
      <c r="AY254" s="15" t="s">
        <v>144</v>
      </c>
      <c r="BE254" s="181">
        <f t="shared" si="44"/>
        <v>0</v>
      </c>
      <c r="BF254" s="181">
        <f t="shared" si="45"/>
        <v>0</v>
      </c>
      <c r="BG254" s="181">
        <f t="shared" si="46"/>
        <v>0</v>
      </c>
      <c r="BH254" s="181">
        <f t="shared" si="47"/>
        <v>0</v>
      </c>
      <c r="BI254" s="181">
        <f t="shared" si="48"/>
        <v>0</v>
      </c>
      <c r="BJ254" s="15" t="s">
        <v>22</v>
      </c>
      <c r="BK254" s="181">
        <f t="shared" si="49"/>
        <v>0</v>
      </c>
      <c r="BL254" s="15" t="s">
        <v>143</v>
      </c>
      <c r="BM254" s="15" t="s">
        <v>3233</v>
      </c>
    </row>
    <row r="255" spans="2:65" s="1" customFormat="1" ht="22.5" customHeight="1">
      <c r="B255" s="32"/>
      <c r="C255" s="170" t="s">
        <v>492</v>
      </c>
      <c r="D255" s="170" t="s">
        <v>145</v>
      </c>
      <c r="E255" s="171" t="s">
        <v>3234</v>
      </c>
      <c r="F255" s="172" t="s">
        <v>3235</v>
      </c>
      <c r="G255" s="173" t="s">
        <v>1586</v>
      </c>
      <c r="H255" s="174">
        <v>40.498</v>
      </c>
      <c r="I255" s="175"/>
      <c r="J255" s="176">
        <f t="shared" si="40"/>
        <v>0</v>
      </c>
      <c r="K255" s="172" t="s">
        <v>1286</v>
      </c>
      <c r="L255" s="52"/>
      <c r="M255" s="177" t="s">
        <v>20</v>
      </c>
      <c r="N255" s="178" t="s">
        <v>45</v>
      </c>
      <c r="O255" s="33"/>
      <c r="P255" s="179">
        <f t="shared" si="41"/>
        <v>0</v>
      </c>
      <c r="Q255" s="179">
        <v>0</v>
      </c>
      <c r="R255" s="179">
        <f t="shared" si="42"/>
        <v>0</v>
      </c>
      <c r="S255" s="179">
        <v>0</v>
      </c>
      <c r="T255" s="180">
        <f t="shared" si="43"/>
        <v>0</v>
      </c>
      <c r="AR255" s="15" t="s">
        <v>143</v>
      </c>
      <c r="AT255" s="15" t="s">
        <v>145</v>
      </c>
      <c r="AU255" s="15" t="s">
        <v>22</v>
      </c>
      <c r="AY255" s="15" t="s">
        <v>144</v>
      </c>
      <c r="BE255" s="181">
        <f t="shared" si="44"/>
        <v>0</v>
      </c>
      <c r="BF255" s="181">
        <f t="shared" si="45"/>
        <v>0</v>
      </c>
      <c r="BG255" s="181">
        <f t="shared" si="46"/>
        <v>0</v>
      </c>
      <c r="BH255" s="181">
        <f t="shared" si="47"/>
        <v>0</v>
      </c>
      <c r="BI255" s="181">
        <f t="shared" si="48"/>
        <v>0</v>
      </c>
      <c r="BJ255" s="15" t="s">
        <v>22</v>
      </c>
      <c r="BK255" s="181">
        <f t="shared" si="49"/>
        <v>0</v>
      </c>
      <c r="BL255" s="15" t="s">
        <v>143</v>
      </c>
      <c r="BM255" s="15" t="s">
        <v>3236</v>
      </c>
    </row>
    <row r="256" spans="2:65" s="1" customFormat="1" ht="22.5" customHeight="1">
      <c r="B256" s="32"/>
      <c r="C256" s="170" t="s">
        <v>496</v>
      </c>
      <c r="D256" s="170" t="s">
        <v>145</v>
      </c>
      <c r="E256" s="171" t="s">
        <v>3237</v>
      </c>
      <c r="F256" s="172" t="s">
        <v>3238</v>
      </c>
      <c r="G256" s="173" t="s">
        <v>1586</v>
      </c>
      <c r="H256" s="174">
        <v>40.498</v>
      </c>
      <c r="I256" s="175"/>
      <c r="J256" s="176">
        <f t="shared" si="40"/>
        <v>0</v>
      </c>
      <c r="K256" s="172" t="s">
        <v>1286</v>
      </c>
      <c r="L256" s="52"/>
      <c r="M256" s="177" t="s">
        <v>20</v>
      </c>
      <c r="N256" s="178" t="s">
        <v>45</v>
      </c>
      <c r="O256" s="33"/>
      <c r="P256" s="179">
        <f t="shared" si="41"/>
        <v>0</v>
      </c>
      <c r="Q256" s="179">
        <v>0</v>
      </c>
      <c r="R256" s="179">
        <f t="shared" si="42"/>
        <v>0</v>
      </c>
      <c r="S256" s="179">
        <v>0</v>
      </c>
      <c r="T256" s="180">
        <f t="shared" si="43"/>
        <v>0</v>
      </c>
      <c r="AR256" s="15" t="s">
        <v>143</v>
      </c>
      <c r="AT256" s="15" t="s">
        <v>145</v>
      </c>
      <c r="AU256" s="15" t="s">
        <v>22</v>
      </c>
      <c r="AY256" s="15" t="s">
        <v>144</v>
      </c>
      <c r="BE256" s="181">
        <f t="shared" si="44"/>
        <v>0</v>
      </c>
      <c r="BF256" s="181">
        <f t="shared" si="45"/>
        <v>0</v>
      </c>
      <c r="BG256" s="181">
        <f t="shared" si="46"/>
        <v>0</v>
      </c>
      <c r="BH256" s="181">
        <f t="shared" si="47"/>
        <v>0</v>
      </c>
      <c r="BI256" s="181">
        <f t="shared" si="48"/>
        <v>0</v>
      </c>
      <c r="BJ256" s="15" t="s">
        <v>22</v>
      </c>
      <c r="BK256" s="181">
        <f t="shared" si="49"/>
        <v>0</v>
      </c>
      <c r="BL256" s="15" t="s">
        <v>143</v>
      </c>
      <c r="BM256" s="15" t="s">
        <v>3239</v>
      </c>
    </row>
    <row r="257" spans="2:65" s="1" customFormat="1" ht="22.5" customHeight="1">
      <c r="B257" s="32"/>
      <c r="C257" s="170" t="s">
        <v>500</v>
      </c>
      <c r="D257" s="170" t="s">
        <v>145</v>
      </c>
      <c r="E257" s="171" t="s">
        <v>3240</v>
      </c>
      <c r="F257" s="172" t="s">
        <v>3241</v>
      </c>
      <c r="G257" s="173" t="s">
        <v>1903</v>
      </c>
      <c r="H257" s="174">
        <v>7</v>
      </c>
      <c r="I257" s="175"/>
      <c r="J257" s="176">
        <f t="shared" si="40"/>
        <v>0</v>
      </c>
      <c r="K257" s="172" t="s">
        <v>1286</v>
      </c>
      <c r="L257" s="52"/>
      <c r="M257" s="177" t="s">
        <v>20</v>
      </c>
      <c r="N257" s="178" t="s">
        <v>45</v>
      </c>
      <c r="O257" s="33"/>
      <c r="P257" s="179">
        <f t="shared" si="41"/>
        <v>0</v>
      </c>
      <c r="Q257" s="179">
        <v>0</v>
      </c>
      <c r="R257" s="179">
        <f t="shared" si="42"/>
        <v>0</v>
      </c>
      <c r="S257" s="179">
        <v>0</v>
      </c>
      <c r="T257" s="180">
        <f t="shared" si="43"/>
        <v>0</v>
      </c>
      <c r="AR257" s="15" t="s">
        <v>143</v>
      </c>
      <c r="AT257" s="15" t="s">
        <v>145</v>
      </c>
      <c r="AU257" s="15" t="s">
        <v>22</v>
      </c>
      <c r="AY257" s="15" t="s">
        <v>144</v>
      </c>
      <c r="BE257" s="181">
        <f t="shared" si="44"/>
        <v>0</v>
      </c>
      <c r="BF257" s="181">
        <f t="shared" si="45"/>
        <v>0</v>
      </c>
      <c r="BG257" s="181">
        <f t="shared" si="46"/>
        <v>0</v>
      </c>
      <c r="BH257" s="181">
        <f t="shared" si="47"/>
        <v>0</v>
      </c>
      <c r="BI257" s="181">
        <f t="shared" si="48"/>
        <v>0</v>
      </c>
      <c r="BJ257" s="15" t="s">
        <v>22</v>
      </c>
      <c r="BK257" s="181">
        <f t="shared" si="49"/>
        <v>0</v>
      </c>
      <c r="BL257" s="15" t="s">
        <v>143</v>
      </c>
      <c r="BM257" s="15" t="s">
        <v>3242</v>
      </c>
    </row>
    <row r="258" spans="2:65" s="1" customFormat="1" ht="22.5" customHeight="1">
      <c r="B258" s="32"/>
      <c r="C258" s="170" t="s">
        <v>504</v>
      </c>
      <c r="D258" s="170" t="s">
        <v>145</v>
      </c>
      <c r="E258" s="171" t="s">
        <v>3243</v>
      </c>
      <c r="F258" s="172" t="s">
        <v>3244</v>
      </c>
      <c r="G258" s="173" t="s">
        <v>1903</v>
      </c>
      <c r="H258" s="174">
        <v>1</v>
      </c>
      <c r="I258" s="175"/>
      <c r="J258" s="176">
        <f t="shared" si="40"/>
        <v>0</v>
      </c>
      <c r="K258" s="172" t="s">
        <v>1286</v>
      </c>
      <c r="L258" s="52"/>
      <c r="M258" s="177" t="s">
        <v>20</v>
      </c>
      <c r="N258" s="178" t="s">
        <v>45</v>
      </c>
      <c r="O258" s="33"/>
      <c r="P258" s="179">
        <f t="shared" si="41"/>
        <v>0</v>
      </c>
      <c r="Q258" s="179">
        <v>0</v>
      </c>
      <c r="R258" s="179">
        <f t="shared" si="42"/>
        <v>0</v>
      </c>
      <c r="S258" s="179">
        <v>0</v>
      </c>
      <c r="T258" s="180">
        <f t="shared" si="43"/>
        <v>0</v>
      </c>
      <c r="AR258" s="15" t="s">
        <v>143</v>
      </c>
      <c r="AT258" s="15" t="s">
        <v>145</v>
      </c>
      <c r="AU258" s="15" t="s">
        <v>22</v>
      </c>
      <c r="AY258" s="15" t="s">
        <v>144</v>
      </c>
      <c r="BE258" s="181">
        <f t="shared" si="44"/>
        <v>0</v>
      </c>
      <c r="BF258" s="181">
        <f t="shared" si="45"/>
        <v>0</v>
      </c>
      <c r="BG258" s="181">
        <f t="shared" si="46"/>
        <v>0</v>
      </c>
      <c r="BH258" s="181">
        <f t="shared" si="47"/>
        <v>0</v>
      </c>
      <c r="BI258" s="181">
        <f t="shared" si="48"/>
        <v>0</v>
      </c>
      <c r="BJ258" s="15" t="s">
        <v>22</v>
      </c>
      <c r="BK258" s="181">
        <f t="shared" si="49"/>
        <v>0</v>
      </c>
      <c r="BL258" s="15" t="s">
        <v>143</v>
      </c>
      <c r="BM258" s="15" t="s">
        <v>3245</v>
      </c>
    </row>
    <row r="259" spans="2:65" s="1" customFormat="1" ht="22.5" customHeight="1">
      <c r="B259" s="32"/>
      <c r="C259" s="170" t="s">
        <v>508</v>
      </c>
      <c r="D259" s="170" t="s">
        <v>145</v>
      </c>
      <c r="E259" s="171" t="s">
        <v>3246</v>
      </c>
      <c r="F259" s="172" t="s">
        <v>3247</v>
      </c>
      <c r="G259" s="173" t="s">
        <v>1903</v>
      </c>
      <c r="H259" s="174">
        <v>1</v>
      </c>
      <c r="I259" s="175"/>
      <c r="J259" s="176">
        <f t="shared" si="40"/>
        <v>0</v>
      </c>
      <c r="K259" s="172" t="s">
        <v>1286</v>
      </c>
      <c r="L259" s="52"/>
      <c r="M259" s="177" t="s">
        <v>20</v>
      </c>
      <c r="N259" s="178" t="s">
        <v>45</v>
      </c>
      <c r="O259" s="33"/>
      <c r="P259" s="179">
        <f t="shared" si="41"/>
        <v>0</v>
      </c>
      <c r="Q259" s="179">
        <v>0</v>
      </c>
      <c r="R259" s="179">
        <f t="shared" si="42"/>
        <v>0</v>
      </c>
      <c r="S259" s="179">
        <v>0</v>
      </c>
      <c r="T259" s="180">
        <f t="shared" si="43"/>
        <v>0</v>
      </c>
      <c r="AR259" s="15" t="s">
        <v>143</v>
      </c>
      <c r="AT259" s="15" t="s">
        <v>145</v>
      </c>
      <c r="AU259" s="15" t="s">
        <v>22</v>
      </c>
      <c r="AY259" s="15" t="s">
        <v>144</v>
      </c>
      <c r="BE259" s="181">
        <f t="shared" si="44"/>
        <v>0</v>
      </c>
      <c r="BF259" s="181">
        <f t="shared" si="45"/>
        <v>0</v>
      </c>
      <c r="BG259" s="181">
        <f t="shared" si="46"/>
        <v>0</v>
      </c>
      <c r="BH259" s="181">
        <f t="shared" si="47"/>
        <v>0</v>
      </c>
      <c r="BI259" s="181">
        <f t="shared" si="48"/>
        <v>0</v>
      </c>
      <c r="BJ259" s="15" t="s">
        <v>22</v>
      </c>
      <c r="BK259" s="181">
        <f t="shared" si="49"/>
        <v>0</v>
      </c>
      <c r="BL259" s="15" t="s">
        <v>143</v>
      </c>
      <c r="BM259" s="15" t="s">
        <v>3248</v>
      </c>
    </row>
    <row r="260" spans="2:65" s="1" customFormat="1" ht="22.5" customHeight="1">
      <c r="B260" s="32"/>
      <c r="C260" s="170" t="s">
        <v>512</v>
      </c>
      <c r="D260" s="170" t="s">
        <v>145</v>
      </c>
      <c r="E260" s="171" t="s">
        <v>3249</v>
      </c>
      <c r="F260" s="172" t="s">
        <v>3250</v>
      </c>
      <c r="G260" s="173" t="s">
        <v>1903</v>
      </c>
      <c r="H260" s="174">
        <v>2</v>
      </c>
      <c r="I260" s="175"/>
      <c r="J260" s="176">
        <f t="shared" si="40"/>
        <v>0</v>
      </c>
      <c r="K260" s="172" t="s">
        <v>1286</v>
      </c>
      <c r="L260" s="52"/>
      <c r="M260" s="177" t="s">
        <v>20</v>
      </c>
      <c r="N260" s="178" t="s">
        <v>45</v>
      </c>
      <c r="O260" s="33"/>
      <c r="P260" s="179">
        <f t="shared" si="41"/>
        <v>0</v>
      </c>
      <c r="Q260" s="179">
        <v>0</v>
      </c>
      <c r="R260" s="179">
        <f t="shared" si="42"/>
        <v>0</v>
      </c>
      <c r="S260" s="179">
        <v>0</v>
      </c>
      <c r="T260" s="180">
        <f t="shared" si="43"/>
        <v>0</v>
      </c>
      <c r="AR260" s="15" t="s">
        <v>143</v>
      </c>
      <c r="AT260" s="15" t="s">
        <v>145</v>
      </c>
      <c r="AU260" s="15" t="s">
        <v>22</v>
      </c>
      <c r="AY260" s="15" t="s">
        <v>144</v>
      </c>
      <c r="BE260" s="181">
        <f t="shared" si="44"/>
        <v>0</v>
      </c>
      <c r="BF260" s="181">
        <f t="shared" si="45"/>
        <v>0</v>
      </c>
      <c r="BG260" s="181">
        <f t="shared" si="46"/>
        <v>0</v>
      </c>
      <c r="BH260" s="181">
        <f t="shared" si="47"/>
        <v>0</v>
      </c>
      <c r="BI260" s="181">
        <f t="shared" si="48"/>
        <v>0</v>
      </c>
      <c r="BJ260" s="15" t="s">
        <v>22</v>
      </c>
      <c r="BK260" s="181">
        <f t="shared" si="49"/>
        <v>0</v>
      </c>
      <c r="BL260" s="15" t="s">
        <v>143</v>
      </c>
      <c r="BM260" s="15" t="s">
        <v>3251</v>
      </c>
    </row>
    <row r="261" spans="2:65" s="1" customFormat="1" ht="22.5" customHeight="1">
      <c r="B261" s="32"/>
      <c r="C261" s="170" t="s">
        <v>516</v>
      </c>
      <c r="D261" s="170" t="s">
        <v>145</v>
      </c>
      <c r="E261" s="171" t="s">
        <v>3252</v>
      </c>
      <c r="F261" s="172" t="s">
        <v>3253</v>
      </c>
      <c r="G261" s="173" t="s">
        <v>1903</v>
      </c>
      <c r="H261" s="174">
        <v>1</v>
      </c>
      <c r="I261" s="175"/>
      <c r="J261" s="176">
        <f t="shared" si="40"/>
        <v>0</v>
      </c>
      <c r="K261" s="172" t="s">
        <v>1286</v>
      </c>
      <c r="L261" s="52"/>
      <c r="M261" s="177" t="s">
        <v>20</v>
      </c>
      <c r="N261" s="178" t="s">
        <v>45</v>
      </c>
      <c r="O261" s="33"/>
      <c r="P261" s="179">
        <f t="shared" si="41"/>
        <v>0</v>
      </c>
      <c r="Q261" s="179">
        <v>0</v>
      </c>
      <c r="R261" s="179">
        <f t="shared" si="42"/>
        <v>0</v>
      </c>
      <c r="S261" s="179">
        <v>0</v>
      </c>
      <c r="T261" s="180">
        <f t="shared" si="43"/>
        <v>0</v>
      </c>
      <c r="AR261" s="15" t="s">
        <v>143</v>
      </c>
      <c r="AT261" s="15" t="s">
        <v>145</v>
      </c>
      <c r="AU261" s="15" t="s">
        <v>22</v>
      </c>
      <c r="AY261" s="15" t="s">
        <v>144</v>
      </c>
      <c r="BE261" s="181">
        <f t="shared" si="44"/>
        <v>0</v>
      </c>
      <c r="BF261" s="181">
        <f t="shared" si="45"/>
        <v>0</v>
      </c>
      <c r="BG261" s="181">
        <f t="shared" si="46"/>
        <v>0</v>
      </c>
      <c r="BH261" s="181">
        <f t="shared" si="47"/>
        <v>0</v>
      </c>
      <c r="BI261" s="181">
        <f t="shared" si="48"/>
        <v>0</v>
      </c>
      <c r="BJ261" s="15" t="s">
        <v>22</v>
      </c>
      <c r="BK261" s="181">
        <f t="shared" si="49"/>
        <v>0</v>
      </c>
      <c r="BL261" s="15" t="s">
        <v>143</v>
      </c>
      <c r="BM261" s="15" t="s">
        <v>3254</v>
      </c>
    </row>
    <row r="262" spans="2:65" s="1" customFormat="1" ht="22.5" customHeight="1">
      <c r="B262" s="32"/>
      <c r="C262" s="170" t="s">
        <v>520</v>
      </c>
      <c r="D262" s="170" t="s">
        <v>145</v>
      </c>
      <c r="E262" s="171" t="s">
        <v>3255</v>
      </c>
      <c r="F262" s="172" t="s">
        <v>3256</v>
      </c>
      <c r="G262" s="173" t="s">
        <v>1903</v>
      </c>
      <c r="H262" s="174">
        <v>1</v>
      </c>
      <c r="I262" s="175"/>
      <c r="J262" s="176">
        <f t="shared" si="40"/>
        <v>0</v>
      </c>
      <c r="K262" s="172" t="s">
        <v>1286</v>
      </c>
      <c r="L262" s="52"/>
      <c r="M262" s="177" t="s">
        <v>20</v>
      </c>
      <c r="N262" s="178" t="s">
        <v>45</v>
      </c>
      <c r="O262" s="33"/>
      <c r="P262" s="179">
        <f t="shared" si="41"/>
        <v>0</v>
      </c>
      <c r="Q262" s="179">
        <v>0</v>
      </c>
      <c r="R262" s="179">
        <f t="shared" si="42"/>
        <v>0</v>
      </c>
      <c r="S262" s="179">
        <v>0</v>
      </c>
      <c r="T262" s="180">
        <f t="shared" si="43"/>
        <v>0</v>
      </c>
      <c r="AR262" s="15" t="s">
        <v>143</v>
      </c>
      <c r="AT262" s="15" t="s">
        <v>145</v>
      </c>
      <c r="AU262" s="15" t="s">
        <v>22</v>
      </c>
      <c r="AY262" s="15" t="s">
        <v>144</v>
      </c>
      <c r="BE262" s="181">
        <f t="shared" si="44"/>
        <v>0</v>
      </c>
      <c r="BF262" s="181">
        <f t="shared" si="45"/>
        <v>0</v>
      </c>
      <c r="BG262" s="181">
        <f t="shared" si="46"/>
        <v>0</v>
      </c>
      <c r="BH262" s="181">
        <f t="shared" si="47"/>
        <v>0</v>
      </c>
      <c r="BI262" s="181">
        <f t="shared" si="48"/>
        <v>0</v>
      </c>
      <c r="BJ262" s="15" t="s">
        <v>22</v>
      </c>
      <c r="BK262" s="181">
        <f t="shared" si="49"/>
        <v>0</v>
      </c>
      <c r="BL262" s="15" t="s">
        <v>143</v>
      </c>
      <c r="BM262" s="15" t="s">
        <v>3257</v>
      </c>
    </row>
    <row r="263" spans="2:65" s="1" customFormat="1" ht="22.5" customHeight="1">
      <c r="B263" s="32"/>
      <c r="C263" s="170" t="s">
        <v>524</v>
      </c>
      <c r="D263" s="170" t="s">
        <v>145</v>
      </c>
      <c r="E263" s="171" t="s">
        <v>3258</v>
      </c>
      <c r="F263" s="172" t="s">
        <v>3259</v>
      </c>
      <c r="G263" s="173" t="s">
        <v>1903</v>
      </c>
      <c r="H263" s="174">
        <v>1</v>
      </c>
      <c r="I263" s="175"/>
      <c r="J263" s="176">
        <f t="shared" si="40"/>
        <v>0</v>
      </c>
      <c r="K263" s="172" t="s">
        <v>1286</v>
      </c>
      <c r="L263" s="52"/>
      <c r="M263" s="177" t="s">
        <v>20</v>
      </c>
      <c r="N263" s="178" t="s">
        <v>45</v>
      </c>
      <c r="O263" s="33"/>
      <c r="P263" s="179">
        <f t="shared" si="41"/>
        <v>0</v>
      </c>
      <c r="Q263" s="179">
        <v>0</v>
      </c>
      <c r="R263" s="179">
        <f t="shared" si="42"/>
        <v>0</v>
      </c>
      <c r="S263" s="179">
        <v>0</v>
      </c>
      <c r="T263" s="180">
        <f t="shared" si="43"/>
        <v>0</v>
      </c>
      <c r="AR263" s="15" t="s">
        <v>143</v>
      </c>
      <c r="AT263" s="15" t="s">
        <v>145</v>
      </c>
      <c r="AU263" s="15" t="s">
        <v>22</v>
      </c>
      <c r="AY263" s="15" t="s">
        <v>144</v>
      </c>
      <c r="BE263" s="181">
        <f t="shared" si="44"/>
        <v>0</v>
      </c>
      <c r="BF263" s="181">
        <f t="shared" si="45"/>
        <v>0</v>
      </c>
      <c r="BG263" s="181">
        <f t="shared" si="46"/>
        <v>0</v>
      </c>
      <c r="BH263" s="181">
        <f t="shared" si="47"/>
        <v>0</v>
      </c>
      <c r="BI263" s="181">
        <f t="shared" si="48"/>
        <v>0</v>
      </c>
      <c r="BJ263" s="15" t="s">
        <v>22</v>
      </c>
      <c r="BK263" s="181">
        <f t="shared" si="49"/>
        <v>0</v>
      </c>
      <c r="BL263" s="15" t="s">
        <v>143</v>
      </c>
      <c r="BM263" s="15" t="s">
        <v>3260</v>
      </c>
    </row>
    <row r="264" spans="2:65" s="1" customFormat="1" ht="22.5" customHeight="1">
      <c r="B264" s="32"/>
      <c r="C264" s="170" t="s">
        <v>528</v>
      </c>
      <c r="D264" s="170" t="s">
        <v>145</v>
      </c>
      <c r="E264" s="171" t="s">
        <v>3261</v>
      </c>
      <c r="F264" s="172" t="s">
        <v>3262</v>
      </c>
      <c r="G264" s="173" t="s">
        <v>1903</v>
      </c>
      <c r="H264" s="174">
        <v>2</v>
      </c>
      <c r="I264" s="175"/>
      <c r="J264" s="176">
        <f t="shared" si="40"/>
        <v>0</v>
      </c>
      <c r="K264" s="172" t="s">
        <v>1286</v>
      </c>
      <c r="L264" s="52"/>
      <c r="M264" s="177" t="s">
        <v>20</v>
      </c>
      <c r="N264" s="178" t="s">
        <v>45</v>
      </c>
      <c r="O264" s="33"/>
      <c r="P264" s="179">
        <f t="shared" si="41"/>
        <v>0</v>
      </c>
      <c r="Q264" s="179">
        <v>0</v>
      </c>
      <c r="R264" s="179">
        <f t="shared" si="42"/>
        <v>0</v>
      </c>
      <c r="S264" s="179">
        <v>0</v>
      </c>
      <c r="T264" s="180">
        <f t="shared" si="43"/>
        <v>0</v>
      </c>
      <c r="AR264" s="15" t="s">
        <v>143</v>
      </c>
      <c r="AT264" s="15" t="s">
        <v>145</v>
      </c>
      <c r="AU264" s="15" t="s">
        <v>22</v>
      </c>
      <c r="AY264" s="15" t="s">
        <v>144</v>
      </c>
      <c r="BE264" s="181">
        <f t="shared" si="44"/>
        <v>0</v>
      </c>
      <c r="BF264" s="181">
        <f t="shared" si="45"/>
        <v>0</v>
      </c>
      <c r="BG264" s="181">
        <f t="shared" si="46"/>
        <v>0</v>
      </c>
      <c r="BH264" s="181">
        <f t="shared" si="47"/>
        <v>0</v>
      </c>
      <c r="BI264" s="181">
        <f t="shared" si="48"/>
        <v>0</v>
      </c>
      <c r="BJ264" s="15" t="s">
        <v>22</v>
      </c>
      <c r="BK264" s="181">
        <f t="shared" si="49"/>
        <v>0</v>
      </c>
      <c r="BL264" s="15" t="s">
        <v>143</v>
      </c>
      <c r="BM264" s="15" t="s">
        <v>3263</v>
      </c>
    </row>
    <row r="265" spans="2:65" s="1" customFormat="1" ht="22.5" customHeight="1">
      <c r="B265" s="32"/>
      <c r="C265" s="170" t="s">
        <v>532</v>
      </c>
      <c r="D265" s="170" t="s">
        <v>145</v>
      </c>
      <c r="E265" s="171" t="s">
        <v>3264</v>
      </c>
      <c r="F265" s="172" t="s">
        <v>3265</v>
      </c>
      <c r="G265" s="173" t="s">
        <v>1903</v>
      </c>
      <c r="H265" s="174">
        <v>2</v>
      </c>
      <c r="I265" s="175"/>
      <c r="J265" s="176">
        <f t="shared" si="40"/>
        <v>0</v>
      </c>
      <c r="K265" s="172" t="s">
        <v>1286</v>
      </c>
      <c r="L265" s="52"/>
      <c r="M265" s="177" t="s">
        <v>20</v>
      </c>
      <c r="N265" s="178" t="s">
        <v>45</v>
      </c>
      <c r="O265" s="33"/>
      <c r="P265" s="179">
        <f t="shared" si="41"/>
        <v>0</v>
      </c>
      <c r="Q265" s="179">
        <v>0</v>
      </c>
      <c r="R265" s="179">
        <f t="shared" si="42"/>
        <v>0</v>
      </c>
      <c r="S265" s="179">
        <v>0</v>
      </c>
      <c r="T265" s="180">
        <f t="shared" si="43"/>
        <v>0</v>
      </c>
      <c r="AR265" s="15" t="s">
        <v>143</v>
      </c>
      <c r="AT265" s="15" t="s">
        <v>145</v>
      </c>
      <c r="AU265" s="15" t="s">
        <v>22</v>
      </c>
      <c r="AY265" s="15" t="s">
        <v>144</v>
      </c>
      <c r="BE265" s="181">
        <f t="shared" si="44"/>
        <v>0</v>
      </c>
      <c r="BF265" s="181">
        <f t="shared" si="45"/>
        <v>0</v>
      </c>
      <c r="BG265" s="181">
        <f t="shared" si="46"/>
        <v>0</v>
      </c>
      <c r="BH265" s="181">
        <f t="shared" si="47"/>
        <v>0</v>
      </c>
      <c r="BI265" s="181">
        <f t="shared" si="48"/>
        <v>0</v>
      </c>
      <c r="BJ265" s="15" t="s">
        <v>22</v>
      </c>
      <c r="BK265" s="181">
        <f t="shared" si="49"/>
        <v>0</v>
      </c>
      <c r="BL265" s="15" t="s">
        <v>143</v>
      </c>
      <c r="BM265" s="15" t="s">
        <v>3266</v>
      </c>
    </row>
    <row r="266" spans="2:65" s="1" customFormat="1" ht="22.5" customHeight="1">
      <c r="B266" s="32"/>
      <c r="C266" s="170" t="s">
        <v>536</v>
      </c>
      <c r="D266" s="170" t="s">
        <v>145</v>
      </c>
      <c r="E266" s="171" t="s">
        <v>3267</v>
      </c>
      <c r="F266" s="172" t="s">
        <v>3268</v>
      </c>
      <c r="G266" s="173" t="s">
        <v>1903</v>
      </c>
      <c r="H266" s="174">
        <v>2</v>
      </c>
      <c r="I266" s="175"/>
      <c r="J266" s="176">
        <f t="shared" si="40"/>
        <v>0</v>
      </c>
      <c r="K266" s="172" t="s">
        <v>1286</v>
      </c>
      <c r="L266" s="52"/>
      <c r="M266" s="177" t="s">
        <v>20</v>
      </c>
      <c r="N266" s="178" t="s">
        <v>45</v>
      </c>
      <c r="O266" s="33"/>
      <c r="P266" s="179">
        <f t="shared" si="41"/>
        <v>0</v>
      </c>
      <c r="Q266" s="179">
        <v>0</v>
      </c>
      <c r="R266" s="179">
        <f t="shared" si="42"/>
        <v>0</v>
      </c>
      <c r="S266" s="179">
        <v>0</v>
      </c>
      <c r="T266" s="180">
        <f t="shared" si="43"/>
        <v>0</v>
      </c>
      <c r="AR266" s="15" t="s">
        <v>143</v>
      </c>
      <c r="AT266" s="15" t="s">
        <v>145</v>
      </c>
      <c r="AU266" s="15" t="s">
        <v>22</v>
      </c>
      <c r="AY266" s="15" t="s">
        <v>144</v>
      </c>
      <c r="BE266" s="181">
        <f t="shared" si="44"/>
        <v>0</v>
      </c>
      <c r="BF266" s="181">
        <f t="shared" si="45"/>
        <v>0</v>
      </c>
      <c r="BG266" s="181">
        <f t="shared" si="46"/>
        <v>0</v>
      </c>
      <c r="BH266" s="181">
        <f t="shared" si="47"/>
        <v>0</v>
      </c>
      <c r="BI266" s="181">
        <f t="shared" si="48"/>
        <v>0</v>
      </c>
      <c r="BJ266" s="15" t="s">
        <v>22</v>
      </c>
      <c r="BK266" s="181">
        <f t="shared" si="49"/>
        <v>0</v>
      </c>
      <c r="BL266" s="15" t="s">
        <v>143</v>
      </c>
      <c r="BM266" s="15" t="s">
        <v>3269</v>
      </c>
    </row>
    <row r="267" spans="2:65" s="1" customFormat="1" ht="22.5" customHeight="1">
      <c r="B267" s="32"/>
      <c r="C267" s="170" t="s">
        <v>540</v>
      </c>
      <c r="D267" s="170" t="s">
        <v>145</v>
      </c>
      <c r="E267" s="171" t="s">
        <v>3270</v>
      </c>
      <c r="F267" s="172" t="s">
        <v>3271</v>
      </c>
      <c r="G267" s="173" t="s">
        <v>192</v>
      </c>
      <c r="H267" s="174">
        <v>1</v>
      </c>
      <c r="I267" s="175"/>
      <c r="J267" s="176">
        <f t="shared" si="40"/>
        <v>0</v>
      </c>
      <c r="K267" s="172" t="s">
        <v>1286</v>
      </c>
      <c r="L267" s="52"/>
      <c r="M267" s="177" t="s">
        <v>20</v>
      </c>
      <c r="N267" s="178" t="s">
        <v>45</v>
      </c>
      <c r="O267" s="33"/>
      <c r="P267" s="179">
        <f t="shared" si="41"/>
        <v>0</v>
      </c>
      <c r="Q267" s="179">
        <v>0</v>
      </c>
      <c r="R267" s="179">
        <f t="shared" si="42"/>
        <v>0</v>
      </c>
      <c r="S267" s="179">
        <v>0</v>
      </c>
      <c r="T267" s="180">
        <f t="shared" si="43"/>
        <v>0</v>
      </c>
      <c r="AR267" s="15" t="s">
        <v>143</v>
      </c>
      <c r="AT267" s="15" t="s">
        <v>145</v>
      </c>
      <c r="AU267" s="15" t="s">
        <v>22</v>
      </c>
      <c r="AY267" s="15" t="s">
        <v>144</v>
      </c>
      <c r="BE267" s="181">
        <f t="shared" si="44"/>
        <v>0</v>
      </c>
      <c r="BF267" s="181">
        <f t="shared" si="45"/>
        <v>0</v>
      </c>
      <c r="BG267" s="181">
        <f t="shared" si="46"/>
        <v>0</v>
      </c>
      <c r="BH267" s="181">
        <f t="shared" si="47"/>
        <v>0</v>
      </c>
      <c r="BI267" s="181">
        <f t="shared" si="48"/>
        <v>0</v>
      </c>
      <c r="BJ267" s="15" t="s">
        <v>22</v>
      </c>
      <c r="BK267" s="181">
        <f t="shared" si="49"/>
        <v>0</v>
      </c>
      <c r="BL267" s="15" t="s">
        <v>143</v>
      </c>
      <c r="BM267" s="15" t="s">
        <v>3272</v>
      </c>
    </row>
    <row r="268" spans="2:65" s="1" customFormat="1" ht="22.5" customHeight="1">
      <c r="B268" s="32"/>
      <c r="C268" s="170" t="s">
        <v>544</v>
      </c>
      <c r="D268" s="170" t="s">
        <v>145</v>
      </c>
      <c r="E268" s="171" t="s">
        <v>3273</v>
      </c>
      <c r="F268" s="172" t="s">
        <v>3274</v>
      </c>
      <c r="G268" s="173" t="s">
        <v>1550</v>
      </c>
      <c r="H268" s="174">
        <v>1070.96</v>
      </c>
      <c r="I268" s="175"/>
      <c r="J268" s="176">
        <f t="shared" si="40"/>
        <v>0</v>
      </c>
      <c r="K268" s="172" t="s">
        <v>1286</v>
      </c>
      <c r="L268" s="52"/>
      <c r="M268" s="177" t="s">
        <v>20</v>
      </c>
      <c r="N268" s="178" t="s">
        <v>45</v>
      </c>
      <c r="O268" s="33"/>
      <c r="P268" s="179">
        <f t="shared" si="41"/>
        <v>0</v>
      </c>
      <c r="Q268" s="179">
        <v>0</v>
      </c>
      <c r="R268" s="179">
        <f t="shared" si="42"/>
        <v>0</v>
      </c>
      <c r="S268" s="179">
        <v>0</v>
      </c>
      <c r="T268" s="180">
        <f t="shared" si="43"/>
        <v>0</v>
      </c>
      <c r="AR268" s="15" t="s">
        <v>143</v>
      </c>
      <c r="AT268" s="15" t="s">
        <v>145</v>
      </c>
      <c r="AU268" s="15" t="s">
        <v>22</v>
      </c>
      <c r="AY268" s="15" t="s">
        <v>144</v>
      </c>
      <c r="BE268" s="181">
        <f t="shared" si="44"/>
        <v>0</v>
      </c>
      <c r="BF268" s="181">
        <f t="shared" si="45"/>
        <v>0</v>
      </c>
      <c r="BG268" s="181">
        <f t="shared" si="46"/>
        <v>0</v>
      </c>
      <c r="BH268" s="181">
        <f t="shared" si="47"/>
        <v>0</v>
      </c>
      <c r="BI268" s="181">
        <f t="shared" si="48"/>
        <v>0</v>
      </c>
      <c r="BJ268" s="15" t="s">
        <v>22</v>
      </c>
      <c r="BK268" s="181">
        <f t="shared" si="49"/>
        <v>0</v>
      </c>
      <c r="BL268" s="15" t="s">
        <v>143</v>
      </c>
      <c r="BM268" s="15" t="s">
        <v>3275</v>
      </c>
    </row>
    <row r="269" spans="2:65" s="1" customFormat="1" ht="22.5" customHeight="1">
      <c r="B269" s="32"/>
      <c r="C269" s="170" t="s">
        <v>548</v>
      </c>
      <c r="D269" s="170" t="s">
        <v>145</v>
      </c>
      <c r="E269" s="171" t="s">
        <v>3276</v>
      </c>
      <c r="F269" s="172" t="s">
        <v>3277</v>
      </c>
      <c r="G269" s="173" t="s">
        <v>1550</v>
      </c>
      <c r="H269" s="174">
        <v>3.06</v>
      </c>
      <c r="I269" s="175"/>
      <c r="J269" s="176">
        <f t="shared" si="40"/>
        <v>0</v>
      </c>
      <c r="K269" s="172" t="s">
        <v>1286</v>
      </c>
      <c r="L269" s="52"/>
      <c r="M269" s="177" t="s">
        <v>20</v>
      </c>
      <c r="N269" s="178" t="s">
        <v>45</v>
      </c>
      <c r="O269" s="33"/>
      <c r="P269" s="179">
        <f t="shared" si="41"/>
        <v>0</v>
      </c>
      <c r="Q269" s="179">
        <v>0</v>
      </c>
      <c r="R269" s="179">
        <f t="shared" si="42"/>
        <v>0</v>
      </c>
      <c r="S269" s="179">
        <v>0</v>
      </c>
      <c r="T269" s="180">
        <f t="shared" si="43"/>
        <v>0</v>
      </c>
      <c r="AR269" s="15" t="s">
        <v>143</v>
      </c>
      <c r="AT269" s="15" t="s">
        <v>145</v>
      </c>
      <c r="AU269" s="15" t="s">
        <v>22</v>
      </c>
      <c r="AY269" s="15" t="s">
        <v>144</v>
      </c>
      <c r="BE269" s="181">
        <f t="shared" si="44"/>
        <v>0</v>
      </c>
      <c r="BF269" s="181">
        <f t="shared" si="45"/>
        <v>0</v>
      </c>
      <c r="BG269" s="181">
        <f t="shared" si="46"/>
        <v>0</v>
      </c>
      <c r="BH269" s="181">
        <f t="shared" si="47"/>
        <v>0</v>
      </c>
      <c r="BI269" s="181">
        <f t="shared" si="48"/>
        <v>0</v>
      </c>
      <c r="BJ269" s="15" t="s">
        <v>22</v>
      </c>
      <c r="BK269" s="181">
        <f t="shared" si="49"/>
        <v>0</v>
      </c>
      <c r="BL269" s="15" t="s">
        <v>143</v>
      </c>
      <c r="BM269" s="15" t="s">
        <v>3278</v>
      </c>
    </row>
    <row r="270" spans="2:65" s="1" customFormat="1" ht="22.5" customHeight="1">
      <c r="B270" s="32"/>
      <c r="C270" s="170" t="s">
        <v>552</v>
      </c>
      <c r="D270" s="170" t="s">
        <v>145</v>
      </c>
      <c r="E270" s="171" t="s">
        <v>3279</v>
      </c>
      <c r="F270" s="172" t="s">
        <v>3280</v>
      </c>
      <c r="G270" s="173" t="s">
        <v>1903</v>
      </c>
      <c r="H270" s="174">
        <v>16</v>
      </c>
      <c r="I270" s="175"/>
      <c r="J270" s="176">
        <f t="shared" si="40"/>
        <v>0</v>
      </c>
      <c r="K270" s="172" t="s">
        <v>1286</v>
      </c>
      <c r="L270" s="52"/>
      <c r="M270" s="177" t="s">
        <v>20</v>
      </c>
      <c r="N270" s="178" t="s">
        <v>45</v>
      </c>
      <c r="O270" s="33"/>
      <c r="P270" s="179">
        <f t="shared" si="41"/>
        <v>0</v>
      </c>
      <c r="Q270" s="179">
        <v>0</v>
      </c>
      <c r="R270" s="179">
        <f t="shared" si="42"/>
        <v>0</v>
      </c>
      <c r="S270" s="179">
        <v>0</v>
      </c>
      <c r="T270" s="180">
        <f t="shared" si="43"/>
        <v>0</v>
      </c>
      <c r="AR270" s="15" t="s">
        <v>143</v>
      </c>
      <c r="AT270" s="15" t="s">
        <v>145</v>
      </c>
      <c r="AU270" s="15" t="s">
        <v>22</v>
      </c>
      <c r="AY270" s="15" t="s">
        <v>144</v>
      </c>
      <c r="BE270" s="181">
        <f t="shared" si="44"/>
        <v>0</v>
      </c>
      <c r="BF270" s="181">
        <f t="shared" si="45"/>
        <v>0</v>
      </c>
      <c r="BG270" s="181">
        <f t="shared" si="46"/>
        <v>0</v>
      </c>
      <c r="BH270" s="181">
        <f t="shared" si="47"/>
        <v>0</v>
      </c>
      <c r="BI270" s="181">
        <f t="shared" si="48"/>
        <v>0</v>
      </c>
      <c r="BJ270" s="15" t="s">
        <v>22</v>
      </c>
      <c r="BK270" s="181">
        <f t="shared" si="49"/>
        <v>0</v>
      </c>
      <c r="BL270" s="15" t="s">
        <v>143</v>
      </c>
      <c r="BM270" s="15" t="s">
        <v>3281</v>
      </c>
    </row>
    <row r="271" spans="2:65" s="1" customFormat="1" ht="22.5" customHeight="1">
      <c r="B271" s="32"/>
      <c r="C271" s="170" t="s">
        <v>556</v>
      </c>
      <c r="D271" s="170" t="s">
        <v>145</v>
      </c>
      <c r="E271" s="171" t="s">
        <v>3282</v>
      </c>
      <c r="F271" s="172" t="s">
        <v>3283</v>
      </c>
      <c r="G271" s="173" t="s">
        <v>1903</v>
      </c>
      <c r="H271" s="174">
        <v>16</v>
      </c>
      <c r="I271" s="175"/>
      <c r="J271" s="176">
        <f t="shared" si="40"/>
        <v>0</v>
      </c>
      <c r="K271" s="172" t="s">
        <v>1286</v>
      </c>
      <c r="L271" s="52"/>
      <c r="M271" s="177" t="s">
        <v>20</v>
      </c>
      <c r="N271" s="178" t="s">
        <v>45</v>
      </c>
      <c r="O271" s="33"/>
      <c r="P271" s="179">
        <f t="shared" si="41"/>
        <v>0</v>
      </c>
      <c r="Q271" s="179">
        <v>0</v>
      </c>
      <c r="R271" s="179">
        <f t="shared" si="42"/>
        <v>0</v>
      </c>
      <c r="S271" s="179">
        <v>0</v>
      </c>
      <c r="T271" s="180">
        <f t="shared" si="43"/>
        <v>0</v>
      </c>
      <c r="AR271" s="15" t="s">
        <v>143</v>
      </c>
      <c r="AT271" s="15" t="s">
        <v>145</v>
      </c>
      <c r="AU271" s="15" t="s">
        <v>22</v>
      </c>
      <c r="AY271" s="15" t="s">
        <v>144</v>
      </c>
      <c r="BE271" s="181">
        <f t="shared" si="44"/>
        <v>0</v>
      </c>
      <c r="BF271" s="181">
        <f t="shared" si="45"/>
        <v>0</v>
      </c>
      <c r="BG271" s="181">
        <f t="shared" si="46"/>
        <v>0</v>
      </c>
      <c r="BH271" s="181">
        <f t="shared" si="47"/>
        <v>0</v>
      </c>
      <c r="BI271" s="181">
        <f t="shared" si="48"/>
        <v>0</v>
      </c>
      <c r="BJ271" s="15" t="s">
        <v>22</v>
      </c>
      <c r="BK271" s="181">
        <f t="shared" si="49"/>
        <v>0</v>
      </c>
      <c r="BL271" s="15" t="s">
        <v>143</v>
      </c>
      <c r="BM271" s="15" t="s">
        <v>3284</v>
      </c>
    </row>
    <row r="272" spans="2:65" s="1" customFormat="1" ht="22.5" customHeight="1">
      <c r="B272" s="32"/>
      <c r="C272" s="170" t="s">
        <v>560</v>
      </c>
      <c r="D272" s="170" t="s">
        <v>145</v>
      </c>
      <c r="E272" s="171" t="s">
        <v>3285</v>
      </c>
      <c r="F272" s="172" t="s">
        <v>3286</v>
      </c>
      <c r="G272" s="173" t="s">
        <v>1550</v>
      </c>
      <c r="H272" s="174">
        <v>1.68</v>
      </c>
      <c r="I272" s="175"/>
      <c r="J272" s="176">
        <f aca="true" t="shared" si="50" ref="J272:J303">ROUND(I272*H272,2)</f>
        <v>0</v>
      </c>
      <c r="K272" s="172" t="s">
        <v>1286</v>
      </c>
      <c r="L272" s="52"/>
      <c r="M272" s="177" t="s">
        <v>20</v>
      </c>
      <c r="N272" s="178" t="s">
        <v>45</v>
      </c>
      <c r="O272" s="33"/>
      <c r="P272" s="179">
        <f aca="true" t="shared" si="51" ref="P272:P303">O272*H272</f>
        <v>0</v>
      </c>
      <c r="Q272" s="179">
        <v>0</v>
      </c>
      <c r="R272" s="179">
        <f aca="true" t="shared" si="52" ref="R272:R303">Q272*H272</f>
        <v>0</v>
      </c>
      <c r="S272" s="179">
        <v>0</v>
      </c>
      <c r="T272" s="180">
        <f aca="true" t="shared" si="53" ref="T272:T303">S272*H272</f>
        <v>0</v>
      </c>
      <c r="AR272" s="15" t="s">
        <v>143</v>
      </c>
      <c r="AT272" s="15" t="s">
        <v>145</v>
      </c>
      <c r="AU272" s="15" t="s">
        <v>22</v>
      </c>
      <c r="AY272" s="15" t="s">
        <v>144</v>
      </c>
      <c r="BE272" s="181">
        <f aca="true" t="shared" si="54" ref="BE272:BE286">IF(N272="základní",J272,0)</f>
        <v>0</v>
      </c>
      <c r="BF272" s="181">
        <f aca="true" t="shared" si="55" ref="BF272:BF286">IF(N272="snížená",J272,0)</f>
        <v>0</v>
      </c>
      <c r="BG272" s="181">
        <f aca="true" t="shared" si="56" ref="BG272:BG286">IF(N272="zákl. přenesená",J272,0)</f>
        <v>0</v>
      </c>
      <c r="BH272" s="181">
        <f aca="true" t="shared" si="57" ref="BH272:BH286">IF(N272="sníž. přenesená",J272,0)</f>
        <v>0</v>
      </c>
      <c r="BI272" s="181">
        <f aca="true" t="shared" si="58" ref="BI272:BI286">IF(N272="nulová",J272,0)</f>
        <v>0</v>
      </c>
      <c r="BJ272" s="15" t="s">
        <v>22</v>
      </c>
      <c r="BK272" s="181">
        <f aca="true" t="shared" si="59" ref="BK272:BK286">ROUND(I272*H272,2)</f>
        <v>0</v>
      </c>
      <c r="BL272" s="15" t="s">
        <v>143</v>
      </c>
      <c r="BM272" s="15" t="s">
        <v>3287</v>
      </c>
    </row>
    <row r="273" spans="2:65" s="1" customFormat="1" ht="22.5" customHeight="1">
      <c r="B273" s="32"/>
      <c r="C273" s="170" t="s">
        <v>564</v>
      </c>
      <c r="D273" s="170" t="s">
        <v>145</v>
      </c>
      <c r="E273" s="171" t="s">
        <v>3288</v>
      </c>
      <c r="F273" s="172" t="s">
        <v>3289</v>
      </c>
      <c r="G273" s="173" t="s">
        <v>1903</v>
      </c>
      <c r="H273" s="174">
        <v>20</v>
      </c>
      <c r="I273" s="175"/>
      <c r="J273" s="176">
        <f t="shared" si="50"/>
        <v>0</v>
      </c>
      <c r="K273" s="172" t="s">
        <v>1286</v>
      </c>
      <c r="L273" s="52"/>
      <c r="M273" s="177" t="s">
        <v>20</v>
      </c>
      <c r="N273" s="178" t="s">
        <v>45</v>
      </c>
      <c r="O273" s="33"/>
      <c r="P273" s="179">
        <f t="shared" si="51"/>
        <v>0</v>
      </c>
      <c r="Q273" s="179">
        <v>0</v>
      </c>
      <c r="R273" s="179">
        <f t="shared" si="52"/>
        <v>0</v>
      </c>
      <c r="S273" s="179">
        <v>0</v>
      </c>
      <c r="T273" s="180">
        <f t="shared" si="53"/>
        <v>0</v>
      </c>
      <c r="AR273" s="15" t="s">
        <v>143</v>
      </c>
      <c r="AT273" s="15" t="s">
        <v>145</v>
      </c>
      <c r="AU273" s="15" t="s">
        <v>22</v>
      </c>
      <c r="AY273" s="15" t="s">
        <v>144</v>
      </c>
      <c r="BE273" s="181">
        <f t="shared" si="54"/>
        <v>0</v>
      </c>
      <c r="BF273" s="181">
        <f t="shared" si="55"/>
        <v>0</v>
      </c>
      <c r="BG273" s="181">
        <f t="shared" si="56"/>
        <v>0</v>
      </c>
      <c r="BH273" s="181">
        <f t="shared" si="57"/>
        <v>0</v>
      </c>
      <c r="BI273" s="181">
        <f t="shared" si="58"/>
        <v>0</v>
      </c>
      <c r="BJ273" s="15" t="s">
        <v>22</v>
      </c>
      <c r="BK273" s="181">
        <f t="shared" si="59"/>
        <v>0</v>
      </c>
      <c r="BL273" s="15" t="s">
        <v>143</v>
      </c>
      <c r="BM273" s="15" t="s">
        <v>3290</v>
      </c>
    </row>
    <row r="274" spans="2:65" s="1" customFormat="1" ht="22.5" customHeight="1">
      <c r="B274" s="32"/>
      <c r="C274" s="170" t="s">
        <v>568</v>
      </c>
      <c r="D274" s="170" t="s">
        <v>145</v>
      </c>
      <c r="E274" s="171" t="s">
        <v>3291</v>
      </c>
      <c r="F274" s="172" t="s">
        <v>3292</v>
      </c>
      <c r="G274" s="173" t="s">
        <v>1903</v>
      </c>
      <c r="H274" s="174">
        <v>20</v>
      </c>
      <c r="I274" s="175"/>
      <c r="J274" s="176">
        <f t="shared" si="50"/>
        <v>0</v>
      </c>
      <c r="K274" s="172" t="s">
        <v>1286</v>
      </c>
      <c r="L274" s="52"/>
      <c r="M274" s="177" t="s">
        <v>20</v>
      </c>
      <c r="N274" s="178" t="s">
        <v>45</v>
      </c>
      <c r="O274" s="33"/>
      <c r="P274" s="179">
        <f t="shared" si="51"/>
        <v>0</v>
      </c>
      <c r="Q274" s="179">
        <v>0</v>
      </c>
      <c r="R274" s="179">
        <f t="shared" si="52"/>
        <v>0</v>
      </c>
      <c r="S274" s="179">
        <v>0</v>
      </c>
      <c r="T274" s="180">
        <f t="shared" si="53"/>
        <v>0</v>
      </c>
      <c r="AR274" s="15" t="s">
        <v>143</v>
      </c>
      <c r="AT274" s="15" t="s">
        <v>145</v>
      </c>
      <c r="AU274" s="15" t="s">
        <v>22</v>
      </c>
      <c r="AY274" s="15" t="s">
        <v>144</v>
      </c>
      <c r="BE274" s="181">
        <f t="shared" si="54"/>
        <v>0</v>
      </c>
      <c r="BF274" s="181">
        <f t="shared" si="55"/>
        <v>0</v>
      </c>
      <c r="BG274" s="181">
        <f t="shared" si="56"/>
        <v>0</v>
      </c>
      <c r="BH274" s="181">
        <f t="shared" si="57"/>
        <v>0</v>
      </c>
      <c r="BI274" s="181">
        <f t="shared" si="58"/>
        <v>0</v>
      </c>
      <c r="BJ274" s="15" t="s">
        <v>22</v>
      </c>
      <c r="BK274" s="181">
        <f t="shared" si="59"/>
        <v>0</v>
      </c>
      <c r="BL274" s="15" t="s">
        <v>143</v>
      </c>
      <c r="BM274" s="15" t="s">
        <v>3293</v>
      </c>
    </row>
    <row r="275" spans="2:65" s="1" customFormat="1" ht="22.5" customHeight="1">
      <c r="B275" s="32"/>
      <c r="C275" s="170" t="s">
        <v>572</v>
      </c>
      <c r="D275" s="170" t="s">
        <v>145</v>
      </c>
      <c r="E275" s="171" t="s">
        <v>3294</v>
      </c>
      <c r="F275" s="172" t="s">
        <v>3295</v>
      </c>
      <c r="G275" s="173" t="s">
        <v>1903</v>
      </c>
      <c r="H275" s="174">
        <v>2</v>
      </c>
      <c r="I275" s="175"/>
      <c r="J275" s="176">
        <f t="shared" si="50"/>
        <v>0</v>
      </c>
      <c r="K275" s="172" t="s">
        <v>1286</v>
      </c>
      <c r="L275" s="52"/>
      <c r="M275" s="177" t="s">
        <v>20</v>
      </c>
      <c r="N275" s="178" t="s">
        <v>45</v>
      </c>
      <c r="O275" s="33"/>
      <c r="P275" s="179">
        <f t="shared" si="51"/>
        <v>0</v>
      </c>
      <c r="Q275" s="179">
        <v>0</v>
      </c>
      <c r="R275" s="179">
        <f t="shared" si="52"/>
        <v>0</v>
      </c>
      <c r="S275" s="179">
        <v>0</v>
      </c>
      <c r="T275" s="180">
        <f t="shared" si="53"/>
        <v>0</v>
      </c>
      <c r="AR275" s="15" t="s">
        <v>143</v>
      </c>
      <c r="AT275" s="15" t="s">
        <v>145</v>
      </c>
      <c r="AU275" s="15" t="s">
        <v>22</v>
      </c>
      <c r="AY275" s="15" t="s">
        <v>144</v>
      </c>
      <c r="BE275" s="181">
        <f t="shared" si="54"/>
        <v>0</v>
      </c>
      <c r="BF275" s="181">
        <f t="shared" si="55"/>
        <v>0</v>
      </c>
      <c r="BG275" s="181">
        <f t="shared" si="56"/>
        <v>0</v>
      </c>
      <c r="BH275" s="181">
        <f t="shared" si="57"/>
        <v>0</v>
      </c>
      <c r="BI275" s="181">
        <f t="shared" si="58"/>
        <v>0</v>
      </c>
      <c r="BJ275" s="15" t="s">
        <v>22</v>
      </c>
      <c r="BK275" s="181">
        <f t="shared" si="59"/>
        <v>0</v>
      </c>
      <c r="BL275" s="15" t="s">
        <v>143</v>
      </c>
      <c r="BM275" s="15" t="s">
        <v>3296</v>
      </c>
    </row>
    <row r="276" spans="2:65" s="1" customFormat="1" ht="22.5" customHeight="1">
      <c r="B276" s="32"/>
      <c r="C276" s="170" t="s">
        <v>576</v>
      </c>
      <c r="D276" s="170" t="s">
        <v>145</v>
      </c>
      <c r="E276" s="171" t="s">
        <v>3297</v>
      </c>
      <c r="F276" s="172" t="s">
        <v>3298</v>
      </c>
      <c r="G276" s="173" t="s">
        <v>1903</v>
      </c>
      <c r="H276" s="174">
        <v>1</v>
      </c>
      <c r="I276" s="175"/>
      <c r="J276" s="176">
        <f t="shared" si="50"/>
        <v>0</v>
      </c>
      <c r="K276" s="172" t="s">
        <v>1286</v>
      </c>
      <c r="L276" s="52"/>
      <c r="M276" s="177" t="s">
        <v>20</v>
      </c>
      <c r="N276" s="178" t="s">
        <v>45</v>
      </c>
      <c r="O276" s="33"/>
      <c r="P276" s="179">
        <f t="shared" si="51"/>
        <v>0</v>
      </c>
      <c r="Q276" s="179">
        <v>0</v>
      </c>
      <c r="R276" s="179">
        <f t="shared" si="52"/>
        <v>0</v>
      </c>
      <c r="S276" s="179">
        <v>0</v>
      </c>
      <c r="T276" s="180">
        <f t="shared" si="53"/>
        <v>0</v>
      </c>
      <c r="AR276" s="15" t="s">
        <v>143</v>
      </c>
      <c r="AT276" s="15" t="s">
        <v>145</v>
      </c>
      <c r="AU276" s="15" t="s">
        <v>22</v>
      </c>
      <c r="AY276" s="15" t="s">
        <v>144</v>
      </c>
      <c r="BE276" s="181">
        <f t="shared" si="54"/>
        <v>0</v>
      </c>
      <c r="BF276" s="181">
        <f t="shared" si="55"/>
        <v>0</v>
      </c>
      <c r="BG276" s="181">
        <f t="shared" si="56"/>
        <v>0</v>
      </c>
      <c r="BH276" s="181">
        <f t="shared" si="57"/>
        <v>0</v>
      </c>
      <c r="BI276" s="181">
        <f t="shared" si="58"/>
        <v>0</v>
      </c>
      <c r="BJ276" s="15" t="s">
        <v>22</v>
      </c>
      <c r="BK276" s="181">
        <f t="shared" si="59"/>
        <v>0</v>
      </c>
      <c r="BL276" s="15" t="s">
        <v>143</v>
      </c>
      <c r="BM276" s="15" t="s">
        <v>3299</v>
      </c>
    </row>
    <row r="277" spans="2:65" s="1" customFormat="1" ht="22.5" customHeight="1">
      <c r="B277" s="32"/>
      <c r="C277" s="170" t="s">
        <v>580</v>
      </c>
      <c r="D277" s="170" t="s">
        <v>145</v>
      </c>
      <c r="E277" s="171" t="s">
        <v>3300</v>
      </c>
      <c r="F277" s="172" t="s">
        <v>3301</v>
      </c>
      <c r="G277" s="173" t="s">
        <v>1903</v>
      </c>
      <c r="H277" s="174">
        <v>1</v>
      </c>
      <c r="I277" s="175"/>
      <c r="J277" s="176">
        <f t="shared" si="50"/>
        <v>0</v>
      </c>
      <c r="K277" s="172" t="s">
        <v>1286</v>
      </c>
      <c r="L277" s="52"/>
      <c r="M277" s="177" t="s">
        <v>20</v>
      </c>
      <c r="N277" s="178" t="s">
        <v>45</v>
      </c>
      <c r="O277" s="33"/>
      <c r="P277" s="179">
        <f t="shared" si="51"/>
        <v>0</v>
      </c>
      <c r="Q277" s="179">
        <v>0</v>
      </c>
      <c r="R277" s="179">
        <f t="shared" si="52"/>
        <v>0</v>
      </c>
      <c r="S277" s="179">
        <v>0</v>
      </c>
      <c r="T277" s="180">
        <f t="shared" si="53"/>
        <v>0</v>
      </c>
      <c r="AR277" s="15" t="s">
        <v>143</v>
      </c>
      <c r="AT277" s="15" t="s">
        <v>145</v>
      </c>
      <c r="AU277" s="15" t="s">
        <v>22</v>
      </c>
      <c r="AY277" s="15" t="s">
        <v>144</v>
      </c>
      <c r="BE277" s="181">
        <f t="shared" si="54"/>
        <v>0</v>
      </c>
      <c r="BF277" s="181">
        <f t="shared" si="55"/>
        <v>0</v>
      </c>
      <c r="BG277" s="181">
        <f t="shared" si="56"/>
        <v>0</v>
      </c>
      <c r="BH277" s="181">
        <f t="shared" si="57"/>
        <v>0</v>
      </c>
      <c r="BI277" s="181">
        <f t="shared" si="58"/>
        <v>0</v>
      </c>
      <c r="BJ277" s="15" t="s">
        <v>22</v>
      </c>
      <c r="BK277" s="181">
        <f t="shared" si="59"/>
        <v>0</v>
      </c>
      <c r="BL277" s="15" t="s">
        <v>143</v>
      </c>
      <c r="BM277" s="15" t="s">
        <v>3302</v>
      </c>
    </row>
    <row r="278" spans="2:65" s="1" customFormat="1" ht="22.5" customHeight="1">
      <c r="B278" s="32"/>
      <c r="C278" s="170" t="s">
        <v>584</v>
      </c>
      <c r="D278" s="170" t="s">
        <v>145</v>
      </c>
      <c r="E278" s="171" t="s">
        <v>3303</v>
      </c>
      <c r="F278" s="172" t="s">
        <v>3304</v>
      </c>
      <c r="G278" s="173" t="s">
        <v>1903</v>
      </c>
      <c r="H278" s="174">
        <v>1</v>
      </c>
      <c r="I278" s="175"/>
      <c r="J278" s="176">
        <f t="shared" si="50"/>
        <v>0</v>
      </c>
      <c r="K278" s="172" t="s">
        <v>1286</v>
      </c>
      <c r="L278" s="52"/>
      <c r="M278" s="177" t="s">
        <v>20</v>
      </c>
      <c r="N278" s="178" t="s">
        <v>45</v>
      </c>
      <c r="O278" s="33"/>
      <c r="P278" s="179">
        <f t="shared" si="51"/>
        <v>0</v>
      </c>
      <c r="Q278" s="179">
        <v>0</v>
      </c>
      <c r="R278" s="179">
        <f t="shared" si="52"/>
        <v>0</v>
      </c>
      <c r="S278" s="179">
        <v>0</v>
      </c>
      <c r="T278" s="180">
        <f t="shared" si="53"/>
        <v>0</v>
      </c>
      <c r="AR278" s="15" t="s">
        <v>143</v>
      </c>
      <c r="AT278" s="15" t="s">
        <v>145</v>
      </c>
      <c r="AU278" s="15" t="s">
        <v>22</v>
      </c>
      <c r="AY278" s="15" t="s">
        <v>144</v>
      </c>
      <c r="BE278" s="181">
        <f t="shared" si="54"/>
        <v>0</v>
      </c>
      <c r="BF278" s="181">
        <f t="shared" si="55"/>
        <v>0</v>
      </c>
      <c r="BG278" s="181">
        <f t="shared" si="56"/>
        <v>0</v>
      </c>
      <c r="BH278" s="181">
        <f t="shared" si="57"/>
        <v>0</v>
      </c>
      <c r="BI278" s="181">
        <f t="shared" si="58"/>
        <v>0</v>
      </c>
      <c r="BJ278" s="15" t="s">
        <v>22</v>
      </c>
      <c r="BK278" s="181">
        <f t="shared" si="59"/>
        <v>0</v>
      </c>
      <c r="BL278" s="15" t="s">
        <v>143</v>
      </c>
      <c r="BM278" s="15" t="s">
        <v>3305</v>
      </c>
    </row>
    <row r="279" spans="2:65" s="1" customFormat="1" ht="22.5" customHeight="1">
      <c r="B279" s="32"/>
      <c r="C279" s="170" t="s">
        <v>588</v>
      </c>
      <c r="D279" s="170" t="s">
        <v>145</v>
      </c>
      <c r="E279" s="171" t="s">
        <v>3306</v>
      </c>
      <c r="F279" s="172" t="s">
        <v>3307</v>
      </c>
      <c r="G279" s="173" t="s">
        <v>1903</v>
      </c>
      <c r="H279" s="174">
        <v>1</v>
      </c>
      <c r="I279" s="175"/>
      <c r="J279" s="176">
        <f t="shared" si="50"/>
        <v>0</v>
      </c>
      <c r="K279" s="172" t="s">
        <v>1286</v>
      </c>
      <c r="L279" s="52"/>
      <c r="M279" s="177" t="s">
        <v>20</v>
      </c>
      <c r="N279" s="178" t="s">
        <v>45</v>
      </c>
      <c r="O279" s="33"/>
      <c r="P279" s="179">
        <f t="shared" si="51"/>
        <v>0</v>
      </c>
      <c r="Q279" s="179">
        <v>0</v>
      </c>
      <c r="R279" s="179">
        <f t="shared" si="52"/>
        <v>0</v>
      </c>
      <c r="S279" s="179">
        <v>0</v>
      </c>
      <c r="T279" s="180">
        <f t="shared" si="53"/>
        <v>0</v>
      </c>
      <c r="AR279" s="15" t="s">
        <v>143</v>
      </c>
      <c r="AT279" s="15" t="s">
        <v>145</v>
      </c>
      <c r="AU279" s="15" t="s">
        <v>22</v>
      </c>
      <c r="AY279" s="15" t="s">
        <v>144</v>
      </c>
      <c r="BE279" s="181">
        <f t="shared" si="54"/>
        <v>0</v>
      </c>
      <c r="BF279" s="181">
        <f t="shared" si="55"/>
        <v>0</v>
      </c>
      <c r="BG279" s="181">
        <f t="shared" si="56"/>
        <v>0</v>
      </c>
      <c r="BH279" s="181">
        <f t="shared" si="57"/>
        <v>0</v>
      </c>
      <c r="BI279" s="181">
        <f t="shared" si="58"/>
        <v>0</v>
      </c>
      <c r="BJ279" s="15" t="s">
        <v>22</v>
      </c>
      <c r="BK279" s="181">
        <f t="shared" si="59"/>
        <v>0</v>
      </c>
      <c r="BL279" s="15" t="s">
        <v>143</v>
      </c>
      <c r="BM279" s="15" t="s">
        <v>3308</v>
      </c>
    </row>
    <row r="280" spans="2:65" s="1" customFormat="1" ht="22.5" customHeight="1">
      <c r="B280" s="32"/>
      <c r="C280" s="170" t="s">
        <v>592</v>
      </c>
      <c r="D280" s="170" t="s">
        <v>145</v>
      </c>
      <c r="E280" s="171" t="s">
        <v>3309</v>
      </c>
      <c r="F280" s="172" t="s">
        <v>3310</v>
      </c>
      <c r="G280" s="173" t="s">
        <v>1903</v>
      </c>
      <c r="H280" s="174">
        <v>1</v>
      </c>
      <c r="I280" s="175"/>
      <c r="J280" s="176">
        <f t="shared" si="50"/>
        <v>0</v>
      </c>
      <c r="K280" s="172" t="s">
        <v>1286</v>
      </c>
      <c r="L280" s="52"/>
      <c r="M280" s="177" t="s">
        <v>20</v>
      </c>
      <c r="N280" s="178" t="s">
        <v>45</v>
      </c>
      <c r="O280" s="33"/>
      <c r="P280" s="179">
        <f t="shared" si="51"/>
        <v>0</v>
      </c>
      <c r="Q280" s="179">
        <v>0</v>
      </c>
      <c r="R280" s="179">
        <f t="shared" si="52"/>
        <v>0</v>
      </c>
      <c r="S280" s="179">
        <v>0</v>
      </c>
      <c r="T280" s="180">
        <f t="shared" si="53"/>
        <v>0</v>
      </c>
      <c r="AR280" s="15" t="s">
        <v>143</v>
      </c>
      <c r="AT280" s="15" t="s">
        <v>145</v>
      </c>
      <c r="AU280" s="15" t="s">
        <v>22</v>
      </c>
      <c r="AY280" s="15" t="s">
        <v>144</v>
      </c>
      <c r="BE280" s="181">
        <f t="shared" si="54"/>
        <v>0</v>
      </c>
      <c r="BF280" s="181">
        <f t="shared" si="55"/>
        <v>0</v>
      </c>
      <c r="BG280" s="181">
        <f t="shared" si="56"/>
        <v>0</v>
      </c>
      <c r="BH280" s="181">
        <f t="shared" si="57"/>
        <v>0</v>
      </c>
      <c r="BI280" s="181">
        <f t="shared" si="58"/>
        <v>0</v>
      </c>
      <c r="BJ280" s="15" t="s">
        <v>22</v>
      </c>
      <c r="BK280" s="181">
        <f t="shared" si="59"/>
        <v>0</v>
      </c>
      <c r="BL280" s="15" t="s">
        <v>143</v>
      </c>
      <c r="BM280" s="15" t="s">
        <v>3311</v>
      </c>
    </row>
    <row r="281" spans="2:65" s="1" customFormat="1" ht="22.5" customHeight="1">
      <c r="B281" s="32"/>
      <c r="C281" s="170" t="s">
        <v>596</v>
      </c>
      <c r="D281" s="170" t="s">
        <v>145</v>
      </c>
      <c r="E281" s="171" t="s">
        <v>3312</v>
      </c>
      <c r="F281" s="172" t="s">
        <v>3313</v>
      </c>
      <c r="G281" s="173" t="s">
        <v>1903</v>
      </c>
      <c r="H281" s="174">
        <v>1</v>
      </c>
      <c r="I281" s="175"/>
      <c r="J281" s="176">
        <f t="shared" si="50"/>
        <v>0</v>
      </c>
      <c r="K281" s="172" t="s">
        <v>1286</v>
      </c>
      <c r="L281" s="52"/>
      <c r="M281" s="177" t="s">
        <v>20</v>
      </c>
      <c r="N281" s="178" t="s">
        <v>45</v>
      </c>
      <c r="O281" s="33"/>
      <c r="P281" s="179">
        <f t="shared" si="51"/>
        <v>0</v>
      </c>
      <c r="Q281" s="179">
        <v>0</v>
      </c>
      <c r="R281" s="179">
        <f t="shared" si="52"/>
        <v>0</v>
      </c>
      <c r="S281" s="179">
        <v>0</v>
      </c>
      <c r="T281" s="180">
        <f t="shared" si="53"/>
        <v>0</v>
      </c>
      <c r="AR281" s="15" t="s">
        <v>143</v>
      </c>
      <c r="AT281" s="15" t="s">
        <v>145</v>
      </c>
      <c r="AU281" s="15" t="s">
        <v>22</v>
      </c>
      <c r="AY281" s="15" t="s">
        <v>144</v>
      </c>
      <c r="BE281" s="181">
        <f t="shared" si="54"/>
        <v>0</v>
      </c>
      <c r="BF281" s="181">
        <f t="shared" si="55"/>
        <v>0</v>
      </c>
      <c r="BG281" s="181">
        <f t="shared" si="56"/>
        <v>0</v>
      </c>
      <c r="BH281" s="181">
        <f t="shared" si="57"/>
        <v>0</v>
      </c>
      <c r="BI281" s="181">
        <f t="shared" si="58"/>
        <v>0</v>
      </c>
      <c r="BJ281" s="15" t="s">
        <v>22</v>
      </c>
      <c r="BK281" s="181">
        <f t="shared" si="59"/>
        <v>0</v>
      </c>
      <c r="BL281" s="15" t="s">
        <v>143</v>
      </c>
      <c r="BM281" s="15" t="s">
        <v>3314</v>
      </c>
    </row>
    <row r="282" spans="2:65" s="1" customFormat="1" ht="22.5" customHeight="1">
      <c r="B282" s="32"/>
      <c r="C282" s="170" t="s">
        <v>600</v>
      </c>
      <c r="D282" s="170" t="s">
        <v>145</v>
      </c>
      <c r="E282" s="171" t="s">
        <v>3315</v>
      </c>
      <c r="F282" s="172" t="s">
        <v>3274</v>
      </c>
      <c r="G282" s="173" t="s">
        <v>1550</v>
      </c>
      <c r="H282" s="174">
        <v>1056.48</v>
      </c>
      <c r="I282" s="175"/>
      <c r="J282" s="176">
        <f t="shared" si="50"/>
        <v>0</v>
      </c>
      <c r="K282" s="172" t="s">
        <v>1286</v>
      </c>
      <c r="L282" s="52"/>
      <c r="M282" s="177" t="s">
        <v>20</v>
      </c>
      <c r="N282" s="178" t="s">
        <v>45</v>
      </c>
      <c r="O282" s="33"/>
      <c r="P282" s="179">
        <f t="shared" si="51"/>
        <v>0</v>
      </c>
      <c r="Q282" s="179">
        <v>0</v>
      </c>
      <c r="R282" s="179">
        <f t="shared" si="52"/>
        <v>0</v>
      </c>
      <c r="S282" s="179">
        <v>0</v>
      </c>
      <c r="T282" s="180">
        <f t="shared" si="53"/>
        <v>0</v>
      </c>
      <c r="AR282" s="15" t="s">
        <v>143</v>
      </c>
      <c r="AT282" s="15" t="s">
        <v>145</v>
      </c>
      <c r="AU282" s="15" t="s">
        <v>22</v>
      </c>
      <c r="AY282" s="15" t="s">
        <v>144</v>
      </c>
      <c r="BE282" s="181">
        <f t="shared" si="54"/>
        <v>0</v>
      </c>
      <c r="BF282" s="181">
        <f t="shared" si="55"/>
        <v>0</v>
      </c>
      <c r="BG282" s="181">
        <f t="shared" si="56"/>
        <v>0</v>
      </c>
      <c r="BH282" s="181">
        <f t="shared" si="57"/>
        <v>0</v>
      </c>
      <c r="BI282" s="181">
        <f t="shared" si="58"/>
        <v>0</v>
      </c>
      <c r="BJ282" s="15" t="s">
        <v>22</v>
      </c>
      <c r="BK282" s="181">
        <f t="shared" si="59"/>
        <v>0</v>
      </c>
      <c r="BL282" s="15" t="s">
        <v>143</v>
      </c>
      <c r="BM282" s="15" t="s">
        <v>3316</v>
      </c>
    </row>
    <row r="283" spans="2:65" s="1" customFormat="1" ht="22.5" customHeight="1">
      <c r="B283" s="32"/>
      <c r="C283" s="170" t="s">
        <v>604</v>
      </c>
      <c r="D283" s="170" t="s">
        <v>145</v>
      </c>
      <c r="E283" s="171" t="s">
        <v>3317</v>
      </c>
      <c r="F283" s="172" t="s">
        <v>3277</v>
      </c>
      <c r="G283" s="173" t="s">
        <v>1550</v>
      </c>
      <c r="H283" s="174">
        <v>3.23</v>
      </c>
      <c r="I283" s="175"/>
      <c r="J283" s="176">
        <f t="shared" si="50"/>
        <v>0</v>
      </c>
      <c r="K283" s="172" t="s">
        <v>1286</v>
      </c>
      <c r="L283" s="52"/>
      <c r="M283" s="177" t="s">
        <v>20</v>
      </c>
      <c r="N283" s="178" t="s">
        <v>45</v>
      </c>
      <c r="O283" s="33"/>
      <c r="P283" s="179">
        <f t="shared" si="51"/>
        <v>0</v>
      </c>
      <c r="Q283" s="179">
        <v>0</v>
      </c>
      <c r="R283" s="179">
        <f t="shared" si="52"/>
        <v>0</v>
      </c>
      <c r="S283" s="179">
        <v>0</v>
      </c>
      <c r="T283" s="180">
        <f t="shared" si="53"/>
        <v>0</v>
      </c>
      <c r="AR283" s="15" t="s">
        <v>143</v>
      </c>
      <c r="AT283" s="15" t="s">
        <v>145</v>
      </c>
      <c r="AU283" s="15" t="s">
        <v>22</v>
      </c>
      <c r="AY283" s="15" t="s">
        <v>144</v>
      </c>
      <c r="BE283" s="181">
        <f t="shared" si="54"/>
        <v>0</v>
      </c>
      <c r="BF283" s="181">
        <f t="shared" si="55"/>
        <v>0</v>
      </c>
      <c r="BG283" s="181">
        <f t="shared" si="56"/>
        <v>0</v>
      </c>
      <c r="BH283" s="181">
        <f t="shared" si="57"/>
        <v>0</v>
      </c>
      <c r="BI283" s="181">
        <f t="shared" si="58"/>
        <v>0</v>
      </c>
      <c r="BJ283" s="15" t="s">
        <v>22</v>
      </c>
      <c r="BK283" s="181">
        <f t="shared" si="59"/>
        <v>0</v>
      </c>
      <c r="BL283" s="15" t="s">
        <v>143</v>
      </c>
      <c r="BM283" s="15" t="s">
        <v>3318</v>
      </c>
    </row>
    <row r="284" spans="2:65" s="1" customFormat="1" ht="22.5" customHeight="1">
      <c r="B284" s="32"/>
      <c r="C284" s="170" t="s">
        <v>608</v>
      </c>
      <c r="D284" s="170" t="s">
        <v>145</v>
      </c>
      <c r="E284" s="171" t="s">
        <v>3319</v>
      </c>
      <c r="F284" s="172" t="s">
        <v>3310</v>
      </c>
      <c r="G284" s="173" t="s">
        <v>1903</v>
      </c>
      <c r="H284" s="174">
        <v>14</v>
      </c>
      <c r="I284" s="175"/>
      <c r="J284" s="176">
        <f t="shared" si="50"/>
        <v>0</v>
      </c>
      <c r="K284" s="172" t="s">
        <v>1286</v>
      </c>
      <c r="L284" s="52"/>
      <c r="M284" s="177" t="s">
        <v>20</v>
      </c>
      <c r="N284" s="178" t="s">
        <v>45</v>
      </c>
      <c r="O284" s="33"/>
      <c r="P284" s="179">
        <f t="shared" si="51"/>
        <v>0</v>
      </c>
      <c r="Q284" s="179">
        <v>0</v>
      </c>
      <c r="R284" s="179">
        <f t="shared" si="52"/>
        <v>0</v>
      </c>
      <c r="S284" s="179">
        <v>0</v>
      </c>
      <c r="T284" s="180">
        <f t="shared" si="53"/>
        <v>0</v>
      </c>
      <c r="AR284" s="15" t="s">
        <v>143</v>
      </c>
      <c r="AT284" s="15" t="s">
        <v>145</v>
      </c>
      <c r="AU284" s="15" t="s">
        <v>22</v>
      </c>
      <c r="AY284" s="15" t="s">
        <v>144</v>
      </c>
      <c r="BE284" s="181">
        <f t="shared" si="54"/>
        <v>0</v>
      </c>
      <c r="BF284" s="181">
        <f t="shared" si="55"/>
        <v>0</v>
      </c>
      <c r="BG284" s="181">
        <f t="shared" si="56"/>
        <v>0</v>
      </c>
      <c r="BH284" s="181">
        <f t="shared" si="57"/>
        <v>0</v>
      </c>
      <c r="BI284" s="181">
        <f t="shared" si="58"/>
        <v>0</v>
      </c>
      <c r="BJ284" s="15" t="s">
        <v>22</v>
      </c>
      <c r="BK284" s="181">
        <f t="shared" si="59"/>
        <v>0</v>
      </c>
      <c r="BL284" s="15" t="s">
        <v>143</v>
      </c>
      <c r="BM284" s="15" t="s">
        <v>3320</v>
      </c>
    </row>
    <row r="285" spans="2:65" s="1" customFormat="1" ht="22.5" customHeight="1">
      <c r="B285" s="32"/>
      <c r="C285" s="170" t="s">
        <v>612</v>
      </c>
      <c r="D285" s="170" t="s">
        <v>145</v>
      </c>
      <c r="E285" s="171" t="s">
        <v>3321</v>
      </c>
      <c r="F285" s="172" t="s">
        <v>3322</v>
      </c>
      <c r="G285" s="173" t="s">
        <v>1903</v>
      </c>
      <c r="H285" s="174">
        <v>14</v>
      </c>
      <c r="I285" s="175"/>
      <c r="J285" s="176">
        <f t="shared" si="50"/>
        <v>0</v>
      </c>
      <c r="K285" s="172" t="s">
        <v>149</v>
      </c>
      <c r="L285" s="52"/>
      <c r="M285" s="177" t="s">
        <v>20</v>
      </c>
      <c r="N285" s="178" t="s">
        <v>45</v>
      </c>
      <c r="O285" s="33"/>
      <c r="P285" s="179">
        <f t="shared" si="51"/>
        <v>0</v>
      </c>
      <c r="Q285" s="179">
        <v>0</v>
      </c>
      <c r="R285" s="179">
        <f t="shared" si="52"/>
        <v>0</v>
      </c>
      <c r="S285" s="179">
        <v>0</v>
      </c>
      <c r="T285" s="180">
        <f t="shared" si="53"/>
        <v>0</v>
      </c>
      <c r="AR285" s="15" t="s">
        <v>143</v>
      </c>
      <c r="AT285" s="15" t="s">
        <v>145</v>
      </c>
      <c r="AU285" s="15" t="s">
        <v>22</v>
      </c>
      <c r="AY285" s="15" t="s">
        <v>144</v>
      </c>
      <c r="BE285" s="181">
        <f t="shared" si="54"/>
        <v>0</v>
      </c>
      <c r="BF285" s="181">
        <f t="shared" si="55"/>
        <v>0</v>
      </c>
      <c r="BG285" s="181">
        <f t="shared" si="56"/>
        <v>0</v>
      </c>
      <c r="BH285" s="181">
        <f t="shared" si="57"/>
        <v>0</v>
      </c>
      <c r="BI285" s="181">
        <f t="shared" si="58"/>
        <v>0</v>
      </c>
      <c r="BJ285" s="15" t="s">
        <v>22</v>
      </c>
      <c r="BK285" s="181">
        <f t="shared" si="59"/>
        <v>0</v>
      </c>
      <c r="BL285" s="15" t="s">
        <v>143</v>
      </c>
      <c r="BM285" s="15" t="s">
        <v>3323</v>
      </c>
    </row>
    <row r="286" spans="2:65" s="1" customFormat="1" ht="22.5" customHeight="1">
      <c r="B286" s="32"/>
      <c r="C286" s="170" t="s">
        <v>616</v>
      </c>
      <c r="D286" s="170" t="s">
        <v>145</v>
      </c>
      <c r="E286" s="171" t="s">
        <v>3324</v>
      </c>
      <c r="F286" s="172" t="s">
        <v>3325</v>
      </c>
      <c r="G286" s="173" t="s">
        <v>1980</v>
      </c>
      <c r="H286" s="174">
        <v>3318.847</v>
      </c>
      <c r="I286" s="175"/>
      <c r="J286" s="176">
        <f t="shared" si="50"/>
        <v>0</v>
      </c>
      <c r="K286" s="172" t="s">
        <v>1286</v>
      </c>
      <c r="L286" s="52"/>
      <c r="M286" s="177" t="s">
        <v>20</v>
      </c>
      <c r="N286" s="178" t="s">
        <v>45</v>
      </c>
      <c r="O286" s="33"/>
      <c r="P286" s="179">
        <f t="shared" si="51"/>
        <v>0</v>
      </c>
      <c r="Q286" s="179">
        <v>0</v>
      </c>
      <c r="R286" s="179">
        <f t="shared" si="52"/>
        <v>0</v>
      </c>
      <c r="S286" s="179">
        <v>0</v>
      </c>
      <c r="T286" s="180">
        <f t="shared" si="53"/>
        <v>0</v>
      </c>
      <c r="AR286" s="15" t="s">
        <v>143</v>
      </c>
      <c r="AT286" s="15" t="s">
        <v>145</v>
      </c>
      <c r="AU286" s="15" t="s">
        <v>22</v>
      </c>
      <c r="AY286" s="15" t="s">
        <v>144</v>
      </c>
      <c r="BE286" s="181">
        <f t="shared" si="54"/>
        <v>0</v>
      </c>
      <c r="BF286" s="181">
        <f t="shared" si="55"/>
        <v>0</v>
      </c>
      <c r="BG286" s="181">
        <f t="shared" si="56"/>
        <v>0</v>
      </c>
      <c r="BH286" s="181">
        <f t="shared" si="57"/>
        <v>0</v>
      </c>
      <c r="BI286" s="181">
        <f t="shared" si="58"/>
        <v>0</v>
      </c>
      <c r="BJ286" s="15" t="s">
        <v>22</v>
      </c>
      <c r="BK286" s="181">
        <f t="shared" si="59"/>
        <v>0</v>
      </c>
      <c r="BL286" s="15" t="s">
        <v>143</v>
      </c>
      <c r="BM286" s="15" t="s">
        <v>3326</v>
      </c>
    </row>
    <row r="287" spans="2:63" s="9" customFormat="1" ht="37.35" customHeight="1">
      <c r="B287" s="156"/>
      <c r="C287" s="157"/>
      <c r="D287" s="158" t="s">
        <v>73</v>
      </c>
      <c r="E287" s="159" t="s">
        <v>650</v>
      </c>
      <c r="F287" s="159" t="s">
        <v>3327</v>
      </c>
      <c r="G287" s="157"/>
      <c r="H287" s="157"/>
      <c r="I287" s="160"/>
      <c r="J287" s="161">
        <f>BK287</f>
        <v>0</v>
      </c>
      <c r="K287" s="157"/>
      <c r="L287" s="162"/>
      <c r="M287" s="163"/>
      <c r="N287" s="164"/>
      <c r="O287" s="164"/>
      <c r="P287" s="165">
        <f>SUM(P288:P289)</f>
        <v>0</v>
      </c>
      <c r="Q287" s="164"/>
      <c r="R287" s="165">
        <f>SUM(R288:R289)</f>
        <v>0</v>
      </c>
      <c r="S287" s="164"/>
      <c r="T287" s="166">
        <f>SUM(T288:T289)</f>
        <v>0</v>
      </c>
      <c r="AR287" s="167" t="s">
        <v>143</v>
      </c>
      <c r="AT287" s="168" t="s">
        <v>73</v>
      </c>
      <c r="AU287" s="168" t="s">
        <v>74</v>
      </c>
      <c r="AY287" s="167" t="s">
        <v>144</v>
      </c>
      <c r="BK287" s="169">
        <f>SUM(BK288:BK289)</f>
        <v>0</v>
      </c>
    </row>
    <row r="288" spans="2:65" s="1" customFormat="1" ht="22.5" customHeight="1">
      <c r="B288" s="32"/>
      <c r="C288" s="170" t="s">
        <v>620</v>
      </c>
      <c r="D288" s="170" t="s">
        <v>145</v>
      </c>
      <c r="E288" s="171" t="s">
        <v>3328</v>
      </c>
      <c r="F288" s="172" t="s">
        <v>3329</v>
      </c>
      <c r="G288" s="173" t="s">
        <v>1586</v>
      </c>
      <c r="H288" s="174">
        <v>0.06</v>
      </c>
      <c r="I288" s="175"/>
      <c r="J288" s="176">
        <f>ROUND(I288*H288,2)</f>
        <v>0</v>
      </c>
      <c r="K288" s="172" t="s">
        <v>1286</v>
      </c>
      <c r="L288" s="52"/>
      <c r="M288" s="177" t="s">
        <v>20</v>
      </c>
      <c r="N288" s="178" t="s">
        <v>45</v>
      </c>
      <c r="O288" s="33"/>
      <c r="P288" s="179">
        <f>O288*H288</f>
        <v>0</v>
      </c>
      <c r="Q288" s="179">
        <v>0</v>
      </c>
      <c r="R288" s="179">
        <f>Q288*H288</f>
        <v>0</v>
      </c>
      <c r="S288" s="179">
        <v>0</v>
      </c>
      <c r="T288" s="180">
        <f>S288*H288</f>
        <v>0</v>
      </c>
      <c r="AR288" s="15" t="s">
        <v>143</v>
      </c>
      <c r="AT288" s="15" t="s">
        <v>145</v>
      </c>
      <c r="AU288" s="15" t="s">
        <v>22</v>
      </c>
      <c r="AY288" s="15" t="s">
        <v>144</v>
      </c>
      <c r="BE288" s="181">
        <f>IF(N288="základní",J288,0)</f>
        <v>0</v>
      </c>
      <c r="BF288" s="181">
        <f>IF(N288="snížená",J288,0)</f>
        <v>0</v>
      </c>
      <c r="BG288" s="181">
        <f>IF(N288="zákl. přenesená",J288,0)</f>
        <v>0</v>
      </c>
      <c r="BH288" s="181">
        <f>IF(N288="sníž. přenesená",J288,0)</f>
        <v>0</v>
      </c>
      <c r="BI288" s="181">
        <f>IF(N288="nulová",J288,0)</f>
        <v>0</v>
      </c>
      <c r="BJ288" s="15" t="s">
        <v>22</v>
      </c>
      <c r="BK288" s="181">
        <f>ROUND(I288*H288,2)</f>
        <v>0</v>
      </c>
      <c r="BL288" s="15" t="s">
        <v>143</v>
      </c>
      <c r="BM288" s="15" t="s">
        <v>3330</v>
      </c>
    </row>
    <row r="289" spans="2:65" s="1" customFormat="1" ht="22.5" customHeight="1">
      <c r="B289" s="32"/>
      <c r="C289" s="170" t="s">
        <v>624</v>
      </c>
      <c r="D289" s="170" t="s">
        <v>145</v>
      </c>
      <c r="E289" s="171" t="s">
        <v>3331</v>
      </c>
      <c r="F289" s="172" t="s">
        <v>3332</v>
      </c>
      <c r="G289" s="173" t="s">
        <v>1980</v>
      </c>
      <c r="H289" s="174">
        <v>0.002</v>
      </c>
      <c r="I289" s="175"/>
      <c r="J289" s="176">
        <f>ROUND(I289*H289,2)</f>
        <v>0</v>
      </c>
      <c r="K289" s="172" t="s">
        <v>1286</v>
      </c>
      <c r="L289" s="52"/>
      <c r="M289" s="177" t="s">
        <v>20</v>
      </c>
      <c r="N289" s="178" t="s">
        <v>45</v>
      </c>
      <c r="O289" s="33"/>
      <c r="P289" s="179">
        <f>O289*H289</f>
        <v>0</v>
      </c>
      <c r="Q289" s="179">
        <v>0</v>
      </c>
      <c r="R289" s="179">
        <f>Q289*H289</f>
        <v>0</v>
      </c>
      <c r="S289" s="179">
        <v>0</v>
      </c>
      <c r="T289" s="180">
        <f>S289*H289</f>
        <v>0</v>
      </c>
      <c r="AR289" s="15" t="s">
        <v>143</v>
      </c>
      <c r="AT289" s="15" t="s">
        <v>145</v>
      </c>
      <c r="AU289" s="15" t="s">
        <v>22</v>
      </c>
      <c r="AY289" s="15" t="s">
        <v>144</v>
      </c>
      <c r="BE289" s="181">
        <f>IF(N289="základní",J289,0)</f>
        <v>0</v>
      </c>
      <c r="BF289" s="181">
        <f>IF(N289="snížená",J289,0)</f>
        <v>0</v>
      </c>
      <c r="BG289" s="181">
        <f>IF(N289="zákl. přenesená",J289,0)</f>
        <v>0</v>
      </c>
      <c r="BH289" s="181">
        <f>IF(N289="sníž. přenesená",J289,0)</f>
        <v>0</v>
      </c>
      <c r="BI289" s="181">
        <f>IF(N289="nulová",J289,0)</f>
        <v>0</v>
      </c>
      <c r="BJ289" s="15" t="s">
        <v>22</v>
      </c>
      <c r="BK289" s="181">
        <f>ROUND(I289*H289,2)</f>
        <v>0</v>
      </c>
      <c r="BL289" s="15" t="s">
        <v>143</v>
      </c>
      <c r="BM289" s="15" t="s">
        <v>3333</v>
      </c>
    </row>
    <row r="290" spans="2:63" s="9" customFormat="1" ht="37.35" customHeight="1">
      <c r="B290" s="156"/>
      <c r="C290" s="157"/>
      <c r="D290" s="158" t="s">
        <v>73</v>
      </c>
      <c r="E290" s="159" t="s">
        <v>777</v>
      </c>
      <c r="F290" s="159" t="s">
        <v>3334</v>
      </c>
      <c r="G290" s="157"/>
      <c r="H290" s="157"/>
      <c r="I290" s="160"/>
      <c r="J290" s="161">
        <f>BK290</f>
        <v>0</v>
      </c>
      <c r="K290" s="157"/>
      <c r="L290" s="162"/>
      <c r="M290" s="163"/>
      <c r="N290" s="164"/>
      <c r="O290" s="164"/>
      <c r="P290" s="165">
        <f>SUM(P291:P341)</f>
        <v>0</v>
      </c>
      <c r="Q290" s="164"/>
      <c r="R290" s="165">
        <f>SUM(R291:R341)</f>
        <v>0</v>
      </c>
      <c r="S290" s="164"/>
      <c r="T290" s="166">
        <f>SUM(T291:T341)</f>
        <v>0</v>
      </c>
      <c r="AR290" s="167" t="s">
        <v>143</v>
      </c>
      <c r="AT290" s="168" t="s">
        <v>73</v>
      </c>
      <c r="AU290" s="168" t="s">
        <v>74</v>
      </c>
      <c r="AY290" s="167" t="s">
        <v>144</v>
      </c>
      <c r="BK290" s="169">
        <f>SUM(BK291:BK341)</f>
        <v>0</v>
      </c>
    </row>
    <row r="291" spans="2:65" s="1" customFormat="1" ht="22.5" customHeight="1">
      <c r="B291" s="32"/>
      <c r="C291" s="170" t="s">
        <v>628</v>
      </c>
      <c r="D291" s="170" t="s">
        <v>145</v>
      </c>
      <c r="E291" s="171" t="s">
        <v>3335</v>
      </c>
      <c r="F291" s="172" t="s">
        <v>3336</v>
      </c>
      <c r="G291" s="173" t="s">
        <v>1903</v>
      </c>
      <c r="H291" s="174">
        <v>2</v>
      </c>
      <c r="I291" s="175"/>
      <c r="J291" s="176">
        <f aca="true" t="shared" si="60" ref="J291:J322">ROUND(I291*H291,2)</f>
        <v>0</v>
      </c>
      <c r="K291" s="172" t="s">
        <v>1286</v>
      </c>
      <c r="L291" s="52"/>
      <c r="M291" s="177" t="s">
        <v>20</v>
      </c>
      <c r="N291" s="178" t="s">
        <v>45</v>
      </c>
      <c r="O291" s="33"/>
      <c r="P291" s="179">
        <f aca="true" t="shared" si="61" ref="P291:P322">O291*H291</f>
        <v>0</v>
      </c>
      <c r="Q291" s="179">
        <v>0</v>
      </c>
      <c r="R291" s="179">
        <f aca="true" t="shared" si="62" ref="R291:R322">Q291*H291</f>
        <v>0</v>
      </c>
      <c r="S291" s="179">
        <v>0</v>
      </c>
      <c r="T291" s="180">
        <f aca="true" t="shared" si="63" ref="T291:T322">S291*H291</f>
        <v>0</v>
      </c>
      <c r="AR291" s="15" t="s">
        <v>143</v>
      </c>
      <c r="AT291" s="15" t="s">
        <v>145</v>
      </c>
      <c r="AU291" s="15" t="s">
        <v>22</v>
      </c>
      <c r="AY291" s="15" t="s">
        <v>144</v>
      </c>
      <c r="BE291" s="181">
        <f aca="true" t="shared" si="64" ref="BE291:BE322">IF(N291="základní",J291,0)</f>
        <v>0</v>
      </c>
      <c r="BF291" s="181">
        <f aca="true" t="shared" si="65" ref="BF291:BF322">IF(N291="snížená",J291,0)</f>
        <v>0</v>
      </c>
      <c r="BG291" s="181">
        <f aca="true" t="shared" si="66" ref="BG291:BG322">IF(N291="zákl. přenesená",J291,0)</f>
        <v>0</v>
      </c>
      <c r="BH291" s="181">
        <f aca="true" t="shared" si="67" ref="BH291:BH322">IF(N291="sníž. přenesená",J291,0)</f>
        <v>0</v>
      </c>
      <c r="BI291" s="181">
        <f aca="true" t="shared" si="68" ref="BI291:BI322">IF(N291="nulová",J291,0)</f>
        <v>0</v>
      </c>
      <c r="BJ291" s="15" t="s">
        <v>22</v>
      </c>
      <c r="BK291" s="181">
        <f aca="true" t="shared" si="69" ref="BK291:BK322">ROUND(I291*H291,2)</f>
        <v>0</v>
      </c>
      <c r="BL291" s="15" t="s">
        <v>143</v>
      </c>
      <c r="BM291" s="15" t="s">
        <v>3337</v>
      </c>
    </row>
    <row r="292" spans="2:65" s="1" customFormat="1" ht="22.5" customHeight="1">
      <c r="B292" s="32"/>
      <c r="C292" s="170" t="s">
        <v>630</v>
      </c>
      <c r="D292" s="170" t="s">
        <v>145</v>
      </c>
      <c r="E292" s="171" t="s">
        <v>3338</v>
      </c>
      <c r="F292" s="172" t="s">
        <v>3339</v>
      </c>
      <c r="G292" s="173" t="s">
        <v>1903</v>
      </c>
      <c r="H292" s="174">
        <v>14</v>
      </c>
      <c r="I292" s="175"/>
      <c r="J292" s="176">
        <f t="shared" si="60"/>
        <v>0</v>
      </c>
      <c r="K292" s="172" t="s">
        <v>1286</v>
      </c>
      <c r="L292" s="52"/>
      <c r="M292" s="177" t="s">
        <v>20</v>
      </c>
      <c r="N292" s="178" t="s">
        <v>45</v>
      </c>
      <c r="O292" s="33"/>
      <c r="P292" s="179">
        <f t="shared" si="61"/>
        <v>0</v>
      </c>
      <c r="Q292" s="179">
        <v>0</v>
      </c>
      <c r="R292" s="179">
        <f t="shared" si="62"/>
        <v>0</v>
      </c>
      <c r="S292" s="179">
        <v>0</v>
      </c>
      <c r="T292" s="180">
        <f t="shared" si="63"/>
        <v>0</v>
      </c>
      <c r="AR292" s="15" t="s">
        <v>143</v>
      </c>
      <c r="AT292" s="15" t="s">
        <v>145</v>
      </c>
      <c r="AU292" s="15" t="s">
        <v>22</v>
      </c>
      <c r="AY292" s="15" t="s">
        <v>144</v>
      </c>
      <c r="BE292" s="181">
        <f t="shared" si="64"/>
        <v>0</v>
      </c>
      <c r="BF292" s="181">
        <f t="shared" si="65"/>
        <v>0</v>
      </c>
      <c r="BG292" s="181">
        <f t="shared" si="66"/>
        <v>0</v>
      </c>
      <c r="BH292" s="181">
        <f t="shared" si="67"/>
        <v>0</v>
      </c>
      <c r="BI292" s="181">
        <f t="shared" si="68"/>
        <v>0</v>
      </c>
      <c r="BJ292" s="15" t="s">
        <v>22</v>
      </c>
      <c r="BK292" s="181">
        <f t="shared" si="69"/>
        <v>0</v>
      </c>
      <c r="BL292" s="15" t="s">
        <v>143</v>
      </c>
      <c r="BM292" s="15" t="s">
        <v>3340</v>
      </c>
    </row>
    <row r="293" spans="2:65" s="1" customFormat="1" ht="22.5" customHeight="1">
      <c r="B293" s="32"/>
      <c r="C293" s="170" t="s">
        <v>632</v>
      </c>
      <c r="D293" s="170" t="s">
        <v>145</v>
      </c>
      <c r="E293" s="171" t="s">
        <v>3341</v>
      </c>
      <c r="F293" s="172" t="s">
        <v>3342</v>
      </c>
      <c r="G293" s="173" t="s">
        <v>1550</v>
      </c>
      <c r="H293" s="174">
        <v>1.08</v>
      </c>
      <c r="I293" s="175"/>
      <c r="J293" s="176">
        <f t="shared" si="60"/>
        <v>0</v>
      </c>
      <c r="K293" s="172" t="s">
        <v>1286</v>
      </c>
      <c r="L293" s="52"/>
      <c r="M293" s="177" t="s">
        <v>20</v>
      </c>
      <c r="N293" s="178" t="s">
        <v>45</v>
      </c>
      <c r="O293" s="33"/>
      <c r="P293" s="179">
        <f t="shared" si="61"/>
        <v>0</v>
      </c>
      <c r="Q293" s="179">
        <v>0</v>
      </c>
      <c r="R293" s="179">
        <f t="shared" si="62"/>
        <v>0</v>
      </c>
      <c r="S293" s="179">
        <v>0</v>
      </c>
      <c r="T293" s="180">
        <f t="shared" si="63"/>
        <v>0</v>
      </c>
      <c r="AR293" s="15" t="s">
        <v>143</v>
      </c>
      <c r="AT293" s="15" t="s">
        <v>145</v>
      </c>
      <c r="AU293" s="15" t="s">
        <v>22</v>
      </c>
      <c r="AY293" s="15" t="s">
        <v>144</v>
      </c>
      <c r="BE293" s="181">
        <f t="shared" si="64"/>
        <v>0</v>
      </c>
      <c r="BF293" s="181">
        <f t="shared" si="65"/>
        <v>0</v>
      </c>
      <c r="BG293" s="181">
        <f t="shared" si="66"/>
        <v>0</v>
      </c>
      <c r="BH293" s="181">
        <f t="shared" si="67"/>
        <v>0</v>
      </c>
      <c r="BI293" s="181">
        <f t="shared" si="68"/>
        <v>0</v>
      </c>
      <c r="BJ293" s="15" t="s">
        <v>22</v>
      </c>
      <c r="BK293" s="181">
        <f t="shared" si="69"/>
        <v>0</v>
      </c>
      <c r="BL293" s="15" t="s">
        <v>143</v>
      </c>
      <c r="BM293" s="15" t="s">
        <v>3343</v>
      </c>
    </row>
    <row r="294" spans="2:65" s="1" customFormat="1" ht="22.5" customHeight="1">
      <c r="B294" s="32"/>
      <c r="C294" s="170" t="s">
        <v>636</v>
      </c>
      <c r="D294" s="170" t="s">
        <v>145</v>
      </c>
      <c r="E294" s="171" t="s">
        <v>3344</v>
      </c>
      <c r="F294" s="172" t="s">
        <v>3345</v>
      </c>
      <c r="G294" s="173" t="s">
        <v>1550</v>
      </c>
      <c r="H294" s="174">
        <v>28</v>
      </c>
      <c r="I294" s="175"/>
      <c r="J294" s="176">
        <f t="shared" si="60"/>
        <v>0</v>
      </c>
      <c r="K294" s="172" t="s">
        <v>1286</v>
      </c>
      <c r="L294" s="52"/>
      <c r="M294" s="177" t="s">
        <v>20</v>
      </c>
      <c r="N294" s="178" t="s">
        <v>45</v>
      </c>
      <c r="O294" s="33"/>
      <c r="P294" s="179">
        <f t="shared" si="61"/>
        <v>0</v>
      </c>
      <c r="Q294" s="179">
        <v>0</v>
      </c>
      <c r="R294" s="179">
        <f t="shared" si="62"/>
        <v>0</v>
      </c>
      <c r="S294" s="179">
        <v>0</v>
      </c>
      <c r="T294" s="180">
        <f t="shared" si="63"/>
        <v>0</v>
      </c>
      <c r="AR294" s="15" t="s">
        <v>143</v>
      </c>
      <c r="AT294" s="15" t="s">
        <v>145</v>
      </c>
      <c r="AU294" s="15" t="s">
        <v>22</v>
      </c>
      <c r="AY294" s="15" t="s">
        <v>144</v>
      </c>
      <c r="BE294" s="181">
        <f t="shared" si="64"/>
        <v>0</v>
      </c>
      <c r="BF294" s="181">
        <f t="shared" si="65"/>
        <v>0</v>
      </c>
      <c r="BG294" s="181">
        <f t="shared" si="66"/>
        <v>0</v>
      </c>
      <c r="BH294" s="181">
        <f t="shared" si="67"/>
        <v>0</v>
      </c>
      <c r="BI294" s="181">
        <f t="shared" si="68"/>
        <v>0</v>
      </c>
      <c r="BJ294" s="15" t="s">
        <v>22</v>
      </c>
      <c r="BK294" s="181">
        <f t="shared" si="69"/>
        <v>0</v>
      </c>
      <c r="BL294" s="15" t="s">
        <v>143</v>
      </c>
      <c r="BM294" s="15" t="s">
        <v>3346</v>
      </c>
    </row>
    <row r="295" spans="2:65" s="1" customFormat="1" ht="22.5" customHeight="1">
      <c r="B295" s="32"/>
      <c r="C295" s="170" t="s">
        <v>638</v>
      </c>
      <c r="D295" s="170" t="s">
        <v>145</v>
      </c>
      <c r="E295" s="171" t="s">
        <v>3347</v>
      </c>
      <c r="F295" s="172" t="s">
        <v>3348</v>
      </c>
      <c r="G295" s="173" t="s">
        <v>1550</v>
      </c>
      <c r="H295" s="174">
        <v>25.494</v>
      </c>
      <c r="I295" s="175"/>
      <c r="J295" s="176">
        <f t="shared" si="60"/>
        <v>0</v>
      </c>
      <c r="K295" s="172" t="s">
        <v>1286</v>
      </c>
      <c r="L295" s="52"/>
      <c r="M295" s="177" t="s">
        <v>20</v>
      </c>
      <c r="N295" s="178" t="s">
        <v>45</v>
      </c>
      <c r="O295" s="33"/>
      <c r="P295" s="179">
        <f t="shared" si="61"/>
        <v>0</v>
      </c>
      <c r="Q295" s="179">
        <v>0</v>
      </c>
      <c r="R295" s="179">
        <f t="shared" si="62"/>
        <v>0</v>
      </c>
      <c r="S295" s="179">
        <v>0</v>
      </c>
      <c r="T295" s="180">
        <f t="shared" si="63"/>
        <v>0</v>
      </c>
      <c r="AR295" s="15" t="s">
        <v>143</v>
      </c>
      <c r="AT295" s="15" t="s">
        <v>145</v>
      </c>
      <c r="AU295" s="15" t="s">
        <v>22</v>
      </c>
      <c r="AY295" s="15" t="s">
        <v>144</v>
      </c>
      <c r="BE295" s="181">
        <f t="shared" si="64"/>
        <v>0</v>
      </c>
      <c r="BF295" s="181">
        <f t="shared" si="65"/>
        <v>0</v>
      </c>
      <c r="BG295" s="181">
        <f t="shared" si="66"/>
        <v>0</v>
      </c>
      <c r="BH295" s="181">
        <f t="shared" si="67"/>
        <v>0</v>
      </c>
      <c r="BI295" s="181">
        <f t="shared" si="68"/>
        <v>0</v>
      </c>
      <c r="BJ295" s="15" t="s">
        <v>22</v>
      </c>
      <c r="BK295" s="181">
        <f t="shared" si="69"/>
        <v>0</v>
      </c>
      <c r="BL295" s="15" t="s">
        <v>143</v>
      </c>
      <c r="BM295" s="15" t="s">
        <v>3349</v>
      </c>
    </row>
    <row r="296" spans="2:65" s="1" customFormat="1" ht="22.5" customHeight="1">
      <c r="B296" s="32"/>
      <c r="C296" s="170" t="s">
        <v>640</v>
      </c>
      <c r="D296" s="170" t="s">
        <v>145</v>
      </c>
      <c r="E296" s="171" t="s">
        <v>3350</v>
      </c>
      <c r="F296" s="172" t="s">
        <v>3351</v>
      </c>
      <c r="G296" s="173" t="s">
        <v>1550</v>
      </c>
      <c r="H296" s="174">
        <v>8.616</v>
      </c>
      <c r="I296" s="175"/>
      <c r="J296" s="176">
        <f t="shared" si="60"/>
        <v>0</v>
      </c>
      <c r="K296" s="172" t="s">
        <v>1286</v>
      </c>
      <c r="L296" s="52"/>
      <c r="M296" s="177" t="s">
        <v>20</v>
      </c>
      <c r="N296" s="178" t="s">
        <v>45</v>
      </c>
      <c r="O296" s="33"/>
      <c r="P296" s="179">
        <f t="shared" si="61"/>
        <v>0</v>
      </c>
      <c r="Q296" s="179">
        <v>0</v>
      </c>
      <c r="R296" s="179">
        <f t="shared" si="62"/>
        <v>0</v>
      </c>
      <c r="S296" s="179">
        <v>0</v>
      </c>
      <c r="T296" s="180">
        <f t="shared" si="63"/>
        <v>0</v>
      </c>
      <c r="AR296" s="15" t="s">
        <v>143</v>
      </c>
      <c r="AT296" s="15" t="s">
        <v>145</v>
      </c>
      <c r="AU296" s="15" t="s">
        <v>22</v>
      </c>
      <c r="AY296" s="15" t="s">
        <v>144</v>
      </c>
      <c r="BE296" s="181">
        <f t="shared" si="64"/>
        <v>0</v>
      </c>
      <c r="BF296" s="181">
        <f t="shared" si="65"/>
        <v>0</v>
      </c>
      <c r="BG296" s="181">
        <f t="shared" si="66"/>
        <v>0</v>
      </c>
      <c r="BH296" s="181">
        <f t="shared" si="67"/>
        <v>0</v>
      </c>
      <c r="BI296" s="181">
        <f t="shared" si="68"/>
        <v>0</v>
      </c>
      <c r="BJ296" s="15" t="s">
        <v>22</v>
      </c>
      <c r="BK296" s="181">
        <f t="shared" si="69"/>
        <v>0</v>
      </c>
      <c r="BL296" s="15" t="s">
        <v>143</v>
      </c>
      <c r="BM296" s="15" t="s">
        <v>3352</v>
      </c>
    </row>
    <row r="297" spans="2:65" s="1" customFormat="1" ht="22.5" customHeight="1">
      <c r="B297" s="32"/>
      <c r="C297" s="170" t="s">
        <v>642</v>
      </c>
      <c r="D297" s="170" t="s">
        <v>145</v>
      </c>
      <c r="E297" s="171" t="s">
        <v>3353</v>
      </c>
      <c r="F297" s="172" t="s">
        <v>3354</v>
      </c>
      <c r="G297" s="173" t="s">
        <v>1586</v>
      </c>
      <c r="H297" s="174">
        <v>3.381</v>
      </c>
      <c r="I297" s="175"/>
      <c r="J297" s="176">
        <f t="shared" si="60"/>
        <v>0</v>
      </c>
      <c r="K297" s="172" t="s">
        <v>1286</v>
      </c>
      <c r="L297" s="52"/>
      <c r="M297" s="177" t="s">
        <v>20</v>
      </c>
      <c r="N297" s="178" t="s">
        <v>45</v>
      </c>
      <c r="O297" s="33"/>
      <c r="P297" s="179">
        <f t="shared" si="61"/>
        <v>0</v>
      </c>
      <c r="Q297" s="179">
        <v>0</v>
      </c>
      <c r="R297" s="179">
        <f t="shared" si="62"/>
        <v>0</v>
      </c>
      <c r="S297" s="179">
        <v>0</v>
      </c>
      <c r="T297" s="180">
        <f t="shared" si="63"/>
        <v>0</v>
      </c>
      <c r="AR297" s="15" t="s">
        <v>143</v>
      </c>
      <c r="AT297" s="15" t="s">
        <v>145</v>
      </c>
      <c r="AU297" s="15" t="s">
        <v>22</v>
      </c>
      <c r="AY297" s="15" t="s">
        <v>144</v>
      </c>
      <c r="BE297" s="181">
        <f t="shared" si="64"/>
        <v>0</v>
      </c>
      <c r="BF297" s="181">
        <f t="shared" si="65"/>
        <v>0</v>
      </c>
      <c r="BG297" s="181">
        <f t="shared" si="66"/>
        <v>0</v>
      </c>
      <c r="BH297" s="181">
        <f t="shared" si="67"/>
        <v>0</v>
      </c>
      <c r="BI297" s="181">
        <f t="shared" si="68"/>
        <v>0</v>
      </c>
      <c r="BJ297" s="15" t="s">
        <v>22</v>
      </c>
      <c r="BK297" s="181">
        <f t="shared" si="69"/>
        <v>0</v>
      </c>
      <c r="BL297" s="15" t="s">
        <v>143</v>
      </c>
      <c r="BM297" s="15" t="s">
        <v>3355</v>
      </c>
    </row>
    <row r="298" spans="2:65" s="1" customFormat="1" ht="22.5" customHeight="1">
      <c r="B298" s="32"/>
      <c r="C298" s="170" t="s">
        <v>646</v>
      </c>
      <c r="D298" s="170" t="s">
        <v>145</v>
      </c>
      <c r="E298" s="171" t="s">
        <v>3356</v>
      </c>
      <c r="F298" s="172" t="s">
        <v>3357</v>
      </c>
      <c r="G298" s="173" t="s">
        <v>192</v>
      </c>
      <c r="H298" s="174">
        <v>75.48</v>
      </c>
      <c r="I298" s="175"/>
      <c r="J298" s="176">
        <f t="shared" si="60"/>
        <v>0</v>
      </c>
      <c r="K298" s="172" t="s">
        <v>1286</v>
      </c>
      <c r="L298" s="52"/>
      <c r="M298" s="177" t="s">
        <v>20</v>
      </c>
      <c r="N298" s="178" t="s">
        <v>45</v>
      </c>
      <c r="O298" s="33"/>
      <c r="P298" s="179">
        <f t="shared" si="61"/>
        <v>0</v>
      </c>
      <c r="Q298" s="179">
        <v>0</v>
      </c>
      <c r="R298" s="179">
        <f t="shared" si="62"/>
        <v>0</v>
      </c>
      <c r="S298" s="179">
        <v>0</v>
      </c>
      <c r="T298" s="180">
        <f t="shared" si="63"/>
        <v>0</v>
      </c>
      <c r="AR298" s="15" t="s">
        <v>143</v>
      </c>
      <c r="AT298" s="15" t="s">
        <v>145</v>
      </c>
      <c r="AU298" s="15" t="s">
        <v>22</v>
      </c>
      <c r="AY298" s="15" t="s">
        <v>144</v>
      </c>
      <c r="BE298" s="181">
        <f t="shared" si="64"/>
        <v>0</v>
      </c>
      <c r="BF298" s="181">
        <f t="shared" si="65"/>
        <v>0</v>
      </c>
      <c r="BG298" s="181">
        <f t="shared" si="66"/>
        <v>0</v>
      </c>
      <c r="BH298" s="181">
        <f t="shared" si="67"/>
        <v>0</v>
      </c>
      <c r="BI298" s="181">
        <f t="shared" si="68"/>
        <v>0</v>
      </c>
      <c r="BJ298" s="15" t="s">
        <v>22</v>
      </c>
      <c r="BK298" s="181">
        <f t="shared" si="69"/>
        <v>0</v>
      </c>
      <c r="BL298" s="15" t="s">
        <v>143</v>
      </c>
      <c r="BM298" s="15" t="s">
        <v>3358</v>
      </c>
    </row>
    <row r="299" spans="2:65" s="1" customFormat="1" ht="22.5" customHeight="1">
      <c r="B299" s="32"/>
      <c r="C299" s="170" t="s">
        <v>652</v>
      </c>
      <c r="D299" s="170" t="s">
        <v>145</v>
      </c>
      <c r="E299" s="171" t="s">
        <v>3359</v>
      </c>
      <c r="F299" s="172" t="s">
        <v>3360</v>
      </c>
      <c r="G299" s="173" t="s">
        <v>1550</v>
      </c>
      <c r="H299" s="174">
        <v>32.37</v>
      </c>
      <c r="I299" s="175"/>
      <c r="J299" s="176">
        <f t="shared" si="60"/>
        <v>0</v>
      </c>
      <c r="K299" s="172" t="s">
        <v>1286</v>
      </c>
      <c r="L299" s="52"/>
      <c r="M299" s="177" t="s">
        <v>20</v>
      </c>
      <c r="N299" s="178" t="s">
        <v>45</v>
      </c>
      <c r="O299" s="33"/>
      <c r="P299" s="179">
        <f t="shared" si="61"/>
        <v>0</v>
      </c>
      <c r="Q299" s="179">
        <v>0</v>
      </c>
      <c r="R299" s="179">
        <f t="shared" si="62"/>
        <v>0</v>
      </c>
      <c r="S299" s="179">
        <v>0</v>
      </c>
      <c r="T299" s="180">
        <f t="shared" si="63"/>
        <v>0</v>
      </c>
      <c r="AR299" s="15" t="s">
        <v>143</v>
      </c>
      <c r="AT299" s="15" t="s">
        <v>145</v>
      </c>
      <c r="AU299" s="15" t="s">
        <v>22</v>
      </c>
      <c r="AY299" s="15" t="s">
        <v>144</v>
      </c>
      <c r="BE299" s="181">
        <f t="shared" si="64"/>
        <v>0</v>
      </c>
      <c r="BF299" s="181">
        <f t="shared" si="65"/>
        <v>0</v>
      </c>
      <c r="BG299" s="181">
        <f t="shared" si="66"/>
        <v>0</v>
      </c>
      <c r="BH299" s="181">
        <f t="shared" si="67"/>
        <v>0</v>
      </c>
      <c r="BI299" s="181">
        <f t="shared" si="68"/>
        <v>0</v>
      </c>
      <c r="BJ299" s="15" t="s">
        <v>22</v>
      </c>
      <c r="BK299" s="181">
        <f t="shared" si="69"/>
        <v>0</v>
      </c>
      <c r="BL299" s="15" t="s">
        <v>143</v>
      </c>
      <c r="BM299" s="15" t="s">
        <v>3361</v>
      </c>
    </row>
    <row r="300" spans="2:65" s="1" customFormat="1" ht="22.5" customHeight="1">
      <c r="B300" s="32"/>
      <c r="C300" s="170" t="s">
        <v>656</v>
      </c>
      <c r="D300" s="170" t="s">
        <v>145</v>
      </c>
      <c r="E300" s="171" t="s">
        <v>3362</v>
      </c>
      <c r="F300" s="172" t="s">
        <v>3363</v>
      </c>
      <c r="G300" s="173" t="s">
        <v>1550</v>
      </c>
      <c r="H300" s="174">
        <v>92.8</v>
      </c>
      <c r="I300" s="175"/>
      <c r="J300" s="176">
        <f t="shared" si="60"/>
        <v>0</v>
      </c>
      <c r="K300" s="172" t="s">
        <v>1286</v>
      </c>
      <c r="L300" s="52"/>
      <c r="M300" s="177" t="s">
        <v>20</v>
      </c>
      <c r="N300" s="178" t="s">
        <v>45</v>
      </c>
      <c r="O300" s="33"/>
      <c r="P300" s="179">
        <f t="shared" si="61"/>
        <v>0</v>
      </c>
      <c r="Q300" s="179">
        <v>0</v>
      </c>
      <c r="R300" s="179">
        <f t="shared" si="62"/>
        <v>0</v>
      </c>
      <c r="S300" s="179">
        <v>0</v>
      </c>
      <c r="T300" s="180">
        <f t="shared" si="63"/>
        <v>0</v>
      </c>
      <c r="AR300" s="15" t="s">
        <v>143</v>
      </c>
      <c r="AT300" s="15" t="s">
        <v>145</v>
      </c>
      <c r="AU300" s="15" t="s">
        <v>22</v>
      </c>
      <c r="AY300" s="15" t="s">
        <v>144</v>
      </c>
      <c r="BE300" s="181">
        <f t="shared" si="64"/>
        <v>0</v>
      </c>
      <c r="BF300" s="181">
        <f t="shared" si="65"/>
        <v>0</v>
      </c>
      <c r="BG300" s="181">
        <f t="shared" si="66"/>
        <v>0</v>
      </c>
      <c r="BH300" s="181">
        <f t="shared" si="67"/>
        <v>0</v>
      </c>
      <c r="BI300" s="181">
        <f t="shared" si="68"/>
        <v>0</v>
      </c>
      <c r="BJ300" s="15" t="s">
        <v>22</v>
      </c>
      <c r="BK300" s="181">
        <f t="shared" si="69"/>
        <v>0</v>
      </c>
      <c r="BL300" s="15" t="s">
        <v>143</v>
      </c>
      <c r="BM300" s="15" t="s">
        <v>3364</v>
      </c>
    </row>
    <row r="301" spans="2:65" s="1" customFormat="1" ht="22.5" customHeight="1">
      <c r="B301" s="32"/>
      <c r="C301" s="170" t="s">
        <v>658</v>
      </c>
      <c r="D301" s="170" t="s">
        <v>145</v>
      </c>
      <c r="E301" s="171" t="s">
        <v>3365</v>
      </c>
      <c r="F301" s="172" t="s">
        <v>3366</v>
      </c>
      <c r="G301" s="173" t="s">
        <v>1550</v>
      </c>
      <c r="H301" s="174">
        <v>30.31</v>
      </c>
      <c r="I301" s="175"/>
      <c r="J301" s="176">
        <f t="shared" si="60"/>
        <v>0</v>
      </c>
      <c r="K301" s="172" t="s">
        <v>1286</v>
      </c>
      <c r="L301" s="52"/>
      <c r="M301" s="177" t="s">
        <v>20</v>
      </c>
      <c r="N301" s="178" t="s">
        <v>45</v>
      </c>
      <c r="O301" s="33"/>
      <c r="P301" s="179">
        <f t="shared" si="61"/>
        <v>0</v>
      </c>
      <c r="Q301" s="179">
        <v>0</v>
      </c>
      <c r="R301" s="179">
        <f t="shared" si="62"/>
        <v>0</v>
      </c>
      <c r="S301" s="179">
        <v>0</v>
      </c>
      <c r="T301" s="180">
        <f t="shared" si="63"/>
        <v>0</v>
      </c>
      <c r="AR301" s="15" t="s">
        <v>143</v>
      </c>
      <c r="AT301" s="15" t="s">
        <v>145</v>
      </c>
      <c r="AU301" s="15" t="s">
        <v>22</v>
      </c>
      <c r="AY301" s="15" t="s">
        <v>144</v>
      </c>
      <c r="BE301" s="181">
        <f t="shared" si="64"/>
        <v>0</v>
      </c>
      <c r="BF301" s="181">
        <f t="shared" si="65"/>
        <v>0</v>
      </c>
      <c r="BG301" s="181">
        <f t="shared" si="66"/>
        <v>0</v>
      </c>
      <c r="BH301" s="181">
        <f t="shared" si="67"/>
        <v>0</v>
      </c>
      <c r="BI301" s="181">
        <f t="shared" si="68"/>
        <v>0</v>
      </c>
      <c r="BJ301" s="15" t="s">
        <v>22</v>
      </c>
      <c r="BK301" s="181">
        <f t="shared" si="69"/>
        <v>0</v>
      </c>
      <c r="BL301" s="15" t="s">
        <v>143</v>
      </c>
      <c r="BM301" s="15" t="s">
        <v>3367</v>
      </c>
    </row>
    <row r="302" spans="2:65" s="1" customFormat="1" ht="22.5" customHeight="1">
      <c r="B302" s="32"/>
      <c r="C302" s="170" t="s">
        <v>660</v>
      </c>
      <c r="D302" s="170" t="s">
        <v>145</v>
      </c>
      <c r="E302" s="171" t="s">
        <v>3368</v>
      </c>
      <c r="F302" s="172" t="s">
        <v>3369</v>
      </c>
      <c r="G302" s="173" t="s">
        <v>1586</v>
      </c>
      <c r="H302" s="174">
        <v>20.727</v>
      </c>
      <c r="I302" s="175"/>
      <c r="J302" s="176">
        <f t="shared" si="60"/>
        <v>0</v>
      </c>
      <c r="K302" s="172" t="s">
        <v>1286</v>
      </c>
      <c r="L302" s="52"/>
      <c r="M302" s="177" t="s">
        <v>20</v>
      </c>
      <c r="N302" s="178" t="s">
        <v>45</v>
      </c>
      <c r="O302" s="33"/>
      <c r="P302" s="179">
        <f t="shared" si="61"/>
        <v>0</v>
      </c>
      <c r="Q302" s="179">
        <v>0</v>
      </c>
      <c r="R302" s="179">
        <f t="shared" si="62"/>
        <v>0</v>
      </c>
      <c r="S302" s="179">
        <v>0</v>
      </c>
      <c r="T302" s="180">
        <f t="shared" si="63"/>
        <v>0</v>
      </c>
      <c r="AR302" s="15" t="s">
        <v>143</v>
      </c>
      <c r="AT302" s="15" t="s">
        <v>145</v>
      </c>
      <c r="AU302" s="15" t="s">
        <v>22</v>
      </c>
      <c r="AY302" s="15" t="s">
        <v>144</v>
      </c>
      <c r="BE302" s="181">
        <f t="shared" si="64"/>
        <v>0</v>
      </c>
      <c r="BF302" s="181">
        <f t="shared" si="65"/>
        <v>0</v>
      </c>
      <c r="BG302" s="181">
        <f t="shared" si="66"/>
        <v>0</v>
      </c>
      <c r="BH302" s="181">
        <f t="shared" si="67"/>
        <v>0</v>
      </c>
      <c r="BI302" s="181">
        <f t="shared" si="68"/>
        <v>0</v>
      </c>
      <c r="BJ302" s="15" t="s">
        <v>22</v>
      </c>
      <c r="BK302" s="181">
        <f t="shared" si="69"/>
        <v>0</v>
      </c>
      <c r="BL302" s="15" t="s">
        <v>143</v>
      </c>
      <c r="BM302" s="15" t="s">
        <v>3370</v>
      </c>
    </row>
    <row r="303" spans="2:65" s="1" customFormat="1" ht="22.5" customHeight="1">
      <c r="B303" s="32"/>
      <c r="C303" s="170" t="s">
        <v>662</v>
      </c>
      <c r="D303" s="170" t="s">
        <v>145</v>
      </c>
      <c r="E303" s="171" t="s">
        <v>3371</v>
      </c>
      <c r="F303" s="172" t="s">
        <v>3372</v>
      </c>
      <c r="G303" s="173" t="s">
        <v>1550</v>
      </c>
      <c r="H303" s="174">
        <v>26.209</v>
      </c>
      <c r="I303" s="175"/>
      <c r="J303" s="176">
        <f t="shared" si="60"/>
        <v>0</v>
      </c>
      <c r="K303" s="172" t="s">
        <v>1286</v>
      </c>
      <c r="L303" s="52"/>
      <c r="M303" s="177" t="s">
        <v>20</v>
      </c>
      <c r="N303" s="178" t="s">
        <v>45</v>
      </c>
      <c r="O303" s="33"/>
      <c r="P303" s="179">
        <f t="shared" si="61"/>
        <v>0</v>
      </c>
      <c r="Q303" s="179">
        <v>0</v>
      </c>
      <c r="R303" s="179">
        <f t="shared" si="62"/>
        <v>0</v>
      </c>
      <c r="S303" s="179">
        <v>0</v>
      </c>
      <c r="T303" s="180">
        <f t="shared" si="63"/>
        <v>0</v>
      </c>
      <c r="AR303" s="15" t="s">
        <v>143</v>
      </c>
      <c r="AT303" s="15" t="s">
        <v>145</v>
      </c>
      <c r="AU303" s="15" t="s">
        <v>22</v>
      </c>
      <c r="AY303" s="15" t="s">
        <v>144</v>
      </c>
      <c r="BE303" s="181">
        <f t="shared" si="64"/>
        <v>0</v>
      </c>
      <c r="BF303" s="181">
        <f t="shared" si="65"/>
        <v>0</v>
      </c>
      <c r="BG303" s="181">
        <f t="shared" si="66"/>
        <v>0</v>
      </c>
      <c r="BH303" s="181">
        <f t="shared" si="67"/>
        <v>0</v>
      </c>
      <c r="BI303" s="181">
        <f t="shared" si="68"/>
        <v>0</v>
      </c>
      <c r="BJ303" s="15" t="s">
        <v>22</v>
      </c>
      <c r="BK303" s="181">
        <f t="shared" si="69"/>
        <v>0</v>
      </c>
      <c r="BL303" s="15" t="s">
        <v>143</v>
      </c>
      <c r="BM303" s="15" t="s">
        <v>3373</v>
      </c>
    </row>
    <row r="304" spans="2:65" s="1" customFormat="1" ht="22.5" customHeight="1">
      <c r="B304" s="32"/>
      <c r="C304" s="170" t="s">
        <v>664</v>
      </c>
      <c r="D304" s="170" t="s">
        <v>145</v>
      </c>
      <c r="E304" s="171" t="s">
        <v>3374</v>
      </c>
      <c r="F304" s="172" t="s">
        <v>3375</v>
      </c>
      <c r="G304" s="173" t="s">
        <v>1586</v>
      </c>
      <c r="H304" s="174">
        <v>40.906</v>
      </c>
      <c r="I304" s="175"/>
      <c r="J304" s="176">
        <f t="shared" si="60"/>
        <v>0</v>
      </c>
      <c r="K304" s="172" t="s">
        <v>1286</v>
      </c>
      <c r="L304" s="52"/>
      <c r="M304" s="177" t="s">
        <v>20</v>
      </c>
      <c r="N304" s="178" t="s">
        <v>45</v>
      </c>
      <c r="O304" s="33"/>
      <c r="P304" s="179">
        <f t="shared" si="61"/>
        <v>0</v>
      </c>
      <c r="Q304" s="179">
        <v>0</v>
      </c>
      <c r="R304" s="179">
        <f t="shared" si="62"/>
        <v>0</v>
      </c>
      <c r="S304" s="179">
        <v>0</v>
      </c>
      <c r="T304" s="180">
        <f t="shared" si="63"/>
        <v>0</v>
      </c>
      <c r="AR304" s="15" t="s">
        <v>143</v>
      </c>
      <c r="AT304" s="15" t="s">
        <v>145</v>
      </c>
      <c r="AU304" s="15" t="s">
        <v>22</v>
      </c>
      <c r="AY304" s="15" t="s">
        <v>144</v>
      </c>
      <c r="BE304" s="181">
        <f t="shared" si="64"/>
        <v>0</v>
      </c>
      <c r="BF304" s="181">
        <f t="shared" si="65"/>
        <v>0</v>
      </c>
      <c r="BG304" s="181">
        <f t="shared" si="66"/>
        <v>0</v>
      </c>
      <c r="BH304" s="181">
        <f t="shared" si="67"/>
        <v>0</v>
      </c>
      <c r="BI304" s="181">
        <f t="shared" si="68"/>
        <v>0</v>
      </c>
      <c r="BJ304" s="15" t="s">
        <v>22</v>
      </c>
      <c r="BK304" s="181">
        <f t="shared" si="69"/>
        <v>0</v>
      </c>
      <c r="BL304" s="15" t="s">
        <v>143</v>
      </c>
      <c r="BM304" s="15" t="s">
        <v>3376</v>
      </c>
    </row>
    <row r="305" spans="2:65" s="1" customFormat="1" ht="22.5" customHeight="1">
      <c r="B305" s="32"/>
      <c r="C305" s="170" t="s">
        <v>666</v>
      </c>
      <c r="D305" s="170" t="s">
        <v>145</v>
      </c>
      <c r="E305" s="171" t="s">
        <v>3377</v>
      </c>
      <c r="F305" s="172" t="s">
        <v>3378</v>
      </c>
      <c r="G305" s="173" t="s">
        <v>192</v>
      </c>
      <c r="H305" s="174">
        <v>40.906</v>
      </c>
      <c r="I305" s="175"/>
      <c r="J305" s="176">
        <f t="shared" si="60"/>
        <v>0</v>
      </c>
      <c r="K305" s="172" t="s">
        <v>1286</v>
      </c>
      <c r="L305" s="52"/>
      <c r="M305" s="177" t="s">
        <v>20</v>
      </c>
      <c r="N305" s="178" t="s">
        <v>45</v>
      </c>
      <c r="O305" s="33"/>
      <c r="P305" s="179">
        <f t="shared" si="61"/>
        <v>0</v>
      </c>
      <c r="Q305" s="179">
        <v>0</v>
      </c>
      <c r="R305" s="179">
        <f t="shared" si="62"/>
        <v>0</v>
      </c>
      <c r="S305" s="179">
        <v>0</v>
      </c>
      <c r="T305" s="180">
        <f t="shared" si="63"/>
        <v>0</v>
      </c>
      <c r="AR305" s="15" t="s">
        <v>143</v>
      </c>
      <c r="AT305" s="15" t="s">
        <v>145</v>
      </c>
      <c r="AU305" s="15" t="s">
        <v>22</v>
      </c>
      <c r="AY305" s="15" t="s">
        <v>144</v>
      </c>
      <c r="BE305" s="181">
        <f t="shared" si="64"/>
        <v>0</v>
      </c>
      <c r="BF305" s="181">
        <f t="shared" si="65"/>
        <v>0</v>
      </c>
      <c r="BG305" s="181">
        <f t="shared" si="66"/>
        <v>0</v>
      </c>
      <c r="BH305" s="181">
        <f t="shared" si="67"/>
        <v>0</v>
      </c>
      <c r="BI305" s="181">
        <f t="shared" si="68"/>
        <v>0</v>
      </c>
      <c r="BJ305" s="15" t="s">
        <v>22</v>
      </c>
      <c r="BK305" s="181">
        <f t="shared" si="69"/>
        <v>0</v>
      </c>
      <c r="BL305" s="15" t="s">
        <v>143</v>
      </c>
      <c r="BM305" s="15" t="s">
        <v>3379</v>
      </c>
    </row>
    <row r="306" spans="2:65" s="1" customFormat="1" ht="22.5" customHeight="1">
      <c r="B306" s="32"/>
      <c r="C306" s="170" t="s">
        <v>670</v>
      </c>
      <c r="D306" s="170" t="s">
        <v>145</v>
      </c>
      <c r="E306" s="171" t="s">
        <v>3380</v>
      </c>
      <c r="F306" s="172" t="s">
        <v>3381</v>
      </c>
      <c r="G306" s="173" t="s">
        <v>1550</v>
      </c>
      <c r="H306" s="174">
        <v>3.6</v>
      </c>
      <c r="I306" s="175"/>
      <c r="J306" s="176">
        <f t="shared" si="60"/>
        <v>0</v>
      </c>
      <c r="K306" s="172" t="s">
        <v>1286</v>
      </c>
      <c r="L306" s="52"/>
      <c r="M306" s="177" t="s">
        <v>20</v>
      </c>
      <c r="N306" s="178" t="s">
        <v>45</v>
      </c>
      <c r="O306" s="33"/>
      <c r="P306" s="179">
        <f t="shared" si="61"/>
        <v>0</v>
      </c>
      <c r="Q306" s="179">
        <v>0</v>
      </c>
      <c r="R306" s="179">
        <f t="shared" si="62"/>
        <v>0</v>
      </c>
      <c r="S306" s="179">
        <v>0</v>
      </c>
      <c r="T306" s="180">
        <f t="shared" si="63"/>
        <v>0</v>
      </c>
      <c r="AR306" s="15" t="s">
        <v>143</v>
      </c>
      <c r="AT306" s="15" t="s">
        <v>145</v>
      </c>
      <c r="AU306" s="15" t="s">
        <v>22</v>
      </c>
      <c r="AY306" s="15" t="s">
        <v>144</v>
      </c>
      <c r="BE306" s="181">
        <f t="shared" si="64"/>
        <v>0</v>
      </c>
      <c r="BF306" s="181">
        <f t="shared" si="65"/>
        <v>0</v>
      </c>
      <c r="BG306" s="181">
        <f t="shared" si="66"/>
        <v>0</v>
      </c>
      <c r="BH306" s="181">
        <f t="shared" si="67"/>
        <v>0</v>
      </c>
      <c r="BI306" s="181">
        <f t="shared" si="68"/>
        <v>0</v>
      </c>
      <c r="BJ306" s="15" t="s">
        <v>22</v>
      </c>
      <c r="BK306" s="181">
        <f t="shared" si="69"/>
        <v>0</v>
      </c>
      <c r="BL306" s="15" t="s">
        <v>143</v>
      </c>
      <c r="BM306" s="15" t="s">
        <v>3382</v>
      </c>
    </row>
    <row r="307" spans="2:65" s="1" customFormat="1" ht="22.5" customHeight="1">
      <c r="B307" s="32"/>
      <c r="C307" s="170" t="s">
        <v>674</v>
      </c>
      <c r="D307" s="170" t="s">
        <v>145</v>
      </c>
      <c r="E307" s="171" t="s">
        <v>3383</v>
      </c>
      <c r="F307" s="172" t="s">
        <v>3384</v>
      </c>
      <c r="G307" s="173" t="s">
        <v>1550</v>
      </c>
      <c r="H307" s="174">
        <v>3.6</v>
      </c>
      <c r="I307" s="175"/>
      <c r="J307" s="176">
        <f t="shared" si="60"/>
        <v>0</v>
      </c>
      <c r="K307" s="172" t="s">
        <v>1286</v>
      </c>
      <c r="L307" s="52"/>
      <c r="M307" s="177" t="s">
        <v>20</v>
      </c>
      <c r="N307" s="178" t="s">
        <v>45</v>
      </c>
      <c r="O307" s="33"/>
      <c r="P307" s="179">
        <f t="shared" si="61"/>
        <v>0</v>
      </c>
      <c r="Q307" s="179">
        <v>0</v>
      </c>
      <c r="R307" s="179">
        <f t="shared" si="62"/>
        <v>0</v>
      </c>
      <c r="S307" s="179">
        <v>0</v>
      </c>
      <c r="T307" s="180">
        <f t="shared" si="63"/>
        <v>0</v>
      </c>
      <c r="AR307" s="15" t="s">
        <v>143</v>
      </c>
      <c r="AT307" s="15" t="s">
        <v>145</v>
      </c>
      <c r="AU307" s="15" t="s">
        <v>22</v>
      </c>
      <c r="AY307" s="15" t="s">
        <v>144</v>
      </c>
      <c r="BE307" s="181">
        <f t="shared" si="64"/>
        <v>0</v>
      </c>
      <c r="BF307" s="181">
        <f t="shared" si="65"/>
        <v>0</v>
      </c>
      <c r="BG307" s="181">
        <f t="shared" si="66"/>
        <v>0</v>
      </c>
      <c r="BH307" s="181">
        <f t="shared" si="67"/>
        <v>0</v>
      </c>
      <c r="BI307" s="181">
        <f t="shared" si="68"/>
        <v>0</v>
      </c>
      <c r="BJ307" s="15" t="s">
        <v>22</v>
      </c>
      <c r="BK307" s="181">
        <f t="shared" si="69"/>
        <v>0</v>
      </c>
      <c r="BL307" s="15" t="s">
        <v>143</v>
      </c>
      <c r="BM307" s="15" t="s">
        <v>3385</v>
      </c>
    </row>
    <row r="308" spans="2:65" s="1" customFormat="1" ht="22.5" customHeight="1">
      <c r="B308" s="32"/>
      <c r="C308" s="170" t="s">
        <v>678</v>
      </c>
      <c r="D308" s="170" t="s">
        <v>145</v>
      </c>
      <c r="E308" s="171" t="s">
        <v>3386</v>
      </c>
      <c r="F308" s="172" t="s">
        <v>3387</v>
      </c>
      <c r="G308" s="173" t="s">
        <v>1586</v>
      </c>
      <c r="H308" s="174">
        <v>0.24</v>
      </c>
      <c r="I308" s="175"/>
      <c r="J308" s="176">
        <f t="shared" si="60"/>
        <v>0</v>
      </c>
      <c r="K308" s="172" t="s">
        <v>1286</v>
      </c>
      <c r="L308" s="52"/>
      <c r="M308" s="177" t="s">
        <v>20</v>
      </c>
      <c r="N308" s="178" t="s">
        <v>45</v>
      </c>
      <c r="O308" s="33"/>
      <c r="P308" s="179">
        <f t="shared" si="61"/>
        <v>0</v>
      </c>
      <c r="Q308" s="179">
        <v>0</v>
      </c>
      <c r="R308" s="179">
        <f t="shared" si="62"/>
        <v>0</v>
      </c>
      <c r="S308" s="179">
        <v>0</v>
      </c>
      <c r="T308" s="180">
        <f t="shared" si="63"/>
        <v>0</v>
      </c>
      <c r="AR308" s="15" t="s">
        <v>143</v>
      </c>
      <c r="AT308" s="15" t="s">
        <v>145</v>
      </c>
      <c r="AU308" s="15" t="s">
        <v>22</v>
      </c>
      <c r="AY308" s="15" t="s">
        <v>144</v>
      </c>
      <c r="BE308" s="181">
        <f t="shared" si="64"/>
        <v>0</v>
      </c>
      <c r="BF308" s="181">
        <f t="shared" si="65"/>
        <v>0</v>
      </c>
      <c r="BG308" s="181">
        <f t="shared" si="66"/>
        <v>0</v>
      </c>
      <c r="BH308" s="181">
        <f t="shared" si="67"/>
        <v>0</v>
      </c>
      <c r="BI308" s="181">
        <f t="shared" si="68"/>
        <v>0</v>
      </c>
      <c r="BJ308" s="15" t="s">
        <v>22</v>
      </c>
      <c r="BK308" s="181">
        <f t="shared" si="69"/>
        <v>0</v>
      </c>
      <c r="BL308" s="15" t="s">
        <v>143</v>
      </c>
      <c r="BM308" s="15" t="s">
        <v>3388</v>
      </c>
    </row>
    <row r="309" spans="2:65" s="1" customFormat="1" ht="22.5" customHeight="1">
      <c r="B309" s="32"/>
      <c r="C309" s="170" t="s">
        <v>682</v>
      </c>
      <c r="D309" s="170" t="s">
        <v>145</v>
      </c>
      <c r="E309" s="171" t="s">
        <v>3389</v>
      </c>
      <c r="F309" s="172" t="s">
        <v>3390</v>
      </c>
      <c r="G309" s="173" t="s">
        <v>1586</v>
      </c>
      <c r="H309" s="174">
        <v>3.045</v>
      </c>
      <c r="I309" s="175"/>
      <c r="J309" s="176">
        <f t="shared" si="60"/>
        <v>0</v>
      </c>
      <c r="K309" s="172" t="s">
        <v>1286</v>
      </c>
      <c r="L309" s="52"/>
      <c r="M309" s="177" t="s">
        <v>20</v>
      </c>
      <c r="N309" s="178" t="s">
        <v>45</v>
      </c>
      <c r="O309" s="33"/>
      <c r="P309" s="179">
        <f t="shared" si="61"/>
        <v>0</v>
      </c>
      <c r="Q309" s="179">
        <v>0</v>
      </c>
      <c r="R309" s="179">
        <f t="shared" si="62"/>
        <v>0</v>
      </c>
      <c r="S309" s="179">
        <v>0</v>
      </c>
      <c r="T309" s="180">
        <f t="shared" si="63"/>
        <v>0</v>
      </c>
      <c r="AR309" s="15" t="s">
        <v>143</v>
      </c>
      <c r="AT309" s="15" t="s">
        <v>145</v>
      </c>
      <c r="AU309" s="15" t="s">
        <v>22</v>
      </c>
      <c r="AY309" s="15" t="s">
        <v>144</v>
      </c>
      <c r="BE309" s="181">
        <f t="shared" si="64"/>
        <v>0</v>
      </c>
      <c r="BF309" s="181">
        <f t="shared" si="65"/>
        <v>0</v>
      </c>
      <c r="BG309" s="181">
        <f t="shared" si="66"/>
        <v>0</v>
      </c>
      <c r="BH309" s="181">
        <f t="shared" si="67"/>
        <v>0</v>
      </c>
      <c r="BI309" s="181">
        <f t="shared" si="68"/>
        <v>0</v>
      </c>
      <c r="BJ309" s="15" t="s">
        <v>22</v>
      </c>
      <c r="BK309" s="181">
        <f t="shared" si="69"/>
        <v>0</v>
      </c>
      <c r="BL309" s="15" t="s">
        <v>143</v>
      </c>
      <c r="BM309" s="15" t="s">
        <v>3391</v>
      </c>
    </row>
    <row r="310" spans="2:65" s="1" customFormat="1" ht="22.5" customHeight="1">
      <c r="B310" s="32"/>
      <c r="C310" s="170" t="s">
        <v>684</v>
      </c>
      <c r="D310" s="170" t="s">
        <v>145</v>
      </c>
      <c r="E310" s="171" t="s">
        <v>3392</v>
      </c>
      <c r="F310" s="172" t="s">
        <v>3393</v>
      </c>
      <c r="G310" s="173" t="s">
        <v>1586</v>
      </c>
      <c r="H310" s="174">
        <v>4.92</v>
      </c>
      <c r="I310" s="175"/>
      <c r="J310" s="176">
        <f t="shared" si="60"/>
        <v>0</v>
      </c>
      <c r="K310" s="172" t="s">
        <v>1286</v>
      </c>
      <c r="L310" s="52"/>
      <c r="M310" s="177" t="s">
        <v>20</v>
      </c>
      <c r="N310" s="178" t="s">
        <v>45</v>
      </c>
      <c r="O310" s="33"/>
      <c r="P310" s="179">
        <f t="shared" si="61"/>
        <v>0</v>
      </c>
      <c r="Q310" s="179">
        <v>0</v>
      </c>
      <c r="R310" s="179">
        <f t="shared" si="62"/>
        <v>0</v>
      </c>
      <c r="S310" s="179">
        <v>0</v>
      </c>
      <c r="T310" s="180">
        <f t="shared" si="63"/>
        <v>0</v>
      </c>
      <c r="AR310" s="15" t="s">
        <v>143</v>
      </c>
      <c r="AT310" s="15" t="s">
        <v>145</v>
      </c>
      <c r="AU310" s="15" t="s">
        <v>22</v>
      </c>
      <c r="AY310" s="15" t="s">
        <v>144</v>
      </c>
      <c r="BE310" s="181">
        <f t="shared" si="64"/>
        <v>0</v>
      </c>
      <c r="BF310" s="181">
        <f t="shared" si="65"/>
        <v>0</v>
      </c>
      <c r="BG310" s="181">
        <f t="shared" si="66"/>
        <v>0</v>
      </c>
      <c r="BH310" s="181">
        <f t="shared" si="67"/>
        <v>0</v>
      </c>
      <c r="BI310" s="181">
        <f t="shared" si="68"/>
        <v>0</v>
      </c>
      <c r="BJ310" s="15" t="s">
        <v>22</v>
      </c>
      <c r="BK310" s="181">
        <f t="shared" si="69"/>
        <v>0</v>
      </c>
      <c r="BL310" s="15" t="s">
        <v>143</v>
      </c>
      <c r="BM310" s="15" t="s">
        <v>3394</v>
      </c>
    </row>
    <row r="311" spans="2:65" s="1" customFormat="1" ht="22.5" customHeight="1">
      <c r="B311" s="32"/>
      <c r="C311" s="170" t="s">
        <v>688</v>
      </c>
      <c r="D311" s="170" t="s">
        <v>145</v>
      </c>
      <c r="E311" s="171" t="s">
        <v>3395</v>
      </c>
      <c r="F311" s="172" t="s">
        <v>3396</v>
      </c>
      <c r="G311" s="173" t="s">
        <v>1903</v>
      </c>
      <c r="H311" s="174">
        <v>5</v>
      </c>
      <c r="I311" s="175"/>
      <c r="J311" s="176">
        <f t="shared" si="60"/>
        <v>0</v>
      </c>
      <c r="K311" s="172" t="s">
        <v>1286</v>
      </c>
      <c r="L311" s="52"/>
      <c r="M311" s="177" t="s">
        <v>20</v>
      </c>
      <c r="N311" s="178" t="s">
        <v>45</v>
      </c>
      <c r="O311" s="33"/>
      <c r="P311" s="179">
        <f t="shared" si="61"/>
        <v>0</v>
      </c>
      <c r="Q311" s="179">
        <v>0</v>
      </c>
      <c r="R311" s="179">
        <f t="shared" si="62"/>
        <v>0</v>
      </c>
      <c r="S311" s="179">
        <v>0</v>
      </c>
      <c r="T311" s="180">
        <f t="shared" si="63"/>
        <v>0</v>
      </c>
      <c r="AR311" s="15" t="s">
        <v>143</v>
      </c>
      <c r="AT311" s="15" t="s">
        <v>145</v>
      </c>
      <c r="AU311" s="15" t="s">
        <v>22</v>
      </c>
      <c r="AY311" s="15" t="s">
        <v>144</v>
      </c>
      <c r="BE311" s="181">
        <f t="shared" si="64"/>
        <v>0</v>
      </c>
      <c r="BF311" s="181">
        <f t="shared" si="65"/>
        <v>0</v>
      </c>
      <c r="BG311" s="181">
        <f t="shared" si="66"/>
        <v>0</v>
      </c>
      <c r="BH311" s="181">
        <f t="shared" si="67"/>
        <v>0</v>
      </c>
      <c r="BI311" s="181">
        <f t="shared" si="68"/>
        <v>0</v>
      </c>
      <c r="BJ311" s="15" t="s">
        <v>22</v>
      </c>
      <c r="BK311" s="181">
        <f t="shared" si="69"/>
        <v>0</v>
      </c>
      <c r="BL311" s="15" t="s">
        <v>143</v>
      </c>
      <c r="BM311" s="15" t="s">
        <v>3397</v>
      </c>
    </row>
    <row r="312" spans="2:65" s="1" customFormat="1" ht="22.5" customHeight="1">
      <c r="B312" s="32"/>
      <c r="C312" s="170" t="s">
        <v>692</v>
      </c>
      <c r="D312" s="170" t="s">
        <v>145</v>
      </c>
      <c r="E312" s="171" t="s">
        <v>3398</v>
      </c>
      <c r="F312" s="172" t="s">
        <v>3399</v>
      </c>
      <c r="G312" s="173" t="s">
        <v>1586</v>
      </c>
      <c r="H312" s="174">
        <v>0.06</v>
      </c>
      <c r="I312" s="175"/>
      <c r="J312" s="176">
        <f t="shared" si="60"/>
        <v>0</v>
      </c>
      <c r="K312" s="172" t="s">
        <v>1286</v>
      </c>
      <c r="L312" s="52"/>
      <c r="M312" s="177" t="s">
        <v>20</v>
      </c>
      <c r="N312" s="178" t="s">
        <v>45</v>
      </c>
      <c r="O312" s="33"/>
      <c r="P312" s="179">
        <f t="shared" si="61"/>
        <v>0</v>
      </c>
      <c r="Q312" s="179">
        <v>0</v>
      </c>
      <c r="R312" s="179">
        <f t="shared" si="62"/>
        <v>0</v>
      </c>
      <c r="S312" s="179">
        <v>0</v>
      </c>
      <c r="T312" s="180">
        <f t="shared" si="63"/>
        <v>0</v>
      </c>
      <c r="AR312" s="15" t="s">
        <v>143</v>
      </c>
      <c r="AT312" s="15" t="s">
        <v>145</v>
      </c>
      <c r="AU312" s="15" t="s">
        <v>22</v>
      </c>
      <c r="AY312" s="15" t="s">
        <v>144</v>
      </c>
      <c r="BE312" s="181">
        <f t="shared" si="64"/>
        <v>0</v>
      </c>
      <c r="BF312" s="181">
        <f t="shared" si="65"/>
        <v>0</v>
      </c>
      <c r="BG312" s="181">
        <f t="shared" si="66"/>
        <v>0</v>
      </c>
      <c r="BH312" s="181">
        <f t="shared" si="67"/>
        <v>0</v>
      </c>
      <c r="BI312" s="181">
        <f t="shared" si="68"/>
        <v>0</v>
      </c>
      <c r="BJ312" s="15" t="s">
        <v>22</v>
      </c>
      <c r="BK312" s="181">
        <f t="shared" si="69"/>
        <v>0</v>
      </c>
      <c r="BL312" s="15" t="s">
        <v>143</v>
      </c>
      <c r="BM312" s="15" t="s">
        <v>3400</v>
      </c>
    </row>
    <row r="313" spans="2:65" s="1" customFormat="1" ht="22.5" customHeight="1">
      <c r="B313" s="32"/>
      <c r="C313" s="170" t="s">
        <v>696</v>
      </c>
      <c r="D313" s="170" t="s">
        <v>145</v>
      </c>
      <c r="E313" s="171" t="s">
        <v>3401</v>
      </c>
      <c r="F313" s="172" t="s">
        <v>3402</v>
      </c>
      <c r="G313" s="173" t="s">
        <v>1586</v>
      </c>
      <c r="H313" s="174">
        <v>0.9</v>
      </c>
      <c r="I313" s="175"/>
      <c r="J313" s="176">
        <f t="shared" si="60"/>
        <v>0</v>
      </c>
      <c r="K313" s="172" t="s">
        <v>1286</v>
      </c>
      <c r="L313" s="52"/>
      <c r="M313" s="177" t="s">
        <v>20</v>
      </c>
      <c r="N313" s="178" t="s">
        <v>45</v>
      </c>
      <c r="O313" s="33"/>
      <c r="P313" s="179">
        <f t="shared" si="61"/>
        <v>0</v>
      </c>
      <c r="Q313" s="179">
        <v>0</v>
      </c>
      <c r="R313" s="179">
        <f t="shared" si="62"/>
        <v>0</v>
      </c>
      <c r="S313" s="179">
        <v>0</v>
      </c>
      <c r="T313" s="180">
        <f t="shared" si="63"/>
        <v>0</v>
      </c>
      <c r="AR313" s="15" t="s">
        <v>143</v>
      </c>
      <c r="AT313" s="15" t="s">
        <v>145</v>
      </c>
      <c r="AU313" s="15" t="s">
        <v>22</v>
      </c>
      <c r="AY313" s="15" t="s">
        <v>144</v>
      </c>
      <c r="BE313" s="181">
        <f t="shared" si="64"/>
        <v>0</v>
      </c>
      <c r="BF313" s="181">
        <f t="shared" si="65"/>
        <v>0</v>
      </c>
      <c r="BG313" s="181">
        <f t="shared" si="66"/>
        <v>0</v>
      </c>
      <c r="BH313" s="181">
        <f t="shared" si="67"/>
        <v>0</v>
      </c>
      <c r="BI313" s="181">
        <f t="shared" si="68"/>
        <v>0</v>
      </c>
      <c r="BJ313" s="15" t="s">
        <v>22</v>
      </c>
      <c r="BK313" s="181">
        <f t="shared" si="69"/>
        <v>0</v>
      </c>
      <c r="BL313" s="15" t="s">
        <v>143</v>
      </c>
      <c r="BM313" s="15" t="s">
        <v>3403</v>
      </c>
    </row>
    <row r="314" spans="2:65" s="1" customFormat="1" ht="22.5" customHeight="1">
      <c r="B314" s="32"/>
      <c r="C314" s="170" t="s">
        <v>700</v>
      </c>
      <c r="D314" s="170" t="s">
        <v>145</v>
      </c>
      <c r="E314" s="171" t="s">
        <v>3404</v>
      </c>
      <c r="F314" s="172" t="s">
        <v>3405</v>
      </c>
      <c r="G314" s="173" t="s">
        <v>1586</v>
      </c>
      <c r="H314" s="174">
        <v>1.418</v>
      </c>
      <c r="I314" s="175"/>
      <c r="J314" s="176">
        <f t="shared" si="60"/>
        <v>0</v>
      </c>
      <c r="K314" s="172" t="s">
        <v>1286</v>
      </c>
      <c r="L314" s="52"/>
      <c r="M314" s="177" t="s">
        <v>20</v>
      </c>
      <c r="N314" s="178" t="s">
        <v>45</v>
      </c>
      <c r="O314" s="33"/>
      <c r="P314" s="179">
        <f t="shared" si="61"/>
        <v>0</v>
      </c>
      <c r="Q314" s="179">
        <v>0</v>
      </c>
      <c r="R314" s="179">
        <f t="shared" si="62"/>
        <v>0</v>
      </c>
      <c r="S314" s="179">
        <v>0</v>
      </c>
      <c r="T314" s="180">
        <f t="shared" si="63"/>
        <v>0</v>
      </c>
      <c r="AR314" s="15" t="s">
        <v>143</v>
      </c>
      <c r="AT314" s="15" t="s">
        <v>145</v>
      </c>
      <c r="AU314" s="15" t="s">
        <v>22</v>
      </c>
      <c r="AY314" s="15" t="s">
        <v>144</v>
      </c>
      <c r="BE314" s="181">
        <f t="shared" si="64"/>
        <v>0</v>
      </c>
      <c r="BF314" s="181">
        <f t="shared" si="65"/>
        <v>0</v>
      </c>
      <c r="BG314" s="181">
        <f t="shared" si="66"/>
        <v>0</v>
      </c>
      <c r="BH314" s="181">
        <f t="shared" si="67"/>
        <v>0</v>
      </c>
      <c r="BI314" s="181">
        <f t="shared" si="68"/>
        <v>0</v>
      </c>
      <c r="BJ314" s="15" t="s">
        <v>22</v>
      </c>
      <c r="BK314" s="181">
        <f t="shared" si="69"/>
        <v>0</v>
      </c>
      <c r="BL314" s="15" t="s">
        <v>143</v>
      </c>
      <c r="BM314" s="15" t="s">
        <v>3406</v>
      </c>
    </row>
    <row r="315" spans="2:65" s="1" customFormat="1" ht="22.5" customHeight="1">
      <c r="B315" s="32"/>
      <c r="C315" s="170" t="s">
        <v>704</v>
      </c>
      <c r="D315" s="170" t="s">
        <v>145</v>
      </c>
      <c r="E315" s="171" t="s">
        <v>3407</v>
      </c>
      <c r="F315" s="172" t="s">
        <v>3408</v>
      </c>
      <c r="G315" s="173" t="s">
        <v>192</v>
      </c>
      <c r="H315" s="174">
        <v>30.2</v>
      </c>
      <c r="I315" s="175"/>
      <c r="J315" s="176">
        <f t="shared" si="60"/>
        <v>0</v>
      </c>
      <c r="K315" s="172" t="s">
        <v>1286</v>
      </c>
      <c r="L315" s="52"/>
      <c r="M315" s="177" t="s">
        <v>20</v>
      </c>
      <c r="N315" s="178" t="s">
        <v>45</v>
      </c>
      <c r="O315" s="33"/>
      <c r="P315" s="179">
        <f t="shared" si="61"/>
        <v>0</v>
      </c>
      <c r="Q315" s="179">
        <v>0</v>
      </c>
      <c r="R315" s="179">
        <f t="shared" si="62"/>
        <v>0</v>
      </c>
      <c r="S315" s="179">
        <v>0</v>
      </c>
      <c r="T315" s="180">
        <f t="shared" si="63"/>
        <v>0</v>
      </c>
      <c r="AR315" s="15" t="s">
        <v>143</v>
      </c>
      <c r="AT315" s="15" t="s">
        <v>145</v>
      </c>
      <c r="AU315" s="15" t="s">
        <v>22</v>
      </c>
      <c r="AY315" s="15" t="s">
        <v>144</v>
      </c>
      <c r="BE315" s="181">
        <f t="shared" si="64"/>
        <v>0</v>
      </c>
      <c r="BF315" s="181">
        <f t="shared" si="65"/>
        <v>0</v>
      </c>
      <c r="BG315" s="181">
        <f t="shared" si="66"/>
        <v>0</v>
      </c>
      <c r="BH315" s="181">
        <f t="shared" si="67"/>
        <v>0</v>
      </c>
      <c r="BI315" s="181">
        <f t="shared" si="68"/>
        <v>0</v>
      </c>
      <c r="BJ315" s="15" t="s">
        <v>22</v>
      </c>
      <c r="BK315" s="181">
        <f t="shared" si="69"/>
        <v>0</v>
      </c>
      <c r="BL315" s="15" t="s">
        <v>143</v>
      </c>
      <c r="BM315" s="15" t="s">
        <v>3409</v>
      </c>
    </row>
    <row r="316" spans="2:65" s="1" customFormat="1" ht="22.5" customHeight="1">
      <c r="B316" s="32"/>
      <c r="C316" s="170" t="s">
        <v>708</v>
      </c>
      <c r="D316" s="170" t="s">
        <v>145</v>
      </c>
      <c r="E316" s="171" t="s">
        <v>3410</v>
      </c>
      <c r="F316" s="172" t="s">
        <v>3411</v>
      </c>
      <c r="G316" s="173" t="s">
        <v>1586</v>
      </c>
      <c r="H316" s="174">
        <v>1.74</v>
      </c>
      <c r="I316" s="175"/>
      <c r="J316" s="176">
        <f t="shared" si="60"/>
        <v>0</v>
      </c>
      <c r="K316" s="172" t="s">
        <v>1286</v>
      </c>
      <c r="L316" s="52"/>
      <c r="M316" s="177" t="s">
        <v>20</v>
      </c>
      <c r="N316" s="178" t="s">
        <v>45</v>
      </c>
      <c r="O316" s="33"/>
      <c r="P316" s="179">
        <f t="shared" si="61"/>
        <v>0</v>
      </c>
      <c r="Q316" s="179">
        <v>0</v>
      </c>
      <c r="R316" s="179">
        <f t="shared" si="62"/>
        <v>0</v>
      </c>
      <c r="S316" s="179">
        <v>0</v>
      </c>
      <c r="T316" s="180">
        <f t="shared" si="63"/>
        <v>0</v>
      </c>
      <c r="AR316" s="15" t="s">
        <v>143</v>
      </c>
      <c r="AT316" s="15" t="s">
        <v>145</v>
      </c>
      <c r="AU316" s="15" t="s">
        <v>22</v>
      </c>
      <c r="AY316" s="15" t="s">
        <v>144</v>
      </c>
      <c r="BE316" s="181">
        <f t="shared" si="64"/>
        <v>0</v>
      </c>
      <c r="BF316" s="181">
        <f t="shared" si="65"/>
        <v>0</v>
      </c>
      <c r="BG316" s="181">
        <f t="shared" si="66"/>
        <v>0</v>
      </c>
      <c r="BH316" s="181">
        <f t="shared" si="67"/>
        <v>0</v>
      </c>
      <c r="BI316" s="181">
        <f t="shared" si="68"/>
        <v>0</v>
      </c>
      <c r="BJ316" s="15" t="s">
        <v>22</v>
      </c>
      <c r="BK316" s="181">
        <f t="shared" si="69"/>
        <v>0</v>
      </c>
      <c r="BL316" s="15" t="s">
        <v>143</v>
      </c>
      <c r="BM316" s="15" t="s">
        <v>3412</v>
      </c>
    </row>
    <row r="317" spans="2:65" s="1" customFormat="1" ht="22.5" customHeight="1">
      <c r="B317" s="32"/>
      <c r="C317" s="170" t="s">
        <v>712</v>
      </c>
      <c r="D317" s="170" t="s">
        <v>145</v>
      </c>
      <c r="E317" s="171" t="s">
        <v>3413</v>
      </c>
      <c r="F317" s="172" t="s">
        <v>3414</v>
      </c>
      <c r="G317" s="173" t="s">
        <v>1550</v>
      </c>
      <c r="H317" s="174">
        <v>16.2</v>
      </c>
      <c r="I317" s="175"/>
      <c r="J317" s="176">
        <f t="shared" si="60"/>
        <v>0</v>
      </c>
      <c r="K317" s="172" t="s">
        <v>1286</v>
      </c>
      <c r="L317" s="52"/>
      <c r="M317" s="177" t="s">
        <v>20</v>
      </c>
      <c r="N317" s="178" t="s">
        <v>45</v>
      </c>
      <c r="O317" s="33"/>
      <c r="P317" s="179">
        <f t="shared" si="61"/>
        <v>0</v>
      </c>
      <c r="Q317" s="179">
        <v>0</v>
      </c>
      <c r="R317" s="179">
        <f t="shared" si="62"/>
        <v>0</v>
      </c>
      <c r="S317" s="179">
        <v>0</v>
      </c>
      <c r="T317" s="180">
        <f t="shared" si="63"/>
        <v>0</v>
      </c>
      <c r="AR317" s="15" t="s">
        <v>143</v>
      </c>
      <c r="AT317" s="15" t="s">
        <v>145</v>
      </c>
      <c r="AU317" s="15" t="s">
        <v>22</v>
      </c>
      <c r="AY317" s="15" t="s">
        <v>144</v>
      </c>
      <c r="BE317" s="181">
        <f t="shared" si="64"/>
        <v>0</v>
      </c>
      <c r="BF317" s="181">
        <f t="shared" si="65"/>
        <v>0</v>
      </c>
      <c r="BG317" s="181">
        <f t="shared" si="66"/>
        <v>0</v>
      </c>
      <c r="BH317" s="181">
        <f t="shared" si="67"/>
        <v>0</v>
      </c>
      <c r="BI317" s="181">
        <f t="shared" si="68"/>
        <v>0</v>
      </c>
      <c r="BJ317" s="15" t="s">
        <v>22</v>
      </c>
      <c r="BK317" s="181">
        <f t="shared" si="69"/>
        <v>0</v>
      </c>
      <c r="BL317" s="15" t="s">
        <v>143</v>
      </c>
      <c r="BM317" s="15" t="s">
        <v>3415</v>
      </c>
    </row>
    <row r="318" spans="2:65" s="1" customFormat="1" ht="22.5" customHeight="1">
      <c r="B318" s="32"/>
      <c r="C318" s="170" t="s">
        <v>715</v>
      </c>
      <c r="D318" s="170" t="s">
        <v>145</v>
      </c>
      <c r="E318" s="171" t="s">
        <v>3416</v>
      </c>
      <c r="F318" s="172" t="s">
        <v>3417</v>
      </c>
      <c r="G318" s="173" t="s">
        <v>1550</v>
      </c>
      <c r="H318" s="174">
        <v>3</v>
      </c>
      <c r="I318" s="175"/>
      <c r="J318" s="176">
        <f t="shared" si="60"/>
        <v>0</v>
      </c>
      <c r="K318" s="172" t="s">
        <v>1286</v>
      </c>
      <c r="L318" s="52"/>
      <c r="M318" s="177" t="s">
        <v>20</v>
      </c>
      <c r="N318" s="178" t="s">
        <v>45</v>
      </c>
      <c r="O318" s="33"/>
      <c r="P318" s="179">
        <f t="shared" si="61"/>
        <v>0</v>
      </c>
      <c r="Q318" s="179">
        <v>0</v>
      </c>
      <c r="R318" s="179">
        <f t="shared" si="62"/>
        <v>0</v>
      </c>
      <c r="S318" s="179">
        <v>0</v>
      </c>
      <c r="T318" s="180">
        <f t="shared" si="63"/>
        <v>0</v>
      </c>
      <c r="AR318" s="15" t="s">
        <v>143</v>
      </c>
      <c r="AT318" s="15" t="s">
        <v>145</v>
      </c>
      <c r="AU318" s="15" t="s">
        <v>22</v>
      </c>
      <c r="AY318" s="15" t="s">
        <v>144</v>
      </c>
      <c r="BE318" s="181">
        <f t="shared" si="64"/>
        <v>0</v>
      </c>
      <c r="BF318" s="181">
        <f t="shared" si="65"/>
        <v>0</v>
      </c>
      <c r="BG318" s="181">
        <f t="shared" si="66"/>
        <v>0</v>
      </c>
      <c r="BH318" s="181">
        <f t="shared" si="67"/>
        <v>0</v>
      </c>
      <c r="BI318" s="181">
        <f t="shared" si="68"/>
        <v>0</v>
      </c>
      <c r="BJ318" s="15" t="s">
        <v>22</v>
      </c>
      <c r="BK318" s="181">
        <f t="shared" si="69"/>
        <v>0</v>
      </c>
      <c r="BL318" s="15" t="s">
        <v>143</v>
      </c>
      <c r="BM318" s="15" t="s">
        <v>3418</v>
      </c>
    </row>
    <row r="319" spans="2:65" s="1" customFormat="1" ht="22.5" customHeight="1">
      <c r="B319" s="32"/>
      <c r="C319" s="170" t="s">
        <v>721</v>
      </c>
      <c r="D319" s="170" t="s">
        <v>145</v>
      </c>
      <c r="E319" s="171" t="s">
        <v>3419</v>
      </c>
      <c r="F319" s="172" t="s">
        <v>3420</v>
      </c>
      <c r="G319" s="173" t="s">
        <v>1550</v>
      </c>
      <c r="H319" s="174">
        <v>163.275</v>
      </c>
      <c r="I319" s="175"/>
      <c r="J319" s="176">
        <f t="shared" si="60"/>
        <v>0</v>
      </c>
      <c r="K319" s="172" t="s">
        <v>1286</v>
      </c>
      <c r="L319" s="52"/>
      <c r="M319" s="177" t="s">
        <v>20</v>
      </c>
      <c r="N319" s="178" t="s">
        <v>45</v>
      </c>
      <c r="O319" s="33"/>
      <c r="P319" s="179">
        <f t="shared" si="61"/>
        <v>0</v>
      </c>
      <c r="Q319" s="179">
        <v>0</v>
      </c>
      <c r="R319" s="179">
        <f t="shared" si="62"/>
        <v>0</v>
      </c>
      <c r="S319" s="179">
        <v>0</v>
      </c>
      <c r="T319" s="180">
        <f t="shared" si="63"/>
        <v>0</v>
      </c>
      <c r="AR319" s="15" t="s">
        <v>143</v>
      </c>
      <c r="AT319" s="15" t="s">
        <v>145</v>
      </c>
      <c r="AU319" s="15" t="s">
        <v>22</v>
      </c>
      <c r="AY319" s="15" t="s">
        <v>144</v>
      </c>
      <c r="BE319" s="181">
        <f t="shared" si="64"/>
        <v>0</v>
      </c>
      <c r="BF319" s="181">
        <f t="shared" si="65"/>
        <v>0</v>
      </c>
      <c r="BG319" s="181">
        <f t="shared" si="66"/>
        <v>0</v>
      </c>
      <c r="BH319" s="181">
        <f t="shared" si="67"/>
        <v>0</v>
      </c>
      <c r="BI319" s="181">
        <f t="shared" si="68"/>
        <v>0</v>
      </c>
      <c r="BJ319" s="15" t="s">
        <v>22</v>
      </c>
      <c r="BK319" s="181">
        <f t="shared" si="69"/>
        <v>0</v>
      </c>
      <c r="BL319" s="15" t="s">
        <v>143</v>
      </c>
      <c r="BM319" s="15" t="s">
        <v>3421</v>
      </c>
    </row>
    <row r="320" spans="2:65" s="1" customFormat="1" ht="22.5" customHeight="1">
      <c r="B320" s="32"/>
      <c r="C320" s="170" t="s">
        <v>725</v>
      </c>
      <c r="D320" s="170" t="s">
        <v>145</v>
      </c>
      <c r="E320" s="171" t="s">
        <v>3422</v>
      </c>
      <c r="F320" s="172" t="s">
        <v>3423</v>
      </c>
      <c r="G320" s="173" t="s">
        <v>1550</v>
      </c>
      <c r="H320" s="174">
        <v>286.483</v>
      </c>
      <c r="I320" s="175"/>
      <c r="J320" s="176">
        <f t="shared" si="60"/>
        <v>0</v>
      </c>
      <c r="K320" s="172" t="s">
        <v>1286</v>
      </c>
      <c r="L320" s="52"/>
      <c r="M320" s="177" t="s">
        <v>20</v>
      </c>
      <c r="N320" s="178" t="s">
        <v>45</v>
      </c>
      <c r="O320" s="33"/>
      <c r="P320" s="179">
        <f t="shared" si="61"/>
        <v>0</v>
      </c>
      <c r="Q320" s="179">
        <v>0</v>
      </c>
      <c r="R320" s="179">
        <f t="shared" si="62"/>
        <v>0</v>
      </c>
      <c r="S320" s="179">
        <v>0</v>
      </c>
      <c r="T320" s="180">
        <f t="shared" si="63"/>
        <v>0</v>
      </c>
      <c r="AR320" s="15" t="s">
        <v>143</v>
      </c>
      <c r="AT320" s="15" t="s">
        <v>145</v>
      </c>
      <c r="AU320" s="15" t="s">
        <v>22</v>
      </c>
      <c r="AY320" s="15" t="s">
        <v>144</v>
      </c>
      <c r="BE320" s="181">
        <f t="shared" si="64"/>
        <v>0</v>
      </c>
      <c r="BF320" s="181">
        <f t="shared" si="65"/>
        <v>0</v>
      </c>
      <c r="BG320" s="181">
        <f t="shared" si="66"/>
        <v>0</v>
      </c>
      <c r="BH320" s="181">
        <f t="shared" si="67"/>
        <v>0</v>
      </c>
      <c r="BI320" s="181">
        <f t="shared" si="68"/>
        <v>0</v>
      </c>
      <c r="BJ320" s="15" t="s">
        <v>22</v>
      </c>
      <c r="BK320" s="181">
        <f t="shared" si="69"/>
        <v>0</v>
      </c>
      <c r="BL320" s="15" t="s">
        <v>143</v>
      </c>
      <c r="BM320" s="15" t="s">
        <v>3424</v>
      </c>
    </row>
    <row r="321" spans="2:65" s="1" customFormat="1" ht="22.5" customHeight="1">
      <c r="B321" s="32"/>
      <c r="C321" s="170" t="s">
        <v>729</v>
      </c>
      <c r="D321" s="170" t="s">
        <v>145</v>
      </c>
      <c r="E321" s="171" t="s">
        <v>3425</v>
      </c>
      <c r="F321" s="172" t="s">
        <v>3426</v>
      </c>
      <c r="G321" s="173" t="s">
        <v>1550</v>
      </c>
      <c r="H321" s="174">
        <v>208.933</v>
      </c>
      <c r="I321" s="175"/>
      <c r="J321" s="176">
        <f t="shared" si="60"/>
        <v>0</v>
      </c>
      <c r="K321" s="172" t="s">
        <v>1286</v>
      </c>
      <c r="L321" s="52"/>
      <c r="M321" s="177" t="s">
        <v>20</v>
      </c>
      <c r="N321" s="178" t="s">
        <v>45</v>
      </c>
      <c r="O321" s="33"/>
      <c r="P321" s="179">
        <f t="shared" si="61"/>
        <v>0</v>
      </c>
      <c r="Q321" s="179">
        <v>0</v>
      </c>
      <c r="R321" s="179">
        <f t="shared" si="62"/>
        <v>0</v>
      </c>
      <c r="S321" s="179">
        <v>0</v>
      </c>
      <c r="T321" s="180">
        <f t="shared" si="63"/>
        <v>0</v>
      </c>
      <c r="AR321" s="15" t="s">
        <v>143</v>
      </c>
      <c r="AT321" s="15" t="s">
        <v>145</v>
      </c>
      <c r="AU321" s="15" t="s">
        <v>22</v>
      </c>
      <c r="AY321" s="15" t="s">
        <v>144</v>
      </c>
      <c r="BE321" s="181">
        <f t="shared" si="64"/>
        <v>0</v>
      </c>
      <c r="BF321" s="181">
        <f t="shared" si="65"/>
        <v>0</v>
      </c>
      <c r="BG321" s="181">
        <f t="shared" si="66"/>
        <v>0</v>
      </c>
      <c r="BH321" s="181">
        <f t="shared" si="67"/>
        <v>0</v>
      </c>
      <c r="BI321" s="181">
        <f t="shared" si="68"/>
        <v>0</v>
      </c>
      <c r="BJ321" s="15" t="s">
        <v>22</v>
      </c>
      <c r="BK321" s="181">
        <f t="shared" si="69"/>
        <v>0</v>
      </c>
      <c r="BL321" s="15" t="s">
        <v>143</v>
      </c>
      <c r="BM321" s="15" t="s">
        <v>3427</v>
      </c>
    </row>
    <row r="322" spans="2:65" s="1" customFormat="1" ht="22.5" customHeight="1">
      <c r="B322" s="32"/>
      <c r="C322" s="170" t="s">
        <v>733</v>
      </c>
      <c r="D322" s="170" t="s">
        <v>145</v>
      </c>
      <c r="E322" s="171" t="s">
        <v>3428</v>
      </c>
      <c r="F322" s="172" t="s">
        <v>3429</v>
      </c>
      <c r="G322" s="173" t="s">
        <v>1550</v>
      </c>
      <c r="H322" s="174">
        <v>342.675</v>
      </c>
      <c r="I322" s="175"/>
      <c r="J322" s="176">
        <f t="shared" si="60"/>
        <v>0</v>
      </c>
      <c r="K322" s="172" t="s">
        <v>1286</v>
      </c>
      <c r="L322" s="52"/>
      <c r="M322" s="177" t="s">
        <v>20</v>
      </c>
      <c r="N322" s="178" t="s">
        <v>45</v>
      </c>
      <c r="O322" s="33"/>
      <c r="P322" s="179">
        <f t="shared" si="61"/>
        <v>0</v>
      </c>
      <c r="Q322" s="179">
        <v>0</v>
      </c>
      <c r="R322" s="179">
        <f t="shared" si="62"/>
        <v>0</v>
      </c>
      <c r="S322" s="179">
        <v>0</v>
      </c>
      <c r="T322" s="180">
        <f t="shared" si="63"/>
        <v>0</v>
      </c>
      <c r="AR322" s="15" t="s">
        <v>143</v>
      </c>
      <c r="AT322" s="15" t="s">
        <v>145</v>
      </c>
      <c r="AU322" s="15" t="s">
        <v>22</v>
      </c>
      <c r="AY322" s="15" t="s">
        <v>144</v>
      </c>
      <c r="BE322" s="181">
        <f t="shared" si="64"/>
        <v>0</v>
      </c>
      <c r="BF322" s="181">
        <f t="shared" si="65"/>
        <v>0</v>
      </c>
      <c r="BG322" s="181">
        <f t="shared" si="66"/>
        <v>0</v>
      </c>
      <c r="BH322" s="181">
        <f t="shared" si="67"/>
        <v>0</v>
      </c>
      <c r="BI322" s="181">
        <f t="shared" si="68"/>
        <v>0</v>
      </c>
      <c r="BJ322" s="15" t="s">
        <v>22</v>
      </c>
      <c r="BK322" s="181">
        <f t="shared" si="69"/>
        <v>0</v>
      </c>
      <c r="BL322" s="15" t="s">
        <v>143</v>
      </c>
      <c r="BM322" s="15" t="s">
        <v>3430</v>
      </c>
    </row>
    <row r="323" spans="2:65" s="1" customFormat="1" ht="22.5" customHeight="1">
      <c r="B323" s="32"/>
      <c r="C323" s="170" t="s">
        <v>737</v>
      </c>
      <c r="D323" s="170" t="s">
        <v>145</v>
      </c>
      <c r="E323" s="171" t="s">
        <v>3431</v>
      </c>
      <c r="F323" s="172" t="s">
        <v>3432</v>
      </c>
      <c r="G323" s="173" t="s">
        <v>192</v>
      </c>
      <c r="H323" s="174">
        <v>19.02</v>
      </c>
      <c r="I323" s="175"/>
      <c r="J323" s="176">
        <f aca="true" t="shared" si="70" ref="J323:J354">ROUND(I323*H323,2)</f>
        <v>0</v>
      </c>
      <c r="K323" s="172" t="s">
        <v>1286</v>
      </c>
      <c r="L323" s="52"/>
      <c r="M323" s="177" t="s">
        <v>20</v>
      </c>
      <c r="N323" s="178" t="s">
        <v>45</v>
      </c>
      <c r="O323" s="33"/>
      <c r="P323" s="179">
        <f aca="true" t="shared" si="71" ref="P323:P354">O323*H323</f>
        <v>0</v>
      </c>
      <c r="Q323" s="179">
        <v>0</v>
      </c>
      <c r="R323" s="179">
        <f aca="true" t="shared" si="72" ref="R323:R354">Q323*H323</f>
        <v>0</v>
      </c>
      <c r="S323" s="179">
        <v>0</v>
      </c>
      <c r="T323" s="180">
        <f aca="true" t="shared" si="73" ref="T323:T354">S323*H323</f>
        <v>0</v>
      </c>
      <c r="AR323" s="15" t="s">
        <v>143</v>
      </c>
      <c r="AT323" s="15" t="s">
        <v>145</v>
      </c>
      <c r="AU323" s="15" t="s">
        <v>22</v>
      </c>
      <c r="AY323" s="15" t="s">
        <v>144</v>
      </c>
      <c r="BE323" s="181">
        <f aca="true" t="shared" si="74" ref="BE323:BE341">IF(N323="základní",J323,0)</f>
        <v>0</v>
      </c>
      <c r="BF323" s="181">
        <f aca="true" t="shared" si="75" ref="BF323:BF341">IF(N323="snížená",J323,0)</f>
        <v>0</v>
      </c>
      <c r="BG323" s="181">
        <f aca="true" t="shared" si="76" ref="BG323:BG341">IF(N323="zákl. přenesená",J323,0)</f>
        <v>0</v>
      </c>
      <c r="BH323" s="181">
        <f aca="true" t="shared" si="77" ref="BH323:BH341">IF(N323="sníž. přenesená",J323,0)</f>
        <v>0</v>
      </c>
      <c r="BI323" s="181">
        <f aca="true" t="shared" si="78" ref="BI323:BI341">IF(N323="nulová",J323,0)</f>
        <v>0</v>
      </c>
      <c r="BJ323" s="15" t="s">
        <v>22</v>
      </c>
      <c r="BK323" s="181">
        <f aca="true" t="shared" si="79" ref="BK323:BK341">ROUND(I323*H323,2)</f>
        <v>0</v>
      </c>
      <c r="BL323" s="15" t="s">
        <v>143</v>
      </c>
      <c r="BM323" s="15" t="s">
        <v>3433</v>
      </c>
    </row>
    <row r="324" spans="2:65" s="1" customFormat="1" ht="22.5" customHeight="1">
      <c r="B324" s="32"/>
      <c r="C324" s="170" t="s">
        <v>741</v>
      </c>
      <c r="D324" s="170" t="s">
        <v>145</v>
      </c>
      <c r="E324" s="171" t="s">
        <v>3434</v>
      </c>
      <c r="F324" s="172" t="s">
        <v>3435</v>
      </c>
      <c r="G324" s="173" t="s">
        <v>192</v>
      </c>
      <c r="H324" s="174">
        <v>19.635</v>
      </c>
      <c r="I324" s="175"/>
      <c r="J324" s="176">
        <f t="shared" si="70"/>
        <v>0</v>
      </c>
      <c r="K324" s="172" t="s">
        <v>1286</v>
      </c>
      <c r="L324" s="52"/>
      <c r="M324" s="177" t="s">
        <v>20</v>
      </c>
      <c r="N324" s="178" t="s">
        <v>45</v>
      </c>
      <c r="O324" s="33"/>
      <c r="P324" s="179">
        <f t="shared" si="71"/>
        <v>0</v>
      </c>
      <c r="Q324" s="179">
        <v>0</v>
      </c>
      <c r="R324" s="179">
        <f t="shared" si="72"/>
        <v>0</v>
      </c>
      <c r="S324" s="179">
        <v>0</v>
      </c>
      <c r="T324" s="180">
        <f t="shared" si="73"/>
        <v>0</v>
      </c>
      <c r="AR324" s="15" t="s">
        <v>143</v>
      </c>
      <c r="AT324" s="15" t="s">
        <v>145</v>
      </c>
      <c r="AU324" s="15" t="s">
        <v>22</v>
      </c>
      <c r="AY324" s="15" t="s">
        <v>144</v>
      </c>
      <c r="BE324" s="181">
        <f t="shared" si="74"/>
        <v>0</v>
      </c>
      <c r="BF324" s="181">
        <f t="shared" si="75"/>
        <v>0</v>
      </c>
      <c r="BG324" s="181">
        <f t="shared" si="76"/>
        <v>0</v>
      </c>
      <c r="BH324" s="181">
        <f t="shared" si="77"/>
        <v>0</v>
      </c>
      <c r="BI324" s="181">
        <f t="shared" si="78"/>
        <v>0</v>
      </c>
      <c r="BJ324" s="15" t="s">
        <v>22</v>
      </c>
      <c r="BK324" s="181">
        <f t="shared" si="79"/>
        <v>0</v>
      </c>
      <c r="BL324" s="15" t="s">
        <v>143</v>
      </c>
      <c r="BM324" s="15" t="s">
        <v>3436</v>
      </c>
    </row>
    <row r="325" spans="2:65" s="1" customFormat="1" ht="22.5" customHeight="1">
      <c r="B325" s="32"/>
      <c r="C325" s="170" t="s">
        <v>743</v>
      </c>
      <c r="D325" s="170" t="s">
        <v>145</v>
      </c>
      <c r="E325" s="171" t="s">
        <v>3437</v>
      </c>
      <c r="F325" s="172" t="s">
        <v>3438</v>
      </c>
      <c r="G325" s="173" t="s">
        <v>192</v>
      </c>
      <c r="H325" s="174">
        <v>30.1</v>
      </c>
      <c r="I325" s="175"/>
      <c r="J325" s="176">
        <f t="shared" si="70"/>
        <v>0</v>
      </c>
      <c r="K325" s="172" t="s">
        <v>1286</v>
      </c>
      <c r="L325" s="52"/>
      <c r="M325" s="177" t="s">
        <v>20</v>
      </c>
      <c r="N325" s="178" t="s">
        <v>45</v>
      </c>
      <c r="O325" s="33"/>
      <c r="P325" s="179">
        <f t="shared" si="71"/>
        <v>0</v>
      </c>
      <c r="Q325" s="179">
        <v>0</v>
      </c>
      <c r="R325" s="179">
        <f t="shared" si="72"/>
        <v>0</v>
      </c>
      <c r="S325" s="179">
        <v>0</v>
      </c>
      <c r="T325" s="180">
        <f t="shared" si="73"/>
        <v>0</v>
      </c>
      <c r="AR325" s="15" t="s">
        <v>143</v>
      </c>
      <c r="AT325" s="15" t="s">
        <v>145</v>
      </c>
      <c r="AU325" s="15" t="s">
        <v>22</v>
      </c>
      <c r="AY325" s="15" t="s">
        <v>144</v>
      </c>
      <c r="BE325" s="181">
        <f t="shared" si="74"/>
        <v>0</v>
      </c>
      <c r="BF325" s="181">
        <f t="shared" si="75"/>
        <v>0</v>
      </c>
      <c r="BG325" s="181">
        <f t="shared" si="76"/>
        <v>0</v>
      </c>
      <c r="BH325" s="181">
        <f t="shared" si="77"/>
        <v>0</v>
      </c>
      <c r="BI325" s="181">
        <f t="shared" si="78"/>
        <v>0</v>
      </c>
      <c r="BJ325" s="15" t="s">
        <v>22</v>
      </c>
      <c r="BK325" s="181">
        <f t="shared" si="79"/>
        <v>0</v>
      </c>
      <c r="BL325" s="15" t="s">
        <v>143</v>
      </c>
      <c r="BM325" s="15" t="s">
        <v>3439</v>
      </c>
    </row>
    <row r="326" spans="2:65" s="1" customFormat="1" ht="22.5" customHeight="1">
      <c r="B326" s="32"/>
      <c r="C326" s="170" t="s">
        <v>745</v>
      </c>
      <c r="D326" s="170" t="s">
        <v>145</v>
      </c>
      <c r="E326" s="171" t="s">
        <v>3440</v>
      </c>
      <c r="F326" s="172" t="s">
        <v>3441</v>
      </c>
      <c r="G326" s="173" t="s">
        <v>1550</v>
      </c>
      <c r="H326" s="174">
        <v>68.509</v>
      </c>
      <c r="I326" s="175"/>
      <c r="J326" s="176">
        <f t="shared" si="70"/>
        <v>0</v>
      </c>
      <c r="K326" s="172" t="s">
        <v>1286</v>
      </c>
      <c r="L326" s="52"/>
      <c r="M326" s="177" t="s">
        <v>20</v>
      </c>
      <c r="N326" s="178" t="s">
        <v>45</v>
      </c>
      <c r="O326" s="33"/>
      <c r="P326" s="179">
        <f t="shared" si="71"/>
        <v>0</v>
      </c>
      <c r="Q326" s="179">
        <v>0</v>
      </c>
      <c r="R326" s="179">
        <f t="shared" si="72"/>
        <v>0</v>
      </c>
      <c r="S326" s="179">
        <v>0</v>
      </c>
      <c r="T326" s="180">
        <f t="shared" si="73"/>
        <v>0</v>
      </c>
      <c r="AR326" s="15" t="s">
        <v>143</v>
      </c>
      <c r="AT326" s="15" t="s">
        <v>145</v>
      </c>
      <c r="AU326" s="15" t="s">
        <v>22</v>
      </c>
      <c r="AY326" s="15" t="s">
        <v>144</v>
      </c>
      <c r="BE326" s="181">
        <f t="shared" si="74"/>
        <v>0</v>
      </c>
      <c r="BF326" s="181">
        <f t="shared" si="75"/>
        <v>0</v>
      </c>
      <c r="BG326" s="181">
        <f t="shared" si="76"/>
        <v>0</v>
      </c>
      <c r="BH326" s="181">
        <f t="shared" si="77"/>
        <v>0</v>
      </c>
      <c r="BI326" s="181">
        <f t="shared" si="78"/>
        <v>0</v>
      </c>
      <c r="BJ326" s="15" t="s">
        <v>22</v>
      </c>
      <c r="BK326" s="181">
        <f t="shared" si="79"/>
        <v>0</v>
      </c>
      <c r="BL326" s="15" t="s">
        <v>143</v>
      </c>
      <c r="BM326" s="15" t="s">
        <v>3442</v>
      </c>
    </row>
    <row r="327" spans="2:65" s="1" customFormat="1" ht="22.5" customHeight="1">
      <c r="B327" s="32"/>
      <c r="C327" s="170" t="s">
        <v>747</v>
      </c>
      <c r="D327" s="170" t="s">
        <v>145</v>
      </c>
      <c r="E327" s="171" t="s">
        <v>3443</v>
      </c>
      <c r="F327" s="172" t="s">
        <v>3444</v>
      </c>
      <c r="G327" s="173" t="s">
        <v>1550</v>
      </c>
      <c r="H327" s="174">
        <v>51.391</v>
      </c>
      <c r="I327" s="175"/>
      <c r="J327" s="176">
        <f t="shared" si="70"/>
        <v>0</v>
      </c>
      <c r="K327" s="172" t="s">
        <v>1286</v>
      </c>
      <c r="L327" s="52"/>
      <c r="M327" s="177" t="s">
        <v>20</v>
      </c>
      <c r="N327" s="178" t="s">
        <v>45</v>
      </c>
      <c r="O327" s="33"/>
      <c r="P327" s="179">
        <f t="shared" si="71"/>
        <v>0</v>
      </c>
      <c r="Q327" s="179">
        <v>0</v>
      </c>
      <c r="R327" s="179">
        <f t="shared" si="72"/>
        <v>0</v>
      </c>
      <c r="S327" s="179">
        <v>0</v>
      </c>
      <c r="T327" s="180">
        <f t="shared" si="73"/>
        <v>0</v>
      </c>
      <c r="AR327" s="15" t="s">
        <v>143</v>
      </c>
      <c r="AT327" s="15" t="s">
        <v>145</v>
      </c>
      <c r="AU327" s="15" t="s">
        <v>22</v>
      </c>
      <c r="AY327" s="15" t="s">
        <v>144</v>
      </c>
      <c r="BE327" s="181">
        <f t="shared" si="74"/>
        <v>0</v>
      </c>
      <c r="BF327" s="181">
        <f t="shared" si="75"/>
        <v>0</v>
      </c>
      <c r="BG327" s="181">
        <f t="shared" si="76"/>
        <v>0</v>
      </c>
      <c r="BH327" s="181">
        <f t="shared" si="77"/>
        <v>0</v>
      </c>
      <c r="BI327" s="181">
        <f t="shared" si="78"/>
        <v>0</v>
      </c>
      <c r="BJ327" s="15" t="s">
        <v>22</v>
      </c>
      <c r="BK327" s="181">
        <f t="shared" si="79"/>
        <v>0</v>
      </c>
      <c r="BL327" s="15" t="s">
        <v>143</v>
      </c>
      <c r="BM327" s="15" t="s">
        <v>3445</v>
      </c>
    </row>
    <row r="328" spans="2:65" s="1" customFormat="1" ht="22.5" customHeight="1">
      <c r="B328" s="32"/>
      <c r="C328" s="170" t="s">
        <v>749</v>
      </c>
      <c r="D328" s="170" t="s">
        <v>145</v>
      </c>
      <c r="E328" s="171" t="s">
        <v>3446</v>
      </c>
      <c r="F328" s="172" t="s">
        <v>3447</v>
      </c>
      <c r="G328" s="173" t="s">
        <v>1586</v>
      </c>
      <c r="H328" s="174">
        <v>0.359</v>
      </c>
      <c r="I328" s="175"/>
      <c r="J328" s="176">
        <f t="shared" si="70"/>
        <v>0</v>
      </c>
      <c r="K328" s="172" t="s">
        <v>1286</v>
      </c>
      <c r="L328" s="52"/>
      <c r="M328" s="177" t="s">
        <v>20</v>
      </c>
      <c r="N328" s="178" t="s">
        <v>45</v>
      </c>
      <c r="O328" s="33"/>
      <c r="P328" s="179">
        <f t="shared" si="71"/>
        <v>0</v>
      </c>
      <c r="Q328" s="179">
        <v>0</v>
      </c>
      <c r="R328" s="179">
        <f t="shared" si="72"/>
        <v>0</v>
      </c>
      <c r="S328" s="179">
        <v>0</v>
      </c>
      <c r="T328" s="180">
        <f t="shared" si="73"/>
        <v>0</v>
      </c>
      <c r="AR328" s="15" t="s">
        <v>143</v>
      </c>
      <c r="AT328" s="15" t="s">
        <v>145</v>
      </c>
      <c r="AU328" s="15" t="s">
        <v>22</v>
      </c>
      <c r="AY328" s="15" t="s">
        <v>144</v>
      </c>
      <c r="BE328" s="181">
        <f t="shared" si="74"/>
        <v>0</v>
      </c>
      <c r="BF328" s="181">
        <f t="shared" si="75"/>
        <v>0</v>
      </c>
      <c r="BG328" s="181">
        <f t="shared" si="76"/>
        <v>0</v>
      </c>
      <c r="BH328" s="181">
        <f t="shared" si="77"/>
        <v>0</v>
      </c>
      <c r="BI328" s="181">
        <f t="shared" si="78"/>
        <v>0</v>
      </c>
      <c r="BJ328" s="15" t="s">
        <v>22</v>
      </c>
      <c r="BK328" s="181">
        <f t="shared" si="79"/>
        <v>0</v>
      </c>
      <c r="BL328" s="15" t="s">
        <v>143</v>
      </c>
      <c r="BM328" s="15" t="s">
        <v>3448</v>
      </c>
    </row>
    <row r="329" spans="2:65" s="1" customFormat="1" ht="22.5" customHeight="1">
      <c r="B329" s="32"/>
      <c r="C329" s="170" t="s">
        <v>753</v>
      </c>
      <c r="D329" s="170" t="s">
        <v>145</v>
      </c>
      <c r="E329" s="171" t="s">
        <v>3449</v>
      </c>
      <c r="F329" s="172" t="s">
        <v>3450</v>
      </c>
      <c r="G329" s="173" t="s">
        <v>192</v>
      </c>
      <c r="H329" s="174">
        <v>580</v>
      </c>
      <c r="I329" s="175"/>
      <c r="J329" s="176">
        <f t="shared" si="70"/>
        <v>0</v>
      </c>
      <c r="K329" s="172" t="s">
        <v>1286</v>
      </c>
      <c r="L329" s="52"/>
      <c r="M329" s="177" t="s">
        <v>20</v>
      </c>
      <c r="N329" s="178" t="s">
        <v>45</v>
      </c>
      <c r="O329" s="33"/>
      <c r="P329" s="179">
        <f t="shared" si="71"/>
        <v>0</v>
      </c>
      <c r="Q329" s="179">
        <v>0</v>
      </c>
      <c r="R329" s="179">
        <f t="shared" si="72"/>
        <v>0</v>
      </c>
      <c r="S329" s="179">
        <v>0</v>
      </c>
      <c r="T329" s="180">
        <f t="shared" si="73"/>
        <v>0</v>
      </c>
      <c r="AR329" s="15" t="s">
        <v>143</v>
      </c>
      <c r="AT329" s="15" t="s">
        <v>145</v>
      </c>
      <c r="AU329" s="15" t="s">
        <v>22</v>
      </c>
      <c r="AY329" s="15" t="s">
        <v>144</v>
      </c>
      <c r="BE329" s="181">
        <f t="shared" si="74"/>
        <v>0</v>
      </c>
      <c r="BF329" s="181">
        <f t="shared" si="75"/>
        <v>0</v>
      </c>
      <c r="BG329" s="181">
        <f t="shared" si="76"/>
        <v>0</v>
      </c>
      <c r="BH329" s="181">
        <f t="shared" si="77"/>
        <v>0</v>
      </c>
      <c r="BI329" s="181">
        <f t="shared" si="78"/>
        <v>0</v>
      </c>
      <c r="BJ329" s="15" t="s">
        <v>22</v>
      </c>
      <c r="BK329" s="181">
        <f t="shared" si="79"/>
        <v>0</v>
      </c>
      <c r="BL329" s="15" t="s">
        <v>143</v>
      </c>
      <c r="BM329" s="15" t="s">
        <v>3451</v>
      </c>
    </row>
    <row r="330" spans="2:65" s="1" customFormat="1" ht="22.5" customHeight="1">
      <c r="B330" s="32"/>
      <c r="C330" s="170" t="s">
        <v>755</v>
      </c>
      <c r="D330" s="170" t="s">
        <v>145</v>
      </c>
      <c r="E330" s="171" t="s">
        <v>3452</v>
      </c>
      <c r="F330" s="172" t="s">
        <v>3453</v>
      </c>
      <c r="G330" s="173" t="s">
        <v>192</v>
      </c>
      <c r="H330" s="174">
        <v>72</v>
      </c>
      <c r="I330" s="175"/>
      <c r="J330" s="176">
        <f t="shared" si="70"/>
        <v>0</v>
      </c>
      <c r="K330" s="172" t="s">
        <v>1286</v>
      </c>
      <c r="L330" s="52"/>
      <c r="M330" s="177" t="s">
        <v>20</v>
      </c>
      <c r="N330" s="178" t="s">
        <v>45</v>
      </c>
      <c r="O330" s="33"/>
      <c r="P330" s="179">
        <f t="shared" si="71"/>
        <v>0</v>
      </c>
      <c r="Q330" s="179">
        <v>0</v>
      </c>
      <c r="R330" s="179">
        <f t="shared" si="72"/>
        <v>0</v>
      </c>
      <c r="S330" s="179">
        <v>0</v>
      </c>
      <c r="T330" s="180">
        <f t="shared" si="73"/>
        <v>0</v>
      </c>
      <c r="AR330" s="15" t="s">
        <v>143</v>
      </c>
      <c r="AT330" s="15" t="s">
        <v>145</v>
      </c>
      <c r="AU330" s="15" t="s">
        <v>22</v>
      </c>
      <c r="AY330" s="15" t="s">
        <v>144</v>
      </c>
      <c r="BE330" s="181">
        <f t="shared" si="74"/>
        <v>0</v>
      </c>
      <c r="BF330" s="181">
        <f t="shared" si="75"/>
        <v>0</v>
      </c>
      <c r="BG330" s="181">
        <f t="shared" si="76"/>
        <v>0</v>
      </c>
      <c r="BH330" s="181">
        <f t="shared" si="77"/>
        <v>0</v>
      </c>
      <c r="BI330" s="181">
        <f t="shared" si="78"/>
        <v>0</v>
      </c>
      <c r="BJ330" s="15" t="s">
        <v>22</v>
      </c>
      <c r="BK330" s="181">
        <f t="shared" si="79"/>
        <v>0</v>
      </c>
      <c r="BL330" s="15" t="s">
        <v>143</v>
      </c>
      <c r="BM330" s="15" t="s">
        <v>3454</v>
      </c>
    </row>
    <row r="331" spans="2:65" s="1" customFormat="1" ht="22.5" customHeight="1">
      <c r="B331" s="32"/>
      <c r="C331" s="170" t="s">
        <v>757</v>
      </c>
      <c r="D331" s="170" t="s">
        <v>145</v>
      </c>
      <c r="E331" s="171" t="s">
        <v>3455</v>
      </c>
      <c r="F331" s="172" t="s">
        <v>3456</v>
      </c>
      <c r="G331" s="173" t="s">
        <v>192</v>
      </c>
      <c r="H331" s="174">
        <v>24</v>
      </c>
      <c r="I331" s="175"/>
      <c r="J331" s="176">
        <f t="shared" si="70"/>
        <v>0</v>
      </c>
      <c r="K331" s="172" t="s">
        <v>1286</v>
      </c>
      <c r="L331" s="52"/>
      <c r="M331" s="177" t="s">
        <v>20</v>
      </c>
      <c r="N331" s="178" t="s">
        <v>45</v>
      </c>
      <c r="O331" s="33"/>
      <c r="P331" s="179">
        <f t="shared" si="71"/>
        <v>0</v>
      </c>
      <c r="Q331" s="179">
        <v>0</v>
      </c>
      <c r="R331" s="179">
        <f t="shared" si="72"/>
        <v>0</v>
      </c>
      <c r="S331" s="179">
        <v>0</v>
      </c>
      <c r="T331" s="180">
        <f t="shared" si="73"/>
        <v>0</v>
      </c>
      <c r="AR331" s="15" t="s">
        <v>143</v>
      </c>
      <c r="AT331" s="15" t="s">
        <v>145</v>
      </c>
      <c r="AU331" s="15" t="s">
        <v>22</v>
      </c>
      <c r="AY331" s="15" t="s">
        <v>144</v>
      </c>
      <c r="BE331" s="181">
        <f t="shared" si="74"/>
        <v>0</v>
      </c>
      <c r="BF331" s="181">
        <f t="shared" si="75"/>
        <v>0</v>
      </c>
      <c r="BG331" s="181">
        <f t="shared" si="76"/>
        <v>0</v>
      </c>
      <c r="BH331" s="181">
        <f t="shared" si="77"/>
        <v>0</v>
      </c>
      <c r="BI331" s="181">
        <f t="shared" si="78"/>
        <v>0</v>
      </c>
      <c r="BJ331" s="15" t="s">
        <v>22</v>
      </c>
      <c r="BK331" s="181">
        <f t="shared" si="79"/>
        <v>0</v>
      </c>
      <c r="BL331" s="15" t="s">
        <v>143</v>
      </c>
      <c r="BM331" s="15" t="s">
        <v>3457</v>
      </c>
    </row>
    <row r="332" spans="2:65" s="1" customFormat="1" ht="22.5" customHeight="1">
      <c r="B332" s="32"/>
      <c r="C332" s="170" t="s">
        <v>761</v>
      </c>
      <c r="D332" s="170" t="s">
        <v>145</v>
      </c>
      <c r="E332" s="171" t="s">
        <v>3458</v>
      </c>
      <c r="F332" s="172" t="s">
        <v>3459</v>
      </c>
      <c r="G332" s="173" t="s">
        <v>192</v>
      </c>
      <c r="H332" s="174">
        <v>24</v>
      </c>
      <c r="I332" s="175"/>
      <c r="J332" s="176">
        <f t="shared" si="70"/>
        <v>0</v>
      </c>
      <c r="K332" s="172" t="s">
        <v>1286</v>
      </c>
      <c r="L332" s="52"/>
      <c r="M332" s="177" t="s">
        <v>20</v>
      </c>
      <c r="N332" s="178" t="s">
        <v>45</v>
      </c>
      <c r="O332" s="33"/>
      <c r="P332" s="179">
        <f t="shared" si="71"/>
        <v>0</v>
      </c>
      <c r="Q332" s="179">
        <v>0</v>
      </c>
      <c r="R332" s="179">
        <f t="shared" si="72"/>
        <v>0</v>
      </c>
      <c r="S332" s="179">
        <v>0</v>
      </c>
      <c r="T332" s="180">
        <f t="shared" si="73"/>
        <v>0</v>
      </c>
      <c r="AR332" s="15" t="s">
        <v>143</v>
      </c>
      <c r="AT332" s="15" t="s">
        <v>145</v>
      </c>
      <c r="AU332" s="15" t="s">
        <v>22</v>
      </c>
      <c r="AY332" s="15" t="s">
        <v>144</v>
      </c>
      <c r="BE332" s="181">
        <f t="shared" si="74"/>
        <v>0</v>
      </c>
      <c r="BF332" s="181">
        <f t="shared" si="75"/>
        <v>0</v>
      </c>
      <c r="BG332" s="181">
        <f t="shared" si="76"/>
        <v>0</v>
      </c>
      <c r="BH332" s="181">
        <f t="shared" si="77"/>
        <v>0</v>
      </c>
      <c r="BI332" s="181">
        <f t="shared" si="78"/>
        <v>0</v>
      </c>
      <c r="BJ332" s="15" t="s">
        <v>22</v>
      </c>
      <c r="BK332" s="181">
        <f t="shared" si="79"/>
        <v>0</v>
      </c>
      <c r="BL332" s="15" t="s">
        <v>143</v>
      </c>
      <c r="BM332" s="15" t="s">
        <v>3460</v>
      </c>
    </row>
    <row r="333" spans="2:65" s="1" customFormat="1" ht="22.5" customHeight="1">
      <c r="B333" s="32"/>
      <c r="C333" s="170" t="s">
        <v>765</v>
      </c>
      <c r="D333" s="170" t="s">
        <v>145</v>
      </c>
      <c r="E333" s="171" t="s">
        <v>3461</v>
      </c>
      <c r="F333" s="172" t="s">
        <v>3462</v>
      </c>
      <c r="G333" s="173" t="s">
        <v>192</v>
      </c>
      <c r="H333" s="174">
        <v>233</v>
      </c>
      <c r="I333" s="175"/>
      <c r="J333" s="176">
        <f t="shared" si="70"/>
        <v>0</v>
      </c>
      <c r="K333" s="172" t="s">
        <v>1286</v>
      </c>
      <c r="L333" s="52"/>
      <c r="M333" s="177" t="s">
        <v>20</v>
      </c>
      <c r="N333" s="178" t="s">
        <v>45</v>
      </c>
      <c r="O333" s="33"/>
      <c r="P333" s="179">
        <f t="shared" si="71"/>
        <v>0</v>
      </c>
      <c r="Q333" s="179">
        <v>0</v>
      </c>
      <c r="R333" s="179">
        <f t="shared" si="72"/>
        <v>0</v>
      </c>
      <c r="S333" s="179">
        <v>0</v>
      </c>
      <c r="T333" s="180">
        <f t="shared" si="73"/>
        <v>0</v>
      </c>
      <c r="AR333" s="15" t="s">
        <v>143</v>
      </c>
      <c r="AT333" s="15" t="s">
        <v>145</v>
      </c>
      <c r="AU333" s="15" t="s">
        <v>22</v>
      </c>
      <c r="AY333" s="15" t="s">
        <v>144</v>
      </c>
      <c r="BE333" s="181">
        <f t="shared" si="74"/>
        <v>0</v>
      </c>
      <c r="BF333" s="181">
        <f t="shared" si="75"/>
        <v>0</v>
      </c>
      <c r="BG333" s="181">
        <f t="shared" si="76"/>
        <v>0</v>
      </c>
      <c r="BH333" s="181">
        <f t="shared" si="77"/>
        <v>0</v>
      </c>
      <c r="BI333" s="181">
        <f t="shared" si="78"/>
        <v>0</v>
      </c>
      <c r="BJ333" s="15" t="s">
        <v>22</v>
      </c>
      <c r="BK333" s="181">
        <f t="shared" si="79"/>
        <v>0</v>
      </c>
      <c r="BL333" s="15" t="s">
        <v>143</v>
      </c>
      <c r="BM333" s="15" t="s">
        <v>3463</v>
      </c>
    </row>
    <row r="334" spans="2:65" s="1" customFormat="1" ht="22.5" customHeight="1">
      <c r="B334" s="32"/>
      <c r="C334" s="170" t="s">
        <v>769</v>
      </c>
      <c r="D334" s="170" t="s">
        <v>145</v>
      </c>
      <c r="E334" s="171" t="s">
        <v>3464</v>
      </c>
      <c r="F334" s="172" t="s">
        <v>3399</v>
      </c>
      <c r="G334" s="173" t="s">
        <v>1586</v>
      </c>
      <c r="H334" s="174">
        <v>0.698</v>
      </c>
      <c r="I334" s="175"/>
      <c r="J334" s="176">
        <f t="shared" si="70"/>
        <v>0</v>
      </c>
      <c r="K334" s="172" t="s">
        <v>1286</v>
      </c>
      <c r="L334" s="52"/>
      <c r="M334" s="177" t="s">
        <v>20</v>
      </c>
      <c r="N334" s="178" t="s">
        <v>45</v>
      </c>
      <c r="O334" s="33"/>
      <c r="P334" s="179">
        <f t="shared" si="71"/>
        <v>0</v>
      </c>
      <c r="Q334" s="179">
        <v>0</v>
      </c>
      <c r="R334" s="179">
        <f t="shared" si="72"/>
        <v>0</v>
      </c>
      <c r="S334" s="179">
        <v>0</v>
      </c>
      <c r="T334" s="180">
        <f t="shared" si="73"/>
        <v>0</v>
      </c>
      <c r="AR334" s="15" t="s">
        <v>143</v>
      </c>
      <c r="AT334" s="15" t="s">
        <v>145</v>
      </c>
      <c r="AU334" s="15" t="s">
        <v>22</v>
      </c>
      <c r="AY334" s="15" t="s">
        <v>144</v>
      </c>
      <c r="BE334" s="181">
        <f t="shared" si="74"/>
        <v>0</v>
      </c>
      <c r="BF334" s="181">
        <f t="shared" si="75"/>
        <v>0</v>
      </c>
      <c r="BG334" s="181">
        <f t="shared" si="76"/>
        <v>0</v>
      </c>
      <c r="BH334" s="181">
        <f t="shared" si="77"/>
        <v>0</v>
      </c>
      <c r="BI334" s="181">
        <f t="shared" si="78"/>
        <v>0</v>
      </c>
      <c r="BJ334" s="15" t="s">
        <v>22</v>
      </c>
      <c r="BK334" s="181">
        <f t="shared" si="79"/>
        <v>0</v>
      </c>
      <c r="BL334" s="15" t="s">
        <v>143</v>
      </c>
      <c r="BM334" s="15" t="s">
        <v>3465</v>
      </c>
    </row>
    <row r="335" spans="2:65" s="1" customFormat="1" ht="22.5" customHeight="1">
      <c r="B335" s="32"/>
      <c r="C335" s="170" t="s">
        <v>771</v>
      </c>
      <c r="D335" s="170" t="s">
        <v>145</v>
      </c>
      <c r="E335" s="171" t="s">
        <v>3466</v>
      </c>
      <c r="F335" s="172" t="s">
        <v>3467</v>
      </c>
      <c r="G335" s="173" t="s">
        <v>1586</v>
      </c>
      <c r="H335" s="174">
        <v>2.205</v>
      </c>
      <c r="I335" s="175"/>
      <c r="J335" s="176">
        <f t="shared" si="70"/>
        <v>0</v>
      </c>
      <c r="K335" s="172" t="s">
        <v>1286</v>
      </c>
      <c r="L335" s="52"/>
      <c r="M335" s="177" t="s">
        <v>20</v>
      </c>
      <c r="N335" s="178" t="s">
        <v>45</v>
      </c>
      <c r="O335" s="33"/>
      <c r="P335" s="179">
        <f t="shared" si="71"/>
        <v>0</v>
      </c>
      <c r="Q335" s="179">
        <v>0</v>
      </c>
      <c r="R335" s="179">
        <f t="shared" si="72"/>
        <v>0</v>
      </c>
      <c r="S335" s="179">
        <v>0</v>
      </c>
      <c r="T335" s="180">
        <f t="shared" si="73"/>
        <v>0</v>
      </c>
      <c r="AR335" s="15" t="s">
        <v>143</v>
      </c>
      <c r="AT335" s="15" t="s">
        <v>145</v>
      </c>
      <c r="AU335" s="15" t="s">
        <v>22</v>
      </c>
      <c r="AY335" s="15" t="s">
        <v>144</v>
      </c>
      <c r="BE335" s="181">
        <f t="shared" si="74"/>
        <v>0</v>
      </c>
      <c r="BF335" s="181">
        <f t="shared" si="75"/>
        <v>0</v>
      </c>
      <c r="BG335" s="181">
        <f t="shared" si="76"/>
        <v>0</v>
      </c>
      <c r="BH335" s="181">
        <f t="shared" si="77"/>
        <v>0</v>
      </c>
      <c r="BI335" s="181">
        <f t="shared" si="78"/>
        <v>0</v>
      </c>
      <c r="BJ335" s="15" t="s">
        <v>22</v>
      </c>
      <c r="BK335" s="181">
        <f t="shared" si="79"/>
        <v>0</v>
      </c>
      <c r="BL335" s="15" t="s">
        <v>143</v>
      </c>
      <c r="BM335" s="15" t="s">
        <v>3468</v>
      </c>
    </row>
    <row r="336" spans="2:65" s="1" customFormat="1" ht="22.5" customHeight="1">
      <c r="B336" s="32"/>
      <c r="C336" s="170" t="s">
        <v>774</v>
      </c>
      <c r="D336" s="170" t="s">
        <v>145</v>
      </c>
      <c r="E336" s="171" t="s">
        <v>3469</v>
      </c>
      <c r="F336" s="172" t="s">
        <v>3402</v>
      </c>
      <c r="G336" s="173" t="s">
        <v>1586</v>
      </c>
      <c r="H336" s="174">
        <v>1.44</v>
      </c>
      <c r="I336" s="175"/>
      <c r="J336" s="176">
        <f t="shared" si="70"/>
        <v>0</v>
      </c>
      <c r="K336" s="172" t="s">
        <v>1286</v>
      </c>
      <c r="L336" s="52"/>
      <c r="M336" s="177" t="s">
        <v>20</v>
      </c>
      <c r="N336" s="178" t="s">
        <v>45</v>
      </c>
      <c r="O336" s="33"/>
      <c r="P336" s="179">
        <f t="shared" si="71"/>
        <v>0</v>
      </c>
      <c r="Q336" s="179">
        <v>0</v>
      </c>
      <c r="R336" s="179">
        <f t="shared" si="72"/>
        <v>0</v>
      </c>
      <c r="S336" s="179">
        <v>0</v>
      </c>
      <c r="T336" s="180">
        <f t="shared" si="73"/>
        <v>0</v>
      </c>
      <c r="AR336" s="15" t="s">
        <v>143</v>
      </c>
      <c r="AT336" s="15" t="s">
        <v>145</v>
      </c>
      <c r="AU336" s="15" t="s">
        <v>22</v>
      </c>
      <c r="AY336" s="15" t="s">
        <v>144</v>
      </c>
      <c r="BE336" s="181">
        <f t="shared" si="74"/>
        <v>0</v>
      </c>
      <c r="BF336" s="181">
        <f t="shared" si="75"/>
        <v>0</v>
      </c>
      <c r="BG336" s="181">
        <f t="shared" si="76"/>
        <v>0</v>
      </c>
      <c r="BH336" s="181">
        <f t="shared" si="77"/>
        <v>0</v>
      </c>
      <c r="BI336" s="181">
        <f t="shared" si="78"/>
        <v>0</v>
      </c>
      <c r="BJ336" s="15" t="s">
        <v>22</v>
      </c>
      <c r="BK336" s="181">
        <f t="shared" si="79"/>
        <v>0</v>
      </c>
      <c r="BL336" s="15" t="s">
        <v>143</v>
      </c>
      <c r="BM336" s="15" t="s">
        <v>3470</v>
      </c>
    </row>
    <row r="337" spans="2:65" s="1" customFormat="1" ht="22.5" customHeight="1">
      <c r="B337" s="32"/>
      <c r="C337" s="170" t="s">
        <v>779</v>
      </c>
      <c r="D337" s="170" t="s">
        <v>145</v>
      </c>
      <c r="E337" s="171" t="s">
        <v>3471</v>
      </c>
      <c r="F337" s="172" t="s">
        <v>3472</v>
      </c>
      <c r="G337" s="173" t="s">
        <v>1980</v>
      </c>
      <c r="H337" s="174">
        <v>309.108</v>
      </c>
      <c r="I337" s="175"/>
      <c r="J337" s="176">
        <f t="shared" si="70"/>
        <v>0</v>
      </c>
      <c r="K337" s="172" t="s">
        <v>1286</v>
      </c>
      <c r="L337" s="52"/>
      <c r="M337" s="177" t="s">
        <v>20</v>
      </c>
      <c r="N337" s="178" t="s">
        <v>45</v>
      </c>
      <c r="O337" s="33"/>
      <c r="P337" s="179">
        <f t="shared" si="71"/>
        <v>0</v>
      </c>
      <c r="Q337" s="179">
        <v>0</v>
      </c>
      <c r="R337" s="179">
        <f t="shared" si="72"/>
        <v>0</v>
      </c>
      <c r="S337" s="179">
        <v>0</v>
      </c>
      <c r="T337" s="180">
        <f t="shared" si="73"/>
        <v>0</v>
      </c>
      <c r="AR337" s="15" t="s">
        <v>143</v>
      </c>
      <c r="AT337" s="15" t="s">
        <v>145</v>
      </c>
      <c r="AU337" s="15" t="s">
        <v>22</v>
      </c>
      <c r="AY337" s="15" t="s">
        <v>144</v>
      </c>
      <c r="BE337" s="181">
        <f t="shared" si="74"/>
        <v>0</v>
      </c>
      <c r="BF337" s="181">
        <f t="shared" si="75"/>
        <v>0</v>
      </c>
      <c r="BG337" s="181">
        <f t="shared" si="76"/>
        <v>0</v>
      </c>
      <c r="BH337" s="181">
        <f t="shared" si="77"/>
        <v>0</v>
      </c>
      <c r="BI337" s="181">
        <f t="shared" si="78"/>
        <v>0</v>
      </c>
      <c r="BJ337" s="15" t="s">
        <v>22</v>
      </c>
      <c r="BK337" s="181">
        <f t="shared" si="79"/>
        <v>0</v>
      </c>
      <c r="BL337" s="15" t="s">
        <v>143</v>
      </c>
      <c r="BM337" s="15" t="s">
        <v>3473</v>
      </c>
    </row>
    <row r="338" spans="2:65" s="1" customFormat="1" ht="22.5" customHeight="1">
      <c r="B338" s="32"/>
      <c r="C338" s="170" t="s">
        <v>783</v>
      </c>
      <c r="D338" s="170" t="s">
        <v>145</v>
      </c>
      <c r="E338" s="171" t="s">
        <v>3474</v>
      </c>
      <c r="F338" s="172" t="s">
        <v>3475</v>
      </c>
      <c r="G338" s="173" t="s">
        <v>1980</v>
      </c>
      <c r="H338" s="174">
        <v>309.108</v>
      </c>
      <c r="I338" s="175"/>
      <c r="J338" s="176">
        <f t="shared" si="70"/>
        <v>0</v>
      </c>
      <c r="K338" s="172" t="s">
        <v>1286</v>
      </c>
      <c r="L338" s="52"/>
      <c r="M338" s="177" t="s">
        <v>20</v>
      </c>
      <c r="N338" s="178" t="s">
        <v>45</v>
      </c>
      <c r="O338" s="33"/>
      <c r="P338" s="179">
        <f t="shared" si="71"/>
        <v>0</v>
      </c>
      <c r="Q338" s="179">
        <v>0</v>
      </c>
      <c r="R338" s="179">
        <f t="shared" si="72"/>
        <v>0</v>
      </c>
      <c r="S338" s="179">
        <v>0</v>
      </c>
      <c r="T338" s="180">
        <f t="shared" si="73"/>
        <v>0</v>
      </c>
      <c r="AR338" s="15" t="s">
        <v>143</v>
      </c>
      <c r="AT338" s="15" t="s">
        <v>145</v>
      </c>
      <c r="AU338" s="15" t="s">
        <v>22</v>
      </c>
      <c r="AY338" s="15" t="s">
        <v>144</v>
      </c>
      <c r="BE338" s="181">
        <f t="shared" si="74"/>
        <v>0</v>
      </c>
      <c r="BF338" s="181">
        <f t="shared" si="75"/>
        <v>0</v>
      </c>
      <c r="BG338" s="181">
        <f t="shared" si="76"/>
        <v>0</v>
      </c>
      <c r="BH338" s="181">
        <f t="shared" si="77"/>
        <v>0</v>
      </c>
      <c r="BI338" s="181">
        <f t="shared" si="78"/>
        <v>0</v>
      </c>
      <c r="BJ338" s="15" t="s">
        <v>22</v>
      </c>
      <c r="BK338" s="181">
        <f t="shared" si="79"/>
        <v>0</v>
      </c>
      <c r="BL338" s="15" t="s">
        <v>143</v>
      </c>
      <c r="BM338" s="15" t="s">
        <v>3476</v>
      </c>
    </row>
    <row r="339" spans="2:65" s="1" customFormat="1" ht="22.5" customHeight="1">
      <c r="B339" s="32"/>
      <c r="C339" s="170" t="s">
        <v>788</v>
      </c>
      <c r="D339" s="170" t="s">
        <v>145</v>
      </c>
      <c r="E339" s="171" t="s">
        <v>3477</v>
      </c>
      <c r="F339" s="172" t="s">
        <v>3478</v>
      </c>
      <c r="G339" s="173" t="s">
        <v>1980</v>
      </c>
      <c r="H339" s="174">
        <v>309.108</v>
      </c>
      <c r="I339" s="175"/>
      <c r="J339" s="176">
        <f t="shared" si="70"/>
        <v>0</v>
      </c>
      <c r="K339" s="172" t="s">
        <v>1286</v>
      </c>
      <c r="L339" s="52"/>
      <c r="M339" s="177" t="s">
        <v>20</v>
      </c>
      <c r="N339" s="178" t="s">
        <v>45</v>
      </c>
      <c r="O339" s="33"/>
      <c r="P339" s="179">
        <f t="shared" si="71"/>
        <v>0</v>
      </c>
      <c r="Q339" s="179">
        <v>0</v>
      </c>
      <c r="R339" s="179">
        <f t="shared" si="72"/>
        <v>0</v>
      </c>
      <c r="S339" s="179">
        <v>0</v>
      </c>
      <c r="T339" s="180">
        <f t="shared" si="73"/>
        <v>0</v>
      </c>
      <c r="AR339" s="15" t="s">
        <v>143</v>
      </c>
      <c r="AT339" s="15" t="s">
        <v>145</v>
      </c>
      <c r="AU339" s="15" t="s">
        <v>22</v>
      </c>
      <c r="AY339" s="15" t="s">
        <v>144</v>
      </c>
      <c r="BE339" s="181">
        <f t="shared" si="74"/>
        <v>0</v>
      </c>
      <c r="BF339" s="181">
        <f t="shared" si="75"/>
        <v>0</v>
      </c>
      <c r="BG339" s="181">
        <f t="shared" si="76"/>
        <v>0</v>
      </c>
      <c r="BH339" s="181">
        <f t="shared" si="77"/>
        <v>0</v>
      </c>
      <c r="BI339" s="181">
        <f t="shared" si="78"/>
        <v>0</v>
      </c>
      <c r="BJ339" s="15" t="s">
        <v>22</v>
      </c>
      <c r="BK339" s="181">
        <f t="shared" si="79"/>
        <v>0</v>
      </c>
      <c r="BL339" s="15" t="s">
        <v>143</v>
      </c>
      <c r="BM339" s="15" t="s">
        <v>3479</v>
      </c>
    </row>
    <row r="340" spans="2:65" s="1" customFormat="1" ht="22.5" customHeight="1">
      <c r="B340" s="32"/>
      <c r="C340" s="170" t="s">
        <v>792</v>
      </c>
      <c r="D340" s="170" t="s">
        <v>145</v>
      </c>
      <c r="E340" s="171" t="s">
        <v>3480</v>
      </c>
      <c r="F340" s="172" t="s">
        <v>3481</v>
      </c>
      <c r="G340" s="173" t="s">
        <v>1980</v>
      </c>
      <c r="H340" s="174">
        <v>1854.648</v>
      </c>
      <c r="I340" s="175"/>
      <c r="J340" s="176">
        <f t="shared" si="70"/>
        <v>0</v>
      </c>
      <c r="K340" s="172" t="s">
        <v>1286</v>
      </c>
      <c r="L340" s="52"/>
      <c r="M340" s="177" t="s">
        <v>20</v>
      </c>
      <c r="N340" s="178" t="s">
        <v>45</v>
      </c>
      <c r="O340" s="33"/>
      <c r="P340" s="179">
        <f t="shared" si="71"/>
        <v>0</v>
      </c>
      <c r="Q340" s="179">
        <v>0</v>
      </c>
      <c r="R340" s="179">
        <f t="shared" si="72"/>
        <v>0</v>
      </c>
      <c r="S340" s="179">
        <v>0</v>
      </c>
      <c r="T340" s="180">
        <f t="shared" si="73"/>
        <v>0</v>
      </c>
      <c r="AR340" s="15" t="s">
        <v>143</v>
      </c>
      <c r="AT340" s="15" t="s">
        <v>145</v>
      </c>
      <c r="AU340" s="15" t="s">
        <v>22</v>
      </c>
      <c r="AY340" s="15" t="s">
        <v>144</v>
      </c>
      <c r="BE340" s="181">
        <f t="shared" si="74"/>
        <v>0</v>
      </c>
      <c r="BF340" s="181">
        <f t="shared" si="75"/>
        <v>0</v>
      </c>
      <c r="BG340" s="181">
        <f t="shared" si="76"/>
        <v>0</v>
      </c>
      <c r="BH340" s="181">
        <f t="shared" si="77"/>
        <v>0</v>
      </c>
      <c r="BI340" s="181">
        <f t="shared" si="78"/>
        <v>0</v>
      </c>
      <c r="BJ340" s="15" t="s">
        <v>22</v>
      </c>
      <c r="BK340" s="181">
        <f t="shared" si="79"/>
        <v>0</v>
      </c>
      <c r="BL340" s="15" t="s">
        <v>143</v>
      </c>
      <c r="BM340" s="15" t="s">
        <v>3482</v>
      </c>
    </row>
    <row r="341" spans="2:65" s="1" customFormat="1" ht="22.5" customHeight="1">
      <c r="B341" s="32"/>
      <c r="C341" s="170" t="s">
        <v>796</v>
      </c>
      <c r="D341" s="170" t="s">
        <v>145</v>
      </c>
      <c r="E341" s="171" t="s">
        <v>3483</v>
      </c>
      <c r="F341" s="172" t="s">
        <v>3484</v>
      </c>
      <c r="G341" s="173" t="s">
        <v>1980</v>
      </c>
      <c r="H341" s="174">
        <v>309.108</v>
      </c>
      <c r="I341" s="175"/>
      <c r="J341" s="176">
        <f t="shared" si="70"/>
        <v>0</v>
      </c>
      <c r="K341" s="172" t="s">
        <v>149</v>
      </c>
      <c r="L341" s="52"/>
      <c r="M341" s="177" t="s">
        <v>20</v>
      </c>
      <c r="N341" s="178" t="s">
        <v>45</v>
      </c>
      <c r="O341" s="33"/>
      <c r="P341" s="179">
        <f t="shared" si="71"/>
        <v>0</v>
      </c>
      <c r="Q341" s="179">
        <v>0</v>
      </c>
      <c r="R341" s="179">
        <f t="shared" si="72"/>
        <v>0</v>
      </c>
      <c r="S341" s="179">
        <v>0</v>
      </c>
      <c r="T341" s="180">
        <f t="shared" si="73"/>
        <v>0</v>
      </c>
      <c r="AR341" s="15" t="s">
        <v>143</v>
      </c>
      <c r="AT341" s="15" t="s">
        <v>145</v>
      </c>
      <c r="AU341" s="15" t="s">
        <v>22</v>
      </c>
      <c r="AY341" s="15" t="s">
        <v>144</v>
      </c>
      <c r="BE341" s="181">
        <f t="shared" si="74"/>
        <v>0</v>
      </c>
      <c r="BF341" s="181">
        <f t="shared" si="75"/>
        <v>0</v>
      </c>
      <c r="BG341" s="181">
        <f t="shared" si="76"/>
        <v>0</v>
      </c>
      <c r="BH341" s="181">
        <f t="shared" si="77"/>
        <v>0</v>
      </c>
      <c r="BI341" s="181">
        <f t="shared" si="78"/>
        <v>0</v>
      </c>
      <c r="BJ341" s="15" t="s">
        <v>22</v>
      </c>
      <c r="BK341" s="181">
        <f t="shared" si="79"/>
        <v>0</v>
      </c>
      <c r="BL341" s="15" t="s">
        <v>143</v>
      </c>
      <c r="BM341" s="15" t="s">
        <v>3485</v>
      </c>
    </row>
    <row r="342" spans="2:63" s="9" customFormat="1" ht="37.35" customHeight="1">
      <c r="B342" s="156"/>
      <c r="C342" s="157"/>
      <c r="D342" s="158" t="s">
        <v>73</v>
      </c>
      <c r="E342" s="159" t="s">
        <v>3486</v>
      </c>
      <c r="F342" s="159" t="s">
        <v>3487</v>
      </c>
      <c r="G342" s="157"/>
      <c r="H342" s="157"/>
      <c r="I342" s="160"/>
      <c r="J342" s="161">
        <f>BK342</f>
        <v>0</v>
      </c>
      <c r="K342" s="157"/>
      <c r="L342" s="162"/>
      <c r="M342" s="163"/>
      <c r="N342" s="164"/>
      <c r="O342" s="164"/>
      <c r="P342" s="165">
        <f>SUM(P343:P354)</f>
        <v>0</v>
      </c>
      <c r="Q342" s="164"/>
      <c r="R342" s="165">
        <f>SUM(R343:R354)</f>
        <v>0</v>
      </c>
      <c r="S342" s="164"/>
      <c r="T342" s="166">
        <f>SUM(T343:T354)</f>
        <v>0</v>
      </c>
      <c r="AR342" s="167" t="s">
        <v>143</v>
      </c>
      <c r="AT342" s="168" t="s">
        <v>73</v>
      </c>
      <c r="AU342" s="168" t="s">
        <v>74</v>
      </c>
      <c r="AY342" s="167" t="s">
        <v>144</v>
      </c>
      <c r="BK342" s="169">
        <f>SUM(BK343:BK354)</f>
        <v>0</v>
      </c>
    </row>
    <row r="343" spans="2:65" s="1" customFormat="1" ht="22.5" customHeight="1">
      <c r="B343" s="32"/>
      <c r="C343" s="170" t="s">
        <v>800</v>
      </c>
      <c r="D343" s="170" t="s">
        <v>145</v>
      </c>
      <c r="E343" s="171" t="s">
        <v>3488</v>
      </c>
      <c r="F343" s="172" t="s">
        <v>3489</v>
      </c>
      <c r="G343" s="173" t="s">
        <v>1586</v>
      </c>
      <c r="H343" s="174">
        <v>3.956</v>
      </c>
      <c r="I343" s="175"/>
      <c r="J343" s="176">
        <f aca="true" t="shared" si="80" ref="J343:J354">ROUND(I343*H343,2)</f>
        <v>0</v>
      </c>
      <c r="K343" s="172" t="s">
        <v>1286</v>
      </c>
      <c r="L343" s="52"/>
      <c r="M343" s="177" t="s">
        <v>20</v>
      </c>
      <c r="N343" s="178" t="s">
        <v>45</v>
      </c>
      <c r="O343" s="33"/>
      <c r="P343" s="179">
        <f aca="true" t="shared" si="81" ref="P343:P354">O343*H343</f>
        <v>0</v>
      </c>
      <c r="Q343" s="179">
        <v>0</v>
      </c>
      <c r="R343" s="179">
        <f aca="true" t="shared" si="82" ref="R343:R354">Q343*H343</f>
        <v>0</v>
      </c>
      <c r="S343" s="179">
        <v>0</v>
      </c>
      <c r="T343" s="180">
        <f aca="true" t="shared" si="83" ref="T343:T354">S343*H343</f>
        <v>0</v>
      </c>
      <c r="AR343" s="15" t="s">
        <v>143</v>
      </c>
      <c r="AT343" s="15" t="s">
        <v>145</v>
      </c>
      <c r="AU343" s="15" t="s">
        <v>22</v>
      </c>
      <c r="AY343" s="15" t="s">
        <v>144</v>
      </c>
      <c r="BE343" s="181">
        <f aca="true" t="shared" si="84" ref="BE343:BE354">IF(N343="základní",J343,0)</f>
        <v>0</v>
      </c>
      <c r="BF343" s="181">
        <f aca="true" t="shared" si="85" ref="BF343:BF354">IF(N343="snížená",J343,0)</f>
        <v>0</v>
      </c>
      <c r="BG343" s="181">
        <f aca="true" t="shared" si="86" ref="BG343:BG354">IF(N343="zákl. přenesená",J343,0)</f>
        <v>0</v>
      </c>
      <c r="BH343" s="181">
        <f aca="true" t="shared" si="87" ref="BH343:BH354">IF(N343="sníž. přenesená",J343,0)</f>
        <v>0</v>
      </c>
      <c r="BI343" s="181">
        <f aca="true" t="shared" si="88" ref="BI343:BI354">IF(N343="nulová",J343,0)</f>
        <v>0</v>
      </c>
      <c r="BJ343" s="15" t="s">
        <v>22</v>
      </c>
      <c r="BK343" s="181">
        <f aca="true" t="shared" si="89" ref="BK343:BK354">ROUND(I343*H343,2)</f>
        <v>0</v>
      </c>
      <c r="BL343" s="15" t="s">
        <v>143</v>
      </c>
      <c r="BM343" s="15" t="s">
        <v>3490</v>
      </c>
    </row>
    <row r="344" spans="2:65" s="1" customFormat="1" ht="22.5" customHeight="1">
      <c r="B344" s="32"/>
      <c r="C344" s="170" t="s">
        <v>3491</v>
      </c>
      <c r="D344" s="170" t="s">
        <v>145</v>
      </c>
      <c r="E344" s="171" t="s">
        <v>3492</v>
      </c>
      <c r="F344" s="172" t="s">
        <v>3493</v>
      </c>
      <c r="G344" s="173" t="s">
        <v>1980</v>
      </c>
      <c r="H344" s="174">
        <v>0.385</v>
      </c>
      <c r="I344" s="175"/>
      <c r="J344" s="176">
        <f t="shared" si="80"/>
        <v>0</v>
      </c>
      <c r="K344" s="172" t="s">
        <v>1286</v>
      </c>
      <c r="L344" s="52"/>
      <c r="M344" s="177" t="s">
        <v>20</v>
      </c>
      <c r="N344" s="178" t="s">
        <v>45</v>
      </c>
      <c r="O344" s="33"/>
      <c r="P344" s="179">
        <f t="shared" si="81"/>
        <v>0</v>
      </c>
      <c r="Q344" s="179">
        <v>0</v>
      </c>
      <c r="R344" s="179">
        <f t="shared" si="82"/>
        <v>0</v>
      </c>
      <c r="S344" s="179">
        <v>0</v>
      </c>
      <c r="T344" s="180">
        <f t="shared" si="83"/>
        <v>0</v>
      </c>
      <c r="AR344" s="15" t="s">
        <v>143</v>
      </c>
      <c r="AT344" s="15" t="s">
        <v>145</v>
      </c>
      <c r="AU344" s="15" t="s">
        <v>22</v>
      </c>
      <c r="AY344" s="15" t="s">
        <v>144</v>
      </c>
      <c r="BE344" s="181">
        <f t="shared" si="84"/>
        <v>0</v>
      </c>
      <c r="BF344" s="181">
        <f t="shared" si="85"/>
        <v>0</v>
      </c>
      <c r="BG344" s="181">
        <f t="shared" si="86"/>
        <v>0</v>
      </c>
      <c r="BH344" s="181">
        <f t="shared" si="87"/>
        <v>0</v>
      </c>
      <c r="BI344" s="181">
        <f t="shared" si="88"/>
        <v>0</v>
      </c>
      <c r="BJ344" s="15" t="s">
        <v>22</v>
      </c>
      <c r="BK344" s="181">
        <f t="shared" si="89"/>
        <v>0</v>
      </c>
      <c r="BL344" s="15" t="s">
        <v>143</v>
      </c>
      <c r="BM344" s="15" t="s">
        <v>3494</v>
      </c>
    </row>
    <row r="345" spans="2:65" s="1" customFormat="1" ht="22.5" customHeight="1">
      <c r="B345" s="32"/>
      <c r="C345" s="170" t="s">
        <v>804</v>
      </c>
      <c r="D345" s="170" t="s">
        <v>145</v>
      </c>
      <c r="E345" s="171" t="s">
        <v>3495</v>
      </c>
      <c r="F345" s="172" t="s">
        <v>3496</v>
      </c>
      <c r="G345" s="173" t="s">
        <v>1586</v>
      </c>
      <c r="H345" s="174">
        <v>2.205</v>
      </c>
      <c r="I345" s="175"/>
      <c r="J345" s="176">
        <f t="shared" si="80"/>
        <v>0</v>
      </c>
      <c r="K345" s="172" t="s">
        <v>1286</v>
      </c>
      <c r="L345" s="52"/>
      <c r="M345" s="177" t="s">
        <v>20</v>
      </c>
      <c r="N345" s="178" t="s">
        <v>45</v>
      </c>
      <c r="O345" s="33"/>
      <c r="P345" s="179">
        <f t="shared" si="81"/>
        <v>0</v>
      </c>
      <c r="Q345" s="179">
        <v>0</v>
      </c>
      <c r="R345" s="179">
        <f t="shared" si="82"/>
        <v>0</v>
      </c>
      <c r="S345" s="179">
        <v>0</v>
      </c>
      <c r="T345" s="180">
        <f t="shared" si="83"/>
        <v>0</v>
      </c>
      <c r="AR345" s="15" t="s">
        <v>143</v>
      </c>
      <c r="AT345" s="15" t="s">
        <v>145</v>
      </c>
      <c r="AU345" s="15" t="s">
        <v>22</v>
      </c>
      <c r="AY345" s="15" t="s">
        <v>144</v>
      </c>
      <c r="BE345" s="181">
        <f t="shared" si="84"/>
        <v>0</v>
      </c>
      <c r="BF345" s="181">
        <f t="shared" si="85"/>
        <v>0</v>
      </c>
      <c r="BG345" s="181">
        <f t="shared" si="86"/>
        <v>0</v>
      </c>
      <c r="BH345" s="181">
        <f t="shared" si="87"/>
        <v>0</v>
      </c>
      <c r="BI345" s="181">
        <f t="shared" si="88"/>
        <v>0</v>
      </c>
      <c r="BJ345" s="15" t="s">
        <v>22</v>
      </c>
      <c r="BK345" s="181">
        <f t="shared" si="89"/>
        <v>0</v>
      </c>
      <c r="BL345" s="15" t="s">
        <v>143</v>
      </c>
      <c r="BM345" s="15" t="s">
        <v>3497</v>
      </c>
    </row>
    <row r="346" spans="2:65" s="1" customFormat="1" ht="22.5" customHeight="1">
      <c r="B346" s="32"/>
      <c r="C346" s="170" t="s">
        <v>3498</v>
      </c>
      <c r="D346" s="170" t="s">
        <v>145</v>
      </c>
      <c r="E346" s="171" t="s">
        <v>3499</v>
      </c>
      <c r="F346" s="172" t="s">
        <v>3500</v>
      </c>
      <c r="G346" s="173" t="s">
        <v>1586</v>
      </c>
      <c r="H346" s="174">
        <v>1.44</v>
      </c>
      <c r="I346" s="175"/>
      <c r="J346" s="176">
        <f t="shared" si="80"/>
        <v>0</v>
      </c>
      <c r="K346" s="172" t="s">
        <v>1286</v>
      </c>
      <c r="L346" s="52"/>
      <c r="M346" s="177" t="s">
        <v>20</v>
      </c>
      <c r="N346" s="178" t="s">
        <v>45</v>
      </c>
      <c r="O346" s="33"/>
      <c r="P346" s="179">
        <f t="shared" si="81"/>
        <v>0</v>
      </c>
      <c r="Q346" s="179">
        <v>0</v>
      </c>
      <c r="R346" s="179">
        <f t="shared" si="82"/>
        <v>0</v>
      </c>
      <c r="S346" s="179">
        <v>0</v>
      </c>
      <c r="T346" s="180">
        <f t="shared" si="83"/>
        <v>0</v>
      </c>
      <c r="AR346" s="15" t="s">
        <v>143</v>
      </c>
      <c r="AT346" s="15" t="s">
        <v>145</v>
      </c>
      <c r="AU346" s="15" t="s">
        <v>22</v>
      </c>
      <c r="AY346" s="15" t="s">
        <v>144</v>
      </c>
      <c r="BE346" s="181">
        <f t="shared" si="84"/>
        <v>0</v>
      </c>
      <c r="BF346" s="181">
        <f t="shared" si="85"/>
        <v>0</v>
      </c>
      <c r="BG346" s="181">
        <f t="shared" si="86"/>
        <v>0</v>
      </c>
      <c r="BH346" s="181">
        <f t="shared" si="87"/>
        <v>0</v>
      </c>
      <c r="BI346" s="181">
        <f t="shared" si="88"/>
        <v>0</v>
      </c>
      <c r="BJ346" s="15" t="s">
        <v>22</v>
      </c>
      <c r="BK346" s="181">
        <f t="shared" si="89"/>
        <v>0</v>
      </c>
      <c r="BL346" s="15" t="s">
        <v>143</v>
      </c>
      <c r="BM346" s="15" t="s">
        <v>3501</v>
      </c>
    </row>
    <row r="347" spans="2:65" s="1" customFormat="1" ht="22.5" customHeight="1">
      <c r="B347" s="32"/>
      <c r="C347" s="170" t="s">
        <v>3502</v>
      </c>
      <c r="D347" s="170" t="s">
        <v>145</v>
      </c>
      <c r="E347" s="171" t="s">
        <v>3503</v>
      </c>
      <c r="F347" s="172" t="s">
        <v>3504</v>
      </c>
      <c r="G347" s="173" t="s">
        <v>1550</v>
      </c>
      <c r="H347" s="174">
        <v>14.916</v>
      </c>
      <c r="I347" s="175"/>
      <c r="J347" s="176">
        <f t="shared" si="80"/>
        <v>0</v>
      </c>
      <c r="K347" s="172" t="s">
        <v>1286</v>
      </c>
      <c r="L347" s="52"/>
      <c r="M347" s="177" t="s">
        <v>20</v>
      </c>
      <c r="N347" s="178" t="s">
        <v>45</v>
      </c>
      <c r="O347" s="33"/>
      <c r="P347" s="179">
        <f t="shared" si="81"/>
        <v>0</v>
      </c>
      <c r="Q347" s="179">
        <v>0</v>
      </c>
      <c r="R347" s="179">
        <f t="shared" si="82"/>
        <v>0</v>
      </c>
      <c r="S347" s="179">
        <v>0</v>
      </c>
      <c r="T347" s="180">
        <f t="shared" si="83"/>
        <v>0</v>
      </c>
      <c r="AR347" s="15" t="s">
        <v>143</v>
      </c>
      <c r="AT347" s="15" t="s">
        <v>145</v>
      </c>
      <c r="AU347" s="15" t="s">
        <v>22</v>
      </c>
      <c r="AY347" s="15" t="s">
        <v>144</v>
      </c>
      <c r="BE347" s="181">
        <f t="shared" si="84"/>
        <v>0</v>
      </c>
      <c r="BF347" s="181">
        <f t="shared" si="85"/>
        <v>0</v>
      </c>
      <c r="BG347" s="181">
        <f t="shared" si="86"/>
        <v>0</v>
      </c>
      <c r="BH347" s="181">
        <f t="shared" si="87"/>
        <v>0</v>
      </c>
      <c r="BI347" s="181">
        <f t="shared" si="88"/>
        <v>0</v>
      </c>
      <c r="BJ347" s="15" t="s">
        <v>22</v>
      </c>
      <c r="BK347" s="181">
        <f t="shared" si="89"/>
        <v>0</v>
      </c>
      <c r="BL347" s="15" t="s">
        <v>143</v>
      </c>
      <c r="BM347" s="15" t="s">
        <v>3505</v>
      </c>
    </row>
    <row r="348" spans="2:65" s="1" customFormat="1" ht="22.5" customHeight="1">
      <c r="B348" s="32"/>
      <c r="C348" s="170" t="s">
        <v>3506</v>
      </c>
      <c r="D348" s="170" t="s">
        <v>145</v>
      </c>
      <c r="E348" s="171" t="s">
        <v>3507</v>
      </c>
      <c r="F348" s="172" t="s">
        <v>3508</v>
      </c>
      <c r="G348" s="173" t="s">
        <v>1550</v>
      </c>
      <c r="H348" s="174">
        <v>1.612</v>
      </c>
      <c r="I348" s="175"/>
      <c r="J348" s="176">
        <f t="shared" si="80"/>
        <v>0</v>
      </c>
      <c r="K348" s="172" t="s">
        <v>1286</v>
      </c>
      <c r="L348" s="52"/>
      <c r="M348" s="177" t="s">
        <v>20</v>
      </c>
      <c r="N348" s="178" t="s">
        <v>45</v>
      </c>
      <c r="O348" s="33"/>
      <c r="P348" s="179">
        <f t="shared" si="81"/>
        <v>0</v>
      </c>
      <c r="Q348" s="179">
        <v>0</v>
      </c>
      <c r="R348" s="179">
        <f t="shared" si="82"/>
        <v>0</v>
      </c>
      <c r="S348" s="179">
        <v>0</v>
      </c>
      <c r="T348" s="180">
        <f t="shared" si="83"/>
        <v>0</v>
      </c>
      <c r="AR348" s="15" t="s">
        <v>143</v>
      </c>
      <c r="AT348" s="15" t="s">
        <v>145</v>
      </c>
      <c r="AU348" s="15" t="s">
        <v>22</v>
      </c>
      <c r="AY348" s="15" t="s">
        <v>144</v>
      </c>
      <c r="BE348" s="181">
        <f t="shared" si="84"/>
        <v>0</v>
      </c>
      <c r="BF348" s="181">
        <f t="shared" si="85"/>
        <v>0</v>
      </c>
      <c r="BG348" s="181">
        <f t="shared" si="86"/>
        <v>0</v>
      </c>
      <c r="BH348" s="181">
        <f t="shared" si="87"/>
        <v>0</v>
      </c>
      <c r="BI348" s="181">
        <f t="shared" si="88"/>
        <v>0</v>
      </c>
      <c r="BJ348" s="15" t="s">
        <v>22</v>
      </c>
      <c r="BK348" s="181">
        <f t="shared" si="89"/>
        <v>0</v>
      </c>
      <c r="BL348" s="15" t="s">
        <v>143</v>
      </c>
      <c r="BM348" s="15" t="s">
        <v>3509</v>
      </c>
    </row>
    <row r="349" spans="2:65" s="1" customFormat="1" ht="22.5" customHeight="1">
      <c r="B349" s="32"/>
      <c r="C349" s="170" t="s">
        <v>3510</v>
      </c>
      <c r="D349" s="170" t="s">
        <v>145</v>
      </c>
      <c r="E349" s="171" t="s">
        <v>3511</v>
      </c>
      <c r="F349" s="172" t="s">
        <v>3512</v>
      </c>
      <c r="G349" s="173" t="s">
        <v>1586</v>
      </c>
      <c r="H349" s="174">
        <v>0.698</v>
      </c>
      <c r="I349" s="175"/>
      <c r="J349" s="176">
        <f t="shared" si="80"/>
        <v>0</v>
      </c>
      <c r="K349" s="172" t="s">
        <v>1286</v>
      </c>
      <c r="L349" s="52"/>
      <c r="M349" s="177" t="s">
        <v>20</v>
      </c>
      <c r="N349" s="178" t="s">
        <v>45</v>
      </c>
      <c r="O349" s="33"/>
      <c r="P349" s="179">
        <f t="shared" si="81"/>
        <v>0</v>
      </c>
      <c r="Q349" s="179">
        <v>0</v>
      </c>
      <c r="R349" s="179">
        <f t="shared" si="82"/>
        <v>0</v>
      </c>
      <c r="S349" s="179">
        <v>0</v>
      </c>
      <c r="T349" s="180">
        <f t="shared" si="83"/>
        <v>0</v>
      </c>
      <c r="AR349" s="15" t="s">
        <v>143</v>
      </c>
      <c r="AT349" s="15" t="s">
        <v>145</v>
      </c>
      <c r="AU349" s="15" t="s">
        <v>22</v>
      </c>
      <c r="AY349" s="15" t="s">
        <v>144</v>
      </c>
      <c r="BE349" s="181">
        <f t="shared" si="84"/>
        <v>0</v>
      </c>
      <c r="BF349" s="181">
        <f t="shared" si="85"/>
        <v>0</v>
      </c>
      <c r="BG349" s="181">
        <f t="shared" si="86"/>
        <v>0</v>
      </c>
      <c r="BH349" s="181">
        <f t="shared" si="87"/>
        <v>0</v>
      </c>
      <c r="BI349" s="181">
        <f t="shared" si="88"/>
        <v>0</v>
      </c>
      <c r="BJ349" s="15" t="s">
        <v>22</v>
      </c>
      <c r="BK349" s="181">
        <f t="shared" si="89"/>
        <v>0</v>
      </c>
      <c r="BL349" s="15" t="s">
        <v>143</v>
      </c>
      <c r="BM349" s="15" t="s">
        <v>3513</v>
      </c>
    </row>
    <row r="350" spans="2:65" s="1" customFormat="1" ht="22.5" customHeight="1">
      <c r="B350" s="32"/>
      <c r="C350" s="170" t="s">
        <v>3514</v>
      </c>
      <c r="D350" s="170" t="s">
        <v>145</v>
      </c>
      <c r="E350" s="171" t="s">
        <v>3515</v>
      </c>
      <c r="F350" s="172" t="s">
        <v>3516</v>
      </c>
      <c r="G350" s="173" t="s">
        <v>1550</v>
      </c>
      <c r="H350" s="174">
        <v>109.75</v>
      </c>
      <c r="I350" s="175"/>
      <c r="J350" s="176">
        <f t="shared" si="80"/>
        <v>0</v>
      </c>
      <c r="K350" s="172" t="s">
        <v>1286</v>
      </c>
      <c r="L350" s="52"/>
      <c r="M350" s="177" t="s">
        <v>20</v>
      </c>
      <c r="N350" s="178" t="s">
        <v>45</v>
      </c>
      <c r="O350" s="33"/>
      <c r="P350" s="179">
        <f t="shared" si="81"/>
        <v>0</v>
      </c>
      <c r="Q350" s="179">
        <v>0</v>
      </c>
      <c r="R350" s="179">
        <f t="shared" si="82"/>
        <v>0</v>
      </c>
      <c r="S350" s="179">
        <v>0</v>
      </c>
      <c r="T350" s="180">
        <f t="shared" si="83"/>
        <v>0</v>
      </c>
      <c r="AR350" s="15" t="s">
        <v>143</v>
      </c>
      <c r="AT350" s="15" t="s">
        <v>145</v>
      </c>
      <c r="AU350" s="15" t="s">
        <v>22</v>
      </c>
      <c r="AY350" s="15" t="s">
        <v>144</v>
      </c>
      <c r="BE350" s="181">
        <f t="shared" si="84"/>
        <v>0</v>
      </c>
      <c r="BF350" s="181">
        <f t="shared" si="85"/>
        <v>0</v>
      </c>
      <c r="BG350" s="181">
        <f t="shared" si="86"/>
        <v>0</v>
      </c>
      <c r="BH350" s="181">
        <f t="shared" si="87"/>
        <v>0</v>
      </c>
      <c r="BI350" s="181">
        <f t="shared" si="88"/>
        <v>0</v>
      </c>
      <c r="BJ350" s="15" t="s">
        <v>22</v>
      </c>
      <c r="BK350" s="181">
        <f t="shared" si="89"/>
        <v>0</v>
      </c>
      <c r="BL350" s="15" t="s">
        <v>143</v>
      </c>
      <c r="BM350" s="15" t="s">
        <v>3517</v>
      </c>
    </row>
    <row r="351" spans="2:65" s="1" customFormat="1" ht="22.5" customHeight="1">
      <c r="B351" s="32"/>
      <c r="C351" s="170" t="s">
        <v>3518</v>
      </c>
      <c r="D351" s="170" t="s">
        <v>145</v>
      </c>
      <c r="E351" s="171" t="s">
        <v>3519</v>
      </c>
      <c r="F351" s="172" t="s">
        <v>3520</v>
      </c>
      <c r="G351" s="173" t="s">
        <v>1550</v>
      </c>
      <c r="H351" s="174">
        <v>3.688</v>
      </c>
      <c r="I351" s="175"/>
      <c r="J351" s="176">
        <f t="shared" si="80"/>
        <v>0</v>
      </c>
      <c r="K351" s="172" t="s">
        <v>1286</v>
      </c>
      <c r="L351" s="52"/>
      <c r="M351" s="177" t="s">
        <v>20</v>
      </c>
      <c r="N351" s="178" t="s">
        <v>45</v>
      </c>
      <c r="O351" s="33"/>
      <c r="P351" s="179">
        <f t="shared" si="81"/>
        <v>0</v>
      </c>
      <c r="Q351" s="179">
        <v>0</v>
      </c>
      <c r="R351" s="179">
        <f t="shared" si="82"/>
        <v>0</v>
      </c>
      <c r="S351" s="179">
        <v>0</v>
      </c>
      <c r="T351" s="180">
        <f t="shared" si="83"/>
        <v>0</v>
      </c>
      <c r="AR351" s="15" t="s">
        <v>143</v>
      </c>
      <c r="AT351" s="15" t="s">
        <v>145</v>
      </c>
      <c r="AU351" s="15" t="s">
        <v>22</v>
      </c>
      <c r="AY351" s="15" t="s">
        <v>144</v>
      </c>
      <c r="BE351" s="181">
        <f t="shared" si="84"/>
        <v>0</v>
      </c>
      <c r="BF351" s="181">
        <f t="shared" si="85"/>
        <v>0</v>
      </c>
      <c r="BG351" s="181">
        <f t="shared" si="86"/>
        <v>0</v>
      </c>
      <c r="BH351" s="181">
        <f t="shared" si="87"/>
        <v>0</v>
      </c>
      <c r="BI351" s="181">
        <f t="shared" si="88"/>
        <v>0</v>
      </c>
      <c r="BJ351" s="15" t="s">
        <v>22</v>
      </c>
      <c r="BK351" s="181">
        <f t="shared" si="89"/>
        <v>0</v>
      </c>
      <c r="BL351" s="15" t="s">
        <v>143</v>
      </c>
      <c r="BM351" s="15" t="s">
        <v>3521</v>
      </c>
    </row>
    <row r="352" spans="2:65" s="1" customFormat="1" ht="22.5" customHeight="1">
      <c r="B352" s="32"/>
      <c r="C352" s="170" t="s">
        <v>3522</v>
      </c>
      <c r="D352" s="170" t="s">
        <v>145</v>
      </c>
      <c r="E352" s="171" t="s">
        <v>3523</v>
      </c>
      <c r="F352" s="172" t="s">
        <v>3524</v>
      </c>
      <c r="G352" s="173" t="s">
        <v>1903</v>
      </c>
      <c r="H352" s="174">
        <v>14.1</v>
      </c>
      <c r="I352" s="175"/>
      <c r="J352" s="176">
        <f t="shared" si="80"/>
        <v>0</v>
      </c>
      <c r="K352" s="172" t="s">
        <v>1286</v>
      </c>
      <c r="L352" s="52"/>
      <c r="M352" s="177" t="s">
        <v>20</v>
      </c>
      <c r="N352" s="178" t="s">
        <v>45</v>
      </c>
      <c r="O352" s="33"/>
      <c r="P352" s="179">
        <f t="shared" si="81"/>
        <v>0</v>
      </c>
      <c r="Q352" s="179">
        <v>0</v>
      </c>
      <c r="R352" s="179">
        <f t="shared" si="82"/>
        <v>0</v>
      </c>
      <c r="S352" s="179">
        <v>0</v>
      </c>
      <c r="T352" s="180">
        <f t="shared" si="83"/>
        <v>0</v>
      </c>
      <c r="AR352" s="15" t="s">
        <v>143</v>
      </c>
      <c r="AT352" s="15" t="s">
        <v>145</v>
      </c>
      <c r="AU352" s="15" t="s">
        <v>22</v>
      </c>
      <c r="AY352" s="15" t="s">
        <v>144</v>
      </c>
      <c r="BE352" s="181">
        <f t="shared" si="84"/>
        <v>0</v>
      </c>
      <c r="BF352" s="181">
        <f t="shared" si="85"/>
        <v>0</v>
      </c>
      <c r="BG352" s="181">
        <f t="shared" si="86"/>
        <v>0</v>
      </c>
      <c r="BH352" s="181">
        <f t="shared" si="87"/>
        <v>0</v>
      </c>
      <c r="BI352" s="181">
        <f t="shared" si="88"/>
        <v>0</v>
      </c>
      <c r="BJ352" s="15" t="s">
        <v>22</v>
      </c>
      <c r="BK352" s="181">
        <f t="shared" si="89"/>
        <v>0</v>
      </c>
      <c r="BL352" s="15" t="s">
        <v>143</v>
      </c>
      <c r="BM352" s="15" t="s">
        <v>3525</v>
      </c>
    </row>
    <row r="353" spans="2:65" s="1" customFormat="1" ht="22.5" customHeight="1">
      <c r="B353" s="32"/>
      <c r="C353" s="170" t="s">
        <v>3526</v>
      </c>
      <c r="D353" s="170" t="s">
        <v>145</v>
      </c>
      <c r="E353" s="171" t="s">
        <v>3527</v>
      </c>
      <c r="F353" s="172" t="s">
        <v>3528</v>
      </c>
      <c r="G353" s="173" t="s">
        <v>1550</v>
      </c>
      <c r="H353" s="174">
        <v>14.523</v>
      </c>
      <c r="I353" s="175"/>
      <c r="J353" s="176">
        <f t="shared" si="80"/>
        <v>0</v>
      </c>
      <c r="K353" s="172" t="s">
        <v>1286</v>
      </c>
      <c r="L353" s="52"/>
      <c r="M353" s="177" t="s">
        <v>20</v>
      </c>
      <c r="N353" s="178" t="s">
        <v>45</v>
      </c>
      <c r="O353" s="33"/>
      <c r="P353" s="179">
        <f t="shared" si="81"/>
        <v>0</v>
      </c>
      <c r="Q353" s="179">
        <v>0</v>
      </c>
      <c r="R353" s="179">
        <f t="shared" si="82"/>
        <v>0</v>
      </c>
      <c r="S353" s="179">
        <v>0</v>
      </c>
      <c r="T353" s="180">
        <f t="shared" si="83"/>
        <v>0</v>
      </c>
      <c r="AR353" s="15" t="s">
        <v>143</v>
      </c>
      <c r="AT353" s="15" t="s">
        <v>145</v>
      </c>
      <c r="AU353" s="15" t="s">
        <v>22</v>
      </c>
      <c r="AY353" s="15" t="s">
        <v>144</v>
      </c>
      <c r="BE353" s="181">
        <f t="shared" si="84"/>
        <v>0</v>
      </c>
      <c r="BF353" s="181">
        <f t="shared" si="85"/>
        <v>0</v>
      </c>
      <c r="BG353" s="181">
        <f t="shared" si="86"/>
        <v>0</v>
      </c>
      <c r="BH353" s="181">
        <f t="shared" si="87"/>
        <v>0</v>
      </c>
      <c r="BI353" s="181">
        <f t="shared" si="88"/>
        <v>0</v>
      </c>
      <c r="BJ353" s="15" t="s">
        <v>22</v>
      </c>
      <c r="BK353" s="181">
        <f t="shared" si="89"/>
        <v>0</v>
      </c>
      <c r="BL353" s="15" t="s">
        <v>143</v>
      </c>
      <c r="BM353" s="15" t="s">
        <v>3529</v>
      </c>
    </row>
    <row r="354" spans="2:65" s="1" customFormat="1" ht="22.5" customHeight="1">
      <c r="B354" s="32"/>
      <c r="C354" s="170" t="s">
        <v>3530</v>
      </c>
      <c r="D354" s="170" t="s">
        <v>145</v>
      </c>
      <c r="E354" s="171" t="s">
        <v>3531</v>
      </c>
      <c r="F354" s="172" t="s">
        <v>3532</v>
      </c>
      <c r="G354" s="173" t="s">
        <v>1550</v>
      </c>
      <c r="H354" s="174">
        <v>321.794</v>
      </c>
      <c r="I354" s="175"/>
      <c r="J354" s="176">
        <f t="shared" si="80"/>
        <v>0</v>
      </c>
      <c r="K354" s="172" t="s">
        <v>1286</v>
      </c>
      <c r="L354" s="52"/>
      <c r="M354" s="177" t="s">
        <v>20</v>
      </c>
      <c r="N354" s="178" t="s">
        <v>45</v>
      </c>
      <c r="O354" s="33"/>
      <c r="P354" s="179">
        <f t="shared" si="81"/>
        <v>0</v>
      </c>
      <c r="Q354" s="179">
        <v>0</v>
      </c>
      <c r="R354" s="179">
        <f t="shared" si="82"/>
        <v>0</v>
      </c>
      <c r="S354" s="179">
        <v>0</v>
      </c>
      <c r="T354" s="180">
        <f t="shared" si="83"/>
        <v>0</v>
      </c>
      <c r="AR354" s="15" t="s">
        <v>143</v>
      </c>
      <c r="AT354" s="15" t="s">
        <v>145</v>
      </c>
      <c r="AU354" s="15" t="s">
        <v>22</v>
      </c>
      <c r="AY354" s="15" t="s">
        <v>144</v>
      </c>
      <c r="BE354" s="181">
        <f t="shared" si="84"/>
        <v>0</v>
      </c>
      <c r="BF354" s="181">
        <f t="shared" si="85"/>
        <v>0</v>
      </c>
      <c r="BG354" s="181">
        <f t="shared" si="86"/>
        <v>0</v>
      </c>
      <c r="BH354" s="181">
        <f t="shared" si="87"/>
        <v>0</v>
      </c>
      <c r="BI354" s="181">
        <f t="shared" si="88"/>
        <v>0</v>
      </c>
      <c r="BJ354" s="15" t="s">
        <v>22</v>
      </c>
      <c r="BK354" s="181">
        <f t="shared" si="89"/>
        <v>0</v>
      </c>
      <c r="BL354" s="15" t="s">
        <v>143</v>
      </c>
      <c r="BM354" s="15" t="s">
        <v>3533</v>
      </c>
    </row>
    <row r="355" spans="2:63" s="9" customFormat="1" ht="37.35" customHeight="1">
      <c r="B355" s="156"/>
      <c r="C355" s="157"/>
      <c r="D355" s="158" t="s">
        <v>73</v>
      </c>
      <c r="E355" s="159" t="s">
        <v>3534</v>
      </c>
      <c r="F355" s="159" t="s">
        <v>3535</v>
      </c>
      <c r="G355" s="157"/>
      <c r="H355" s="157"/>
      <c r="I355" s="160"/>
      <c r="J355" s="161">
        <f>BK355</f>
        <v>0</v>
      </c>
      <c r="K355" s="157"/>
      <c r="L355" s="162"/>
      <c r="M355" s="163"/>
      <c r="N355" s="164"/>
      <c r="O355" s="164"/>
      <c r="P355" s="165">
        <f>SUM(P356:P359)</f>
        <v>0</v>
      </c>
      <c r="Q355" s="164"/>
      <c r="R355" s="165">
        <f>SUM(R356:R359)</f>
        <v>0</v>
      </c>
      <c r="S355" s="164"/>
      <c r="T355" s="166">
        <f>SUM(T356:T359)</f>
        <v>0</v>
      </c>
      <c r="AR355" s="167" t="s">
        <v>143</v>
      </c>
      <c r="AT355" s="168" t="s">
        <v>73</v>
      </c>
      <c r="AU355" s="168" t="s">
        <v>74</v>
      </c>
      <c r="AY355" s="167" t="s">
        <v>144</v>
      </c>
      <c r="BK355" s="169">
        <f>SUM(BK356:BK359)</f>
        <v>0</v>
      </c>
    </row>
    <row r="356" spans="2:65" s="1" customFormat="1" ht="22.5" customHeight="1">
      <c r="B356" s="32"/>
      <c r="C356" s="170" t="s">
        <v>3536</v>
      </c>
      <c r="D356" s="170" t="s">
        <v>145</v>
      </c>
      <c r="E356" s="171" t="s">
        <v>3537</v>
      </c>
      <c r="F356" s="172" t="s">
        <v>3538</v>
      </c>
      <c r="G356" s="173" t="s">
        <v>1903</v>
      </c>
      <c r="H356" s="174">
        <v>17</v>
      </c>
      <c r="I356" s="175"/>
      <c r="J356" s="176">
        <f>ROUND(I356*H356,2)</f>
        <v>0</v>
      </c>
      <c r="K356" s="172" t="s">
        <v>1286</v>
      </c>
      <c r="L356" s="52"/>
      <c r="M356" s="177" t="s">
        <v>20</v>
      </c>
      <c r="N356" s="178" t="s">
        <v>45</v>
      </c>
      <c r="O356" s="33"/>
      <c r="P356" s="179">
        <f>O356*H356</f>
        <v>0</v>
      </c>
      <c r="Q356" s="179">
        <v>0</v>
      </c>
      <c r="R356" s="179">
        <f>Q356*H356</f>
        <v>0</v>
      </c>
      <c r="S356" s="179">
        <v>0</v>
      </c>
      <c r="T356" s="180">
        <f>S356*H356</f>
        <v>0</v>
      </c>
      <c r="AR356" s="15" t="s">
        <v>143</v>
      </c>
      <c r="AT356" s="15" t="s">
        <v>145</v>
      </c>
      <c r="AU356" s="15" t="s">
        <v>22</v>
      </c>
      <c r="AY356" s="15" t="s">
        <v>144</v>
      </c>
      <c r="BE356" s="181">
        <f>IF(N356="základní",J356,0)</f>
        <v>0</v>
      </c>
      <c r="BF356" s="181">
        <f>IF(N356="snížená",J356,0)</f>
        <v>0</v>
      </c>
      <c r="BG356" s="181">
        <f>IF(N356="zákl. přenesená",J356,0)</f>
        <v>0</v>
      </c>
      <c r="BH356" s="181">
        <f>IF(N356="sníž. přenesená",J356,0)</f>
        <v>0</v>
      </c>
      <c r="BI356" s="181">
        <f>IF(N356="nulová",J356,0)</f>
        <v>0</v>
      </c>
      <c r="BJ356" s="15" t="s">
        <v>22</v>
      </c>
      <c r="BK356" s="181">
        <f>ROUND(I356*H356,2)</f>
        <v>0</v>
      </c>
      <c r="BL356" s="15" t="s">
        <v>143</v>
      </c>
      <c r="BM356" s="15" t="s">
        <v>3539</v>
      </c>
    </row>
    <row r="357" spans="2:65" s="1" customFormat="1" ht="22.5" customHeight="1">
      <c r="B357" s="32"/>
      <c r="C357" s="170" t="s">
        <v>3540</v>
      </c>
      <c r="D357" s="170" t="s">
        <v>145</v>
      </c>
      <c r="E357" s="171" t="s">
        <v>3541</v>
      </c>
      <c r="F357" s="172" t="s">
        <v>3542</v>
      </c>
      <c r="G357" s="173" t="s">
        <v>1903</v>
      </c>
      <c r="H357" s="174">
        <v>13</v>
      </c>
      <c r="I357" s="175"/>
      <c r="J357" s="176">
        <f>ROUND(I357*H357,2)</f>
        <v>0</v>
      </c>
      <c r="K357" s="172" t="s">
        <v>1286</v>
      </c>
      <c r="L357" s="52"/>
      <c r="M357" s="177" t="s">
        <v>20</v>
      </c>
      <c r="N357" s="178" t="s">
        <v>45</v>
      </c>
      <c r="O357" s="33"/>
      <c r="P357" s="179">
        <f>O357*H357</f>
        <v>0</v>
      </c>
      <c r="Q357" s="179">
        <v>0</v>
      </c>
      <c r="R357" s="179">
        <f>Q357*H357</f>
        <v>0</v>
      </c>
      <c r="S357" s="179">
        <v>0</v>
      </c>
      <c r="T357" s="180">
        <f>S357*H357</f>
        <v>0</v>
      </c>
      <c r="AR357" s="15" t="s">
        <v>143</v>
      </c>
      <c r="AT357" s="15" t="s">
        <v>145</v>
      </c>
      <c r="AU357" s="15" t="s">
        <v>22</v>
      </c>
      <c r="AY357" s="15" t="s">
        <v>144</v>
      </c>
      <c r="BE357" s="181">
        <f>IF(N357="základní",J357,0)</f>
        <v>0</v>
      </c>
      <c r="BF357" s="181">
        <f>IF(N357="snížená",J357,0)</f>
        <v>0</v>
      </c>
      <c r="BG357" s="181">
        <f>IF(N357="zákl. přenesená",J357,0)</f>
        <v>0</v>
      </c>
      <c r="BH357" s="181">
        <f>IF(N357="sníž. přenesená",J357,0)</f>
        <v>0</v>
      </c>
      <c r="BI357" s="181">
        <f>IF(N357="nulová",J357,0)</f>
        <v>0</v>
      </c>
      <c r="BJ357" s="15" t="s">
        <v>22</v>
      </c>
      <c r="BK357" s="181">
        <f>ROUND(I357*H357,2)</f>
        <v>0</v>
      </c>
      <c r="BL357" s="15" t="s">
        <v>143</v>
      </c>
      <c r="BM357" s="15" t="s">
        <v>3543</v>
      </c>
    </row>
    <row r="358" spans="2:65" s="1" customFormat="1" ht="22.5" customHeight="1">
      <c r="B358" s="32"/>
      <c r="C358" s="170" t="s">
        <v>3544</v>
      </c>
      <c r="D358" s="170" t="s">
        <v>145</v>
      </c>
      <c r="E358" s="171" t="s">
        <v>3545</v>
      </c>
      <c r="F358" s="172" t="s">
        <v>3546</v>
      </c>
      <c r="G358" s="173" t="s">
        <v>1903</v>
      </c>
      <c r="H358" s="174">
        <v>4</v>
      </c>
      <c r="I358" s="175"/>
      <c r="J358" s="176">
        <f>ROUND(I358*H358,2)</f>
        <v>0</v>
      </c>
      <c r="K358" s="172" t="s">
        <v>1286</v>
      </c>
      <c r="L358" s="52"/>
      <c r="M358" s="177" t="s">
        <v>20</v>
      </c>
      <c r="N358" s="178" t="s">
        <v>45</v>
      </c>
      <c r="O358" s="33"/>
      <c r="P358" s="179">
        <f>O358*H358</f>
        <v>0</v>
      </c>
      <c r="Q358" s="179">
        <v>0</v>
      </c>
      <c r="R358" s="179">
        <f>Q358*H358</f>
        <v>0</v>
      </c>
      <c r="S358" s="179">
        <v>0</v>
      </c>
      <c r="T358" s="180">
        <f>S358*H358</f>
        <v>0</v>
      </c>
      <c r="AR358" s="15" t="s">
        <v>143</v>
      </c>
      <c r="AT358" s="15" t="s">
        <v>145</v>
      </c>
      <c r="AU358" s="15" t="s">
        <v>22</v>
      </c>
      <c r="AY358" s="15" t="s">
        <v>144</v>
      </c>
      <c r="BE358" s="181">
        <f>IF(N358="základní",J358,0)</f>
        <v>0</v>
      </c>
      <c r="BF358" s="181">
        <f>IF(N358="snížená",J358,0)</f>
        <v>0</v>
      </c>
      <c r="BG358" s="181">
        <f>IF(N358="zákl. přenesená",J358,0)</f>
        <v>0</v>
      </c>
      <c r="BH358" s="181">
        <f>IF(N358="sníž. přenesená",J358,0)</f>
        <v>0</v>
      </c>
      <c r="BI358" s="181">
        <f>IF(N358="nulová",J358,0)</f>
        <v>0</v>
      </c>
      <c r="BJ358" s="15" t="s">
        <v>22</v>
      </c>
      <c r="BK358" s="181">
        <f>ROUND(I358*H358,2)</f>
        <v>0</v>
      </c>
      <c r="BL358" s="15" t="s">
        <v>143</v>
      </c>
      <c r="BM358" s="15" t="s">
        <v>3547</v>
      </c>
    </row>
    <row r="359" spans="2:65" s="1" customFormat="1" ht="22.5" customHeight="1">
      <c r="B359" s="32"/>
      <c r="C359" s="170" t="s">
        <v>3548</v>
      </c>
      <c r="D359" s="170" t="s">
        <v>145</v>
      </c>
      <c r="E359" s="171" t="s">
        <v>3549</v>
      </c>
      <c r="F359" s="172" t="s">
        <v>3550</v>
      </c>
      <c r="G359" s="173" t="s">
        <v>1550</v>
      </c>
      <c r="H359" s="174">
        <v>51.391</v>
      </c>
      <c r="I359" s="175"/>
      <c r="J359" s="176">
        <f>ROUND(I359*H359,2)</f>
        <v>0</v>
      </c>
      <c r="K359" s="172" t="s">
        <v>1286</v>
      </c>
      <c r="L359" s="52"/>
      <c r="M359" s="177" t="s">
        <v>20</v>
      </c>
      <c r="N359" s="178" t="s">
        <v>45</v>
      </c>
      <c r="O359" s="33"/>
      <c r="P359" s="179">
        <f>O359*H359</f>
        <v>0</v>
      </c>
      <c r="Q359" s="179">
        <v>0</v>
      </c>
      <c r="R359" s="179">
        <f>Q359*H359</f>
        <v>0</v>
      </c>
      <c r="S359" s="179">
        <v>0</v>
      </c>
      <c r="T359" s="180">
        <f>S359*H359</f>
        <v>0</v>
      </c>
      <c r="AR359" s="15" t="s">
        <v>143</v>
      </c>
      <c r="AT359" s="15" t="s">
        <v>145</v>
      </c>
      <c r="AU359" s="15" t="s">
        <v>22</v>
      </c>
      <c r="AY359" s="15" t="s">
        <v>144</v>
      </c>
      <c r="BE359" s="181">
        <f>IF(N359="základní",J359,0)</f>
        <v>0</v>
      </c>
      <c r="BF359" s="181">
        <f>IF(N359="snížená",J359,0)</f>
        <v>0</v>
      </c>
      <c r="BG359" s="181">
        <f>IF(N359="zákl. přenesená",J359,0)</f>
        <v>0</v>
      </c>
      <c r="BH359" s="181">
        <f>IF(N359="sníž. přenesená",J359,0)</f>
        <v>0</v>
      </c>
      <c r="BI359" s="181">
        <f>IF(N359="nulová",J359,0)</f>
        <v>0</v>
      </c>
      <c r="BJ359" s="15" t="s">
        <v>22</v>
      </c>
      <c r="BK359" s="181">
        <f>ROUND(I359*H359,2)</f>
        <v>0</v>
      </c>
      <c r="BL359" s="15" t="s">
        <v>143</v>
      </c>
      <c r="BM359" s="15" t="s">
        <v>3551</v>
      </c>
    </row>
    <row r="360" spans="2:63" s="9" customFormat="1" ht="37.35" customHeight="1">
      <c r="B360" s="156"/>
      <c r="C360" s="157"/>
      <c r="D360" s="158" t="s">
        <v>73</v>
      </c>
      <c r="E360" s="159" t="s">
        <v>808</v>
      </c>
      <c r="F360" s="159" t="s">
        <v>3552</v>
      </c>
      <c r="G360" s="157"/>
      <c r="H360" s="157"/>
      <c r="I360" s="160"/>
      <c r="J360" s="161">
        <f>BK360</f>
        <v>0</v>
      </c>
      <c r="K360" s="157"/>
      <c r="L360" s="162"/>
      <c r="M360" s="163"/>
      <c r="N360" s="164"/>
      <c r="O360" s="164"/>
      <c r="P360" s="165">
        <f>SUM(P361:P411)</f>
        <v>0</v>
      </c>
      <c r="Q360" s="164"/>
      <c r="R360" s="165">
        <f>SUM(R361:R411)</f>
        <v>0</v>
      </c>
      <c r="S360" s="164"/>
      <c r="T360" s="166">
        <f>SUM(T361:T411)</f>
        <v>0</v>
      </c>
      <c r="AR360" s="167" t="s">
        <v>143</v>
      </c>
      <c r="AT360" s="168" t="s">
        <v>73</v>
      </c>
      <c r="AU360" s="168" t="s">
        <v>74</v>
      </c>
      <c r="AY360" s="167" t="s">
        <v>144</v>
      </c>
      <c r="BK360" s="169">
        <f>SUM(BK361:BK411)</f>
        <v>0</v>
      </c>
    </row>
    <row r="361" spans="2:65" s="1" customFormat="1" ht="22.5" customHeight="1">
      <c r="B361" s="32"/>
      <c r="C361" s="170" t="s">
        <v>22</v>
      </c>
      <c r="D361" s="170" t="s">
        <v>145</v>
      </c>
      <c r="E361" s="171" t="s">
        <v>3553</v>
      </c>
      <c r="F361" s="172" t="s">
        <v>3554</v>
      </c>
      <c r="G361" s="173" t="s">
        <v>1586</v>
      </c>
      <c r="H361" s="174">
        <v>6.6</v>
      </c>
      <c r="I361" s="175"/>
      <c r="J361" s="176">
        <f aca="true" t="shared" si="90" ref="J361:J392">ROUND(I361*H361,2)</f>
        <v>0</v>
      </c>
      <c r="K361" s="172" t="s">
        <v>1286</v>
      </c>
      <c r="L361" s="52"/>
      <c r="M361" s="177" t="s">
        <v>20</v>
      </c>
      <c r="N361" s="178" t="s">
        <v>45</v>
      </c>
      <c r="O361" s="33"/>
      <c r="P361" s="179">
        <f aca="true" t="shared" si="91" ref="P361:P392">O361*H361</f>
        <v>0</v>
      </c>
      <c r="Q361" s="179">
        <v>0</v>
      </c>
      <c r="R361" s="179">
        <f aca="true" t="shared" si="92" ref="R361:R392">Q361*H361</f>
        <v>0</v>
      </c>
      <c r="S361" s="179">
        <v>0</v>
      </c>
      <c r="T361" s="180">
        <f aca="true" t="shared" si="93" ref="T361:T392">S361*H361</f>
        <v>0</v>
      </c>
      <c r="AR361" s="15" t="s">
        <v>143</v>
      </c>
      <c r="AT361" s="15" t="s">
        <v>145</v>
      </c>
      <c r="AU361" s="15" t="s">
        <v>22</v>
      </c>
      <c r="AY361" s="15" t="s">
        <v>144</v>
      </c>
      <c r="BE361" s="181">
        <f aca="true" t="shared" si="94" ref="BE361:BE392">IF(N361="základní",J361,0)</f>
        <v>0</v>
      </c>
      <c r="BF361" s="181">
        <f aca="true" t="shared" si="95" ref="BF361:BF392">IF(N361="snížená",J361,0)</f>
        <v>0</v>
      </c>
      <c r="BG361" s="181">
        <f aca="true" t="shared" si="96" ref="BG361:BG392">IF(N361="zákl. přenesená",J361,0)</f>
        <v>0</v>
      </c>
      <c r="BH361" s="181">
        <f aca="true" t="shared" si="97" ref="BH361:BH392">IF(N361="sníž. přenesená",J361,0)</f>
        <v>0</v>
      </c>
      <c r="BI361" s="181">
        <f aca="true" t="shared" si="98" ref="BI361:BI392">IF(N361="nulová",J361,0)</f>
        <v>0</v>
      </c>
      <c r="BJ361" s="15" t="s">
        <v>22</v>
      </c>
      <c r="BK361" s="181">
        <f aca="true" t="shared" si="99" ref="BK361:BK392">ROUND(I361*H361,2)</f>
        <v>0</v>
      </c>
      <c r="BL361" s="15" t="s">
        <v>143</v>
      </c>
      <c r="BM361" s="15" t="s">
        <v>3555</v>
      </c>
    </row>
    <row r="362" spans="2:65" s="1" customFormat="1" ht="22.5" customHeight="1">
      <c r="B362" s="32"/>
      <c r="C362" s="170" t="s">
        <v>82</v>
      </c>
      <c r="D362" s="170" t="s">
        <v>145</v>
      </c>
      <c r="E362" s="171" t="s">
        <v>3556</v>
      </c>
      <c r="F362" s="172" t="s">
        <v>3557</v>
      </c>
      <c r="G362" s="173" t="s">
        <v>1586</v>
      </c>
      <c r="H362" s="174">
        <v>158.388</v>
      </c>
      <c r="I362" s="175"/>
      <c r="J362" s="176">
        <f t="shared" si="90"/>
        <v>0</v>
      </c>
      <c r="K362" s="172" t="s">
        <v>1286</v>
      </c>
      <c r="L362" s="52"/>
      <c r="M362" s="177" t="s">
        <v>20</v>
      </c>
      <c r="N362" s="178" t="s">
        <v>45</v>
      </c>
      <c r="O362" s="33"/>
      <c r="P362" s="179">
        <f t="shared" si="91"/>
        <v>0</v>
      </c>
      <c r="Q362" s="179">
        <v>0</v>
      </c>
      <c r="R362" s="179">
        <f t="shared" si="92"/>
        <v>0</v>
      </c>
      <c r="S362" s="179">
        <v>0</v>
      </c>
      <c r="T362" s="180">
        <f t="shared" si="93"/>
        <v>0</v>
      </c>
      <c r="AR362" s="15" t="s">
        <v>143</v>
      </c>
      <c r="AT362" s="15" t="s">
        <v>145</v>
      </c>
      <c r="AU362" s="15" t="s">
        <v>22</v>
      </c>
      <c r="AY362" s="15" t="s">
        <v>144</v>
      </c>
      <c r="BE362" s="181">
        <f t="shared" si="94"/>
        <v>0</v>
      </c>
      <c r="BF362" s="181">
        <f t="shared" si="95"/>
        <v>0</v>
      </c>
      <c r="BG362" s="181">
        <f t="shared" si="96"/>
        <v>0</v>
      </c>
      <c r="BH362" s="181">
        <f t="shared" si="97"/>
        <v>0</v>
      </c>
      <c r="BI362" s="181">
        <f t="shared" si="98"/>
        <v>0</v>
      </c>
      <c r="BJ362" s="15" t="s">
        <v>22</v>
      </c>
      <c r="BK362" s="181">
        <f t="shared" si="99"/>
        <v>0</v>
      </c>
      <c r="BL362" s="15" t="s">
        <v>143</v>
      </c>
      <c r="BM362" s="15" t="s">
        <v>3558</v>
      </c>
    </row>
    <row r="363" spans="2:65" s="1" customFormat="1" ht="22.5" customHeight="1">
      <c r="B363" s="32"/>
      <c r="C363" s="170" t="s">
        <v>155</v>
      </c>
      <c r="D363" s="170" t="s">
        <v>145</v>
      </c>
      <c r="E363" s="171" t="s">
        <v>3559</v>
      </c>
      <c r="F363" s="172" t="s">
        <v>3560</v>
      </c>
      <c r="G363" s="173" t="s">
        <v>1586</v>
      </c>
      <c r="H363" s="174">
        <v>56.951</v>
      </c>
      <c r="I363" s="175"/>
      <c r="J363" s="176">
        <f t="shared" si="90"/>
        <v>0</v>
      </c>
      <c r="K363" s="172" t="s">
        <v>1286</v>
      </c>
      <c r="L363" s="52"/>
      <c r="M363" s="177" t="s">
        <v>20</v>
      </c>
      <c r="N363" s="178" t="s">
        <v>45</v>
      </c>
      <c r="O363" s="33"/>
      <c r="P363" s="179">
        <f t="shared" si="91"/>
        <v>0</v>
      </c>
      <c r="Q363" s="179">
        <v>0</v>
      </c>
      <c r="R363" s="179">
        <f t="shared" si="92"/>
        <v>0</v>
      </c>
      <c r="S363" s="179">
        <v>0</v>
      </c>
      <c r="T363" s="180">
        <f t="shared" si="93"/>
        <v>0</v>
      </c>
      <c r="AR363" s="15" t="s">
        <v>143</v>
      </c>
      <c r="AT363" s="15" t="s">
        <v>145</v>
      </c>
      <c r="AU363" s="15" t="s">
        <v>22</v>
      </c>
      <c r="AY363" s="15" t="s">
        <v>144</v>
      </c>
      <c r="BE363" s="181">
        <f t="shared" si="94"/>
        <v>0</v>
      </c>
      <c r="BF363" s="181">
        <f t="shared" si="95"/>
        <v>0</v>
      </c>
      <c r="BG363" s="181">
        <f t="shared" si="96"/>
        <v>0</v>
      </c>
      <c r="BH363" s="181">
        <f t="shared" si="97"/>
        <v>0</v>
      </c>
      <c r="BI363" s="181">
        <f t="shared" si="98"/>
        <v>0</v>
      </c>
      <c r="BJ363" s="15" t="s">
        <v>22</v>
      </c>
      <c r="BK363" s="181">
        <f t="shared" si="99"/>
        <v>0</v>
      </c>
      <c r="BL363" s="15" t="s">
        <v>143</v>
      </c>
      <c r="BM363" s="15" t="s">
        <v>3561</v>
      </c>
    </row>
    <row r="364" spans="2:65" s="1" customFormat="1" ht="22.5" customHeight="1">
      <c r="B364" s="32"/>
      <c r="C364" s="170" t="s">
        <v>143</v>
      </c>
      <c r="D364" s="170" t="s">
        <v>145</v>
      </c>
      <c r="E364" s="171" t="s">
        <v>3562</v>
      </c>
      <c r="F364" s="172" t="s">
        <v>3563</v>
      </c>
      <c r="G364" s="173" t="s">
        <v>1586</v>
      </c>
      <c r="H364" s="174">
        <v>56.951</v>
      </c>
      <c r="I364" s="175"/>
      <c r="J364" s="176">
        <f t="shared" si="90"/>
        <v>0</v>
      </c>
      <c r="K364" s="172" t="s">
        <v>1286</v>
      </c>
      <c r="L364" s="52"/>
      <c r="M364" s="177" t="s">
        <v>20</v>
      </c>
      <c r="N364" s="178" t="s">
        <v>45</v>
      </c>
      <c r="O364" s="33"/>
      <c r="P364" s="179">
        <f t="shared" si="91"/>
        <v>0</v>
      </c>
      <c r="Q364" s="179">
        <v>0</v>
      </c>
      <c r="R364" s="179">
        <f t="shared" si="92"/>
        <v>0</v>
      </c>
      <c r="S364" s="179">
        <v>0</v>
      </c>
      <c r="T364" s="180">
        <f t="shared" si="93"/>
        <v>0</v>
      </c>
      <c r="AR364" s="15" t="s">
        <v>143</v>
      </c>
      <c r="AT364" s="15" t="s">
        <v>145</v>
      </c>
      <c r="AU364" s="15" t="s">
        <v>22</v>
      </c>
      <c r="AY364" s="15" t="s">
        <v>144</v>
      </c>
      <c r="BE364" s="181">
        <f t="shared" si="94"/>
        <v>0</v>
      </c>
      <c r="BF364" s="181">
        <f t="shared" si="95"/>
        <v>0</v>
      </c>
      <c r="BG364" s="181">
        <f t="shared" si="96"/>
        <v>0</v>
      </c>
      <c r="BH364" s="181">
        <f t="shared" si="97"/>
        <v>0</v>
      </c>
      <c r="BI364" s="181">
        <f t="shared" si="98"/>
        <v>0</v>
      </c>
      <c r="BJ364" s="15" t="s">
        <v>22</v>
      </c>
      <c r="BK364" s="181">
        <f t="shared" si="99"/>
        <v>0</v>
      </c>
      <c r="BL364" s="15" t="s">
        <v>143</v>
      </c>
      <c r="BM364" s="15" t="s">
        <v>3564</v>
      </c>
    </row>
    <row r="365" spans="2:65" s="1" customFormat="1" ht="22.5" customHeight="1">
      <c r="B365" s="32"/>
      <c r="C365" s="170" t="s">
        <v>162</v>
      </c>
      <c r="D365" s="170" t="s">
        <v>145</v>
      </c>
      <c r="E365" s="171" t="s">
        <v>3565</v>
      </c>
      <c r="F365" s="172" t="s">
        <v>3566</v>
      </c>
      <c r="G365" s="173" t="s">
        <v>1586</v>
      </c>
      <c r="H365" s="174">
        <v>35.909</v>
      </c>
      <c r="I365" s="175"/>
      <c r="J365" s="176">
        <f t="shared" si="90"/>
        <v>0</v>
      </c>
      <c r="K365" s="172" t="s">
        <v>1286</v>
      </c>
      <c r="L365" s="52"/>
      <c r="M365" s="177" t="s">
        <v>20</v>
      </c>
      <c r="N365" s="178" t="s">
        <v>45</v>
      </c>
      <c r="O365" s="33"/>
      <c r="P365" s="179">
        <f t="shared" si="91"/>
        <v>0</v>
      </c>
      <c r="Q365" s="179">
        <v>0</v>
      </c>
      <c r="R365" s="179">
        <f t="shared" si="92"/>
        <v>0</v>
      </c>
      <c r="S365" s="179">
        <v>0</v>
      </c>
      <c r="T365" s="180">
        <f t="shared" si="93"/>
        <v>0</v>
      </c>
      <c r="AR365" s="15" t="s">
        <v>143</v>
      </c>
      <c r="AT365" s="15" t="s">
        <v>145</v>
      </c>
      <c r="AU365" s="15" t="s">
        <v>22</v>
      </c>
      <c r="AY365" s="15" t="s">
        <v>144</v>
      </c>
      <c r="BE365" s="181">
        <f t="shared" si="94"/>
        <v>0</v>
      </c>
      <c r="BF365" s="181">
        <f t="shared" si="95"/>
        <v>0</v>
      </c>
      <c r="BG365" s="181">
        <f t="shared" si="96"/>
        <v>0</v>
      </c>
      <c r="BH365" s="181">
        <f t="shared" si="97"/>
        <v>0</v>
      </c>
      <c r="BI365" s="181">
        <f t="shared" si="98"/>
        <v>0</v>
      </c>
      <c r="BJ365" s="15" t="s">
        <v>22</v>
      </c>
      <c r="BK365" s="181">
        <f t="shared" si="99"/>
        <v>0</v>
      </c>
      <c r="BL365" s="15" t="s">
        <v>143</v>
      </c>
      <c r="BM365" s="15" t="s">
        <v>3567</v>
      </c>
    </row>
    <row r="366" spans="2:65" s="1" customFormat="1" ht="22.5" customHeight="1">
      <c r="B366" s="32"/>
      <c r="C366" s="170" t="s">
        <v>166</v>
      </c>
      <c r="D366" s="170" t="s">
        <v>145</v>
      </c>
      <c r="E366" s="171" t="s">
        <v>3568</v>
      </c>
      <c r="F366" s="172" t="s">
        <v>3569</v>
      </c>
      <c r="G366" s="173" t="s">
        <v>1586</v>
      </c>
      <c r="H366" s="174">
        <v>35.909</v>
      </c>
      <c r="I366" s="175"/>
      <c r="J366" s="176">
        <f t="shared" si="90"/>
        <v>0</v>
      </c>
      <c r="K366" s="172" t="s">
        <v>1286</v>
      </c>
      <c r="L366" s="52"/>
      <c r="M366" s="177" t="s">
        <v>20</v>
      </c>
      <c r="N366" s="178" t="s">
        <v>45</v>
      </c>
      <c r="O366" s="33"/>
      <c r="P366" s="179">
        <f t="shared" si="91"/>
        <v>0</v>
      </c>
      <c r="Q366" s="179">
        <v>0</v>
      </c>
      <c r="R366" s="179">
        <f t="shared" si="92"/>
        <v>0</v>
      </c>
      <c r="S366" s="179">
        <v>0</v>
      </c>
      <c r="T366" s="180">
        <f t="shared" si="93"/>
        <v>0</v>
      </c>
      <c r="AR366" s="15" t="s">
        <v>143</v>
      </c>
      <c r="AT366" s="15" t="s">
        <v>145</v>
      </c>
      <c r="AU366" s="15" t="s">
        <v>22</v>
      </c>
      <c r="AY366" s="15" t="s">
        <v>144</v>
      </c>
      <c r="BE366" s="181">
        <f t="shared" si="94"/>
        <v>0</v>
      </c>
      <c r="BF366" s="181">
        <f t="shared" si="95"/>
        <v>0</v>
      </c>
      <c r="BG366" s="181">
        <f t="shared" si="96"/>
        <v>0</v>
      </c>
      <c r="BH366" s="181">
        <f t="shared" si="97"/>
        <v>0</v>
      </c>
      <c r="BI366" s="181">
        <f t="shared" si="98"/>
        <v>0</v>
      </c>
      <c r="BJ366" s="15" t="s">
        <v>22</v>
      </c>
      <c r="BK366" s="181">
        <f t="shared" si="99"/>
        <v>0</v>
      </c>
      <c r="BL366" s="15" t="s">
        <v>143</v>
      </c>
      <c r="BM366" s="15" t="s">
        <v>3570</v>
      </c>
    </row>
    <row r="367" spans="2:65" s="1" customFormat="1" ht="22.5" customHeight="1">
      <c r="B367" s="32"/>
      <c r="C367" s="170" t="s">
        <v>170</v>
      </c>
      <c r="D367" s="170" t="s">
        <v>145</v>
      </c>
      <c r="E367" s="171" t="s">
        <v>3571</v>
      </c>
      <c r="F367" s="172" t="s">
        <v>3572</v>
      </c>
      <c r="G367" s="173" t="s">
        <v>1586</v>
      </c>
      <c r="H367" s="174">
        <v>223.987</v>
      </c>
      <c r="I367" s="175"/>
      <c r="J367" s="176">
        <f t="shared" si="90"/>
        <v>0</v>
      </c>
      <c r="K367" s="172" t="s">
        <v>1286</v>
      </c>
      <c r="L367" s="52"/>
      <c r="M367" s="177" t="s">
        <v>20</v>
      </c>
      <c r="N367" s="178" t="s">
        <v>45</v>
      </c>
      <c r="O367" s="33"/>
      <c r="P367" s="179">
        <f t="shared" si="91"/>
        <v>0</v>
      </c>
      <c r="Q367" s="179">
        <v>0</v>
      </c>
      <c r="R367" s="179">
        <f t="shared" si="92"/>
        <v>0</v>
      </c>
      <c r="S367" s="179">
        <v>0</v>
      </c>
      <c r="T367" s="180">
        <f t="shared" si="93"/>
        <v>0</v>
      </c>
      <c r="AR367" s="15" t="s">
        <v>143</v>
      </c>
      <c r="AT367" s="15" t="s">
        <v>145</v>
      </c>
      <c r="AU367" s="15" t="s">
        <v>22</v>
      </c>
      <c r="AY367" s="15" t="s">
        <v>144</v>
      </c>
      <c r="BE367" s="181">
        <f t="shared" si="94"/>
        <v>0</v>
      </c>
      <c r="BF367" s="181">
        <f t="shared" si="95"/>
        <v>0</v>
      </c>
      <c r="BG367" s="181">
        <f t="shared" si="96"/>
        <v>0</v>
      </c>
      <c r="BH367" s="181">
        <f t="shared" si="97"/>
        <v>0</v>
      </c>
      <c r="BI367" s="181">
        <f t="shared" si="98"/>
        <v>0</v>
      </c>
      <c r="BJ367" s="15" t="s">
        <v>22</v>
      </c>
      <c r="BK367" s="181">
        <f t="shared" si="99"/>
        <v>0</v>
      </c>
      <c r="BL367" s="15" t="s">
        <v>143</v>
      </c>
      <c r="BM367" s="15" t="s">
        <v>3573</v>
      </c>
    </row>
    <row r="368" spans="2:65" s="1" customFormat="1" ht="22.5" customHeight="1">
      <c r="B368" s="32"/>
      <c r="C368" s="170" t="s">
        <v>174</v>
      </c>
      <c r="D368" s="170" t="s">
        <v>145</v>
      </c>
      <c r="E368" s="171" t="s">
        <v>3574</v>
      </c>
      <c r="F368" s="172" t="s">
        <v>3575</v>
      </c>
      <c r="G368" s="173" t="s">
        <v>1586</v>
      </c>
      <c r="H368" s="174">
        <v>223.987</v>
      </c>
      <c r="I368" s="175"/>
      <c r="J368" s="176">
        <f t="shared" si="90"/>
        <v>0</v>
      </c>
      <c r="K368" s="172" t="s">
        <v>1286</v>
      </c>
      <c r="L368" s="52"/>
      <c r="M368" s="177" t="s">
        <v>20</v>
      </c>
      <c r="N368" s="178" t="s">
        <v>45</v>
      </c>
      <c r="O368" s="33"/>
      <c r="P368" s="179">
        <f t="shared" si="91"/>
        <v>0</v>
      </c>
      <c r="Q368" s="179">
        <v>0</v>
      </c>
      <c r="R368" s="179">
        <f t="shared" si="92"/>
        <v>0</v>
      </c>
      <c r="S368" s="179">
        <v>0</v>
      </c>
      <c r="T368" s="180">
        <f t="shared" si="93"/>
        <v>0</v>
      </c>
      <c r="AR368" s="15" t="s">
        <v>143</v>
      </c>
      <c r="AT368" s="15" t="s">
        <v>145</v>
      </c>
      <c r="AU368" s="15" t="s">
        <v>22</v>
      </c>
      <c r="AY368" s="15" t="s">
        <v>144</v>
      </c>
      <c r="BE368" s="181">
        <f t="shared" si="94"/>
        <v>0</v>
      </c>
      <c r="BF368" s="181">
        <f t="shared" si="95"/>
        <v>0</v>
      </c>
      <c r="BG368" s="181">
        <f t="shared" si="96"/>
        <v>0</v>
      </c>
      <c r="BH368" s="181">
        <f t="shared" si="97"/>
        <v>0</v>
      </c>
      <c r="BI368" s="181">
        <f t="shared" si="98"/>
        <v>0</v>
      </c>
      <c r="BJ368" s="15" t="s">
        <v>22</v>
      </c>
      <c r="BK368" s="181">
        <f t="shared" si="99"/>
        <v>0</v>
      </c>
      <c r="BL368" s="15" t="s">
        <v>143</v>
      </c>
      <c r="BM368" s="15" t="s">
        <v>3576</v>
      </c>
    </row>
    <row r="369" spans="2:65" s="1" customFormat="1" ht="22.5" customHeight="1">
      <c r="B369" s="32"/>
      <c r="C369" s="170" t="s">
        <v>178</v>
      </c>
      <c r="D369" s="170" t="s">
        <v>145</v>
      </c>
      <c r="E369" s="171" t="s">
        <v>3577</v>
      </c>
      <c r="F369" s="172" t="s">
        <v>3578</v>
      </c>
      <c r="G369" s="173" t="s">
        <v>1586</v>
      </c>
      <c r="H369" s="174">
        <v>223.987</v>
      </c>
      <c r="I369" s="175"/>
      <c r="J369" s="176">
        <f t="shared" si="90"/>
        <v>0</v>
      </c>
      <c r="K369" s="172" t="s">
        <v>1286</v>
      </c>
      <c r="L369" s="52"/>
      <c r="M369" s="177" t="s">
        <v>20</v>
      </c>
      <c r="N369" s="178" t="s">
        <v>45</v>
      </c>
      <c r="O369" s="33"/>
      <c r="P369" s="179">
        <f t="shared" si="91"/>
        <v>0</v>
      </c>
      <c r="Q369" s="179">
        <v>0</v>
      </c>
      <c r="R369" s="179">
        <f t="shared" si="92"/>
        <v>0</v>
      </c>
      <c r="S369" s="179">
        <v>0</v>
      </c>
      <c r="T369" s="180">
        <f t="shared" si="93"/>
        <v>0</v>
      </c>
      <c r="AR369" s="15" t="s">
        <v>143</v>
      </c>
      <c r="AT369" s="15" t="s">
        <v>145</v>
      </c>
      <c r="AU369" s="15" t="s">
        <v>22</v>
      </c>
      <c r="AY369" s="15" t="s">
        <v>144</v>
      </c>
      <c r="BE369" s="181">
        <f t="shared" si="94"/>
        <v>0</v>
      </c>
      <c r="BF369" s="181">
        <f t="shared" si="95"/>
        <v>0</v>
      </c>
      <c r="BG369" s="181">
        <f t="shared" si="96"/>
        <v>0</v>
      </c>
      <c r="BH369" s="181">
        <f t="shared" si="97"/>
        <v>0</v>
      </c>
      <c r="BI369" s="181">
        <f t="shared" si="98"/>
        <v>0</v>
      </c>
      <c r="BJ369" s="15" t="s">
        <v>22</v>
      </c>
      <c r="BK369" s="181">
        <f t="shared" si="99"/>
        <v>0</v>
      </c>
      <c r="BL369" s="15" t="s">
        <v>143</v>
      </c>
      <c r="BM369" s="15" t="s">
        <v>3579</v>
      </c>
    </row>
    <row r="370" spans="2:65" s="1" customFormat="1" ht="22.5" customHeight="1">
      <c r="B370" s="32"/>
      <c r="C370" s="170" t="s">
        <v>27</v>
      </c>
      <c r="D370" s="170" t="s">
        <v>145</v>
      </c>
      <c r="E370" s="171" t="s">
        <v>3580</v>
      </c>
      <c r="F370" s="172" t="s">
        <v>3581</v>
      </c>
      <c r="G370" s="173" t="s">
        <v>1586</v>
      </c>
      <c r="H370" s="174">
        <v>223.987</v>
      </c>
      <c r="I370" s="175"/>
      <c r="J370" s="176">
        <f t="shared" si="90"/>
        <v>0</v>
      </c>
      <c r="K370" s="172" t="s">
        <v>1286</v>
      </c>
      <c r="L370" s="52"/>
      <c r="M370" s="177" t="s">
        <v>20</v>
      </c>
      <c r="N370" s="178" t="s">
        <v>45</v>
      </c>
      <c r="O370" s="33"/>
      <c r="P370" s="179">
        <f t="shared" si="91"/>
        <v>0</v>
      </c>
      <c r="Q370" s="179">
        <v>0</v>
      </c>
      <c r="R370" s="179">
        <f t="shared" si="92"/>
        <v>0</v>
      </c>
      <c r="S370" s="179">
        <v>0</v>
      </c>
      <c r="T370" s="180">
        <f t="shared" si="93"/>
        <v>0</v>
      </c>
      <c r="AR370" s="15" t="s">
        <v>143</v>
      </c>
      <c r="AT370" s="15" t="s">
        <v>145</v>
      </c>
      <c r="AU370" s="15" t="s">
        <v>22</v>
      </c>
      <c r="AY370" s="15" t="s">
        <v>144</v>
      </c>
      <c r="BE370" s="181">
        <f t="shared" si="94"/>
        <v>0</v>
      </c>
      <c r="BF370" s="181">
        <f t="shared" si="95"/>
        <v>0</v>
      </c>
      <c r="BG370" s="181">
        <f t="shared" si="96"/>
        <v>0</v>
      </c>
      <c r="BH370" s="181">
        <f t="shared" si="97"/>
        <v>0</v>
      </c>
      <c r="BI370" s="181">
        <f t="shared" si="98"/>
        <v>0</v>
      </c>
      <c r="BJ370" s="15" t="s">
        <v>22</v>
      </c>
      <c r="BK370" s="181">
        <f t="shared" si="99"/>
        <v>0</v>
      </c>
      <c r="BL370" s="15" t="s">
        <v>143</v>
      </c>
      <c r="BM370" s="15" t="s">
        <v>3582</v>
      </c>
    </row>
    <row r="371" spans="2:65" s="1" customFormat="1" ht="22.5" customHeight="1">
      <c r="B371" s="32"/>
      <c r="C371" s="170" t="s">
        <v>185</v>
      </c>
      <c r="D371" s="170" t="s">
        <v>145</v>
      </c>
      <c r="E371" s="171" t="s">
        <v>3583</v>
      </c>
      <c r="F371" s="172" t="s">
        <v>3584</v>
      </c>
      <c r="G371" s="173" t="s">
        <v>1586</v>
      </c>
      <c r="H371" s="174">
        <v>35.909</v>
      </c>
      <c r="I371" s="175"/>
      <c r="J371" s="176">
        <f t="shared" si="90"/>
        <v>0</v>
      </c>
      <c r="K371" s="172" t="s">
        <v>1286</v>
      </c>
      <c r="L371" s="52"/>
      <c r="M371" s="177" t="s">
        <v>20</v>
      </c>
      <c r="N371" s="178" t="s">
        <v>45</v>
      </c>
      <c r="O371" s="33"/>
      <c r="P371" s="179">
        <f t="shared" si="91"/>
        <v>0</v>
      </c>
      <c r="Q371" s="179">
        <v>0</v>
      </c>
      <c r="R371" s="179">
        <f t="shared" si="92"/>
        <v>0</v>
      </c>
      <c r="S371" s="179">
        <v>0</v>
      </c>
      <c r="T371" s="180">
        <f t="shared" si="93"/>
        <v>0</v>
      </c>
      <c r="AR371" s="15" t="s">
        <v>143</v>
      </c>
      <c r="AT371" s="15" t="s">
        <v>145</v>
      </c>
      <c r="AU371" s="15" t="s">
        <v>22</v>
      </c>
      <c r="AY371" s="15" t="s">
        <v>144</v>
      </c>
      <c r="BE371" s="181">
        <f t="shared" si="94"/>
        <v>0</v>
      </c>
      <c r="BF371" s="181">
        <f t="shared" si="95"/>
        <v>0</v>
      </c>
      <c r="BG371" s="181">
        <f t="shared" si="96"/>
        <v>0</v>
      </c>
      <c r="BH371" s="181">
        <f t="shared" si="97"/>
        <v>0</v>
      </c>
      <c r="BI371" s="181">
        <f t="shared" si="98"/>
        <v>0</v>
      </c>
      <c r="BJ371" s="15" t="s">
        <v>22</v>
      </c>
      <c r="BK371" s="181">
        <f t="shared" si="99"/>
        <v>0</v>
      </c>
      <c r="BL371" s="15" t="s">
        <v>143</v>
      </c>
      <c r="BM371" s="15" t="s">
        <v>3585</v>
      </c>
    </row>
    <row r="372" spans="2:65" s="1" customFormat="1" ht="22.5" customHeight="1">
      <c r="B372" s="32"/>
      <c r="C372" s="170" t="s">
        <v>189</v>
      </c>
      <c r="D372" s="170" t="s">
        <v>145</v>
      </c>
      <c r="E372" s="171" t="s">
        <v>3586</v>
      </c>
      <c r="F372" s="172" t="s">
        <v>3587</v>
      </c>
      <c r="G372" s="173" t="s">
        <v>1586</v>
      </c>
      <c r="H372" s="174">
        <v>35.909</v>
      </c>
      <c r="I372" s="175"/>
      <c r="J372" s="176">
        <f t="shared" si="90"/>
        <v>0</v>
      </c>
      <c r="K372" s="172" t="s">
        <v>1286</v>
      </c>
      <c r="L372" s="52"/>
      <c r="M372" s="177" t="s">
        <v>20</v>
      </c>
      <c r="N372" s="178" t="s">
        <v>45</v>
      </c>
      <c r="O372" s="33"/>
      <c r="P372" s="179">
        <f t="shared" si="91"/>
        <v>0</v>
      </c>
      <c r="Q372" s="179">
        <v>0</v>
      </c>
      <c r="R372" s="179">
        <f t="shared" si="92"/>
        <v>0</v>
      </c>
      <c r="S372" s="179">
        <v>0</v>
      </c>
      <c r="T372" s="180">
        <f t="shared" si="93"/>
        <v>0</v>
      </c>
      <c r="AR372" s="15" t="s">
        <v>143</v>
      </c>
      <c r="AT372" s="15" t="s">
        <v>145</v>
      </c>
      <c r="AU372" s="15" t="s">
        <v>22</v>
      </c>
      <c r="AY372" s="15" t="s">
        <v>144</v>
      </c>
      <c r="BE372" s="181">
        <f t="shared" si="94"/>
        <v>0</v>
      </c>
      <c r="BF372" s="181">
        <f t="shared" si="95"/>
        <v>0</v>
      </c>
      <c r="BG372" s="181">
        <f t="shared" si="96"/>
        <v>0</v>
      </c>
      <c r="BH372" s="181">
        <f t="shared" si="97"/>
        <v>0</v>
      </c>
      <c r="BI372" s="181">
        <f t="shared" si="98"/>
        <v>0</v>
      </c>
      <c r="BJ372" s="15" t="s">
        <v>22</v>
      </c>
      <c r="BK372" s="181">
        <f t="shared" si="99"/>
        <v>0</v>
      </c>
      <c r="BL372" s="15" t="s">
        <v>143</v>
      </c>
      <c r="BM372" s="15" t="s">
        <v>3588</v>
      </c>
    </row>
    <row r="373" spans="2:65" s="1" customFormat="1" ht="22.5" customHeight="1">
      <c r="B373" s="32"/>
      <c r="C373" s="170" t="s">
        <v>194</v>
      </c>
      <c r="D373" s="170" t="s">
        <v>145</v>
      </c>
      <c r="E373" s="171" t="s">
        <v>3589</v>
      </c>
      <c r="F373" s="172" t="s">
        <v>3590</v>
      </c>
      <c r="G373" s="173" t="s">
        <v>1586</v>
      </c>
      <c r="H373" s="174">
        <v>31.771</v>
      </c>
      <c r="I373" s="175"/>
      <c r="J373" s="176">
        <f t="shared" si="90"/>
        <v>0</v>
      </c>
      <c r="K373" s="172" t="s">
        <v>1286</v>
      </c>
      <c r="L373" s="52"/>
      <c r="M373" s="177" t="s">
        <v>20</v>
      </c>
      <c r="N373" s="178" t="s">
        <v>45</v>
      </c>
      <c r="O373" s="33"/>
      <c r="P373" s="179">
        <f t="shared" si="91"/>
        <v>0</v>
      </c>
      <c r="Q373" s="179">
        <v>0</v>
      </c>
      <c r="R373" s="179">
        <f t="shared" si="92"/>
        <v>0</v>
      </c>
      <c r="S373" s="179">
        <v>0</v>
      </c>
      <c r="T373" s="180">
        <f t="shared" si="93"/>
        <v>0</v>
      </c>
      <c r="AR373" s="15" t="s">
        <v>143</v>
      </c>
      <c r="AT373" s="15" t="s">
        <v>145</v>
      </c>
      <c r="AU373" s="15" t="s">
        <v>22</v>
      </c>
      <c r="AY373" s="15" t="s">
        <v>144</v>
      </c>
      <c r="BE373" s="181">
        <f t="shared" si="94"/>
        <v>0</v>
      </c>
      <c r="BF373" s="181">
        <f t="shared" si="95"/>
        <v>0</v>
      </c>
      <c r="BG373" s="181">
        <f t="shared" si="96"/>
        <v>0</v>
      </c>
      <c r="BH373" s="181">
        <f t="shared" si="97"/>
        <v>0</v>
      </c>
      <c r="BI373" s="181">
        <f t="shared" si="98"/>
        <v>0</v>
      </c>
      <c r="BJ373" s="15" t="s">
        <v>22</v>
      </c>
      <c r="BK373" s="181">
        <f t="shared" si="99"/>
        <v>0</v>
      </c>
      <c r="BL373" s="15" t="s">
        <v>143</v>
      </c>
      <c r="BM373" s="15" t="s">
        <v>3591</v>
      </c>
    </row>
    <row r="374" spans="2:65" s="1" customFormat="1" ht="22.5" customHeight="1">
      <c r="B374" s="32"/>
      <c r="C374" s="170" t="s">
        <v>198</v>
      </c>
      <c r="D374" s="170" t="s">
        <v>145</v>
      </c>
      <c r="E374" s="171" t="s">
        <v>3592</v>
      </c>
      <c r="F374" s="172" t="s">
        <v>3593</v>
      </c>
      <c r="G374" s="173" t="s">
        <v>1586</v>
      </c>
      <c r="H374" s="174">
        <v>31.771</v>
      </c>
      <c r="I374" s="175"/>
      <c r="J374" s="176">
        <f t="shared" si="90"/>
        <v>0</v>
      </c>
      <c r="K374" s="172" t="s">
        <v>1286</v>
      </c>
      <c r="L374" s="52"/>
      <c r="M374" s="177" t="s">
        <v>20</v>
      </c>
      <c r="N374" s="178" t="s">
        <v>45</v>
      </c>
      <c r="O374" s="33"/>
      <c r="P374" s="179">
        <f t="shared" si="91"/>
        <v>0</v>
      </c>
      <c r="Q374" s="179">
        <v>0</v>
      </c>
      <c r="R374" s="179">
        <f t="shared" si="92"/>
        <v>0</v>
      </c>
      <c r="S374" s="179">
        <v>0</v>
      </c>
      <c r="T374" s="180">
        <f t="shared" si="93"/>
        <v>0</v>
      </c>
      <c r="AR374" s="15" t="s">
        <v>143</v>
      </c>
      <c r="AT374" s="15" t="s">
        <v>145</v>
      </c>
      <c r="AU374" s="15" t="s">
        <v>22</v>
      </c>
      <c r="AY374" s="15" t="s">
        <v>144</v>
      </c>
      <c r="BE374" s="181">
        <f t="shared" si="94"/>
        <v>0</v>
      </c>
      <c r="BF374" s="181">
        <f t="shared" si="95"/>
        <v>0</v>
      </c>
      <c r="BG374" s="181">
        <f t="shared" si="96"/>
        <v>0</v>
      </c>
      <c r="BH374" s="181">
        <f t="shared" si="97"/>
        <v>0</v>
      </c>
      <c r="BI374" s="181">
        <f t="shared" si="98"/>
        <v>0</v>
      </c>
      <c r="BJ374" s="15" t="s">
        <v>22</v>
      </c>
      <c r="BK374" s="181">
        <f t="shared" si="99"/>
        <v>0</v>
      </c>
      <c r="BL374" s="15" t="s">
        <v>143</v>
      </c>
      <c r="BM374" s="15" t="s">
        <v>3594</v>
      </c>
    </row>
    <row r="375" spans="2:65" s="1" customFormat="1" ht="22.5" customHeight="1">
      <c r="B375" s="32"/>
      <c r="C375" s="170" t="s">
        <v>8</v>
      </c>
      <c r="D375" s="170" t="s">
        <v>145</v>
      </c>
      <c r="E375" s="171" t="s">
        <v>3595</v>
      </c>
      <c r="F375" s="172" t="s">
        <v>3596</v>
      </c>
      <c r="G375" s="173" t="s">
        <v>1586</v>
      </c>
      <c r="H375" s="174">
        <v>31.771</v>
      </c>
      <c r="I375" s="175"/>
      <c r="J375" s="176">
        <f t="shared" si="90"/>
        <v>0</v>
      </c>
      <c r="K375" s="172" t="s">
        <v>1286</v>
      </c>
      <c r="L375" s="52"/>
      <c r="M375" s="177" t="s">
        <v>20</v>
      </c>
      <c r="N375" s="178" t="s">
        <v>45</v>
      </c>
      <c r="O375" s="33"/>
      <c r="P375" s="179">
        <f t="shared" si="91"/>
        <v>0</v>
      </c>
      <c r="Q375" s="179">
        <v>0</v>
      </c>
      <c r="R375" s="179">
        <f t="shared" si="92"/>
        <v>0</v>
      </c>
      <c r="S375" s="179">
        <v>0</v>
      </c>
      <c r="T375" s="180">
        <f t="shared" si="93"/>
        <v>0</v>
      </c>
      <c r="AR375" s="15" t="s">
        <v>143</v>
      </c>
      <c r="AT375" s="15" t="s">
        <v>145</v>
      </c>
      <c r="AU375" s="15" t="s">
        <v>22</v>
      </c>
      <c r="AY375" s="15" t="s">
        <v>144</v>
      </c>
      <c r="BE375" s="181">
        <f t="shared" si="94"/>
        <v>0</v>
      </c>
      <c r="BF375" s="181">
        <f t="shared" si="95"/>
        <v>0</v>
      </c>
      <c r="BG375" s="181">
        <f t="shared" si="96"/>
        <v>0</v>
      </c>
      <c r="BH375" s="181">
        <f t="shared" si="97"/>
        <v>0</v>
      </c>
      <c r="BI375" s="181">
        <f t="shared" si="98"/>
        <v>0</v>
      </c>
      <c r="BJ375" s="15" t="s">
        <v>22</v>
      </c>
      <c r="BK375" s="181">
        <f t="shared" si="99"/>
        <v>0</v>
      </c>
      <c r="BL375" s="15" t="s">
        <v>143</v>
      </c>
      <c r="BM375" s="15" t="s">
        <v>3597</v>
      </c>
    </row>
    <row r="376" spans="2:65" s="1" customFormat="1" ht="22.5" customHeight="1">
      <c r="B376" s="32"/>
      <c r="C376" s="170" t="s">
        <v>205</v>
      </c>
      <c r="D376" s="170" t="s">
        <v>145</v>
      </c>
      <c r="E376" s="171" t="s">
        <v>3598</v>
      </c>
      <c r="F376" s="172" t="s">
        <v>3599</v>
      </c>
      <c r="G376" s="173" t="s">
        <v>1586</v>
      </c>
      <c r="H376" s="174">
        <v>31.771</v>
      </c>
      <c r="I376" s="175"/>
      <c r="J376" s="176">
        <f t="shared" si="90"/>
        <v>0</v>
      </c>
      <c r="K376" s="172" t="s">
        <v>1286</v>
      </c>
      <c r="L376" s="52"/>
      <c r="M376" s="177" t="s">
        <v>20</v>
      </c>
      <c r="N376" s="178" t="s">
        <v>45</v>
      </c>
      <c r="O376" s="33"/>
      <c r="P376" s="179">
        <f t="shared" si="91"/>
        <v>0</v>
      </c>
      <c r="Q376" s="179">
        <v>0</v>
      </c>
      <c r="R376" s="179">
        <f t="shared" si="92"/>
        <v>0</v>
      </c>
      <c r="S376" s="179">
        <v>0</v>
      </c>
      <c r="T376" s="180">
        <f t="shared" si="93"/>
        <v>0</v>
      </c>
      <c r="AR376" s="15" t="s">
        <v>143</v>
      </c>
      <c r="AT376" s="15" t="s">
        <v>145</v>
      </c>
      <c r="AU376" s="15" t="s">
        <v>22</v>
      </c>
      <c r="AY376" s="15" t="s">
        <v>144</v>
      </c>
      <c r="BE376" s="181">
        <f t="shared" si="94"/>
        <v>0</v>
      </c>
      <c r="BF376" s="181">
        <f t="shared" si="95"/>
        <v>0</v>
      </c>
      <c r="BG376" s="181">
        <f t="shared" si="96"/>
        <v>0</v>
      </c>
      <c r="BH376" s="181">
        <f t="shared" si="97"/>
        <v>0</v>
      </c>
      <c r="BI376" s="181">
        <f t="shared" si="98"/>
        <v>0</v>
      </c>
      <c r="BJ376" s="15" t="s">
        <v>22</v>
      </c>
      <c r="BK376" s="181">
        <f t="shared" si="99"/>
        <v>0</v>
      </c>
      <c r="BL376" s="15" t="s">
        <v>143</v>
      </c>
      <c r="BM376" s="15" t="s">
        <v>3600</v>
      </c>
    </row>
    <row r="377" spans="2:65" s="1" customFormat="1" ht="22.5" customHeight="1">
      <c r="B377" s="32"/>
      <c r="C377" s="170" t="s">
        <v>209</v>
      </c>
      <c r="D377" s="170" t="s">
        <v>145</v>
      </c>
      <c r="E377" s="171" t="s">
        <v>3601</v>
      </c>
      <c r="F377" s="172" t="s">
        <v>3602</v>
      </c>
      <c r="G377" s="173" t="s">
        <v>1550</v>
      </c>
      <c r="H377" s="174">
        <v>58.645</v>
      </c>
      <c r="I377" s="175"/>
      <c r="J377" s="176">
        <f t="shared" si="90"/>
        <v>0</v>
      </c>
      <c r="K377" s="172" t="s">
        <v>1286</v>
      </c>
      <c r="L377" s="52"/>
      <c r="M377" s="177" t="s">
        <v>20</v>
      </c>
      <c r="N377" s="178" t="s">
        <v>45</v>
      </c>
      <c r="O377" s="33"/>
      <c r="P377" s="179">
        <f t="shared" si="91"/>
        <v>0</v>
      </c>
      <c r="Q377" s="179">
        <v>0</v>
      </c>
      <c r="R377" s="179">
        <f t="shared" si="92"/>
        <v>0</v>
      </c>
      <c r="S377" s="179">
        <v>0</v>
      </c>
      <c r="T377" s="180">
        <f t="shared" si="93"/>
        <v>0</v>
      </c>
      <c r="AR377" s="15" t="s">
        <v>143</v>
      </c>
      <c r="AT377" s="15" t="s">
        <v>145</v>
      </c>
      <c r="AU377" s="15" t="s">
        <v>22</v>
      </c>
      <c r="AY377" s="15" t="s">
        <v>144</v>
      </c>
      <c r="BE377" s="181">
        <f t="shared" si="94"/>
        <v>0</v>
      </c>
      <c r="BF377" s="181">
        <f t="shared" si="95"/>
        <v>0</v>
      </c>
      <c r="BG377" s="181">
        <f t="shared" si="96"/>
        <v>0</v>
      </c>
      <c r="BH377" s="181">
        <f t="shared" si="97"/>
        <v>0</v>
      </c>
      <c r="BI377" s="181">
        <f t="shared" si="98"/>
        <v>0</v>
      </c>
      <c r="BJ377" s="15" t="s">
        <v>22</v>
      </c>
      <c r="BK377" s="181">
        <f t="shared" si="99"/>
        <v>0</v>
      </c>
      <c r="BL377" s="15" t="s">
        <v>143</v>
      </c>
      <c r="BM377" s="15" t="s">
        <v>3603</v>
      </c>
    </row>
    <row r="378" spans="2:65" s="1" customFormat="1" ht="22.5" customHeight="1">
      <c r="B378" s="32"/>
      <c r="C378" s="170" t="s">
        <v>213</v>
      </c>
      <c r="D378" s="170" t="s">
        <v>145</v>
      </c>
      <c r="E378" s="171" t="s">
        <v>3604</v>
      </c>
      <c r="F378" s="172" t="s">
        <v>3605</v>
      </c>
      <c r="G378" s="173" t="s">
        <v>1550</v>
      </c>
      <c r="H378" s="174">
        <v>58.645</v>
      </c>
      <c r="I378" s="175"/>
      <c r="J378" s="176">
        <f t="shared" si="90"/>
        <v>0</v>
      </c>
      <c r="K378" s="172" t="s">
        <v>1286</v>
      </c>
      <c r="L378" s="52"/>
      <c r="M378" s="177" t="s">
        <v>20</v>
      </c>
      <c r="N378" s="178" t="s">
        <v>45</v>
      </c>
      <c r="O378" s="33"/>
      <c r="P378" s="179">
        <f t="shared" si="91"/>
        <v>0</v>
      </c>
      <c r="Q378" s="179">
        <v>0</v>
      </c>
      <c r="R378" s="179">
        <f t="shared" si="92"/>
        <v>0</v>
      </c>
      <c r="S378" s="179">
        <v>0</v>
      </c>
      <c r="T378" s="180">
        <f t="shared" si="93"/>
        <v>0</v>
      </c>
      <c r="AR378" s="15" t="s">
        <v>143</v>
      </c>
      <c r="AT378" s="15" t="s">
        <v>145</v>
      </c>
      <c r="AU378" s="15" t="s">
        <v>22</v>
      </c>
      <c r="AY378" s="15" t="s">
        <v>144</v>
      </c>
      <c r="BE378" s="181">
        <f t="shared" si="94"/>
        <v>0</v>
      </c>
      <c r="BF378" s="181">
        <f t="shared" si="95"/>
        <v>0</v>
      </c>
      <c r="BG378" s="181">
        <f t="shared" si="96"/>
        <v>0</v>
      </c>
      <c r="BH378" s="181">
        <f t="shared" si="97"/>
        <v>0</v>
      </c>
      <c r="BI378" s="181">
        <f t="shared" si="98"/>
        <v>0</v>
      </c>
      <c r="BJ378" s="15" t="s">
        <v>22</v>
      </c>
      <c r="BK378" s="181">
        <f t="shared" si="99"/>
        <v>0</v>
      </c>
      <c r="BL378" s="15" t="s">
        <v>143</v>
      </c>
      <c r="BM378" s="15" t="s">
        <v>3606</v>
      </c>
    </row>
    <row r="379" spans="2:65" s="1" customFormat="1" ht="22.5" customHeight="1">
      <c r="B379" s="32"/>
      <c r="C379" s="170" t="s">
        <v>217</v>
      </c>
      <c r="D379" s="170" t="s">
        <v>145</v>
      </c>
      <c r="E379" s="171" t="s">
        <v>3607</v>
      </c>
      <c r="F379" s="172" t="s">
        <v>3608</v>
      </c>
      <c r="G379" s="173" t="s">
        <v>1550</v>
      </c>
      <c r="H379" s="174">
        <v>103.813</v>
      </c>
      <c r="I379" s="175"/>
      <c r="J379" s="176">
        <f t="shared" si="90"/>
        <v>0</v>
      </c>
      <c r="K379" s="172" t="s">
        <v>1286</v>
      </c>
      <c r="L379" s="52"/>
      <c r="M379" s="177" t="s">
        <v>20</v>
      </c>
      <c r="N379" s="178" t="s">
        <v>45</v>
      </c>
      <c r="O379" s="33"/>
      <c r="P379" s="179">
        <f t="shared" si="91"/>
        <v>0</v>
      </c>
      <c r="Q379" s="179">
        <v>0</v>
      </c>
      <c r="R379" s="179">
        <f t="shared" si="92"/>
        <v>0</v>
      </c>
      <c r="S379" s="179">
        <v>0</v>
      </c>
      <c r="T379" s="180">
        <f t="shared" si="93"/>
        <v>0</v>
      </c>
      <c r="AR379" s="15" t="s">
        <v>143</v>
      </c>
      <c r="AT379" s="15" t="s">
        <v>145</v>
      </c>
      <c r="AU379" s="15" t="s">
        <v>22</v>
      </c>
      <c r="AY379" s="15" t="s">
        <v>144</v>
      </c>
      <c r="BE379" s="181">
        <f t="shared" si="94"/>
        <v>0</v>
      </c>
      <c r="BF379" s="181">
        <f t="shared" si="95"/>
        <v>0</v>
      </c>
      <c r="BG379" s="181">
        <f t="shared" si="96"/>
        <v>0</v>
      </c>
      <c r="BH379" s="181">
        <f t="shared" si="97"/>
        <v>0</v>
      </c>
      <c r="BI379" s="181">
        <f t="shared" si="98"/>
        <v>0</v>
      </c>
      <c r="BJ379" s="15" t="s">
        <v>22</v>
      </c>
      <c r="BK379" s="181">
        <f t="shared" si="99"/>
        <v>0</v>
      </c>
      <c r="BL379" s="15" t="s">
        <v>143</v>
      </c>
      <c r="BM379" s="15" t="s">
        <v>3609</v>
      </c>
    </row>
    <row r="380" spans="2:65" s="1" customFormat="1" ht="22.5" customHeight="1">
      <c r="B380" s="32"/>
      <c r="C380" s="170" t="s">
        <v>221</v>
      </c>
      <c r="D380" s="170" t="s">
        <v>145</v>
      </c>
      <c r="E380" s="171" t="s">
        <v>3610</v>
      </c>
      <c r="F380" s="172" t="s">
        <v>3611</v>
      </c>
      <c r="G380" s="173" t="s">
        <v>1550</v>
      </c>
      <c r="H380" s="174">
        <v>103.813</v>
      </c>
      <c r="I380" s="175"/>
      <c r="J380" s="176">
        <f t="shared" si="90"/>
        <v>0</v>
      </c>
      <c r="K380" s="172" t="s">
        <v>1286</v>
      </c>
      <c r="L380" s="52"/>
      <c r="M380" s="177" t="s">
        <v>20</v>
      </c>
      <c r="N380" s="178" t="s">
        <v>45</v>
      </c>
      <c r="O380" s="33"/>
      <c r="P380" s="179">
        <f t="shared" si="91"/>
        <v>0</v>
      </c>
      <c r="Q380" s="179">
        <v>0</v>
      </c>
      <c r="R380" s="179">
        <f t="shared" si="92"/>
        <v>0</v>
      </c>
      <c r="S380" s="179">
        <v>0</v>
      </c>
      <c r="T380" s="180">
        <f t="shared" si="93"/>
        <v>0</v>
      </c>
      <c r="AR380" s="15" t="s">
        <v>143</v>
      </c>
      <c r="AT380" s="15" t="s">
        <v>145</v>
      </c>
      <c r="AU380" s="15" t="s">
        <v>22</v>
      </c>
      <c r="AY380" s="15" t="s">
        <v>144</v>
      </c>
      <c r="BE380" s="181">
        <f t="shared" si="94"/>
        <v>0</v>
      </c>
      <c r="BF380" s="181">
        <f t="shared" si="95"/>
        <v>0</v>
      </c>
      <c r="BG380" s="181">
        <f t="shared" si="96"/>
        <v>0</v>
      </c>
      <c r="BH380" s="181">
        <f t="shared" si="97"/>
        <v>0</v>
      </c>
      <c r="BI380" s="181">
        <f t="shared" si="98"/>
        <v>0</v>
      </c>
      <c r="BJ380" s="15" t="s">
        <v>22</v>
      </c>
      <c r="BK380" s="181">
        <f t="shared" si="99"/>
        <v>0</v>
      </c>
      <c r="BL380" s="15" t="s">
        <v>143</v>
      </c>
      <c r="BM380" s="15" t="s">
        <v>3612</v>
      </c>
    </row>
    <row r="381" spans="2:65" s="1" customFormat="1" ht="22.5" customHeight="1">
      <c r="B381" s="32"/>
      <c r="C381" s="170" t="s">
        <v>7</v>
      </c>
      <c r="D381" s="170" t="s">
        <v>145</v>
      </c>
      <c r="E381" s="171" t="s">
        <v>3613</v>
      </c>
      <c r="F381" s="172" t="s">
        <v>3614</v>
      </c>
      <c r="G381" s="173" t="s">
        <v>1550</v>
      </c>
      <c r="H381" s="174">
        <v>103.813</v>
      </c>
      <c r="I381" s="175"/>
      <c r="J381" s="176">
        <f t="shared" si="90"/>
        <v>0</v>
      </c>
      <c r="K381" s="172" t="s">
        <v>1286</v>
      </c>
      <c r="L381" s="52"/>
      <c r="M381" s="177" t="s">
        <v>20</v>
      </c>
      <c r="N381" s="178" t="s">
        <v>45</v>
      </c>
      <c r="O381" s="33"/>
      <c r="P381" s="179">
        <f t="shared" si="91"/>
        <v>0</v>
      </c>
      <c r="Q381" s="179">
        <v>0</v>
      </c>
      <c r="R381" s="179">
        <f t="shared" si="92"/>
        <v>0</v>
      </c>
      <c r="S381" s="179">
        <v>0</v>
      </c>
      <c r="T381" s="180">
        <f t="shared" si="93"/>
        <v>0</v>
      </c>
      <c r="AR381" s="15" t="s">
        <v>143</v>
      </c>
      <c r="AT381" s="15" t="s">
        <v>145</v>
      </c>
      <c r="AU381" s="15" t="s">
        <v>22</v>
      </c>
      <c r="AY381" s="15" t="s">
        <v>144</v>
      </c>
      <c r="BE381" s="181">
        <f t="shared" si="94"/>
        <v>0</v>
      </c>
      <c r="BF381" s="181">
        <f t="shared" si="95"/>
        <v>0</v>
      </c>
      <c r="BG381" s="181">
        <f t="shared" si="96"/>
        <v>0</v>
      </c>
      <c r="BH381" s="181">
        <f t="shared" si="97"/>
        <v>0</v>
      </c>
      <c r="BI381" s="181">
        <f t="shared" si="98"/>
        <v>0</v>
      </c>
      <c r="BJ381" s="15" t="s">
        <v>22</v>
      </c>
      <c r="BK381" s="181">
        <f t="shared" si="99"/>
        <v>0</v>
      </c>
      <c r="BL381" s="15" t="s">
        <v>143</v>
      </c>
      <c r="BM381" s="15" t="s">
        <v>3615</v>
      </c>
    </row>
    <row r="382" spans="2:65" s="1" customFormat="1" ht="22.5" customHeight="1">
      <c r="B382" s="32"/>
      <c r="C382" s="170" t="s">
        <v>228</v>
      </c>
      <c r="D382" s="170" t="s">
        <v>145</v>
      </c>
      <c r="E382" s="171" t="s">
        <v>3616</v>
      </c>
      <c r="F382" s="172" t="s">
        <v>3617</v>
      </c>
      <c r="G382" s="173" t="s">
        <v>1550</v>
      </c>
      <c r="H382" s="174">
        <v>103.813</v>
      </c>
      <c r="I382" s="175"/>
      <c r="J382" s="176">
        <f t="shared" si="90"/>
        <v>0</v>
      </c>
      <c r="K382" s="172" t="s">
        <v>1286</v>
      </c>
      <c r="L382" s="52"/>
      <c r="M382" s="177" t="s">
        <v>20</v>
      </c>
      <c r="N382" s="178" t="s">
        <v>45</v>
      </c>
      <c r="O382" s="33"/>
      <c r="P382" s="179">
        <f t="shared" si="91"/>
        <v>0</v>
      </c>
      <c r="Q382" s="179">
        <v>0</v>
      </c>
      <c r="R382" s="179">
        <f t="shared" si="92"/>
        <v>0</v>
      </c>
      <c r="S382" s="179">
        <v>0</v>
      </c>
      <c r="T382" s="180">
        <f t="shared" si="93"/>
        <v>0</v>
      </c>
      <c r="AR382" s="15" t="s">
        <v>143</v>
      </c>
      <c r="AT382" s="15" t="s">
        <v>145</v>
      </c>
      <c r="AU382" s="15" t="s">
        <v>22</v>
      </c>
      <c r="AY382" s="15" t="s">
        <v>144</v>
      </c>
      <c r="BE382" s="181">
        <f t="shared" si="94"/>
        <v>0</v>
      </c>
      <c r="BF382" s="181">
        <f t="shared" si="95"/>
        <v>0</v>
      </c>
      <c r="BG382" s="181">
        <f t="shared" si="96"/>
        <v>0</v>
      </c>
      <c r="BH382" s="181">
        <f t="shared" si="97"/>
        <v>0</v>
      </c>
      <c r="BI382" s="181">
        <f t="shared" si="98"/>
        <v>0</v>
      </c>
      <c r="BJ382" s="15" t="s">
        <v>22</v>
      </c>
      <c r="BK382" s="181">
        <f t="shared" si="99"/>
        <v>0</v>
      </c>
      <c r="BL382" s="15" t="s">
        <v>143</v>
      </c>
      <c r="BM382" s="15" t="s">
        <v>3618</v>
      </c>
    </row>
    <row r="383" spans="2:65" s="1" customFormat="1" ht="22.5" customHeight="1">
      <c r="B383" s="32"/>
      <c r="C383" s="170" t="s">
        <v>232</v>
      </c>
      <c r="D383" s="170" t="s">
        <v>145</v>
      </c>
      <c r="E383" s="171" t="s">
        <v>3619</v>
      </c>
      <c r="F383" s="172" t="s">
        <v>3620</v>
      </c>
      <c r="G383" s="173" t="s">
        <v>1586</v>
      </c>
      <c r="H383" s="174">
        <v>60</v>
      </c>
      <c r="I383" s="175"/>
      <c r="J383" s="176">
        <f t="shared" si="90"/>
        <v>0</v>
      </c>
      <c r="K383" s="172" t="s">
        <v>149</v>
      </c>
      <c r="L383" s="52"/>
      <c r="M383" s="177" t="s">
        <v>20</v>
      </c>
      <c r="N383" s="178" t="s">
        <v>45</v>
      </c>
      <c r="O383" s="33"/>
      <c r="P383" s="179">
        <f t="shared" si="91"/>
        <v>0</v>
      </c>
      <c r="Q383" s="179">
        <v>0</v>
      </c>
      <c r="R383" s="179">
        <f t="shared" si="92"/>
        <v>0</v>
      </c>
      <c r="S383" s="179">
        <v>0</v>
      </c>
      <c r="T383" s="180">
        <f t="shared" si="93"/>
        <v>0</v>
      </c>
      <c r="AR383" s="15" t="s">
        <v>143</v>
      </c>
      <c r="AT383" s="15" t="s">
        <v>145</v>
      </c>
      <c r="AU383" s="15" t="s">
        <v>22</v>
      </c>
      <c r="AY383" s="15" t="s">
        <v>144</v>
      </c>
      <c r="BE383" s="181">
        <f t="shared" si="94"/>
        <v>0</v>
      </c>
      <c r="BF383" s="181">
        <f t="shared" si="95"/>
        <v>0</v>
      </c>
      <c r="BG383" s="181">
        <f t="shared" si="96"/>
        <v>0</v>
      </c>
      <c r="BH383" s="181">
        <f t="shared" si="97"/>
        <v>0</v>
      </c>
      <c r="BI383" s="181">
        <f t="shared" si="98"/>
        <v>0</v>
      </c>
      <c r="BJ383" s="15" t="s">
        <v>22</v>
      </c>
      <c r="BK383" s="181">
        <f t="shared" si="99"/>
        <v>0</v>
      </c>
      <c r="BL383" s="15" t="s">
        <v>143</v>
      </c>
      <c r="BM383" s="15" t="s">
        <v>3621</v>
      </c>
    </row>
    <row r="384" spans="2:65" s="1" customFormat="1" ht="22.5" customHeight="1">
      <c r="B384" s="32"/>
      <c r="C384" s="170" t="s">
        <v>236</v>
      </c>
      <c r="D384" s="170" t="s">
        <v>145</v>
      </c>
      <c r="E384" s="171" t="s">
        <v>3622</v>
      </c>
      <c r="F384" s="172" t="s">
        <v>3623</v>
      </c>
      <c r="G384" s="173" t="s">
        <v>1903</v>
      </c>
      <c r="H384" s="174">
        <v>15</v>
      </c>
      <c r="I384" s="175"/>
      <c r="J384" s="176">
        <f t="shared" si="90"/>
        <v>0</v>
      </c>
      <c r="K384" s="172" t="s">
        <v>1286</v>
      </c>
      <c r="L384" s="52"/>
      <c r="M384" s="177" t="s">
        <v>20</v>
      </c>
      <c r="N384" s="178" t="s">
        <v>45</v>
      </c>
      <c r="O384" s="33"/>
      <c r="P384" s="179">
        <f t="shared" si="91"/>
        <v>0</v>
      </c>
      <c r="Q384" s="179">
        <v>0</v>
      </c>
      <c r="R384" s="179">
        <f t="shared" si="92"/>
        <v>0</v>
      </c>
      <c r="S384" s="179">
        <v>0</v>
      </c>
      <c r="T384" s="180">
        <f t="shared" si="93"/>
        <v>0</v>
      </c>
      <c r="AR384" s="15" t="s">
        <v>143</v>
      </c>
      <c r="AT384" s="15" t="s">
        <v>145</v>
      </c>
      <c r="AU384" s="15" t="s">
        <v>22</v>
      </c>
      <c r="AY384" s="15" t="s">
        <v>144</v>
      </c>
      <c r="BE384" s="181">
        <f t="shared" si="94"/>
        <v>0</v>
      </c>
      <c r="BF384" s="181">
        <f t="shared" si="95"/>
        <v>0</v>
      </c>
      <c r="BG384" s="181">
        <f t="shared" si="96"/>
        <v>0</v>
      </c>
      <c r="BH384" s="181">
        <f t="shared" si="97"/>
        <v>0</v>
      </c>
      <c r="BI384" s="181">
        <f t="shared" si="98"/>
        <v>0</v>
      </c>
      <c r="BJ384" s="15" t="s">
        <v>22</v>
      </c>
      <c r="BK384" s="181">
        <f t="shared" si="99"/>
        <v>0</v>
      </c>
      <c r="BL384" s="15" t="s">
        <v>143</v>
      </c>
      <c r="BM384" s="15" t="s">
        <v>3624</v>
      </c>
    </row>
    <row r="385" spans="2:65" s="1" customFormat="1" ht="22.5" customHeight="1">
      <c r="B385" s="32"/>
      <c r="C385" s="170" t="s">
        <v>240</v>
      </c>
      <c r="D385" s="170" t="s">
        <v>145</v>
      </c>
      <c r="E385" s="171" t="s">
        <v>3625</v>
      </c>
      <c r="F385" s="172" t="s">
        <v>3626</v>
      </c>
      <c r="G385" s="173" t="s">
        <v>1903</v>
      </c>
      <c r="H385" s="174">
        <v>3</v>
      </c>
      <c r="I385" s="175"/>
      <c r="J385" s="176">
        <f t="shared" si="90"/>
        <v>0</v>
      </c>
      <c r="K385" s="172" t="s">
        <v>1286</v>
      </c>
      <c r="L385" s="52"/>
      <c r="M385" s="177" t="s">
        <v>20</v>
      </c>
      <c r="N385" s="178" t="s">
        <v>45</v>
      </c>
      <c r="O385" s="33"/>
      <c r="P385" s="179">
        <f t="shared" si="91"/>
        <v>0</v>
      </c>
      <c r="Q385" s="179">
        <v>0</v>
      </c>
      <c r="R385" s="179">
        <f t="shared" si="92"/>
        <v>0</v>
      </c>
      <c r="S385" s="179">
        <v>0</v>
      </c>
      <c r="T385" s="180">
        <f t="shared" si="93"/>
        <v>0</v>
      </c>
      <c r="AR385" s="15" t="s">
        <v>143</v>
      </c>
      <c r="AT385" s="15" t="s">
        <v>145</v>
      </c>
      <c r="AU385" s="15" t="s">
        <v>22</v>
      </c>
      <c r="AY385" s="15" t="s">
        <v>144</v>
      </c>
      <c r="BE385" s="181">
        <f t="shared" si="94"/>
        <v>0</v>
      </c>
      <c r="BF385" s="181">
        <f t="shared" si="95"/>
        <v>0</v>
      </c>
      <c r="BG385" s="181">
        <f t="shared" si="96"/>
        <v>0</v>
      </c>
      <c r="BH385" s="181">
        <f t="shared" si="97"/>
        <v>0</v>
      </c>
      <c r="BI385" s="181">
        <f t="shared" si="98"/>
        <v>0</v>
      </c>
      <c r="BJ385" s="15" t="s">
        <v>22</v>
      </c>
      <c r="BK385" s="181">
        <f t="shared" si="99"/>
        <v>0</v>
      </c>
      <c r="BL385" s="15" t="s">
        <v>143</v>
      </c>
      <c r="BM385" s="15" t="s">
        <v>3627</v>
      </c>
    </row>
    <row r="386" spans="2:65" s="1" customFormat="1" ht="22.5" customHeight="1">
      <c r="B386" s="32"/>
      <c r="C386" s="170" t="s">
        <v>244</v>
      </c>
      <c r="D386" s="170" t="s">
        <v>145</v>
      </c>
      <c r="E386" s="171" t="s">
        <v>3628</v>
      </c>
      <c r="F386" s="172" t="s">
        <v>3629</v>
      </c>
      <c r="G386" s="173" t="s">
        <v>1903</v>
      </c>
      <c r="H386" s="174">
        <v>15</v>
      </c>
      <c r="I386" s="175"/>
      <c r="J386" s="176">
        <f t="shared" si="90"/>
        <v>0</v>
      </c>
      <c r="K386" s="172" t="s">
        <v>1286</v>
      </c>
      <c r="L386" s="52"/>
      <c r="M386" s="177" t="s">
        <v>20</v>
      </c>
      <c r="N386" s="178" t="s">
        <v>45</v>
      </c>
      <c r="O386" s="33"/>
      <c r="P386" s="179">
        <f t="shared" si="91"/>
        <v>0</v>
      </c>
      <c r="Q386" s="179">
        <v>0</v>
      </c>
      <c r="R386" s="179">
        <f t="shared" si="92"/>
        <v>0</v>
      </c>
      <c r="S386" s="179">
        <v>0</v>
      </c>
      <c r="T386" s="180">
        <f t="shared" si="93"/>
        <v>0</v>
      </c>
      <c r="AR386" s="15" t="s">
        <v>143</v>
      </c>
      <c r="AT386" s="15" t="s">
        <v>145</v>
      </c>
      <c r="AU386" s="15" t="s">
        <v>22</v>
      </c>
      <c r="AY386" s="15" t="s">
        <v>144</v>
      </c>
      <c r="BE386" s="181">
        <f t="shared" si="94"/>
        <v>0</v>
      </c>
      <c r="BF386" s="181">
        <f t="shared" si="95"/>
        <v>0</v>
      </c>
      <c r="BG386" s="181">
        <f t="shared" si="96"/>
        <v>0</v>
      </c>
      <c r="BH386" s="181">
        <f t="shared" si="97"/>
        <v>0</v>
      </c>
      <c r="BI386" s="181">
        <f t="shared" si="98"/>
        <v>0</v>
      </c>
      <c r="BJ386" s="15" t="s">
        <v>22</v>
      </c>
      <c r="BK386" s="181">
        <f t="shared" si="99"/>
        <v>0</v>
      </c>
      <c r="BL386" s="15" t="s">
        <v>143</v>
      </c>
      <c r="BM386" s="15" t="s">
        <v>3630</v>
      </c>
    </row>
    <row r="387" spans="2:65" s="1" customFormat="1" ht="22.5" customHeight="1">
      <c r="B387" s="32"/>
      <c r="C387" s="170" t="s">
        <v>248</v>
      </c>
      <c r="D387" s="170" t="s">
        <v>145</v>
      </c>
      <c r="E387" s="171" t="s">
        <v>3631</v>
      </c>
      <c r="F387" s="172" t="s">
        <v>3632</v>
      </c>
      <c r="G387" s="173" t="s">
        <v>1903</v>
      </c>
      <c r="H387" s="174">
        <v>3</v>
      </c>
      <c r="I387" s="175"/>
      <c r="J387" s="176">
        <f t="shared" si="90"/>
        <v>0</v>
      </c>
      <c r="K387" s="172" t="s">
        <v>1286</v>
      </c>
      <c r="L387" s="52"/>
      <c r="M387" s="177" t="s">
        <v>20</v>
      </c>
      <c r="N387" s="178" t="s">
        <v>45</v>
      </c>
      <c r="O387" s="33"/>
      <c r="P387" s="179">
        <f t="shared" si="91"/>
        <v>0</v>
      </c>
      <c r="Q387" s="179">
        <v>0</v>
      </c>
      <c r="R387" s="179">
        <f t="shared" si="92"/>
        <v>0</v>
      </c>
      <c r="S387" s="179">
        <v>0</v>
      </c>
      <c r="T387" s="180">
        <f t="shared" si="93"/>
        <v>0</v>
      </c>
      <c r="AR387" s="15" t="s">
        <v>143</v>
      </c>
      <c r="AT387" s="15" t="s">
        <v>145</v>
      </c>
      <c r="AU387" s="15" t="s">
        <v>22</v>
      </c>
      <c r="AY387" s="15" t="s">
        <v>144</v>
      </c>
      <c r="BE387" s="181">
        <f t="shared" si="94"/>
        <v>0</v>
      </c>
      <c r="BF387" s="181">
        <f t="shared" si="95"/>
        <v>0</v>
      </c>
      <c r="BG387" s="181">
        <f t="shared" si="96"/>
        <v>0</v>
      </c>
      <c r="BH387" s="181">
        <f t="shared" si="97"/>
        <v>0</v>
      </c>
      <c r="BI387" s="181">
        <f t="shared" si="98"/>
        <v>0</v>
      </c>
      <c r="BJ387" s="15" t="s">
        <v>22</v>
      </c>
      <c r="BK387" s="181">
        <f t="shared" si="99"/>
        <v>0</v>
      </c>
      <c r="BL387" s="15" t="s">
        <v>143</v>
      </c>
      <c r="BM387" s="15" t="s">
        <v>3633</v>
      </c>
    </row>
    <row r="388" spans="2:65" s="1" customFormat="1" ht="22.5" customHeight="1">
      <c r="B388" s="32"/>
      <c r="C388" s="170" t="s">
        <v>252</v>
      </c>
      <c r="D388" s="170" t="s">
        <v>145</v>
      </c>
      <c r="E388" s="171" t="s">
        <v>3634</v>
      </c>
      <c r="F388" s="172" t="s">
        <v>3635</v>
      </c>
      <c r="G388" s="173" t="s">
        <v>1903</v>
      </c>
      <c r="H388" s="174">
        <v>15</v>
      </c>
      <c r="I388" s="175"/>
      <c r="J388" s="176">
        <f t="shared" si="90"/>
        <v>0</v>
      </c>
      <c r="K388" s="172" t="s">
        <v>1286</v>
      </c>
      <c r="L388" s="52"/>
      <c r="M388" s="177" t="s">
        <v>20</v>
      </c>
      <c r="N388" s="178" t="s">
        <v>45</v>
      </c>
      <c r="O388" s="33"/>
      <c r="P388" s="179">
        <f t="shared" si="91"/>
        <v>0</v>
      </c>
      <c r="Q388" s="179">
        <v>0</v>
      </c>
      <c r="R388" s="179">
        <f t="shared" si="92"/>
        <v>0</v>
      </c>
      <c r="S388" s="179">
        <v>0</v>
      </c>
      <c r="T388" s="180">
        <f t="shared" si="93"/>
        <v>0</v>
      </c>
      <c r="AR388" s="15" t="s">
        <v>143</v>
      </c>
      <c r="AT388" s="15" t="s">
        <v>145</v>
      </c>
      <c r="AU388" s="15" t="s">
        <v>22</v>
      </c>
      <c r="AY388" s="15" t="s">
        <v>144</v>
      </c>
      <c r="BE388" s="181">
        <f t="shared" si="94"/>
        <v>0</v>
      </c>
      <c r="BF388" s="181">
        <f t="shared" si="95"/>
        <v>0</v>
      </c>
      <c r="BG388" s="181">
        <f t="shared" si="96"/>
        <v>0</v>
      </c>
      <c r="BH388" s="181">
        <f t="shared" si="97"/>
        <v>0</v>
      </c>
      <c r="BI388" s="181">
        <f t="shared" si="98"/>
        <v>0</v>
      </c>
      <c r="BJ388" s="15" t="s">
        <v>22</v>
      </c>
      <c r="BK388" s="181">
        <f t="shared" si="99"/>
        <v>0</v>
      </c>
      <c r="BL388" s="15" t="s">
        <v>143</v>
      </c>
      <c r="BM388" s="15" t="s">
        <v>3636</v>
      </c>
    </row>
    <row r="389" spans="2:65" s="1" customFormat="1" ht="22.5" customHeight="1">
      <c r="B389" s="32"/>
      <c r="C389" s="170" t="s">
        <v>256</v>
      </c>
      <c r="D389" s="170" t="s">
        <v>145</v>
      </c>
      <c r="E389" s="171" t="s">
        <v>3637</v>
      </c>
      <c r="F389" s="172" t="s">
        <v>3638</v>
      </c>
      <c r="G389" s="173" t="s">
        <v>1903</v>
      </c>
      <c r="H389" s="174">
        <v>3</v>
      </c>
      <c r="I389" s="175"/>
      <c r="J389" s="176">
        <f t="shared" si="90"/>
        <v>0</v>
      </c>
      <c r="K389" s="172" t="s">
        <v>1286</v>
      </c>
      <c r="L389" s="52"/>
      <c r="M389" s="177" t="s">
        <v>20</v>
      </c>
      <c r="N389" s="178" t="s">
        <v>45</v>
      </c>
      <c r="O389" s="33"/>
      <c r="P389" s="179">
        <f t="shared" si="91"/>
        <v>0</v>
      </c>
      <c r="Q389" s="179">
        <v>0</v>
      </c>
      <c r="R389" s="179">
        <f t="shared" si="92"/>
        <v>0</v>
      </c>
      <c r="S389" s="179">
        <v>0</v>
      </c>
      <c r="T389" s="180">
        <f t="shared" si="93"/>
        <v>0</v>
      </c>
      <c r="AR389" s="15" t="s">
        <v>143</v>
      </c>
      <c r="AT389" s="15" t="s">
        <v>145</v>
      </c>
      <c r="AU389" s="15" t="s">
        <v>22</v>
      </c>
      <c r="AY389" s="15" t="s">
        <v>144</v>
      </c>
      <c r="BE389" s="181">
        <f t="shared" si="94"/>
        <v>0</v>
      </c>
      <c r="BF389" s="181">
        <f t="shared" si="95"/>
        <v>0</v>
      </c>
      <c r="BG389" s="181">
        <f t="shared" si="96"/>
        <v>0</v>
      </c>
      <c r="BH389" s="181">
        <f t="shared" si="97"/>
        <v>0</v>
      </c>
      <c r="BI389" s="181">
        <f t="shared" si="98"/>
        <v>0</v>
      </c>
      <c r="BJ389" s="15" t="s">
        <v>22</v>
      </c>
      <c r="BK389" s="181">
        <f t="shared" si="99"/>
        <v>0</v>
      </c>
      <c r="BL389" s="15" t="s">
        <v>143</v>
      </c>
      <c r="BM389" s="15" t="s">
        <v>3639</v>
      </c>
    </row>
    <row r="390" spans="2:65" s="1" customFormat="1" ht="22.5" customHeight="1">
      <c r="B390" s="32"/>
      <c r="C390" s="170" t="s">
        <v>260</v>
      </c>
      <c r="D390" s="170" t="s">
        <v>145</v>
      </c>
      <c r="E390" s="171" t="s">
        <v>3640</v>
      </c>
      <c r="F390" s="172" t="s">
        <v>3641</v>
      </c>
      <c r="G390" s="173" t="s">
        <v>1903</v>
      </c>
      <c r="H390" s="174">
        <v>15</v>
      </c>
      <c r="I390" s="175"/>
      <c r="J390" s="176">
        <f t="shared" si="90"/>
        <v>0</v>
      </c>
      <c r="K390" s="172" t="s">
        <v>1286</v>
      </c>
      <c r="L390" s="52"/>
      <c r="M390" s="177" t="s">
        <v>20</v>
      </c>
      <c r="N390" s="178" t="s">
        <v>45</v>
      </c>
      <c r="O390" s="33"/>
      <c r="P390" s="179">
        <f t="shared" si="91"/>
        <v>0</v>
      </c>
      <c r="Q390" s="179">
        <v>0</v>
      </c>
      <c r="R390" s="179">
        <f t="shared" si="92"/>
        <v>0</v>
      </c>
      <c r="S390" s="179">
        <v>0</v>
      </c>
      <c r="T390" s="180">
        <f t="shared" si="93"/>
        <v>0</v>
      </c>
      <c r="AR390" s="15" t="s">
        <v>143</v>
      </c>
      <c r="AT390" s="15" t="s">
        <v>145</v>
      </c>
      <c r="AU390" s="15" t="s">
        <v>22</v>
      </c>
      <c r="AY390" s="15" t="s">
        <v>144</v>
      </c>
      <c r="BE390" s="181">
        <f t="shared" si="94"/>
        <v>0</v>
      </c>
      <c r="BF390" s="181">
        <f t="shared" si="95"/>
        <v>0</v>
      </c>
      <c r="BG390" s="181">
        <f t="shared" si="96"/>
        <v>0</v>
      </c>
      <c r="BH390" s="181">
        <f t="shared" si="97"/>
        <v>0</v>
      </c>
      <c r="BI390" s="181">
        <f t="shared" si="98"/>
        <v>0</v>
      </c>
      <c r="BJ390" s="15" t="s">
        <v>22</v>
      </c>
      <c r="BK390" s="181">
        <f t="shared" si="99"/>
        <v>0</v>
      </c>
      <c r="BL390" s="15" t="s">
        <v>143</v>
      </c>
      <c r="BM390" s="15" t="s">
        <v>3642</v>
      </c>
    </row>
    <row r="391" spans="2:65" s="1" customFormat="1" ht="22.5" customHeight="1">
      <c r="B391" s="32"/>
      <c r="C391" s="170" t="s">
        <v>264</v>
      </c>
      <c r="D391" s="170" t="s">
        <v>145</v>
      </c>
      <c r="E391" s="171" t="s">
        <v>3643</v>
      </c>
      <c r="F391" s="172" t="s">
        <v>3644</v>
      </c>
      <c r="G391" s="173" t="s">
        <v>1903</v>
      </c>
      <c r="H391" s="174">
        <v>3</v>
      </c>
      <c r="I391" s="175"/>
      <c r="J391" s="176">
        <f t="shared" si="90"/>
        <v>0</v>
      </c>
      <c r="K391" s="172" t="s">
        <v>1286</v>
      </c>
      <c r="L391" s="52"/>
      <c r="M391" s="177" t="s">
        <v>20</v>
      </c>
      <c r="N391" s="178" t="s">
        <v>45</v>
      </c>
      <c r="O391" s="33"/>
      <c r="P391" s="179">
        <f t="shared" si="91"/>
        <v>0</v>
      </c>
      <c r="Q391" s="179">
        <v>0</v>
      </c>
      <c r="R391" s="179">
        <f t="shared" si="92"/>
        <v>0</v>
      </c>
      <c r="S391" s="179">
        <v>0</v>
      </c>
      <c r="T391" s="180">
        <f t="shared" si="93"/>
        <v>0</v>
      </c>
      <c r="AR391" s="15" t="s">
        <v>143</v>
      </c>
      <c r="AT391" s="15" t="s">
        <v>145</v>
      </c>
      <c r="AU391" s="15" t="s">
        <v>22</v>
      </c>
      <c r="AY391" s="15" t="s">
        <v>144</v>
      </c>
      <c r="BE391" s="181">
        <f t="shared" si="94"/>
        <v>0</v>
      </c>
      <c r="BF391" s="181">
        <f t="shared" si="95"/>
        <v>0</v>
      </c>
      <c r="BG391" s="181">
        <f t="shared" si="96"/>
        <v>0</v>
      </c>
      <c r="BH391" s="181">
        <f t="shared" si="97"/>
        <v>0</v>
      </c>
      <c r="BI391" s="181">
        <f t="shared" si="98"/>
        <v>0</v>
      </c>
      <c r="BJ391" s="15" t="s">
        <v>22</v>
      </c>
      <c r="BK391" s="181">
        <f t="shared" si="99"/>
        <v>0</v>
      </c>
      <c r="BL391" s="15" t="s">
        <v>143</v>
      </c>
      <c r="BM391" s="15" t="s">
        <v>3645</v>
      </c>
    </row>
    <row r="392" spans="2:65" s="1" customFormat="1" ht="22.5" customHeight="1">
      <c r="B392" s="32"/>
      <c r="C392" s="170" t="s">
        <v>268</v>
      </c>
      <c r="D392" s="170" t="s">
        <v>145</v>
      </c>
      <c r="E392" s="171" t="s">
        <v>3646</v>
      </c>
      <c r="F392" s="172" t="s">
        <v>3647</v>
      </c>
      <c r="G392" s="173" t="s">
        <v>1903</v>
      </c>
      <c r="H392" s="174">
        <v>15</v>
      </c>
      <c r="I392" s="175"/>
      <c r="J392" s="176">
        <f t="shared" si="90"/>
        <v>0</v>
      </c>
      <c r="K392" s="172" t="s">
        <v>1286</v>
      </c>
      <c r="L392" s="52"/>
      <c r="M392" s="177" t="s">
        <v>20</v>
      </c>
      <c r="N392" s="178" t="s">
        <v>45</v>
      </c>
      <c r="O392" s="33"/>
      <c r="P392" s="179">
        <f t="shared" si="91"/>
        <v>0</v>
      </c>
      <c r="Q392" s="179">
        <v>0</v>
      </c>
      <c r="R392" s="179">
        <f t="shared" si="92"/>
        <v>0</v>
      </c>
      <c r="S392" s="179">
        <v>0</v>
      </c>
      <c r="T392" s="180">
        <f t="shared" si="93"/>
        <v>0</v>
      </c>
      <c r="AR392" s="15" t="s">
        <v>143</v>
      </c>
      <c r="AT392" s="15" t="s">
        <v>145</v>
      </c>
      <c r="AU392" s="15" t="s">
        <v>22</v>
      </c>
      <c r="AY392" s="15" t="s">
        <v>144</v>
      </c>
      <c r="BE392" s="181">
        <f t="shared" si="94"/>
        <v>0</v>
      </c>
      <c r="BF392" s="181">
        <f t="shared" si="95"/>
        <v>0</v>
      </c>
      <c r="BG392" s="181">
        <f t="shared" si="96"/>
        <v>0</v>
      </c>
      <c r="BH392" s="181">
        <f t="shared" si="97"/>
        <v>0</v>
      </c>
      <c r="BI392" s="181">
        <f t="shared" si="98"/>
        <v>0</v>
      </c>
      <c r="BJ392" s="15" t="s">
        <v>22</v>
      </c>
      <c r="BK392" s="181">
        <f t="shared" si="99"/>
        <v>0</v>
      </c>
      <c r="BL392" s="15" t="s">
        <v>143</v>
      </c>
      <c r="BM392" s="15" t="s">
        <v>3648</v>
      </c>
    </row>
    <row r="393" spans="2:65" s="1" customFormat="1" ht="22.5" customHeight="1">
      <c r="B393" s="32"/>
      <c r="C393" s="170" t="s">
        <v>272</v>
      </c>
      <c r="D393" s="170" t="s">
        <v>145</v>
      </c>
      <c r="E393" s="171" t="s">
        <v>3649</v>
      </c>
      <c r="F393" s="172" t="s">
        <v>3650</v>
      </c>
      <c r="G393" s="173" t="s">
        <v>1903</v>
      </c>
      <c r="H393" s="174">
        <v>3</v>
      </c>
      <c r="I393" s="175"/>
      <c r="J393" s="176">
        <f aca="true" t="shared" si="100" ref="J393:J424">ROUND(I393*H393,2)</f>
        <v>0</v>
      </c>
      <c r="K393" s="172" t="s">
        <v>1286</v>
      </c>
      <c r="L393" s="52"/>
      <c r="M393" s="177" t="s">
        <v>20</v>
      </c>
      <c r="N393" s="178" t="s">
        <v>45</v>
      </c>
      <c r="O393" s="33"/>
      <c r="P393" s="179">
        <f aca="true" t="shared" si="101" ref="P393:P424">O393*H393</f>
        <v>0</v>
      </c>
      <c r="Q393" s="179">
        <v>0</v>
      </c>
      <c r="R393" s="179">
        <f aca="true" t="shared" si="102" ref="R393:R424">Q393*H393</f>
        <v>0</v>
      </c>
      <c r="S393" s="179">
        <v>0</v>
      </c>
      <c r="T393" s="180">
        <f aca="true" t="shared" si="103" ref="T393:T424">S393*H393</f>
        <v>0</v>
      </c>
      <c r="AR393" s="15" t="s">
        <v>143</v>
      </c>
      <c r="AT393" s="15" t="s">
        <v>145</v>
      </c>
      <c r="AU393" s="15" t="s">
        <v>22</v>
      </c>
      <c r="AY393" s="15" t="s">
        <v>144</v>
      </c>
      <c r="BE393" s="181">
        <f aca="true" t="shared" si="104" ref="BE393:BE411">IF(N393="základní",J393,0)</f>
        <v>0</v>
      </c>
      <c r="BF393" s="181">
        <f aca="true" t="shared" si="105" ref="BF393:BF411">IF(N393="snížená",J393,0)</f>
        <v>0</v>
      </c>
      <c r="BG393" s="181">
        <f aca="true" t="shared" si="106" ref="BG393:BG411">IF(N393="zákl. přenesená",J393,0)</f>
        <v>0</v>
      </c>
      <c r="BH393" s="181">
        <f aca="true" t="shared" si="107" ref="BH393:BH411">IF(N393="sníž. přenesená",J393,0)</f>
        <v>0</v>
      </c>
      <c r="BI393" s="181">
        <f aca="true" t="shared" si="108" ref="BI393:BI411">IF(N393="nulová",J393,0)</f>
        <v>0</v>
      </c>
      <c r="BJ393" s="15" t="s">
        <v>22</v>
      </c>
      <c r="BK393" s="181">
        <f aca="true" t="shared" si="109" ref="BK393:BK411">ROUND(I393*H393,2)</f>
        <v>0</v>
      </c>
      <c r="BL393" s="15" t="s">
        <v>143</v>
      </c>
      <c r="BM393" s="15" t="s">
        <v>3651</v>
      </c>
    </row>
    <row r="394" spans="2:65" s="1" customFormat="1" ht="22.5" customHeight="1">
      <c r="B394" s="32"/>
      <c r="C394" s="170" t="s">
        <v>276</v>
      </c>
      <c r="D394" s="170" t="s">
        <v>145</v>
      </c>
      <c r="E394" s="171" t="s">
        <v>3652</v>
      </c>
      <c r="F394" s="172" t="s">
        <v>3653</v>
      </c>
      <c r="G394" s="173" t="s">
        <v>1903</v>
      </c>
      <c r="H394" s="174">
        <v>15</v>
      </c>
      <c r="I394" s="175"/>
      <c r="J394" s="176">
        <f t="shared" si="100"/>
        <v>0</v>
      </c>
      <c r="K394" s="172" t="s">
        <v>1286</v>
      </c>
      <c r="L394" s="52"/>
      <c r="M394" s="177" t="s">
        <v>20</v>
      </c>
      <c r="N394" s="178" t="s">
        <v>45</v>
      </c>
      <c r="O394" s="33"/>
      <c r="P394" s="179">
        <f t="shared" si="101"/>
        <v>0</v>
      </c>
      <c r="Q394" s="179">
        <v>0</v>
      </c>
      <c r="R394" s="179">
        <f t="shared" si="102"/>
        <v>0</v>
      </c>
      <c r="S394" s="179">
        <v>0</v>
      </c>
      <c r="T394" s="180">
        <f t="shared" si="103"/>
        <v>0</v>
      </c>
      <c r="AR394" s="15" t="s">
        <v>143</v>
      </c>
      <c r="AT394" s="15" t="s">
        <v>145</v>
      </c>
      <c r="AU394" s="15" t="s">
        <v>22</v>
      </c>
      <c r="AY394" s="15" t="s">
        <v>144</v>
      </c>
      <c r="BE394" s="181">
        <f t="shared" si="104"/>
        <v>0</v>
      </c>
      <c r="BF394" s="181">
        <f t="shared" si="105"/>
        <v>0</v>
      </c>
      <c r="BG394" s="181">
        <f t="shared" si="106"/>
        <v>0</v>
      </c>
      <c r="BH394" s="181">
        <f t="shared" si="107"/>
        <v>0</v>
      </c>
      <c r="BI394" s="181">
        <f t="shared" si="108"/>
        <v>0</v>
      </c>
      <c r="BJ394" s="15" t="s">
        <v>22</v>
      </c>
      <c r="BK394" s="181">
        <f t="shared" si="109"/>
        <v>0</v>
      </c>
      <c r="BL394" s="15" t="s">
        <v>143</v>
      </c>
      <c r="BM394" s="15" t="s">
        <v>3654</v>
      </c>
    </row>
    <row r="395" spans="2:65" s="1" customFormat="1" ht="22.5" customHeight="1">
      <c r="B395" s="32"/>
      <c r="C395" s="170" t="s">
        <v>280</v>
      </c>
      <c r="D395" s="170" t="s">
        <v>145</v>
      </c>
      <c r="E395" s="171" t="s">
        <v>3655</v>
      </c>
      <c r="F395" s="172" t="s">
        <v>3656</v>
      </c>
      <c r="G395" s="173" t="s">
        <v>1903</v>
      </c>
      <c r="H395" s="174">
        <v>3</v>
      </c>
      <c r="I395" s="175"/>
      <c r="J395" s="176">
        <f t="shared" si="100"/>
        <v>0</v>
      </c>
      <c r="K395" s="172" t="s">
        <v>1286</v>
      </c>
      <c r="L395" s="52"/>
      <c r="M395" s="177" t="s">
        <v>20</v>
      </c>
      <c r="N395" s="178" t="s">
        <v>45</v>
      </c>
      <c r="O395" s="33"/>
      <c r="P395" s="179">
        <f t="shared" si="101"/>
        <v>0</v>
      </c>
      <c r="Q395" s="179">
        <v>0</v>
      </c>
      <c r="R395" s="179">
        <f t="shared" si="102"/>
        <v>0</v>
      </c>
      <c r="S395" s="179">
        <v>0</v>
      </c>
      <c r="T395" s="180">
        <f t="shared" si="103"/>
        <v>0</v>
      </c>
      <c r="AR395" s="15" t="s">
        <v>143</v>
      </c>
      <c r="AT395" s="15" t="s">
        <v>145</v>
      </c>
      <c r="AU395" s="15" t="s">
        <v>22</v>
      </c>
      <c r="AY395" s="15" t="s">
        <v>144</v>
      </c>
      <c r="BE395" s="181">
        <f t="shared" si="104"/>
        <v>0</v>
      </c>
      <c r="BF395" s="181">
        <f t="shared" si="105"/>
        <v>0</v>
      </c>
      <c r="BG395" s="181">
        <f t="shared" si="106"/>
        <v>0</v>
      </c>
      <c r="BH395" s="181">
        <f t="shared" si="107"/>
        <v>0</v>
      </c>
      <c r="BI395" s="181">
        <f t="shared" si="108"/>
        <v>0</v>
      </c>
      <c r="BJ395" s="15" t="s">
        <v>22</v>
      </c>
      <c r="BK395" s="181">
        <f t="shared" si="109"/>
        <v>0</v>
      </c>
      <c r="BL395" s="15" t="s">
        <v>143</v>
      </c>
      <c r="BM395" s="15" t="s">
        <v>3657</v>
      </c>
    </row>
    <row r="396" spans="2:65" s="1" customFormat="1" ht="22.5" customHeight="1">
      <c r="B396" s="32"/>
      <c r="C396" s="170" t="s">
        <v>284</v>
      </c>
      <c r="D396" s="170" t="s">
        <v>145</v>
      </c>
      <c r="E396" s="171" t="s">
        <v>3658</v>
      </c>
      <c r="F396" s="172" t="s">
        <v>3659</v>
      </c>
      <c r="G396" s="173" t="s">
        <v>1550</v>
      </c>
      <c r="H396" s="174">
        <v>26</v>
      </c>
      <c r="I396" s="175"/>
      <c r="J396" s="176">
        <f t="shared" si="100"/>
        <v>0</v>
      </c>
      <c r="K396" s="172" t="s">
        <v>1286</v>
      </c>
      <c r="L396" s="52"/>
      <c r="M396" s="177" t="s">
        <v>20</v>
      </c>
      <c r="N396" s="178" t="s">
        <v>45</v>
      </c>
      <c r="O396" s="33"/>
      <c r="P396" s="179">
        <f t="shared" si="101"/>
        <v>0</v>
      </c>
      <c r="Q396" s="179">
        <v>0</v>
      </c>
      <c r="R396" s="179">
        <f t="shared" si="102"/>
        <v>0</v>
      </c>
      <c r="S396" s="179">
        <v>0</v>
      </c>
      <c r="T396" s="180">
        <f t="shared" si="103"/>
        <v>0</v>
      </c>
      <c r="AR396" s="15" t="s">
        <v>143</v>
      </c>
      <c r="AT396" s="15" t="s">
        <v>145</v>
      </c>
      <c r="AU396" s="15" t="s">
        <v>22</v>
      </c>
      <c r="AY396" s="15" t="s">
        <v>144</v>
      </c>
      <c r="BE396" s="181">
        <f t="shared" si="104"/>
        <v>0</v>
      </c>
      <c r="BF396" s="181">
        <f t="shared" si="105"/>
        <v>0</v>
      </c>
      <c r="BG396" s="181">
        <f t="shared" si="106"/>
        <v>0</v>
      </c>
      <c r="BH396" s="181">
        <f t="shared" si="107"/>
        <v>0</v>
      </c>
      <c r="BI396" s="181">
        <f t="shared" si="108"/>
        <v>0</v>
      </c>
      <c r="BJ396" s="15" t="s">
        <v>22</v>
      </c>
      <c r="BK396" s="181">
        <f t="shared" si="109"/>
        <v>0</v>
      </c>
      <c r="BL396" s="15" t="s">
        <v>143</v>
      </c>
      <c r="BM396" s="15" t="s">
        <v>3660</v>
      </c>
    </row>
    <row r="397" spans="2:65" s="1" customFormat="1" ht="22.5" customHeight="1">
      <c r="B397" s="32"/>
      <c r="C397" s="170" t="s">
        <v>288</v>
      </c>
      <c r="D397" s="170" t="s">
        <v>145</v>
      </c>
      <c r="E397" s="171" t="s">
        <v>3661</v>
      </c>
      <c r="F397" s="172" t="s">
        <v>3662</v>
      </c>
      <c r="G397" s="173" t="s">
        <v>1586</v>
      </c>
      <c r="H397" s="174">
        <v>121.248</v>
      </c>
      <c r="I397" s="175"/>
      <c r="J397" s="176">
        <f t="shared" si="100"/>
        <v>0</v>
      </c>
      <c r="K397" s="172" t="s">
        <v>1286</v>
      </c>
      <c r="L397" s="52"/>
      <c r="M397" s="177" t="s">
        <v>20</v>
      </c>
      <c r="N397" s="178" t="s">
        <v>45</v>
      </c>
      <c r="O397" s="33"/>
      <c r="P397" s="179">
        <f t="shared" si="101"/>
        <v>0</v>
      </c>
      <c r="Q397" s="179">
        <v>0</v>
      </c>
      <c r="R397" s="179">
        <f t="shared" si="102"/>
        <v>0</v>
      </c>
      <c r="S397" s="179">
        <v>0</v>
      </c>
      <c r="T397" s="180">
        <f t="shared" si="103"/>
        <v>0</v>
      </c>
      <c r="AR397" s="15" t="s">
        <v>143</v>
      </c>
      <c r="AT397" s="15" t="s">
        <v>145</v>
      </c>
      <c r="AU397" s="15" t="s">
        <v>22</v>
      </c>
      <c r="AY397" s="15" t="s">
        <v>144</v>
      </c>
      <c r="BE397" s="181">
        <f t="shared" si="104"/>
        <v>0</v>
      </c>
      <c r="BF397" s="181">
        <f t="shared" si="105"/>
        <v>0</v>
      </c>
      <c r="BG397" s="181">
        <f t="shared" si="106"/>
        <v>0</v>
      </c>
      <c r="BH397" s="181">
        <f t="shared" si="107"/>
        <v>0</v>
      </c>
      <c r="BI397" s="181">
        <f t="shared" si="108"/>
        <v>0</v>
      </c>
      <c r="BJ397" s="15" t="s">
        <v>22</v>
      </c>
      <c r="BK397" s="181">
        <f t="shared" si="109"/>
        <v>0</v>
      </c>
      <c r="BL397" s="15" t="s">
        <v>143</v>
      </c>
      <c r="BM397" s="15" t="s">
        <v>3663</v>
      </c>
    </row>
    <row r="398" spans="2:65" s="1" customFormat="1" ht="22.5" customHeight="1">
      <c r="B398" s="32"/>
      <c r="C398" s="170" t="s">
        <v>292</v>
      </c>
      <c r="D398" s="170" t="s">
        <v>145</v>
      </c>
      <c r="E398" s="171" t="s">
        <v>3664</v>
      </c>
      <c r="F398" s="172" t="s">
        <v>3665</v>
      </c>
      <c r="G398" s="173" t="s">
        <v>1586</v>
      </c>
      <c r="H398" s="174">
        <v>88.532</v>
      </c>
      <c r="I398" s="175"/>
      <c r="J398" s="176">
        <f t="shared" si="100"/>
        <v>0</v>
      </c>
      <c r="K398" s="172" t="s">
        <v>1286</v>
      </c>
      <c r="L398" s="52"/>
      <c r="M398" s="177" t="s">
        <v>20</v>
      </c>
      <c r="N398" s="178" t="s">
        <v>45</v>
      </c>
      <c r="O398" s="33"/>
      <c r="P398" s="179">
        <f t="shared" si="101"/>
        <v>0</v>
      </c>
      <c r="Q398" s="179">
        <v>0</v>
      </c>
      <c r="R398" s="179">
        <f t="shared" si="102"/>
        <v>0</v>
      </c>
      <c r="S398" s="179">
        <v>0</v>
      </c>
      <c r="T398" s="180">
        <f t="shared" si="103"/>
        <v>0</v>
      </c>
      <c r="AR398" s="15" t="s">
        <v>143</v>
      </c>
      <c r="AT398" s="15" t="s">
        <v>145</v>
      </c>
      <c r="AU398" s="15" t="s">
        <v>22</v>
      </c>
      <c r="AY398" s="15" t="s">
        <v>144</v>
      </c>
      <c r="BE398" s="181">
        <f t="shared" si="104"/>
        <v>0</v>
      </c>
      <c r="BF398" s="181">
        <f t="shared" si="105"/>
        <v>0</v>
      </c>
      <c r="BG398" s="181">
        <f t="shared" si="106"/>
        <v>0</v>
      </c>
      <c r="BH398" s="181">
        <f t="shared" si="107"/>
        <v>0</v>
      </c>
      <c r="BI398" s="181">
        <f t="shared" si="108"/>
        <v>0</v>
      </c>
      <c r="BJ398" s="15" t="s">
        <v>22</v>
      </c>
      <c r="BK398" s="181">
        <f t="shared" si="109"/>
        <v>0</v>
      </c>
      <c r="BL398" s="15" t="s">
        <v>143</v>
      </c>
      <c r="BM398" s="15" t="s">
        <v>3666</v>
      </c>
    </row>
    <row r="399" spans="2:65" s="1" customFormat="1" ht="22.5" customHeight="1">
      <c r="B399" s="32"/>
      <c r="C399" s="170" t="s">
        <v>296</v>
      </c>
      <c r="D399" s="170" t="s">
        <v>145</v>
      </c>
      <c r="E399" s="171" t="s">
        <v>3667</v>
      </c>
      <c r="F399" s="172" t="s">
        <v>3668</v>
      </c>
      <c r="G399" s="173" t="s">
        <v>1586</v>
      </c>
      <c r="H399" s="174">
        <v>674.191</v>
      </c>
      <c r="I399" s="175"/>
      <c r="J399" s="176">
        <f t="shared" si="100"/>
        <v>0</v>
      </c>
      <c r="K399" s="172" t="s">
        <v>1286</v>
      </c>
      <c r="L399" s="52"/>
      <c r="M399" s="177" t="s">
        <v>20</v>
      </c>
      <c r="N399" s="178" t="s">
        <v>45</v>
      </c>
      <c r="O399" s="33"/>
      <c r="P399" s="179">
        <f t="shared" si="101"/>
        <v>0</v>
      </c>
      <c r="Q399" s="179">
        <v>0</v>
      </c>
      <c r="R399" s="179">
        <f t="shared" si="102"/>
        <v>0</v>
      </c>
      <c r="S399" s="179">
        <v>0</v>
      </c>
      <c r="T399" s="180">
        <f t="shared" si="103"/>
        <v>0</v>
      </c>
      <c r="AR399" s="15" t="s">
        <v>143</v>
      </c>
      <c r="AT399" s="15" t="s">
        <v>145</v>
      </c>
      <c r="AU399" s="15" t="s">
        <v>22</v>
      </c>
      <c r="AY399" s="15" t="s">
        <v>144</v>
      </c>
      <c r="BE399" s="181">
        <f t="shared" si="104"/>
        <v>0</v>
      </c>
      <c r="BF399" s="181">
        <f t="shared" si="105"/>
        <v>0</v>
      </c>
      <c r="BG399" s="181">
        <f t="shared" si="106"/>
        <v>0</v>
      </c>
      <c r="BH399" s="181">
        <f t="shared" si="107"/>
        <v>0</v>
      </c>
      <c r="BI399" s="181">
        <f t="shared" si="108"/>
        <v>0</v>
      </c>
      <c r="BJ399" s="15" t="s">
        <v>22</v>
      </c>
      <c r="BK399" s="181">
        <f t="shared" si="109"/>
        <v>0</v>
      </c>
      <c r="BL399" s="15" t="s">
        <v>143</v>
      </c>
      <c r="BM399" s="15" t="s">
        <v>3669</v>
      </c>
    </row>
    <row r="400" spans="2:65" s="1" customFormat="1" ht="22.5" customHeight="1">
      <c r="B400" s="32"/>
      <c r="C400" s="170" t="s">
        <v>300</v>
      </c>
      <c r="D400" s="170" t="s">
        <v>145</v>
      </c>
      <c r="E400" s="171" t="s">
        <v>3670</v>
      </c>
      <c r="F400" s="172" t="s">
        <v>3671</v>
      </c>
      <c r="G400" s="173" t="s">
        <v>1586</v>
      </c>
      <c r="H400" s="174">
        <v>674.191</v>
      </c>
      <c r="I400" s="175"/>
      <c r="J400" s="176">
        <f t="shared" si="100"/>
        <v>0</v>
      </c>
      <c r="K400" s="172" t="s">
        <v>1286</v>
      </c>
      <c r="L400" s="52"/>
      <c r="M400" s="177" t="s">
        <v>20</v>
      </c>
      <c r="N400" s="178" t="s">
        <v>45</v>
      </c>
      <c r="O400" s="33"/>
      <c r="P400" s="179">
        <f t="shared" si="101"/>
        <v>0</v>
      </c>
      <c r="Q400" s="179">
        <v>0</v>
      </c>
      <c r="R400" s="179">
        <f t="shared" si="102"/>
        <v>0</v>
      </c>
      <c r="S400" s="179">
        <v>0</v>
      </c>
      <c r="T400" s="180">
        <f t="shared" si="103"/>
        <v>0</v>
      </c>
      <c r="AR400" s="15" t="s">
        <v>143</v>
      </c>
      <c r="AT400" s="15" t="s">
        <v>145</v>
      </c>
      <c r="AU400" s="15" t="s">
        <v>22</v>
      </c>
      <c r="AY400" s="15" t="s">
        <v>144</v>
      </c>
      <c r="BE400" s="181">
        <f t="shared" si="104"/>
        <v>0</v>
      </c>
      <c r="BF400" s="181">
        <f t="shared" si="105"/>
        <v>0</v>
      </c>
      <c r="BG400" s="181">
        <f t="shared" si="106"/>
        <v>0</v>
      </c>
      <c r="BH400" s="181">
        <f t="shared" si="107"/>
        <v>0</v>
      </c>
      <c r="BI400" s="181">
        <f t="shared" si="108"/>
        <v>0</v>
      </c>
      <c r="BJ400" s="15" t="s">
        <v>22</v>
      </c>
      <c r="BK400" s="181">
        <f t="shared" si="109"/>
        <v>0</v>
      </c>
      <c r="BL400" s="15" t="s">
        <v>143</v>
      </c>
      <c r="BM400" s="15" t="s">
        <v>3672</v>
      </c>
    </row>
    <row r="401" spans="2:65" s="1" customFormat="1" ht="22.5" customHeight="1">
      <c r="B401" s="32"/>
      <c r="C401" s="170" t="s">
        <v>304</v>
      </c>
      <c r="D401" s="170" t="s">
        <v>145</v>
      </c>
      <c r="E401" s="171" t="s">
        <v>3673</v>
      </c>
      <c r="F401" s="172" t="s">
        <v>3674</v>
      </c>
      <c r="G401" s="173" t="s">
        <v>1586</v>
      </c>
      <c r="H401" s="174">
        <v>222.952</v>
      </c>
      <c r="I401" s="175"/>
      <c r="J401" s="176">
        <f t="shared" si="100"/>
        <v>0</v>
      </c>
      <c r="K401" s="172" t="s">
        <v>1286</v>
      </c>
      <c r="L401" s="52"/>
      <c r="M401" s="177" t="s">
        <v>20</v>
      </c>
      <c r="N401" s="178" t="s">
        <v>45</v>
      </c>
      <c r="O401" s="33"/>
      <c r="P401" s="179">
        <f t="shared" si="101"/>
        <v>0</v>
      </c>
      <c r="Q401" s="179">
        <v>0</v>
      </c>
      <c r="R401" s="179">
        <f t="shared" si="102"/>
        <v>0</v>
      </c>
      <c r="S401" s="179">
        <v>0</v>
      </c>
      <c r="T401" s="180">
        <f t="shared" si="103"/>
        <v>0</v>
      </c>
      <c r="AR401" s="15" t="s">
        <v>143</v>
      </c>
      <c r="AT401" s="15" t="s">
        <v>145</v>
      </c>
      <c r="AU401" s="15" t="s">
        <v>22</v>
      </c>
      <c r="AY401" s="15" t="s">
        <v>144</v>
      </c>
      <c r="BE401" s="181">
        <f t="shared" si="104"/>
        <v>0</v>
      </c>
      <c r="BF401" s="181">
        <f t="shared" si="105"/>
        <v>0</v>
      </c>
      <c r="BG401" s="181">
        <f t="shared" si="106"/>
        <v>0</v>
      </c>
      <c r="BH401" s="181">
        <f t="shared" si="107"/>
        <v>0</v>
      </c>
      <c r="BI401" s="181">
        <f t="shared" si="108"/>
        <v>0</v>
      </c>
      <c r="BJ401" s="15" t="s">
        <v>22</v>
      </c>
      <c r="BK401" s="181">
        <f t="shared" si="109"/>
        <v>0</v>
      </c>
      <c r="BL401" s="15" t="s">
        <v>143</v>
      </c>
      <c r="BM401" s="15" t="s">
        <v>3675</v>
      </c>
    </row>
    <row r="402" spans="2:65" s="1" customFormat="1" ht="22.5" customHeight="1">
      <c r="B402" s="32"/>
      <c r="C402" s="170" t="s">
        <v>308</v>
      </c>
      <c r="D402" s="170" t="s">
        <v>145</v>
      </c>
      <c r="E402" s="171" t="s">
        <v>3676</v>
      </c>
      <c r="F402" s="172" t="s">
        <v>3677</v>
      </c>
      <c r="G402" s="173" t="s">
        <v>1980</v>
      </c>
      <c r="H402" s="174">
        <v>177.246</v>
      </c>
      <c r="I402" s="175"/>
      <c r="J402" s="176">
        <f t="shared" si="100"/>
        <v>0</v>
      </c>
      <c r="K402" s="172" t="s">
        <v>1286</v>
      </c>
      <c r="L402" s="52"/>
      <c r="M402" s="177" t="s">
        <v>20</v>
      </c>
      <c r="N402" s="178" t="s">
        <v>45</v>
      </c>
      <c r="O402" s="33"/>
      <c r="P402" s="179">
        <f t="shared" si="101"/>
        <v>0</v>
      </c>
      <c r="Q402" s="179">
        <v>0</v>
      </c>
      <c r="R402" s="179">
        <f t="shared" si="102"/>
        <v>0</v>
      </c>
      <c r="S402" s="179">
        <v>0</v>
      </c>
      <c r="T402" s="180">
        <f t="shared" si="103"/>
        <v>0</v>
      </c>
      <c r="AR402" s="15" t="s">
        <v>143</v>
      </c>
      <c r="AT402" s="15" t="s">
        <v>145</v>
      </c>
      <c r="AU402" s="15" t="s">
        <v>22</v>
      </c>
      <c r="AY402" s="15" t="s">
        <v>144</v>
      </c>
      <c r="BE402" s="181">
        <f t="shared" si="104"/>
        <v>0</v>
      </c>
      <c r="BF402" s="181">
        <f t="shared" si="105"/>
        <v>0</v>
      </c>
      <c r="BG402" s="181">
        <f t="shared" si="106"/>
        <v>0</v>
      </c>
      <c r="BH402" s="181">
        <f t="shared" si="107"/>
        <v>0</v>
      </c>
      <c r="BI402" s="181">
        <f t="shared" si="108"/>
        <v>0</v>
      </c>
      <c r="BJ402" s="15" t="s">
        <v>22</v>
      </c>
      <c r="BK402" s="181">
        <f t="shared" si="109"/>
        <v>0</v>
      </c>
      <c r="BL402" s="15" t="s">
        <v>143</v>
      </c>
      <c r="BM402" s="15" t="s">
        <v>3678</v>
      </c>
    </row>
    <row r="403" spans="2:65" s="1" customFormat="1" ht="22.5" customHeight="1">
      <c r="B403" s="32"/>
      <c r="C403" s="170" t="s">
        <v>312</v>
      </c>
      <c r="D403" s="170" t="s">
        <v>145</v>
      </c>
      <c r="E403" s="171" t="s">
        <v>3679</v>
      </c>
      <c r="F403" s="172" t="s">
        <v>3680</v>
      </c>
      <c r="G403" s="173" t="s">
        <v>1586</v>
      </c>
      <c r="H403" s="174">
        <v>90.65</v>
      </c>
      <c r="I403" s="175"/>
      <c r="J403" s="176">
        <f t="shared" si="100"/>
        <v>0</v>
      </c>
      <c r="K403" s="172" t="s">
        <v>1286</v>
      </c>
      <c r="L403" s="52"/>
      <c r="M403" s="177" t="s">
        <v>20</v>
      </c>
      <c r="N403" s="178" t="s">
        <v>45</v>
      </c>
      <c r="O403" s="33"/>
      <c r="P403" s="179">
        <f t="shared" si="101"/>
        <v>0</v>
      </c>
      <c r="Q403" s="179">
        <v>0</v>
      </c>
      <c r="R403" s="179">
        <f t="shared" si="102"/>
        <v>0</v>
      </c>
      <c r="S403" s="179">
        <v>0</v>
      </c>
      <c r="T403" s="180">
        <f t="shared" si="103"/>
        <v>0</v>
      </c>
      <c r="AR403" s="15" t="s">
        <v>143</v>
      </c>
      <c r="AT403" s="15" t="s">
        <v>145</v>
      </c>
      <c r="AU403" s="15" t="s">
        <v>22</v>
      </c>
      <c r="AY403" s="15" t="s">
        <v>144</v>
      </c>
      <c r="BE403" s="181">
        <f t="shared" si="104"/>
        <v>0</v>
      </c>
      <c r="BF403" s="181">
        <f t="shared" si="105"/>
        <v>0</v>
      </c>
      <c r="BG403" s="181">
        <f t="shared" si="106"/>
        <v>0</v>
      </c>
      <c r="BH403" s="181">
        <f t="shared" si="107"/>
        <v>0</v>
      </c>
      <c r="BI403" s="181">
        <f t="shared" si="108"/>
        <v>0</v>
      </c>
      <c r="BJ403" s="15" t="s">
        <v>22</v>
      </c>
      <c r="BK403" s="181">
        <f t="shared" si="109"/>
        <v>0</v>
      </c>
      <c r="BL403" s="15" t="s">
        <v>143</v>
      </c>
      <c r="BM403" s="15" t="s">
        <v>3681</v>
      </c>
    </row>
    <row r="404" spans="2:65" s="1" customFormat="1" ht="22.5" customHeight="1">
      <c r="B404" s="32"/>
      <c r="C404" s="170" t="s">
        <v>316</v>
      </c>
      <c r="D404" s="170" t="s">
        <v>145</v>
      </c>
      <c r="E404" s="171" t="s">
        <v>3682</v>
      </c>
      <c r="F404" s="172" t="s">
        <v>3683</v>
      </c>
      <c r="G404" s="173" t="s">
        <v>1980</v>
      </c>
      <c r="H404" s="174">
        <v>158.638</v>
      </c>
      <c r="I404" s="175"/>
      <c r="J404" s="176">
        <f t="shared" si="100"/>
        <v>0</v>
      </c>
      <c r="K404" s="172" t="s">
        <v>1286</v>
      </c>
      <c r="L404" s="52"/>
      <c r="M404" s="177" t="s">
        <v>20</v>
      </c>
      <c r="N404" s="178" t="s">
        <v>45</v>
      </c>
      <c r="O404" s="33"/>
      <c r="P404" s="179">
        <f t="shared" si="101"/>
        <v>0</v>
      </c>
      <c r="Q404" s="179">
        <v>0</v>
      </c>
      <c r="R404" s="179">
        <f t="shared" si="102"/>
        <v>0</v>
      </c>
      <c r="S404" s="179">
        <v>0</v>
      </c>
      <c r="T404" s="180">
        <f t="shared" si="103"/>
        <v>0</v>
      </c>
      <c r="AR404" s="15" t="s">
        <v>143</v>
      </c>
      <c r="AT404" s="15" t="s">
        <v>145</v>
      </c>
      <c r="AU404" s="15" t="s">
        <v>22</v>
      </c>
      <c r="AY404" s="15" t="s">
        <v>144</v>
      </c>
      <c r="BE404" s="181">
        <f t="shared" si="104"/>
        <v>0</v>
      </c>
      <c r="BF404" s="181">
        <f t="shared" si="105"/>
        <v>0</v>
      </c>
      <c r="BG404" s="181">
        <f t="shared" si="106"/>
        <v>0</v>
      </c>
      <c r="BH404" s="181">
        <f t="shared" si="107"/>
        <v>0</v>
      </c>
      <c r="BI404" s="181">
        <f t="shared" si="108"/>
        <v>0</v>
      </c>
      <c r="BJ404" s="15" t="s">
        <v>22</v>
      </c>
      <c r="BK404" s="181">
        <f t="shared" si="109"/>
        <v>0</v>
      </c>
      <c r="BL404" s="15" t="s">
        <v>143</v>
      </c>
      <c r="BM404" s="15" t="s">
        <v>3684</v>
      </c>
    </row>
    <row r="405" spans="2:65" s="1" customFormat="1" ht="22.5" customHeight="1">
      <c r="B405" s="32"/>
      <c r="C405" s="170" t="s">
        <v>320</v>
      </c>
      <c r="D405" s="170" t="s">
        <v>145</v>
      </c>
      <c r="E405" s="171" t="s">
        <v>3685</v>
      </c>
      <c r="F405" s="172" t="s">
        <v>3686</v>
      </c>
      <c r="G405" s="173" t="s">
        <v>1586</v>
      </c>
      <c r="H405" s="174">
        <v>18.15</v>
      </c>
      <c r="I405" s="175"/>
      <c r="J405" s="176">
        <f t="shared" si="100"/>
        <v>0</v>
      </c>
      <c r="K405" s="172" t="s">
        <v>1286</v>
      </c>
      <c r="L405" s="52"/>
      <c r="M405" s="177" t="s">
        <v>20</v>
      </c>
      <c r="N405" s="178" t="s">
        <v>45</v>
      </c>
      <c r="O405" s="33"/>
      <c r="P405" s="179">
        <f t="shared" si="101"/>
        <v>0</v>
      </c>
      <c r="Q405" s="179">
        <v>0</v>
      </c>
      <c r="R405" s="179">
        <f t="shared" si="102"/>
        <v>0</v>
      </c>
      <c r="S405" s="179">
        <v>0</v>
      </c>
      <c r="T405" s="180">
        <f t="shared" si="103"/>
        <v>0</v>
      </c>
      <c r="AR405" s="15" t="s">
        <v>143</v>
      </c>
      <c r="AT405" s="15" t="s">
        <v>145</v>
      </c>
      <c r="AU405" s="15" t="s">
        <v>22</v>
      </c>
      <c r="AY405" s="15" t="s">
        <v>144</v>
      </c>
      <c r="BE405" s="181">
        <f t="shared" si="104"/>
        <v>0</v>
      </c>
      <c r="BF405" s="181">
        <f t="shared" si="105"/>
        <v>0</v>
      </c>
      <c r="BG405" s="181">
        <f t="shared" si="106"/>
        <v>0</v>
      </c>
      <c r="BH405" s="181">
        <f t="shared" si="107"/>
        <v>0</v>
      </c>
      <c r="BI405" s="181">
        <f t="shared" si="108"/>
        <v>0</v>
      </c>
      <c r="BJ405" s="15" t="s">
        <v>22</v>
      </c>
      <c r="BK405" s="181">
        <f t="shared" si="109"/>
        <v>0</v>
      </c>
      <c r="BL405" s="15" t="s">
        <v>143</v>
      </c>
      <c r="BM405" s="15" t="s">
        <v>3687</v>
      </c>
    </row>
    <row r="406" spans="2:65" s="1" customFormat="1" ht="22.5" customHeight="1">
      <c r="B406" s="32"/>
      <c r="C406" s="170" t="s">
        <v>324</v>
      </c>
      <c r="D406" s="170" t="s">
        <v>145</v>
      </c>
      <c r="E406" s="171" t="s">
        <v>3688</v>
      </c>
      <c r="F406" s="172" t="s">
        <v>3677</v>
      </c>
      <c r="G406" s="173" t="s">
        <v>1980</v>
      </c>
      <c r="H406" s="174">
        <v>32.67</v>
      </c>
      <c r="I406" s="175"/>
      <c r="J406" s="176">
        <f t="shared" si="100"/>
        <v>0</v>
      </c>
      <c r="K406" s="172" t="s">
        <v>1286</v>
      </c>
      <c r="L406" s="52"/>
      <c r="M406" s="177" t="s">
        <v>20</v>
      </c>
      <c r="N406" s="178" t="s">
        <v>45</v>
      </c>
      <c r="O406" s="33"/>
      <c r="P406" s="179">
        <f t="shared" si="101"/>
        <v>0</v>
      </c>
      <c r="Q406" s="179">
        <v>0</v>
      </c>
      <c r="R406" s="179">
        <f t="shared" si="102"/>
        <v>0</v>
      </c>
      <c r="S406" s="179">
        <v>0</v>
      </c>
      <c r="T406" s="180">
        <f t="shared" si="103"/>
        <v>0</v>
      </c>
      <c r="AR406" s="15" t="s">
        <v>143</v>
      </c>
      <c r="AT406" s="15" t="s">
        <v>145</v>
      </c>
      <c r="AU406" s="15" t="s">
        <v>22</v>
      </c>
      <c r="AY406" s="15" t="s">
        <v>144</v>
      </c>
      <c r="BE406" s="181">
        <f t="shared" si="104"/>
        <v>0</v>
      </c>
      <c r="BF406" s="181">
        <f t="shared" si="105"/>
        <v>0</v>
      </c>
      <c r="BG406" s="181">
        <f t="shared" si="106"/>
        <v>0</v>
      </c>
      <c r="BH406" s="181">
        <f t="shared" si="107"/>
        <v>0</v>
      </c>
      <c r="BI406" s="181">
        <f t="shared" si="108"/>
        <v>0</v>
      </c>
      <c r="BJ406" s="15" t="s">
        <v>22</v>
      </c>
      <c r="BK406" s="181">
        <f t="shared" si="109"/>
        <v>0</v>
      </c>
      <c r="BL406" s="15" t="s">
        <v>143</v>
      </c>
      <c r="BM406" s="15" t="s">
        <v>3689</v>
      </c>
    </row>
    <row r="407" spans="2:65" s="1" customFormat="1" ht="22.5" customHeight="1">
      <c r="B407" s="32"/>
      <c r="C407" s="170" t="s">
        <v>328</v>
      </c>
      <c r="D407" s="170" t="s">
        <v>145</v>
      </c>
      <c r="E407" s="171" t="s">
        <v>3690</v>
      </c>
      <c r="F407" s="172" t="s">
        <v>3691</v>
      </c>
      <c r="G407" s="173" t="s">
        <v>1586</v>
      </c>
      <c r="H407" s="174">
        <v>674.191</v>
      </c>
      <c r="I407" s="175"/>
      <c r="J407" s="176">
        <f t="shared" si="100"/>
        <v>0</v>
      </c>
      <c r="K407" s="172" t="s">
        <v>1286</v>
      </c>
      <c r="L407" s="52"/>
      <c r="M407" s="177" t="s">
        <v>20</v>
      </c>
      <c r="N407" s="178" t="s">
        <v>45</v>
      </c>
      <c r="O407" s="33"/>
      <c r="P407" s="179">
        <f t="shared" si="101"/>
        <v>0</v>
      </c>
      <c r="Q407" s="179">
        <v>0</v>
      </c>
      <c r="R407" s="179">
        <f t="shared" si="102"/>
        <v>0</v>
      </c>
      <c r="S407" s="179">
        <v>0</v>
      </c>
      <c r="T407" s="180">
        <f t="shared" si="103"/>
        <v>0</v>
      </c>
      <c r="AR407" s="15" t="s">
        <v>143</v>
      </c>
      <c r="AT407" s="15" t="s">
        <v>145</v>
      </c>
      <c r="AU407" s="15" t="s">
        <v>22</v>
      </c>
      <c r="AY407" s="15" t="s">
        <v>144</v>
      </c>
      <c r="BE407" s="181">
        <f t="shared" si="104"/>
        <v>0</v>
      </c>
      <c r="BF407" s="181">
        <f t="shared" si="105"/>
        <v>0</v>
      </c>
      <c r="BG407" s="181">
        <f t="shared" si="106"/>
        <v>0</v>
      </c>
      <c r="BH407" s="181">
        <f t="shared" si="107"/>
        <v>0</v>
      </c>
      <c r="BI407" s="181">
        <f t="shared" si="108"/>
        <v>0</v>
      </c>
      <c r="BJ407" s="15" t="s">
        <v>22</v>
      </c>
      <c r="BK407" s="181">
        <f t="shared" si="109"/>
        <v>0</v>
      </c>
      <c r="BL407" s="15" t="s">
        <v>143</v>
      </c>
      <c r="BM407" s="15" t="s">
        <v>3692</v>
      </c>
    </row>
    <row r="408" spans="2:65" s="1" customFormat="1" ht="22.5" customHeight="1">
      <c r="B408" s="32"/>
      <c r="C408" s="170" t="s">
        <v>332</v>
      </c>
      <c r="D408" s="170" t="s">
        <v>145</v>
      </c>
      <c r="E408" s="171" t="s">
        <v>3693</v>
      </c>
      <c r="F408" s="172" t="s">
        <v>3694</v>
      </c>
      <c r="G408" s="173" t="s">
        <v>1586</v>
      </c>
      <c r="H408" s="174">
        <v>674.191</v>
      </c>
      <c r="I408" s="175"/>
      <c r="J408" s="176">
        <f t="shared" si="100"/>
        <v>0</v>
      </c>
      <c r="K408" s="172" t="s">
        <v>1286</v>
      </c>
      <c r="L408" s="52"/>
      <c r="M408" s="177" t="s">
        <v>20</v>
      </c>
      <c r="N408" s="178" t="s">
        <v>45</v>
      </c>
      <c r="O408" s="33"/>
      <c r="P408" s="179">
        <f t="shared" si="101"/>
        <v>0</v>
      </c>
      <c r="Q408" s="179">
        <v>0</v>
      </c>
      <c r="R408" s="179">
        <f t="shared" si="102"/>
        <v>0</v>
      </c>
      <c r="S408" s="179">
        <v>0</v>
      </c>
      <c r="T408" s="180">
        <f t="shared" si="103"/>
        <v>0</v>
      </c>
      <c r="AR408" s="15" t="s">
        <v>143</v>
      </c>
      <c r="AT408" s="15" t="s">
        <v>145</v>
      </c>
      <c r="AU408" s="15" t="s">
        <v>22</v>
      </c>
      <c r="AY408" s="15" t="s">
        <v>144</v>
      </c>
      <c r="BE408" s="181">
        <f t="shared" si="104"/>
        <v>0</v>
      </c>
      <c r="BF408" s="181">
        <f t="shared" si="105"/>
        <v>0</v>
      </c>
      <c r="BG408" s="181">
        <f t="shared" si="106"/>
        <v>0</v>
      </c>
      <c r="BH408" s="181">
        <f t="shared" si="107"/>
        <v>0</v>
      </c>
      <c r="BI408" s="181">
        <f t="shared" si="108"/>
        <v>0</v>
      </c>
      <c r="BJ408" s="15" t="s">
        <v>22</v>
      </c>
      <c r="BK408" s="181">
        <f t="shared" si="109"/>
        <v>0</v>
      </c>
      <c r="BL408" s="15" t="s">
        <v>143</v>
      </c>
      <c r="BM408" s="15" t="s">
        <v>3695</v>
      </c>
    </row>
    <row r="409" spans="2:65" s="1" customFormat="1" ht="22.5" customHeight="1">
      <c r="B409" s="32"/>
      <c r="C409" s="170" t="s">
        <v>336</v>
      </c>
      <c r="D409" s="170" t="s">
        <v>145</v>
      </c>
      <c r="E409" s="171" t="s">
        <v>3696</v>
      </c>
      <c r="F409" s="172" t="s">
        <v>3697</v>
      </c>
      <c r="G409" s="173" t="s">
        <v>1550</v>
      </c>
      <c r="H409" s="174">
        <v>600</v>
      </c>
      <c r="I409" s="175"/>
      <c r="J409" s="176">
        <f t="shared" si="100"/>
        <v>0</v>
      </c>
      <c r="K409" s="172" t="s">
        <v>1286</v>
      </c>
      <c r="L409" s="52"/>
      <c r="M409" s="177" t="s">
        <v>20</v>
      </c>
      <c r="N409" s="178" t="s">
        <v>45</v>
      </c>
      <c r="O409" s="33"/>
      <c r="P409" s="179">
        <f t="shared" si="101"/>
        <v>0</v>
      </c>
      <c r="Q409" s="179">
        <v>0</v>
      </c>
      <c r="R409" s="179">
        <f t="shared" si="102"/>
        <v>0</v>
      </c>
      <c r="S409" s="179">
        <v>0</v>
      </c>
      <c r="T409" s="180">
        <f t="shared" si="103"/>
        <v>0</v>
      </c>
      <c r="AR409" s="15" t="s">
        <v>143</v>
      </c>
      <c r="AT409" s="15" t="s">
        <v>145</v>
      </c>
      <c r="AU409" s="15" t="s">
        <v>22</v>
      </c>
      <c r="AY409" s="15" t="s">
        <v>144</v>
      </c>
      <c r="BE409" s="181">
        <f t="shared" si="104"/>
        <v>0</v>
      </c>
      <c r="BF409" s="181">
        <f t="shared" si="105"/>
        <v>0</v>
      </c>
      <c r="BG409" s="181">
        <f t="shared" si="106"/>
        <v>0</v>
      </c>
      <c r="BH409" s="181">
        <f t="shared" si="107"/>
        <v>0</v>
      </c>
      <c r="BI409" s="181">
        <f t="shared" si="108"/>
        <v>0</v>
      </c>
      <c r="BJ409" s="15" t="s">
        <v>22</v>
      </c>
      <c r="BK409" s="181">
        <f t="shared" si="109"/>
        <v>0</v>
      </c>
      <c r="BL409" s="15" t="s">
        <v>143</v>
      </c>
      <c r="BM409" s="15" t="s">
        <v>3698</v>
      </c>
    </row>
    <row r="410" spans="2:65" s="1" customFormat="1" ht="22.5" customHeight="1">
      <c r="B410" s="32"/>
      <c r="C410" s="170" t="s">
        <v>340</v>
      </c>
      <c r="D410" s="170" t="s">
        <v>145</v>
      </c>
      <c r="E410" s="171" t="s">
        <v>3699</v>
      </c>
      <c r="F410" s="172" t="s">
        <v>3700</v>
      </c>
      <c r="G410" s="173" t="s">
        <v>1550</v>
      </c>
      <c r="H410" s="174">
        <v>130.25</v>
      </c>
      <c r="I410" s="175"/>
      <c r="J410" s="176">
        <f t="shared" si="100"/>
        <v>0</v>
      </c>
      <c r="K410" s="172" t="s">
        <v>1286</v>
      </c>
      <c r="L410" s="52"/>
      <c r="M410" s="177" t="s">
        <v>20</v>
      </c>
      <c r="N410" s="178" t="s">
        <v>45</v>
      </c>
      <c r="O410" s="33"/>
      <c r="P410" s="179">
        <f t="shared" si="101"/>
        <v>0</v>
      </c>
      <c r="Q410" s="179">
        <v>0</v>
      </c>
      <c r="R410" s="179">
        <f t="shared" si="102"/>
        <v>0</v>
      </c>
      <c r="S410" s="179">
        <v>0</v>
      </c>
      <c r="T410" s="180">
        <f t="shared" si="103"/>
        <v>0</v>
      </c>
      <c r="AR410" s="15" t="s">
        <v>143</v>
      </c>
      <c r="AT410" s="15" t="s">
        <v>145</v>
      </c>
      <c r="AU410" s="15" t="s">
        <v>22</v>
      </c>
      <c r="AY410" s="15" t="s">
        <v>144</v>
      </c>
      <c r="BE410" s="181">
        <f t="shared" si="104"/>
        <v>0</v>
      </c>
      <c r="BF410" s="181">
        <f t="shared" si="105"/>
        <v>0</v>
      </c>
      <c r="BG410" s="181">
        <f t="shared" si="106"/>
        <v>0</v>
      </c>
      <c r="BH410" s="181">
        <f t="shared" si="107"/>
        <v>0</v>
      </c>
      <c r="BI410" s="181">
        <f t="shared" si="108"/>
        <v>0</v>
      </c>
      <c r="BJ410" s="15" t="s">
        <v>22</v>
      </c>
      <c r="BK410" s="181">
        <f t="shared" si="109"/>
        <v>0</v>
      </c>
      <c r="BL410" s="15" t="s">
        <v>143</v>
      </c>
      <c r="BM410" s="15" t="s">
        <v>3701</v>
      </c>
    </row>
    <row r="411" spans="2:65" s="1" customFormat="1" ht="22.5" customHeight="1">
      <c r="B411" s="32"/>
      <c r="C411" s="170" t="s">
        <v>344</v>
      </c>
      <c r="D411" s="170" t="s">
        <v>145</v>
      </c>
      <c r="E411" s="171" t="s">
        <v>3702</v>
      </c>
      <c r="F411" s="172" t="s">
        <v>3703</v>
      </c>
      <c r="G411" s="173" t="s">
        <v>1550</v>
      </c>
      <c r="H411" s="174">
        <v>215.4</v>
      </c>
      <c r="I411" s="175"/>
      <c r="J411" s="176">
        <f t="shared" si="100"/>
        <v>0</v>
      </c>
      <c r="K411" s="172" t="s">
        <v>1286</v>
      </c>
      <c r="L411" s="52"/>
      <c r="M411" s="177" t="s">
        <v>20</v>
      </c>
      <c r="N411" s="178" t="s">
        <v>45</v>
      </c>
      <c r="O411" s="33"/>
      <c r="P411" s="179">
        <f t="shared" si="101"/>
        <v>0</v>
      </c>
      <c r="Q411" s="179">
        <v>0</v>
      </c>
      <c r="R411" s="179">
        <f t="shared" si="102"/>
        <v>0</v>
      </c>
      <c r="S411" s="179">
        <v>0</v>
      </c>
      <c r="T411" s="180">
        <f t="shared" si="103"/>
        <v>0</v>
      </c>
      <c r="AR411" s="15" t="s">
        <v>143</v>
      </c>
      <c r="AT411" s="15" t="s">
        <v>145</v>
      </c>
      <c r="AU411" s="15" t="s">
        <v>22</v>
      </c>
      <c r="AY411" s="15" t="s">
        <v>144</v>
      </c>
      <c r="BE411" s="181">
        <f t="shared" si="104"/>
        <v>0</v>
      </c>
      <c r="BF411" s="181">
        <f t="shared" si="105"/>
        <v>0</v>
      </c>
      <c r="BG411" s="181">
        <f t="shared" si="106"/>
        <v>0</v>
      </c>
      <c r="BH411" s="181">
        <f t="shared" si="107"/>
        <v>0</v>
      </c>
      <c r="BI411" s="181">
        <f t="shared" si="108"/>
        <v>0</v>
      </c>
      <c r="BJ411" s="15" t="s">
        <v>22</v>
      </c>
      <c r="BK411" s="181">
        <f t="shared" si="109"/>
        <v>0</v>
      </c>
      <c r="BL411" s="15" t="s">
        <v>143</v>
      </c>
      <c r="BM411" s="15" t="s">
        <v>3704</v>
      </c>
    </row>
    <row r="412" spans="2:63" s="9" customFormat="1" ht="37.35" customHeight="1">
      <c r="B412" s="156"/>
      <c r="C412" s="157"/>
      <c r="D412" s="158" t="s">
        <v>73</v>
      </c>
      <c r="E412" s="159" t="s">
        <v>3705</v>
      </c>
      <c r="F412" s="159" t="s">
        <v>3706</v>
      </c>
      <c r="G412" s="157"/>
      <c r="H412" s="157"/>
      <c r="I412" s="160"/>
      <c r="J412" s="161">
        <f>BK412</f>
        <v>0</v>
      </c>
      <c r="K412" s="157"/>
      <c r="L412" s="162"/>
      <c r="M412" s="163"/>
      <c r="N412" s="164"/>
      <c r="O412" s="164"/>
      <c r="P412" s="165">
        <f>SUM(P413:P428)</f>
        <v>0</v>
      </c>
      <c r="Q412" s="164"/>
      <c r="R412" s="165">
        <f>SUM(R413:R428)</f>
        <v>0</v>
      </c>
      <c r="S412" s="164"/>
      <c r="T412" s="166">
        <f>SUM(T413:T428)</f>
        <v>0</v>
      </c>
      <c r="AR412" s="167" t="s">
        <v>143</v>
      </c>
      <c r="AT412" s="168" t="s">
        <v>73</v>
      </c>
      <c r="AU412" s="168" t="s">
        <v>74</v>
      </c>
      <c r="AY412" s="167" t="s">
        <v>144</v>
      </c>
      <c r="BK412" s="169">
        <f>SUM(BK413:BK428)</f>
        <v>0</v>
      </c>
    </row>
    <row r="413" spans="2:65" s="1" customFormat="1" ht="22.5" customHeight="1">
      <c r="B413" s="32"/>
      <c r="C413" s="170" t="s">
        <v>3707</v>
      </c>
      <c r="D413" s="170" t="s">
        <v>145</v>
      </c>
      <c r="E413" s="171" t="s">
        <v>3708</v>
      </c>
      <c r="F413" s="172" t="s">
        <v>3709</v>
      </c>
      <c r="G413" s="173" t="s">
        <v>1550</v>
      </c>
      <c r="H413" s="174">
        <v>142.55</v>
      </c>
      <c r="I413" s="175"/>
      <c r="J413" s="176">
        <f aca="true" t="shared" si="110" ref="J413:J428">ROUND(I413*H413,2)</f>
        <v>0</v>
      </c>
      <c r="K413" s="172" t="s">
        <v>1286</v>
      </c>
      <c r="L413" s="52"/>
      <c r="M413" s="177" t="s">
        <v>20</v>
      </c>
      <c r="N413" s="178" t="s">
        <v>45</v>
      </c>
      <c r="O413" s="33"/>
      <c r="P413" s="179">
        <f aca="true" t="shared" si="111" ref="P413:P428">O413*H413</f>
        <v>0</v>
      </c>
      <c r="Q413" s="179">
        <v>0</v>
      </c>
      <c r="R413" s="179">
        <f aca="true" t="shared" si="112" ref="R413:R428">Q413*H413</f>
        <v>0</v>
      </c>
      <c r="S413" s="179">
        <v>0</v>
      </c>
      <c r="T413" s="180">
        <f aca="true" t="shared" si="113" ref="T413:T428">S413*H413</f>
        <v>0</v>
      </c>
      <c r="AR413" s="15" t="s">
        <v>143</v>
      </c>
      <c r="AT413" s="15" t="s">
        <v>145</v>
      </c>
      <c r="AU413" s="15" t="s">
        <v>22</v>
      </c>
      <c r="AY413" s="15" t="s">
        <v>144</v>
      </c>
      <c r="BE413" s="181">
        <f aca="true" t="shared" si="114" ref="BE413:BE428">IF(N413="základní",J413,0)</f>
        <v>0</v>
      </c>
      <c r="BF413" s="181">
        <f aca="true" t="shared" si="115" ref="BF413:BF428">IF(N413="snížená",J413,0)</f>
        <v>0</v>
      </c>
      <c r="BG413" s="181">
        <f aca="true" t="shared" si="116" ref="BG413:BG428">IF(N413="zákl. přenesená",J413,0)</f>
        <v>0</v>
      </c>
      <c r="BH413" s="181">
        <f aca="true" t="shared" si="117" ref="BH413:BH428">IF(N413="sníž. přenesená",J413,0)</f>
        <v>0</v>
      </c>
      <c r="BI413" s="181">
        <f aca="true" t="shared" si="118" ref="BI413:BI428">IF(N413="nulová",J413,0)</f>
        <v>0</v>
      </c>
      <c r="BJ413" s="15" t="s">
        <v>22</v>
      </c>
      <c r="BK413" s="181">
        <f aca="true" t="shared" si="119" ref="BK413:BK428">ROUND(I413*H413,2)</f>
        <v>0</v>
      </c>
      <c r="BL413" s="15" t="s">
        <v>143</v>
      </c>
      <c r="BM413" s="15" t="s">
        <v>3710</v>
      </c>
    </row>
    <row r="414" spans="2:65" s="1" customFormat="1" ht="22.5" customHeight="1">
      <c r="B414" s="32"/>
      <c r="C414" s="170" t="s">
        <v>3711</v>
      </c>
      <c r="D414" s="170" t="s">
        <v>145</v>
      </c>
      <c r="E414" s="171" t="s">
        <v>3712</v>
      </c>
      <c r="F414" s="172" t="s">
        <v>3713</v>
      </c>
      <c r="G414" s="173" t="s">
        <v>1550</v>
      </c>
      <c r="H414" s="174">
        <v>469.925</v>
      </c>
      <c r="I414" s="175"/>
      <c r="J414" s="176">
        <f t="shared" si="110"/>
        <v>0</v>
      </c>
      <c r="K414" s="172" t="s">
        <v>1286</v>
      </c>
      <c r="L414" s="52"/>
      <c r="M414" s="177" t="s">
        <v>20</v>
      </c>
      <c r="N414" s="178" t="s">
        <v>45</v>
      </c>
      <c r="O414" s="33"/>
      <c r="P414" s="179">
        <f t="shared" si="111"/>
        <v>0</v>
      </c>
      <c r="Q414" s="179">
        <v>0</v>
      </c>
      <c r="R414" s="179">
        <f t="shared" si="112"/>
        <v>0</v>
      </c>
      <c r="S414" s="179">
        <v>0</v>
      </c>
      <c r="T414" s="180">
        <f t="shared" si="113"/>
        <v>0</v>
      </c>
      <c r="AR414" s="15" t="s">
        <v>143</v>
      </c>
      <c r="AT414" s="15" t="s">
        <v>145</v>
      </c>
      <c r="AU414" s="15" t="s">
        <v>22</v>
      </c>
      <c r="AY414" s="15" t="s">
        <v>144</v>
      </c>
      <c r="BE414" s="181">
        <f t="shared" si="114"/>
        <v>0</v>
      </c>
      <c r="BF414" s="181">
        <f t="shared" si="115"/>
        <v>0</v>
      </c>
      <c r="BG414" s="181">
        <f t="shared" si="116"/>
        <v>0</v>
      </c>
      <c r="BH414" s="181">
        <f t="shared" si="117"/>
        <v>0</v>
      </c>
      <c r="BI414" s="181">
        <f t="shared" si="118"/>
        <v>0</v>
      </c>
      <c r="BJ414" s="15" t="s">
        <v>22</v>
      </c>
      <c r="BK414" s="181">
        <f t="shared" si="119"/>
        <v>0</v>
      </c>
      <c r="BL414" s="15" t="s">
        <v>143</v>
      </c>
      <c r="BM414" s="15" t="s">
        <v>3714</v>
      </c>
    </row>
    <row r="415" spans="2:65" s="1" customFormat="1" ht="22.5" customHeight="1">
      <c r="B415" s="32"/>
      <c r="C415" s="170" t="s">
        <v>3715</v>
      </c>
      <c r="D415" s="170" t="s">
        <v>145</v>
      </c>
      <c r="E415" s="171" t="s">
        <v>3716</v>
      </c>
      <c r="F415" s="172" t="s">
        <v>3717</v>
      </c>
      <c r="G415" s="173" t="s">
        <v>192</v>
      </c>
      <c r="H415" s="174">
        <v>129</v>
      </c>
      <c r="I415" s="175"/>
      <c r="J415" s="176">
        <f t="shared" si="110"/>
        <v>0</v>
      </c>
      <c r="K415" s="172" t="s">
        <v>1286</v>
      </c>
      <c r="L415" s="52"/>
      <c r="M415" s="177" t="s">
        <v>20</v>
      </c>
      <c r="N415" s="178" t="s">
        <v>45</v>
      </c>
      <c r="O415" s="33"/>
      <c r="P415" s="179">
        <f t="shared" si="111"/>
        <v>0</v>
      </c>
      <c r="Q415" s="179">
        <v>0</v>
      </c>
      <c r="R415" s="179">
        <f t="shared" si="112"/>
        <v>0</v>
      </c>
      <c r="S415" s="179">
        <v>0</v>
      </c>
      <c r="T415" s="180">
        <f t="shared" si="113"/>
        <v>0</v>
      </c>
      <c r="AR415" s="15" t="s">
        <v>143</v>
      </c>
      <c r="AT415" s="15" t="s">
        <v>145</v>
      </c>
      <c r="AU415" s="15" t="s">
        <v>22</v>
      </c>
      <c r="AY415" s="15" t="s">
        <v>144</v>
      </c>
      <c r="BE415" s="181">
        <f t="shared" si="114"/>
        <v>0</v>
      </c>
      <c r="BF415" s="181">
        <f t="shared" si="115"/>
        <v>0</v>
      </c>
      <c r="BG415" s="181">
        <f t="shared" si="116"/>
        <v>0</v>
      </c>
      <c r="BH415" s="181">
        <f t="shared" si="117"/>
        <v>0</v>
      </c>
      <c r="BI415" s="181">
        <f t="shared" si="118"/>
        <v>0</v>
      </c>
      <c r="BJ415" s="15" t="s">
        <v>22</v>
      </c>
      <c r="BK415" s="181">
        <f t="shared" si="119"/>
        <v>0</v>
      </c>
      <c r="BL415" s="15" t="s">
        <v>143</v>
      </c>
      <c r="BM415" s="15" t="s">
        <v>3718</v>
      </c>
    </row>
    <row r="416" spans="2:65" s="1" customFormat="1" ht="22.5" customHeight="1">
      <c r="B416" s="32"/>
      <c r="C416" s="170" t="s">
        <v>3719</v>
      </c>
      <c r="D416" s="170" t="s">
        <v>145</v>
      </c>
      <c r="E416" s="171" t="s">
        <v>3720</v>
      </c>
      <c r="F416" s="172" t="s">
        <v>3721</v>
      </c>
      <c r="G416" s="173" t="s">
        <v>192</v>
      </c>
      <c r="H416" s="174">
        <v>36</v>
      </c>
      <c r="I416" s="175"/>
      <c r="J416" s="176">
        <f t="shared" si="110"/>
        <v>0</v>
      </c>
      <c r="K416" s="172" t="s">
        <v>1286</v>
      </c>
      <c r="L416" s="52"/>
      <c r="M416" s="177" t="s">
        <v>20</v>
      </c>
      <c r="N416" s="178" t="s">
        <v>45</v>
      </c>
      <c r="O416" s="33"/>
      <c r="P416" s="179">
        <f t="shared" si="111"/>
        <v>0</v>
      </c>
      <c r="Q416" s="179">
        <v>0</v>
      </c>
      <c r="R416" s="179">
        <f t="shared" si="112"/>
        <v>0</v>
      </c>
      <c r="S416" s="179">
        <v>0</v>
      </c>
      <c r="T416" s="180">
        <f t="shared" si="113"/>
        <v>0</v>
      </c>
      <c r="AR416" s="15" t="s">
        <v>143</v>
      </c>
      <c r="AT416" s="15" t="s">
        <v>145</v>
      </c>
      <c r="AU416" s="15" t="s">
        <v>22</v>
      </c>
      <c r="AY416" s="15" t="s">
        <v>144</v>
      </c>
      <c r="BE416" s="181">
        <f t="shared" si="114"/>
        <v>0</v>
      </c>
      <c r="BF416" s="181">
        <f t="shared" si="115"/>
        <v>0</v>
      </c>
      <c r="BG416" s="181">
        <f t="shared" si="116"/>
        <v>0</v>
      </c>
      <c r="BH416" s="181">
        <f t="shared" si="117"/>
        <v>0</v>
      </c>
      <c r="BI416" s="181">
        <f t="shared" si="118"/>
        <v>0</v>
      </c>
      <c r="BJ416" s="15" t="s">
        <v>22</v>
      </c>
      <c r="BK416" s="181">
        <f t="shared" si="119"/>
        <v>0</v>
      </c>
      <c r="BL416" s="15" t="s">
        <v>143</v>
      </c>
      <c r="BM416" s="15" t="s">
        <v>3722</v>
      </c>
    </row>
    <row r="417" spans="2:65" s="1" customFormat="1" ht="22.5" customHeight="1">
      <c r="B417" s="32"/>
      <c r="C417" s="170" t="s">
        <v>3723</v>
      </c>
      <c r="D417" s="170" t="s">
        <v>145</v>
      </c>
      <c r="E417" s="171" t="s">
        <v>3724</v>
      </c>
      <c r="F417" s="172" t="s">
        <v>3725</v>
      </c>
      <c r="G417" s="173" t="s">
        <v>1550</v>
      </c>
      <c r="H417" s="174">
        <v>612.475</v>
      </c>
      <c r="I417" s="175"/>
      <c r="J417" s="176">
        <f t="shared" si="110"/>
        <v>0</v>
      </c>
      <c r="K417" s="172" t="s">
        <v>1286</v>
      </c>
      <c r="L417" s="52"/>
      <c r="M417" s="177" t="s">
        <v>20</v>
      </c>
      <c r="N417" s="178" t="s">
        <v>45</v>
      </c>
      <c r="O417" s="33"/>
      <c r="P417" s="179">
        <f t="shared" si="111"/>
        <v>0</v>
      </c>
      <c r="Q417" s="179">
        <v>0</v>
      </c>
      <c r="R417" s="179">
        <f t="shared" si="112"/>
        <v>0</v>
      </c>
      <c r="S417" s="179">
        <v>0</v>
      </c>
      <c r="T417" s="180">
        <f t="shared" si="113"/>
        <v>0</v>
      </c>
      <c r="AR417" s="15" t="s">
        <v>143</v>
      </c>
      <c r="AT417" s="15" t="s">
        <v>145</v>
      </c>
      <c r="AU417" s="15" t="s">
        <v>22</v>
      </c>
      <c r="AY417" s="15" t="s">
        <v>144</v>
      </c>
      <c r="BE417" s="181">
        <f t="shared" si="114"/>
        <v>0</v>
      </c>
      <c r="BF417" s="181">
        <f t="shared" si="115"/>
        <v>0</v>
      </c>
      <c r="BG417" s="181">
        <f t="shared" si="116"/>
        <v>0</v>
      </c>
      <c r="BH417" s="181">
        <f t="shared" si="117"/>
        <v>0</v>
      </c>
      <c r="BI417" s="181">
        <f t="shared" si="118"/>
        <v>0</v>
      </c>
      <c r="BJ417" s="15" t="s">
        <v>22</v>
      </c>
      <c r="BK417" s="181">
        <f t="shared" si="119"/>
        <v>0</v>
      </c>
      <c r="BL417" s="15" t="s">
        <v>143</v>
      </c>
      <c r="BM417" s="15" t="s">
        <v>3726</v>
      </c>
    </row>
    <row r="418" spans="2:65" s="1" customFormat="1" ht="22.5" customHeight="1">
      <c r="B418" s="32"/>
      <c r="C418" s="170" t="s">
        <v>3727</v>
      </c>
      <c r="D418" s="170" t="s">
        <v>145</v>
      </c>
      <c r="E418" s="171" t="s">
        <v>3728</v>
      </c>
      <c r="F418" s="172" t="s">
        <v>3729</v>
      </c>
      <c r="G418" s="173" t="s">
        <v>192</v>
      </c>
      <c r="H418" s="174">
        <v>292</v>
      </c>
      <c r="I418" s="175"/>
      <c r="J418" s="176">
        <f t="shared" si="110"/>
        <v>0</v>
      </c>
      <c r="K418" s="172" t="s">
        <v>1286</v>
      </c>
      <c r="L418" s="52"/>
      <c r="M418" s="177" t="s">
        <v>20</v>
      </c>
      <c r="N418" s="178" t="s">
        <v>45</v>
      </c>
      <c r="O418" s="33"/>
      <c r="P418" s="179">
        <f t="shared" si="111"/>
        <v>0</v>
      </c>
      <c r="Q418" s="179">
        <v>0</v>
      </c>
      <c r="R418" s="179">
        <f t="shared" si="112"/>
        <v>0</v>
      </c>
      <c r="S418" s="179">
        <v>0</v>
      </c>
      <c r="T418" s="180">
        <f t="shared" si="113"/>
        <v>0</v>
      </c>
      <c r="AR418" s="15" t="s">
        <v>143</v>
      </c>
      <c r="AT418" s="15" t="s">
        <v>145</v>
      </c>
      <c r="AU418" s="15" t="s">
        <v>22</v>
      </c>
      <c r="AY418" s="15" t="s">
        <v>144</v>
      </c>
      <c r="BE418" s="181">
        <f t="shared" si="114"/>
        <v>0</v>
      </c>
      <c r="BF418" s="181">
        <f t="shared" si="115"/>
        <v>0</v>
      </c>
      <c r="BG418" s="181">
        <f t="shared" si="116"/>
        <v>0</v>
      </c>
      <c r="BH418" s="181">
        <f t="shared" si="117"/>
        <v>0</v>
      </c>
      <c r="BI418" s="181">
        <f t="shared" si="118"/>
        <v>0</v>
      </c>
      <c r="BJ418" s="15" t="s">
        <v>22</v>
      </c>
      <c r="BK418" s="181">
        <f t="shared" si="119"/>
        <v>0</v>
      </c>
      <c r="BL418" s="15" t="s">
        <v>143</v>
      </c>
      <c r="BM418" s="15" t="s">
        <v>3730</v>
      </c>
    </row>
    <row r="419" spans="2:65" s="1" customFormat="1" ht="22.5" customHeight="1">
      <c r="B419" s="32"/>
      <c r="C419" s="170" t="s">
        <v>3731</v>
      </c>
      <c r="D419" s="170" t="s">
        <v>145</v>
      </c>
      <c r="E419" s="171" t="s">
        <v>3732</v>
      </c>
      <c r="F419" s="172" t="s">
        <v>3733</v>
      </c>
      <c r="G419" s="173" t="s">
        <v>1980</v>
      </c>
      <c r="H419" s="174">
        <v>231.613</v>
      </c>
      <c r="I419" s="175"/>
      <c r="J419" s="176">
        <f t="shared" si="110"/>
        <v>0</v>
      </c>
      <c r="K419" s="172" t="s">
        <v>1286</v>
      </c>
      <c r="L419" s="52"/>
      <c r="M419" s="177" t="s">
        <v>20</v>
      </c>
      <c r="N419" s="178" t="s">
        <v>45</v>
      </c>
      <c r="O419" s="33"/>
      <c r="P419" s="179">
        <f t="shared" si="111"/>
        <v>0</v>
      </c>
      <c r="Q419" s="179">
        <v>0</v>
      </c>
      <c r="R419" s="179">
        <f t="shared" si="112"/>
        <v>0</v>
      </c>
      <c r="S419" s="179">
        <v>0</v>
      </c>
      <c r="T419" s="180">
        <f t="shared" si="113"/>
        <v>0</v>
      </c>
      <c r="AR419" s="15" t="s">
        <v>143</v>
      </c>
      <c r="AT419" s="15" t="s">
        <v>145</v>
      </c>
      <c r="AU419" s="15" t="s">
        <v>22</v>
      </c>
      <c r="AY419" s="15" t="s">
        <v>144</v>
      </c>
      <c r="BE419" s="181">
        <f t="shared" si="114"/>
        <v>0</v>
      </c>
      <c r="BF419" s="181">
        <f t="shared" si="115"/>
        <v>0</v>
      </c>
      <c r="BG419" s="181">
        <f t="shared" si="116"/>
        <v>0</v>
      </c>
      <c r="BH419" s="181">
        <f t="shared" si="117"/>
        <v>0</v>
      </c>
      <c r="BI419" s="181">
        <f t="shared" si="118"/>
        <v>0</v>
      </c>
      <c r="BJ419" s="15" t="s">
        <v>22</v>
      </c>
      <c r="BK419" s="181">
        <f t="shared" si="119"/>
        <v>0</v>
      </c>
      <c r="BL419" s="15" t="s">
        <v>143</v>
      </c>
      <c r="BM419" s="15" t="s">
        <v>3734</v>
      </c>
    </row>
    <row r="420" spans="2:65" s="1" customFormat="1" ht="22.5" customHeight="1">
      <c r="B420" s="32"/>
      <c r="C420" s="170" t="s">
        <v>3735</v>
      </c>
      <c r="D420" s="170" t="s">
        <v>145</v>
      </c>
      <c r="E420" s="171" t="s">
        <v>3736</v>
      </c>
      <c r="F420" s="172" t="s">
        <v>3737</v>
      </c>
      <c r="G420" s="173" t="s">
        <v>1980</v>
      </c>
      <c r="H420" s="174">
        <v>231.613</v>
      </c>
      <c r="I420" s="175"/>
      <c r="J420" s="176">
        <f t="shared" si="110"/>
        <v>0</v>
      </c>
      <c r="K420" s="172" t="s">
        <v>1286</v>
      </c>
      <c r="L420" s="52"/>
      <c r="M420" s="177" t="s">
        <v>20</v>
      </c>
      <c r="N420" s="178" t="s">
        <v>45</v>
      </c>
      <c r="O420" s="33"/>
      <c r="P420" s="179">
        <f t="shared" si="111"/>
        <v>0</v>
      </c>
      <c r="Q420" s="179">
        <v>0</v>
      </c>
      <c r="R420" s="179">
        <f t="shared" si="112"/>
        <v>0</v>
      </c>
      <c r="S420" s="179">
        <v>0</v>
      </c>
      <c r="T420" s="180">
        <f t="shared" si="113"/>
        <v>0</v>
      </c>
      <c r="AR420" s="15" t="s">
        <v>143</v>
      </c>
      <c r="AT420" s="15" t="s">
        <v>145</v>
      </c>
      <c r="AU420" s="15" t="s">
        <v>22</v>
      </c>
      <c r="AY420" s="15" t="s">
        <v>144</v>
      </c>
      <c r="BE420" s="181">
        <f t="shared" si="114"/>
        <v>0</v>
      </c>
      <c r="BF420" s="181">
        <f t="shared" si="115"/>
        <v>0</v>
      </c>
      <c r="BG420" s="181">
        <f t="shared" si="116"/>
        <v>0</v>
      </c>
      <c r="BH420" s="181">
        <f t="shared" si="117"/>
        <v>0</v>
      </c>
      <c r="BI420" s="181">
        <f t="shared" si="118"/>
        <v>0</v>
      </c>
      <c r="BJ420" s="15" t="s">
        <v>22</v>
      </c>
      <c r="BK420" s="181">
        <f t="shared" si="119"/>
        <v>0</v>
      </c>
      <c r="BL420" s="15" t="s">
        <v>143</v>
      </c>
      <c r="BM420" s="15" t="s">
        <v>3738</v>
      </c>
    </row>
    <row r="421" spans="2:65" s="1" customFormat="1" ht="22.5" customHeight="1">
      <c r="B421" s="32"/>
      <c r="C421" s="170" t="s">
        <v>3739</v>
      </c>
      <c r="D421" s="170" t="s">
        <v>145</v>
      </c>
      <c r="E421" s="171" t="s">
        <v>3740</v>
      </c>
      <c r="F421" s="172" t="s">
        <v>3741</v>
      </c>
      <c r="G421" s="173" t="s">
        <v>1980</v>
      </c>
      <c r="H421" s="174">
        <v>1389.678</v>
      </c>
      <c r="I421" s="175"/>
      <c r="J421" s="176">
        <f t="shared" si="110"/>
        <v>0</v>
      </c>
      <c r="K421" s="172" t="s">
        <v>1286</v>
      </c>
      <c r="L421" s="52"/>
      <c r="M421" s="177" t="s">
        <v>20</v>
      </c>
      <c r="N421" s="178" t="s">
        <v>45</v>
      </c>
      <c r="O421" s="33"/>
      <c r="P421" s="179">
        <f t="shared" si="111"/>
        <v>0</v>
      </c>
      <c r="Q421" s="179">
        <v>0</v>
      </c>
      <c r="R421" s="179">
        <f t="shared" si="112"/>
        <v>0</v>
      </c>
      <c r="S421" s="179">
        <v>0</v>
      </c>
      <c r="T421" s="180">
        <f t="shared" si="113"/>
        <v>0</v>
      </c>
      <c r="AR421" s="15" t="s">
        <v>143</v>
      </c>
      <c r="AT421" s="15" t="s">
        <v>145</v>
      </c>
      <c r="AU421" s="15" t="s">
        <v>22</v>
      </c>
      <c r="AY421" s="15" t="s">
        <v>144</v>
      </c>
      <c r="BE421" s="181">
        <f t="shared" si="114"/>
        <v>0</v>
      </c>
      <c r="BF421" s="181">
        <f t="shared" si="115"/>
        <v>0</v>
      </c>
      <c r="BG421" s="181">
        <f t="shared" si="116"/>
        <v>0</v>
      </c>
      <c r="BH421" s="181">
        <f t="shared" si="117"/>
        <v>0</v>
      </c>
      <c r="BI421" s="181">
        <f t="shared" si="118"/>
        <v>0</v>
      </c>
      <c r="BJ421" s="15" t="s">
        <v>22</v>
      </c>
      <c r="BK421" s="181">
        <f t="shared" si="119"/>
        <v>0</v>
      </c>
      <c r="BL421" s="15" t="s">
        <v>143</v>
      </c>
      <c r="BM421" s="15" t="s">
        <v>3742</v>
      </c>
    </row>
    <row r="422" spans="2:65" s="1" customFormat="1" ht="22.5" customHeight="1">
      <c r="B422" s="32"/>
      <c r="C422" s="170" t="s">
        <v>3743</v>
      </c>
      <c r="D422" s="170" t="s">
        <v>145</v>
      </c>
      <c r="E422" s="171" t="s">
        <v>3744</v>
      </c>
      <c r="F422" s="172" t="s">
        <v>3745</v>
      </c>
      <c r="G422" s="173" t="s">
        <v>1980</v>
      </c>
      <c r="H422" s="174">
        <v>66.935</v>
      </c>
      <c r="I422" s="175"/>
      <c r="J422" s="176">
        <f t="shared" si="110"/>
        <v>0</v>
      </c>
      <c r="K422" s="172" t="s">
        <v>1286</v>
      </c>
      <c r="L422" s="52"/>
      <c r="M422" s="177" t="s">
        <v>20</v>
      </c>
      <c r="N422" s="178" t="s">
        <v>45</v>
      </c>
      <c r="O422" s="33"/>
      <c r="P422" s="179">
        <f t="shared" si="111"/>
        <v>0</v>
      </c>
      <c r="Q422" s="179">
        <v>0</v>
      </c>
      <c r="R422" s="179">
        <f t="shared" si="112"/>
        <v>0</v>
      </c>
      <c r="S422" s="179">
        <v>0</v>
      </c>
      <c r="T422" s="180">
        <f t="shared" si="113"/>
        <v>0</v>
      </c>
      <c r="AR422" s="15" t="s">
        <v>143</v>
      </c>
      <c r="AT422" s="15" t="s">
        <v>145</v>
      </c>
      <c r="AU422" s="15" t="s">
        <v>22</v>
      </c>
      <c r="AY422" s="15" t="s">
        <v>144</v>
      </c>
      <c r="BE422" s="181">
        <f t="shared" si="114"/>
        <v>0</v>
      </c>
      <c r="BF422" s="181">
        <f t="shared" si="115"/>
        <v>0</v>
      </c>
      <c r="BG422" s="181">
        <f t="shared" si="116"/>
        <v>0</v>
      </c>
      <c r="BH422" s="181">
        <f t="shared" si="117"/>
        <v>0</v>
      </c>
      <c r="BI422" s="181">
        <f t="shared" si="118"/>
        <v>0</v>
      </c>
      <c r="BJ422" s="15" t="s">
        <v>22</v>
      </c>
      <c r="BK422" s="181">
        <f t="shared" si="119"/>
        <v>0</v>
      </c>
      <c r="BL422" s="15" t="s">
        <v>143</v>
      </c>
      <c r="BM422" s="15" t="s">
        <v>3746</v>
      </c>
    </row>
    <row r="423" spans="2:65" s="1" customFormat="1" ht="22.5" customHeight="1">
      <c r="B423" s="32"/>
      <c r="C423" s="170" t="s">
        <v>3747</v>
      </c>
      <c r="D423" s="170" t="s">
        <v>145</v>
      </c>
      <c r="E423" s="171" t="s">
        <v>3748</v>
      </c>
      <c r="F423" s="172" t="s">
        <v>3749</v>
      </c>
      <c r="G423" s="173" t="s">
        <v>1980</v>
      </c>
      <c r="H423" s="174">
        <v>85.056</v>
      </c>
      <c r="I423" s="175"/>
      <c r="J423" s="176">
        <f t="shared" si="110"/>
        <v>0</v>
      </c>
      <c r="K423" s="172" t="s">
        <v>1286</v>
      </c>
      <c r="L423" s="52"/>
      <c r="M423" s="177" t="s">
        <v>20</v>
      </c>
      <c r="N423" s="178" t="s">
        <v>45</v>
      </c>
      <c r="O423" s="33"/>
      <c r="P423" s="179">
        <f t="shared" si="111"/>
        <v>0</v>
      </c>
      <c r="Q423" s="179">
        <v>0</v>
      </c>
      <c r="R423" s="179">
        <f t="shared" si="112"/>
        <v>0</v>
      </c>
      <c r="S423" s="179">
        <v>0</v>
      </c>
      <c r="T423" s="180">
        <f t="shared" si="113"/>
        <v>0</v>
      </c>
      <c r="AR423" s="15" t="s">
        <v>143</v>
      </c>
      <c r="AT423" s="15" t="s">
        <v>145</v>
      </c>
      <c r="AU423" s="15" t="s">
        <v>22</v>
      </c>
      <c r="AY423" s="15" t="s">
        <v>144</v>
      </c>
      <c r="BE423" s="181">
        <f t="shared" si="114"/>
        <v>0</v>
      </c>
      <c r="BF423" s="181">
        <f t="shared" si="115"/>
        <v>0</v>
      </c>
      <c r="BG423" s="181">
        <f t="shared" si="116"/>
        <v>0</v>
      </c>
      <c r="BH423" s="181">
        <f t="shared" si="117"/>
        <v>0</v>
      </c>
      <c r="BI423" s="181">
        <f t="shared" si="118"/>
        <v>0</v>
      </c>
      <c r="BJ423" s="15" t="s">
        <v>22</v>
      </c>
      <c r="BK423" s="181">
        <f t="shared" si="119"/>
        <v>0</v>
      </c>
      <c r="BL423" s="15" t="s">
        <v>143</v>
      </c>
      <c r="BM423" s="15" t="s">
        <v>3750</v>
      </c>
    </row>
    <row r="424" spans="2:65" s="1" customFormat="1" ht="22.5" customHeight="1">
      <c r="B424" s="32"/>
      <c r="C424" s="170" t="s">
        <v>3751</v>
      </c>
      <c r="D424" s="170" t="s">
        <v>145</v>
      </c>
      <c r="E424" s="171" t="s">
        <v>3752</v>
      </c>
      <c r="F424" s="172" t="s">
        <v>3753</v>
      </c>
      <c r="G424" s="173" t="s">
        <v>1980</v>
      </c>
      <c r="H424" s="174">
        <v>79.622</v>
      </c>
      <c r="I424" s="175"/>
      <c r="J424" s="176">
        <f t="shared" si="110"/>
        <v>0</v>
      </c>
      <c r="K424" s="172" t="s">
        <v>1286</v>
      </c>
      <c r="L424" s="52"/>
      <c r="M424" s="177" t="s">
        <v>20</v>
      </c>
      <c r="N424" s="178" t="s">
        <v>45</v>
      </c>
      <c r="O424" s="33"/>
      <c r="P424" s="179">
        <f t="shared" si="111"/>
        <v>0</v>
      </c>
      <c r="Q424" s="179">
        <v>0</v>
      </c>
      <c r="R424" s="179">
        <f t="shared" si="112"/>
        <v>0</v>
      </c>
      <c r="S424" s="179">
        <v>0</v>
      </c>
      <c r="T424" s="180">
        <f t="shared" si="113"/>
        <v>0</v>
      </c>
      <c r="AR424" s="15" t="s">
        <v>143</v>
      </c>
      <c r="AT424" s="15" t="s">
        <v>145</v>
      </c>
      <c r="AU424" s="15" t="s">
        <v>22</v>
      </c>
      <c r="AY424" s="15" t="s">
        <v>144</v>
      </c>
      <c r="BE424" s="181">
        <f t="shared" si="114"/>
        <v>0</v>
      </c>
      <c r="BF424" s="181">
        <f t="shared" si="115"/>
        <v>0</v>
      </c>
      <c r="BG424" s="181">
        <f t="shared" si="116"/>
        <v>0</v>
      </c>
      <c r="BH424" s="181">
        <f t="shared" si="117"/>
        <v>0</v>
      </c>
      <c r="BI424" s="181">
        <f t="shared" si="118"/>
        <v>0</v>
      </c>
      <c r="BJ424" s="15" t="s">
        <v>22</v>
      </c>
      <c r="BK424" s="181">
        <f t="shared" si="119"/>
        <v>0</v>
      </c>
      <c r="BL424" s="15" t="s">
        <v>143</v>
      </c>
      <c r="BM424" s="15" t="s">
        <v>3754</v>
      </c>
    </row>
    <row r="425" spans="2:65" s="1" customFormat="1" ht="22.5" customHeight="1">
      <c r="B425" s="32"/>
      <c r="C425" s="170" t="s">
        <v>3755</v>
      </c>
      <c r="D425" s="170" t="s">
        <v>145</v>
      </c>
      <c r="E425" s="171" t="s">
        <v>3756</v>
      </c>
      <c r="F425" s="172" t="s">
        <v>3757</v>
      </c>
      <c r="G425" s="173" t="s">
        <v>1586</v>
      </c>
      <c r="H425" s="174">
        <v>1.32</v>
      </c>
      <c r="I425" s="175"/>
      <c r="J425" s="176">
        <f t="shared" si="110"/>
        <v>0</v>
      </c>
      <c r="K425" s="172" t="s">
        <v>1286</v>
      </c>
      <c r="L425" s="52"/>
      <c r="M425" s="177" t="s">
        <v>20</v>
      </c>
      <c r="N425" s="178" t="s">
        <v>45</v>
      </c>
      <c r="O425" s="33"/>
      <c r="P425" s="179">
        <f t="shared" si="111"/>
        <v>0</v>
      </c>
      <c r="Q425" s="179">
        <v>0</v>
      </c>
      <c r="R425" s="179">
        <f t="shared" si="112"/>
        <v>0</v>
      </c>
      <c r="S425" s="179">
        <v>0</v>
      </c>
      <c r="T425" s="180">
        <f t="shared" si="113"/>
        <v>0</v>
      </c>
      <c r="AR425" s="15" t="s">
        <v>143</v>
      </c>
      <c r="AT425" s="15" t="s">
        <v>145</v>
      </c>
      <c r="AU425" s="15" t="s">
        <v>22</v>
      </c>
      <c r="AY425" s="15" t="s">
        <v>144</v>
      </c>
      <c r="BE425" s="181">
        <f t="shared" si="114"/>
        <v>0</v>
      </c>
      <c r="BF425" s="181">
        <f t="shared" si="115"/>
        <v>0</v>
      </c>
      <c r="BG425" s="181">
        <f t="shared" si="116"/>
        <v>0</v>
      </c>
      <c r="BH425" s="181">
        <f t="shared" si="117"/>
        <v>0</v>
      </c>
      <c r="BI425" s="181">
        <f t="shared" si="118"/>
        <v>0</v>
      </c>
      <c r="BJ425" s="15" t="s">
        <v>22</v>
      </c>
      <c r="BK425" s="181">
        <f t="shared" si="119"/>
        <v>0</v>
      </c>
      <c r="BL425" s="15" t="s">
        <v>143</v>
      </c>
      <c r="BM425" s="15" t="s">
        <v>3758</v>
      </c>
    </row>
    <row r="426" spans="2:65" s="1" customFormat="1" ht="22.5" customHeight="1">
      <c r="B426" s="32"/>
      <c r="C426" s="170" t="s">
        <v>3759</v>
      </c>
      <c r="D426" s="170" t="s">
        <v>145</v>
      </c>
      <c r="E426" s="171" t="s">
        <v>3760</v>
      </c>
      <c r="F426" s="172" t="s">
        <v>3761</v>
      </c>
      <c r="G426" s="173" t="s">
        <v>1550</v>
      </c>
      <c r="H426" s="174">
        <v>1.32</v>
      </c>
      <c r="I426" s="175"/>
      <c r="J426" s="176">
        <f t="shared" si="110"/>
        <v>0</v>
      </c>
      <c r="K426" s="172" t="s">
        <v>1286</v>
      </c>
      <c r="L426" s="52"/>
      <c r="M426" s="177" t="s">
        <v>20</v>
      </c>
      <c r="N426" s="178" t="s">
        <v>45</v>
      </c>
      <c r="O426" s="33"/>
      <c r="P426" s="179">
        <f t="shared" si="111"/>
        <v>0</v>
      </c>
      <c r="Q426" s="179">
        <v>0</v>
      </c>
      <c r="R426" s="179">
        <f t="shared" si="112"/>
        <v>0</v>
      </c>
      <c r="S426" s="179">
        <v>0</v>
      </c>
      <c r="T426" s="180">
        <f t="shared" si="113"/>
        <v>0</v>
      </c>
      <c r="AR426" s="15" t="s">
        <v>143</v>
      </c>
      <c r="AT426" s="15" t="s">
        <v>145</v>
      </c>
      <c r="AU426" s="15" t="s">
        <v>22</v>
      </c>
      <c r="AY426" s="15" t="s">
        <v>144</v>
      </c>
      <c r="BE426" s="181">
        <f t="shared" si="114"/>
        <v>0</v>
      </c>
      <c r="BF426" s="181">
        <f t="shared" si="115"/>
        <v>0</v>
      </c>
      <c r="BG426" s="181">
        <f t="shared" si="116"/>
        <v>0</v>
      </c>
      <c r="BH426" s="181">
        <f t="shared" si="117"/>
        <v>0</v>
      </c>
      <c r="BI426" s="181">
        <f t="shared" si="118"/>
        <v>0</v>
      </c>
      <c r="BJ426" s="15" t="s">
        <v>22</v>
      </c>
      <c r="BK426" s="181">
        <f t="shared" si="119"/>
        <v>0</v>
      </c>
      <c r="BL426" s="15" t="s">
        <v>143</v>
      </c>
      <c r="BM426" s="15" t="s">
        <v>3762</v>
      </c>
    </row>
    <row r="427" spans="2:65" s="1" customFormat="1" ht="22.5" customHeight="1">
      <c r="B427" s="32"/>
      <c r="C427" s="170" t="s">
        <v>3763</v>
      </c>
      <c r="D427" s="170" t="s">
        <v>145</v>
      </c>
      <c r="E427" s="171" t="s">
        <v>3764</v>
      </c>
      <c r="F427" s="172" t="s">
        <v>3765</v>
      </c>
      <c r="G427" s="173" t="s">
        <v>192</v>
      </c>
      <c r="H427" s="174">
        <v>22</v>
      </c>
      <c r="I427" s="175"/>
      <c r="J427" s="176">
        <f t="shared" si="110"/>
        <v>0</v>
      </c>
      <c r="K427" s="172" t="s">
        <v>1286</v>
      </c>
      <c r="L427" s="52"/>
      <c r="M427" s="177" t="s">
        <v>20</v>
      </c>
      <c r="N427" s="178" t="s">
        <v>45</v>
      </c>
      <c r="O427" s="33"/>
      <c r="P427" s="179">
        <f t="shared" si="111"/>
        <v>0</v>
      </c>
      <c r="Q427" s="179">
        <v>0</v>
      </c>
      <c r="R427" s="179">
        <f t="shared" si="112"/>
        <v>0</v>
      </c>
      <c r="S427" s="179">
        <v>0</v>
      </c>
      <c r="T427" s="180">
        <f t="shared" si="113"/>
        <v>0</v>
      </c>
      <c r="AR427" s="15" t="s">
        <v>143</v>
      </c>
      <c r="AT427" s="15" t="s">
        <v>145</v>
      </c>
      <c r="AU427" s="15" t="s">
        <v>22</v>
      </c>
      <c r="AY427" s="15" t="s">
        <v>144</v>
      </c>
      <c r="BE427" s="181">
        <f t="shared" si="114"/>
        <v>0</v>
      </c>
      <c r="BF427" s="181">
        <f t="shared" si="115"/>
        <v>0</v>
      </c>
      <c r="BG427" s="181">
        <f t="shared" si="116"/>
        <v>0</v>
      </c>
      <c r="BH427" s="181">
        <f t="shared" si="117"/>
        <v>0</v>
      </c>
      <c r="BI427" s="181">
        <f t="shared" si="118"/>
        <v>0</v>
      </c>
      <c r="BJ427" s="15" t="s">
        <v>22</v>
      </c>
      <c r="BK427" s="181">
        <f t="shared" si="119"/>
        <v>0</v>
      </c>
      <c r="BL427" s="15" t="s">
        <v>143</v>
      </c>
      <c r="BM427" s="15" t="s">
        <v>3766</v>
      </c>
    </row>
    <row r="428" spans="2:65" s="1" customFormat="1" ht="22.5" customHeight="1">
      <c r="B428" s="32"/>
      <c r="C428" s="170" t="s">
        <v>3767</v>
      </c>
      <c r="D428" s="170" t="s">
        <v>145</v>
      </c>
      <c r="E428" s="171" t="s">
        <v>3768</v>
      </c>
      <c r="F428" s="172" t="s">
        <v>3769</v>
      </c>
      <c r="G428" s="173" t="s">
        <v>376</v>
      </c>
      <c r="H428" s="174">
        <v>1</v>
      </c>
      <c r="I428" s="175"/>
      <c r="J428" s="176">
        <f t="shared" si="110"/>
        <v>0</v>
      </c>
      <c r="K428" s="172" t="s">
        <v>149</v>
      </c>
      <c r="L428" s="52"/>
      <c r="M428" s="177" t="s">
        <v>20</v>
      </c>
      <c r="N428" s="178" t="s">
        <v>45</v>
      </c>
      <c r="O428" s="33"/>
      <c r="P428" s="179">
        <f t="shared" si="111"/>
        <v>0</v>
      </c>
      <c r="Q428" s="179">
        <v>0</v>
      </c>
      <c r="R428" s="179">
        <f t="shared" si="112"/>
        <v>0</v>
      </c>
      <c r="S428" s="179">
        <v>0</v>
      </c>
      <c r="T428" s="180">
        <f t="shared" si="113"/>
        <v>0</v>
      </c>
      <c r="AR428" s="15" t="s">
        <v>143</v>
      </c>
      <c r="AT428" s="15" t="s">
        <v>145</v>
      </c>
      <c r="AU428" s="15" t="s">
        <v>22</v>
      </c>
      <c r="AY428" s="15" t="s">
        <v>144</v>
      </c>
      <c r="BE428" s="181">
        <f t="shared" si="114"/>
        <v>0</v>
      </c>
      <c r="BF428" s="181">
        <f t="shared" si="115"/>
        <v>0</v>
      </c>
      <c r="BG428" s="181">
        <f t="shared" si="116"/>
        <v>0</v>
      </c>
      <c r="BH428" s="181">
        <f t="shared" si="117"/>
        <v>0</v>
      </c>
      <c r="BI428" s="181">
        <f t="shared" si="118"/>
        <v>0</v>
      </c>
      <c r="BJ428" s="15" t="s">
        <v>22</v>
      </c>
      <c r="BK428" s="181">
        <f t="shared" si="119"/>
        <v>0</v>
      </c>
      <c r="BL428" s="15" t="s">
        <v>143</v>
      </c>
      <c r="BM428" s="15" t="s">
        <v>3770</v>
      </c>
    </row>
    <row r="429" spans="2:63" s="9" customFormat="1" ht="37.35" customHeight="1">
      <c r="B429" s="156"/>
      <c r="C429" s="157"/>
      <c r="D429" s="158" t="s">
        <v>73</v>
      </c>
      <c r="E429" s="159" t="s">
        <v>3771</v>
      </c>
      <c r="F429" s="159" t="s">
        <v>3772</v>
      </c>
      <c r="G429" s="157"/>
      <c r="H429" s="157"/>
      <c r="I429" s="160"/>
      <c r="J429" s="161">
        <f>BK429</f>
        <v>0</v>
      </c>
      <c r="K429" s="157"/>
      <c r="L429" s="162"/>
      <c r="M429" s="163"/>
      <c r="N429" s="164"/>
      <c r="O429" s="164"/>
      <c r="P429" s="165">
        <f>SUM(P430:P463)</f>
        <v>0</v>
      </c>
      <c r="Q429" s="164"/>
      <c r="R429" s="165">
        <f>SUM(R430:R463)</f>
        <v>0</v>
      </c>
      <c r="S429" s="164"/>
      <c r="T429" s="166">
        <f>SUM(T430:T463)</f>
        <v>0</v>
      </c>
      <c r="AR429" s="167" t="s">
        <v>143</v>
      </c>
      <c r="AT429" s="168" t="s">
        <v>73</v>
      </c>
      <c r="AU429" s="168" t="s">
        <v>74</v>
      </c>
      <c r="AY429" s="167" t="s">
        <v>144</v>
      </c>
      <c r="BK429" s="169">
        <f>SUM(BK430:BK463)</f>
        <v>0</v>
      </c>
    </row>
    <row r="430" spans="2:65" s="1" customFormat="1" ht="22.5" customHeight="1">
      <c r="B430" s="32"/>
      <c r="C430" s="170" t="s">
        <v>3773</v>
      </c>
      <c r="D430" s="170" t="s">
        <v>145</v>
      </c>
      <c r="E430" s="171" t="s">
        <v>3774</v>
      </c>
      <c r="F430" s="172" t="s">
        <v>3775</v>
      </c>
      <c r="G430" s="173" t="s">
        <v>1903</v>
      </c>
      <c r="H430" s="174">
        <v>15</v>
      </c>
      <c r="I430" s="175"/>
      <c r="J430" s="176">
        <f aca="true" t="shared" si="120" ref="J430:J463">ROUND(I430*H430,2)</f>
        <v>0</v>
      </c>
      <c r="K430" s="172" t="s">
        <v>1286</v>
      </c>
      <c r="L430" s="52"/>
      <c r="M430" s="177" t="s">
        <v>20</v>
      </c>
      <c r="N430" s="178" t="s">
        <v>45</v>
      </c>
      <c r="O430" s="33"/>
      <c r="P430" s="179">
        <f aca="true" t="shared" si="121" ref="P430:P463">O430*H430</f>
        <v>0</v>
      </c>
      <c r="Q430" s="179">
        <v>0</v>
      </c>
      <c r="R430" s="179">
        <f aca="true" t="shared" si="122" ref="R430:R463">Q430*H430</f>
        <v>0</v>
      </c>
      <c r="S430" s="179">
        <v>0</v>
      </c>
      <c r="T430" s="180">
        <f aca="true" t="shared" si="123" ref="T430:T463">S430*H430</f>
        <v>0</v>
      </c>
      <c r="AR430" s="15" t="s">
        <v>143</v>
      </c>
      <c r="AT430" s="15" t="s">
        <v>145</v>
      </c>
      <c r="AU430" s="15" t="s">
        <v>22</v>
      </c>
      <c r="AY430" s="15" t="s">
        <v>144</v>
      </c>
      <c r="BE430" s="181">
        <f aca="true" t="shared" si="124" ref="BE430:BE463">IF(N430="základní",J430,0)</f>
        <v>0</v>
      </c>
      <c r="BF430" s="181">
        <f aca="true" t="shared" si="125" ref="BF430:BF463">IF(N430="snížená",J430,0)</f>
        <v>0</v>
      </c>
      <c r="BG430" s="181">
        <f aca="true" t="shared" si="126" ref="BG430:BG463">IF(N430="zákl. přenesená",J430,0)</f>
        <v>0</v>
      </c>
      <c r="BH430" s="181">
        <f aca="true" t="shared" si="127" ref="BH430:BH463">IF(N430="sníž. přenesená",J430,0)</f>
        <v>0</v>
      </c>
      <c r="BI430" s="181">
        <f aca="true" t="shared" si="128" ref="BI430:BI463">IF(N430="nulová",J430,0)</f>
        <v>0</v>
      </c>
      <c r="BJ430" s="15" t="s">
        <v>22</v>
      </c>
      <c r="BK430" s="181">
        <f aca="true" t="shared" si="129" ref="BK430:BK463">ROUND(I430*H430,2)</f>
        <v>0</v>
      </c>
      <c r="BL430" s="15" t="s">
        <v>143</v>
      </c>
      <c r="BM430" s="15" t="s">
        <v>3776</v>
      </c>
    </row>
    <row r="431" spans="2:65" s="1" customFormat="1" ht="22.5" customHeight="1">
      <c r="B431" s="32"/>
      <c r="C431" s="170" t="s">
        <v>3777</v>
      </c>
      <c r="D431" s="170" t="s">
        <v>145</v>
      </c>
      <c r="E431" s="171" t="s">
        <v>3778</v>
      </c>
      <c r="F431" s="172" t="s">
        <v>3779</v>
      </c>
      <c r="G431" s="173" t="s">
        <v>1903</v>
      </c>
      <c r="H431" s="174">
        <v>3</v>
      </c>
      <c r="I431" s="175"/>
      <c r="J431" s="176">
        <f t="shared" si="120"/>
        <v>0</v>
      </c>
      <c r="K431" s="172" t="s">
        <v>1286</v>
      </c>
      <c r="L431" s="52"/>
      <c r="M431" s="177" t="s">
        <v>20</v>
      </c>
      <c r="N431" s="178" t="s">
        <v>45</v>
      </c>
      <c r="O431" s="33"/>
      <c r="P431" s="179">
        <f t="shared" si="121"/>
        <v>0</v>
      </c>
      <c r="Q431" s="179">
        <v>0</v>
      </c>
      <c r="R431" s="179">
        <f t="shared" si="122"/>
        <v>0</v>
      </c>
      <c r="S431" s="179">
        <v>0</v>
      </c>
      <c r="T431" s="180">
        <f t="shared" si="123"/>
        <v>0</v>
      </c>
      <c r="AR431" s="15" t="s">
        <v>143</v>
      </c>
      <c r="AT431" s="15" t="s">
        <v>145</v>
      </c>
      <c r="AU431" s="15" t="s">
        <v>22</v>
      </c>
      <c r="AY431" s="15" t="s">
        <v>144</v>
      </c>
      <c r="BE431" s="181">
        <f t="shared" si="124"/>
        <v>0</v>
      </c>
      <c r="BF431" s="181">
        <f t="shared" si="125"/>
        <v>0</v>
      </c>
      <c r="BG431" s="181">
        <f t="shared" si="126"/>
        <v>0</v>
      </c>
      <c r="BH431" s="181">
        <f t="shared" si="127"/>
        <v>0</v>
      </c>
      <c r="BI431" s="181">
        <f t="shared" si="128"/>
        <v>0</v>
      </c>
      <c r="BJ431" s="15" t="s">
        <v>22</v>
      </c>
      <c r="BK431" s="181">
        <f t="shared" si="129"/>
        <v>0</v>
      </c>
      <c r="BL431" s="15" t="s">
        <v>143</v>
      </c>
      <c r="BM431" s="15" t="s">
        <v>3780</v>
      </c>
    </row>
    <row r="432" spans="2:65" s="1" customFormat="1" ht="22.5" customHeight="1">
      <c r="B432" s="32"/>
      <c r="C432" s="170" t="s">
        <v>3781</v>
      </c>
      <c r="D432" s="170" t="s">
        <v>145</v>
      </c>
      <c r="E432" s="171" t="s">
        <v>3782</v>
      </c>
      <c r="F432" s="172" t="s">
        <v>3783</v>
      </c>
      <c r="G432" s="173" t="s">
        <v>1903</v>
      </c>
      <c r="H432" s="174">
        <v>15</v>
      </c>
      <c r="I432" s="175"/>
      <c r="J432" s="176">
        <f t="shared" si="120"/>
        <v>0</v>
      </c>
      <c r="K432" s="172" t="s">
        <v>1286</v>
      </c>
      <c r="L432" s="52"/>
      <c r="M432" s="177" t="s">
        <v>20</v>
      </c>
      <c r="N432" s="178" t="s">
        <v>45</v>
      </c>
      <c r="O432" s="33"/>
      <c r="P432" s="179">
        <f t="shared" si="121"/>
        <v>0</v>
      </c>
      <c r="Q432" s="179">
        <v>0</v>
      </c>
      <c r="R432" s="179">
        <f t="shared" si="122"/>
        <v>0</v>
      </c>
      <c r="S432" s="179">
        <v>0</v>
      </c>
      <c r="T432" s="180">
        <f t="shared" si="123"/>
        <v>0</v>
      </c>
      <c r="AR432" s="15" t="s">
        <v>143</v>
      </c>
      <c r="AT432" s="15" t="s">
        <v>145</v>
      </c>
      <c r="AU432" s="15" t="s">
        <v>22</v>
      </c>
      <c r="AY432" s="15" t="s">
        <v>144</v>
      </c>
      <c r="BE432" s="181">
        <f t="shared" si="124"/>
        <v>0</v>
      </c>
      <c r="BF432" s="181">
        <f t="shared" si="125"/>
        <v>0</v>
      </c>
      <c r="BG432" s="181">
        <f t="shared" si="126"/>
        <v>0</v>
      </c>
      <c r="BH432" s="181">
        <f t="shared" si="127"/>
        <v>0</v>
      </c>
      <c r="BI432" s="181">
        <f t="shared" si="128"/>
        <v>0</v>
      </c>
      <c r="BJ432" s="15" t="s">
        <v>22</v>
      </c>
      <c r="BK432" s="181">
        <f t="shared" si="129"/>
        <v>0</v>
      </c>
      <c r="BL432" s="15" t="s">
        <v>143</v>
      </c>
      <c r="BM432" s="15" t="s">
        <v>3784</v>
      </c>
    </row>
    <row r="433" spans="2:65" s="1" customFormat="1" ht="22.5" customHeight="1">
      <c r="B433" s="32"/>
      <c r="C433" s="170" t="s">
        <v>3785</v>
      </c>
      <c r="D433" s="170" t="s">
        <v>145</v>
      </c>
      <c r="E433" s="171" t="s">
        <v>3786</v>
      </c>
      <c r="F433" s="172" t="s">
        <v>3787</v>
      </c>
      <c r="G433" s="173" t="s">
        <v>1903</v>
      </c>
      <c r="H433" s="174">
        <v>3</v>
      </c>
      <c r="I433" s="175"/>
      <c r="J433" s="176">
        <f t="shared" si="120"/>
        <v>0</v>
      </c>
      <c r="K433" s="172" t="s">
        <v>1286</v>
      </c>
      <c r="L433" s="52"/>
      <c r="M433" s="177" t="s">
        <v>20</v>
      </c>
      <c r="N433" s="178" t="s">
        <v>45</v>
      </c>
      <c r="O433" s="33"/>
      <c r="P433" s="179">
        <f t="shared" si="121"/>
        <v>0</v>
      </c>
      <c r="Q433" s="179">
        <v>0</v>
      </c>
      <c r="R433" s="179">
        <f t="shared" si="122"/>
        <v>0</v>
      </c>
      <c r="S433" s="179">
        <v>0</v>
      </c>
      <c r="T433" s="180">
        <f t="shared" si="123"/>
        <v>0</v>
      </c>
      <c r="AR433" s="15" t="s">
        <v>143</v>
      </c>
      <c r="AT433" s="15" t="s">
        <v>145</v>
      </c>
      <c r="AU433" s="15" t="s">
        <v>22</v>
      </c>
      <c r="AY433" s="15" t="s">
        <v>144</v>
      </c>
      <c r="BE433" s="181">
        <f t="shared" si="124"/>
        <v>0</v>
      </c>
      <c r="BF433" s="181">
        <f t="shared" si="125"/>
        <v>0</v>
      </c>
      <c r="BG433" s="181">
        <f t="shared" si="126"/>
        <v>0</v>
      </c>
      <c r="BH433" s="181">
        <f t="shared" si="127"/>
        <v>0</v>
      </c>
      <c r="BI433" s="181">
        <f t="shared" si="128"/>
        <v>0</v>
      </c>
      <c r="BJ433" s="15" t="s">
        <v>22</v>
      </c>
      <c r="BK433" s="181">
        <f t="shared" si="129"/>
        <v>0</v>
      </c>
      <c r="BL433" s="15" t="s">
        <v>143</v>
      </c>
      <c r="BM433" s="15" t="s">
        <v>3788</v>
      </c>
    </row>
    <row r="434" spans="2:65" s="1" customFormat="1" ht="22.5" customHeight="1">
      <c r="B434" s="32"/>
      <c r="C434" s="170" t="s">
        <v>3789</v>
      </c>
      <c r="D434" s="170" t="s">
        <v>145</v>
      </c>
      <c r="E434" s="171" t="s">
        <v>3790</v>
      </c>
      <c r="F434" s="172" t="s">
        <v>3791</v>
      </c>
      <c r="G434" s="173" t="s">
        <v>1550</v>
      </c>
      <c r="H434" s="174">
        <v>26</v>
      </c>
      <c r="I434" s="175"/>
      <c r="J434" s="176">
        <f t="shared" si="120"/>
        <v>0</v>
      </c>
      <c r="K434" s="172" t="s">
        <v>1286</v>
      </c>
      <c r="L434" s="52"/>
      <c r="M434" s="177" t="s">
        <v>20</v>
      </c>
      <c r="N434" s="178" t="s">
        <v>45</v>
      </c>
      <c r="O434" s="33"/>
      <c r="P434" s="179">
        <f t="shared" si="121"/>
        <v>0</v>
      </c>
      <c r="Q434" s="179">
        <v>0</v>
      </c>
      <c r="R434" s="179">
        <f t="shared" si="122"/>
        <v>0</v>
      </c>
      <c r="S434" s="179">
        <v>0</v>
      </c>
      <c r="T434" s="180">
        <f t="shared" si="123"/>
        <v>0</v>
      </c>
      <c r="AR434" s="15" t="s">
        <v>143</v>
      </c>
      <c r="AT434" s="15" t="s">
        <v>145</v>
      </c>
      <c r="AU434" s="15" t="s">
        <v>22</v>
      </c>
      <c r="AY434" s="15" t="s">
        <v>144</v>
      </c>
      <c r="BE434" s="181">
        <f t="shared" si="124"/>
        <v>0</v>
      </c>
      <c r="BF434" s="181">
        <f t="shared" si="125"/>
        <v>0</v>
      </c>
      <c r="BG434" s="181">
        <f t="shared" si="126"/>
        <v>0</v>
      </c>
      <c r="BH434" s="181">
        <f t="shared" si="127"/>
        <v>0</v>
      </c>
      <c r="BI434" s="181">
        <f t="shared" si="128"/>
        <v>0</v>
      </c>
      <c r="BJ434" s="15" t="s">
        <v>22</v>
      </c>
      <c r="BK434" s="181">
        <f t="shared" si="129"/>
        <v>0</v>
      </c>
      <c r="BL434" s="15" t="s">
        <v>143</v>
      </c>
      <c r="BM434" s="15" t="s">
        <v>3792</v>
      </c>
    </row>
    <row r="435" spans="2:65" s="1" customFormat="1" ht="22.5" customHeight="1">
      <c r="B435" s="32"/>
      <c r="C435" s="170" t="s">
        <v>3793</v>
      </c>
      <c r="D435" s="170" t="s">
        <v>145</v>
      </c>
      <c r="E435" s="171" t="s">
        <v>3794</v>
      </c>
      <c r="F435" s="172" t="s">
        <v>3795</v>
      </c>
      <c r="G435" s="173" t="s">
        <v>1550</v>
      </c>
      <c r="H435" s="174">
        <v>600</v>
      </c>
      <c r="I435" s="175"/>
      <c r="J435" s="176">
        <f t="shared" si="120"/>
        <v>0</v>
      </c>
      <c r="K435" s="172" t="s">
        <v>1286</v>
      </c>
      <c r="L435" s="52"/>
      <c r="M435" s="177" t="s">
        <v>20</v>
      </c>
      <c r="N435" s="178" t="s">
        <v>45</v>
      </c>
      <c r="O435" s="33"/>
      <c r="P435" s="179">
        <f t="shared" si="121"/>
        <v>0</v>
      </c>
      <c r="Q435" s="179">
        <v>0</v>
      </c>
      <c r="R435" s="179">
        <f t="shared" si="122"/>
        <v>0</v>
      </c>
      <c r="S435" s="179">
        <v>0</v>
      </c>
      <c r="T435" s="180">
        <f t="shared" si="123"/>
        <v>0</v>
      </c>
      <c r="AR435" s="15" t="s">
        <v>143</v>
      </c>
      <c r="AT435" s="15" t="s">
        <v>145</v>
      </c>
      <c r="AU435" s="15" t="s">
        <v>22</v>
      </c>
      <c r="AY435" s="15" t="s">
        <v>144</v>
      </c>
      <c r="BE435" s="181">
        <f t="shared" si="124"/>
        <v>0</v>
      </c>
      <c r="BF435" s="181">
        <f t="shared" si="125"/>
        <v>0</v>
      </c>
      <c r="BG435" s="181">
        <f t="shared" si="126"/>
        <v>0</v>
      </c>
      <c r="BH435" s="181">
        <f t="shared" si="127"/>
        <v>0</v>
      </c>
      <c r="BI435" s="181">
        <f t="shared" si="128"/>
        <v>0</v>
      </c>
      <c r="BJ435" s="15" t="s">
        <v>22</v>
      </c>
      <c r="BK435" s="181">
        <f t="shared" si="129"/>
        <v>0</v>
      </c>
      <c r="BL435" s="15" t="s">
        <v>143</v>
      </c>
      <c r="BM435" s="15" t="s">
        <v>3796</v>
      </c>
    </row>
    <row r="436" spans="2:65" s="1" customFormat="1" ht="22.5" customHeight="1">
      <c r="B436" s="32"/>
      <c r="C436" s="170" t="s">
        <v>3797</v>
      </c>
      <c r="D436" s="170" t="s">
        <v>145</v>
      </c>
      <c r="E436" s="171" t="s">
        <v>3798</v>
      </c>
      <c r="F436" s="172" t="s">
        <v>3799</v>
      </c>
      <c r="G436" s="173" t="s">
        <v>1903</v>
      </c>
      <c r="H436" s="174">
        <v>60</v>
      </c>
      <c r="I436" s="175"/>
      <c r="J436" s="176">
        <f t="shared" si="120"/>
        <v>0</v>
      </c>
      <c r="K436" s="172" t="s">
        <v>1286</v>
      </c>
      <c r="L436" s="52"/>
      <c r="M436" s="177" t="s">
        <v>20</v>
      </c>
      <c r="N436" s="178" t="s">
        <v>45</v>
      </c>
      <c r="O436" s="33"/>
      <c r="P436" s="179">
        <f t="shared" si="121"/>
        <v>0</v>
      </c>
      <c r="Q436" s="179">
        <v>0</v>
      </c>
      <c r="R436" s="179">
        <f t="shared" si="122"/>
        <v>0</v>
      </c>
      <c r="S436" s="179">
        <v>0</v>
      </c>
      <c r="T436" s="180">
        <f t="shared" si="123"/>
        <v>0</v>
      </c>
      <c r="AR436" s="15" t="s">
        <v>143</v>
      </c>
      <c r="AT436" s="15" t="s">
        <v>145</v>
      </c>
      <c r="AU436" s="15" t="s">
        <v>22</v>
      </c>
      <c r="AY436" s="15" t="s">
        <v>144</v>
      </c>
      <c r="BE436" s="181">
        <f t="shared" si="124"/>
        <v>0</v>
      </c>
      <c r="BF436" s="181">
        <f t="shared" si="125"/>
        <v>0</v>
      </c>
      <c r="BG436" s="181">
        <f t="shared" si="126"/>
        <v>0</v>
      </c>
      <c r="BH436" s="181">
        <f t="shared" si="127"/>
        <v>0</v>
      </c>
      <c r="BI436" s="181">
        <f t="shared" si="128"/>
        <v>0</v>
      </c>
      <c r="BJ436" s="15" t="s">
        <v>22</v>
      </c>
      <c r="BK436" s="181">
        <f t="shared" si="129"/>
        <v>0</v>
      </c>
      <c r="BL436" s="15" t="s">
        <v>143</v>
      </c>
      <c r="BM436" s="15" t="s">
        <v>3800</v>
      </c>
    </row>
    <row r="437" spans="2:65" s="1" customFormat="1" ht="22.5" customHeight="1">
      <c r="B437" s="32"/>
      <c r="C437" s="170" t="s">
        <v>3801</v>
      </c>
      <c r="D437" s="170" t="s">
        <v>145</v>
      </c>
      <c r="E437" s="171" t="s">
        <v>3802</v>
      </c>
      <c r="F437" s="172" t="s">
        <v>3803</v>
      </c>
      <c r="G437" s="173" t="s">
        <v>1903</v>
      </c>
      <c r="H437" s="174">
        <v>8</v>
      </c>
      <c r="I437" s="175"/>
      <c r="J437" s="176">
        <f t="shared" si="120"/>
        <v>0</v>
      </c>
      <c r="K437" s="172" t="s">
        <v>1286</v>
      </c>
      <c r="L437" s="52"/>
      <c r="M437" s="177" t="s">
        <v>20</v>
      </c>
      <c r="N437" s="178" t="s">
        <v>45</v>
      </c>
      <c r="O437" s="33"/>
      <c r="P437" s="179">
        <f t="shared" si="121"/>
        <v>0</v>
      </c>
      <c r="Q437" s="179">
        <v>0</v>
      </c>
      <c r="R437" s="179">
        <f t="shared" si="122"/>
        <v>0</v>
      </c>
      <c r="S437" s="179">
        <v>0</v>
      </c>
      <c r="T437" s="180">
        <f t="shared" si="123"/>
        <v>0</v>
      </c>
      <c r="AR437" s="15" t="s">
        <v>143</v>
      </c>
      <c r="AT437" s="15" t="s">
        <v>145</v>
      </c>
      <c r="AU437" s="15" t="s">
        <v>22</v>
      </c>
      <c r="AY437" s="15" t="s">
        <v>144</v>
      </c>
      <c r="BE437" s="181">
        <f t="shared" si="124"/>
        <v>0</v>
      </c>
      <c r="BF437" s="181">
        <f t="shared" si="125"/>
        <v>0</v>
      </c>
      <c r="BG437" s="181">
        <f t="shared" si="126"/>
        <v>0</v>
      </c>
      <c r="BH437" s="181">
        <f t="shared" si="127"/>
        <v>0</v>
      </c>
      <c r="BI437" s="181">
        <f t="shared" si="128"/>
        <v>0</v>
      </c>
      <c r="BJ437" s="15" t="s">
        <v>22</v>
      </c>
      <c r="BK437" s="181">
        <f t="shared" si="129"/>
        <v>0</v>
      </c>
      <c r="BL437" s="15" t="s">
        <v>143</v>
      </c>
      <c r="BM437" s="15" t="s">
        <v>3804</v>
      </c>
    </row>
    <row r="438" spans="2:65" s="1" customFormat="1" ht="22.5" customHeight="1">
      <c r="B438" s="32"/>
      <c r="C438" s="170" t="s">
        <v>3805</v>
      </c>
      <c r="D438" s="170" t="s">
        <v>145</v>
      </c>
      <c r="E438" s="171" t="s">
        <v>3806</v>
      </c>
      <c r="F438" s="172" t="s">
        <v>3807</v>
      </c>
      <c r="G438" s="173" t="s">
        <v>1550</v>
      </c>
      <c r="H438" s="174">
        <v>600</v>
      </c>
      <c r="I438" s="175"/>
      <c r="J438" s="176">
        <f t="shared" si="120"/>
        <v>0</v>
      </c>
      <c r="K438" s="172" t="s">
        <v>3808</v>
      </c>
      <c r="L438" s="52"/>
      <c r="M438" s="177" t="s">
        <v>20</v>
      </c>
      <c r="N438" s="178" t="s">
        <v>45</v>
      </c>
      <c r="O438" s="33"/>
      <c r="P438" s="179">
        <f t="shared" si="121"/>
        <v>0</v>
      </c>
      <c r="Q438" s="179">
        <v>0</v>
      </c>
      <c r="R438" s="179">
        <f t="shared" si="122"/>
        <v>0</v>
      </c>
      <c r="S438" s="179">
        <v>0</v>
      </c>
      <c r="T438" s="180">
        <f t="shared" si="123"/>
        <v>0</v>
      </c>
      <c r="AR438" s="15" t="s">
        <v>143</v>
      </c>
      <c r="AT438" s="15" t="s">
        <v>145</v>
      </c>
      <c r="AU438" s="15" t="s">
        <v>22</v>
      </c>
      <c r="AY438" s="15" t="s">
        <v>144</v>
      </c>
      <c r="BE438" s="181">
        <f t="shared" si="124"/>
        <v>0</v>
      </c>
      <c r="BF438" s="181">
        <f t="shared" si="125"/>
        <v>0</v>
      </c>
      <c r="BG438" s="181">
        <f t="shared" si="126"/>
        <v>0</v>
      </c>
      <c r="BH438" s="181">
        <f t="shared" si="127"/>
        <v>0</v>
      </c>
      <c r="BI438" s="181">
        <f t="shared" si="128"/>
        <v>0</v>
      </c>
      <c r="BJ438" s="15" t="s">
        <v>22</v>
      </c>
      <c r="BK438" s="181">
        <f t="shared" si="129"/>
        <v>0</v>
      </c>
      <c r="BL438" s="15" t="s">
        <v>143</v>
      </c>
      <c r="BM438" s="15" t="s">
        <v>3809</v>
      </c>
    </row>
    <row r="439" spans="2:65" s="1" customFormat="1" ht="22.5" customHeight="1">
      <c r="B439" s="32"/>
      <c r="C439" s="170" t="s">
        <v>3810</v>
      </c>
      <c r="D439" s="170" t="s">
        <v>145</v>
      </c>
      <c r="E439" s="171" t="s">
        <v>3811</v>
      </c>
      <c r="F439" s="172" t="s">
        <v>3812</v>
      </c>
      <c r="G439" s="173" t="s">
        <v>381</v>
      </c>
      <c r="H439" s="174">
        <v>20</v>
      </c>
      <c r="I439" s="175"/>
      <c r="J439" s="176">
        <f t="shared" si="120"/>
        <v>0</v>
      </c>
      <c r="K439" s="172" t="s">
        <v>1286</v>
      </c>
      <c r="L439" s="52"/>
      <c r="M439" s="177" t="s">
        <v>20</v>
      </c>
      <c r="N439" s="178" t="s">
        <v>45</v>
      </c>
      <c r="O439" s="33"/>
      <c r="P439" s="179">
        <f t="shared" si="121"/>
        <v>0</v>
      </c>
      <c r="Q439" s="179">
        <v>0</v>
      </c>
      <c r="R439" s="179">
        <f t="shared" si="122"/>
        <v>0</v>
      </c>
      <c r="S439" s="179">
        <v>0</v>
      </c>
      <c r="T439" s="180">
        <f t="shared" si="123"/>
        <v>0</v>
      </c>
      <c r="AR439" s="15" t="s">
        <v>143</v>
      </c>
      <c r="AT439" s="15" t="s">
        <v>145</v>
      </c>
      <c r="AU439" s="15" t="s">
        <v>22</v>
      </c>
      <c r="AY439" s="15" t="s">
        <v>144</v>
      </c>
      <c r="BE439" s="181">
        <f t="shared" si="124"/>
        <v>0</v>
      </c>
      <c r="BF439" s="181">
        <f t="shared" si="125"/>
        <v>0</v>
      </c>
      <c r="BG439" s="181">
        <f t="shared" si="126"/>
        <v>0</v>
      </c>
      <c r="BH439" s="181">
        <f t="shared" si="127"/>
        <v>0</v>
      </c>
      <c r="BI439" s="181">
        <f t="shared" si="128"/>
        <v>0</v>
      </c>
      <c r="BJ439" s="15" t="s">
        <v>22</v>
      </c>
      <c r="BK439" s="181">
        <f t="shared" si="129"/>
        <v>0</v>
      </c>
      <c r="BL439" s="15" t="s">
        <v>143</v>
      </c>
      <c r="BM439" s="15" t="s">
        <v>3813</v>
      </c>
    </row>
    <row r="440" spans="2:65" s="1" customFormat="1" ht="22.5" customHeight="1">
      <c r="B440" s="32"/>
      <c r="C440" s="170" t="s">
        <v>3814</v>
      </c>
      <c r="D440" s="170" t="s">
        <v>145</v>
      </c>
      <c r="E440" s="171" t="s">
        <v>3815</v>
      </c>
      <c r="F440" s="172" t="s">
        <v>3816</v>
      </c>
      <c r="G440" s="173" t="s">
        <v>1903</v>
      </c>
      <c r="H440" s="174">
        <v>8</v>
      </c>
      <c r="I440" s="175"/>
      <c r="J440" s="176">
        <f t="shared" si="120"/>
        <v>0</v>
      </c>
      <c r="K440" s="172" t="s">
        <v>1286</v>
      </c>
      <c r="L440" s="52"/>
      <c r="M440" s="177" t="s">
        <v>20</v>
      </c>
      <c r="N440" s="178" t="s">
        <v>45</v>
      </c>
      <c r="O440" s="33"/>
      <c r="P440" s="179">
        <f t="shared" si="121"/>
        <v>0</v>
      </c>
      <c r="Q440" s="179">
        <v>0</v>
      </c>
      <c r="R440" s="179">
        <f t="shared" si="122"/>
        <v>0</v>
      </c>
      <c r="S440" s="179">
        <v>0</v>
      </c>
      <c r="T440" s="180">
        <f t="shared" si="123"/>
        <v>0</v>
      </c>
      <c r="AR440" s="15" t="s">
        <v>143</v>
      </c>
      <c r="AT440" s="15" t="s">
        <v>145</v>
      </c>
      <c r="AU440" s="15" t="s">
        <v>22</v>
      </c>
      <c r="AY440" s="15" t="s">
        <v>144</v>
      </c>
      <c r="BE440" s="181">
        <f t="shared" si="124"/>
        <v>0</v>
      </c>
      <c r="BF440" s="181">
        <f t="shared" si="125"/>
        <v>0</v>
      </c>
      <c r="BG440" s="181">
        <f t="shared" si="126"/>
        <v>0</v>
      </c>
      <c r="BH440" s="181">
        <f t="shared" si="127"/>
        <v>0</v>
      </c>
      <c r="BI440" s="181">
        <f t="shared" si="128"/>
        <v>0</v>
      </c>
      <c r="BJ440" s="15" t="s">
        <v>22</v>
      </c>
      <c r="BK440" s="181">
        <f t="shared" si="129"/>
        <v>0</v>
      </c>
      <c r="BL440" s="15" t="s">
        <v>143</v>
      </c>
      <c r="BM440" s="15" t="s">
        <v>3817</v>
      </c>
    </row>
    <row r="441" spans="2:65" s="1" customFormat="1" ht="22.5" customHeight="1">
      <c r="B441" s="32"/>
      <c r="C441" s="170" t="s">
        <v>3818</v>
      </c>
      <c r="D441" s="170" t="s">
        <v>145</v>
      </c>
      <c r="E441" s="171" t="s">
        <v>3819</v>
      </c>
      <c r="F441" s="172" t="s">
        <v>3820</v>
      </c>
      <c r="G441" s="173" t="s">
        <v>1903</v>
      </c>
      <c r="H441" s="174">
        <v>8.24</v>
      </c>
      <c r="I441" s="175"/>
      <c r="J441" s="176">
        <f t="shared" si="120"/>
        <v>0</v>
      </c>
      <c r="K441" s="172" t="s">
        <v>1286</v>
      </c>
      <c r="L441" s="52"/>
      <c r="M441" s="177" t="s">
        <v>20</v>
      </c>
      <c r="N441" s="178" t="s">
        <v>45</v>
      </c>
      <c r="O441" s="33"/>
      <c r="P441" s="179">
        <f t="shared" si="121"/>
        <v>0</v>
      </c>
      <c r="Q441" s="179">
        <v>0</v>
      </c>
      <c r="R441" s="179">
        <f t="shared" si="122"/>
        <v>0</v>
      </c>
      <c r="S441" s="179">
        <v>0</v>
      </c>
      <c r="T441" s="180">
        <f t="shared" si="123"/>
        <v>0</v>
      </c>
      <c r="AR441" s="15" t="s">
        <v>143</v>
      </c>
      <c r="AT441" s="15" t="s">
        <v>145</v>
      </c>
      <c r="AU441" s="15" t="s">
        <v>22</v>
      </c>
      <c r="AY441" s="15" t="s">
        <v>144</v>
      </c>
      <c r="BE441" s="181">
        <f t="shared" si="124"/>
        <v>0</v>
      </c>
      <c r="BF441" s="181">
        <f t="shared" si="125"/>
        <v>0</v>
      </c>
      <c r="BG441" s="181">
        <f t="shared" si="126"/>
        <v>0</v>
      </c>
      <c r="BH441" s="181">
        <f t="shared" si="127"/>
        <v>0</v>
      </c>
      <c r="BI441" s="181">
        <f t="shared" si="128"/>
        <v>0</v>
      </c>
      <c r="BJ441" s="15" t="s">
        <v>22</v>
      </c>
      <c r="BK441" s="181">
        <f t="shared" si="129"/>
        <v>0</v>
      </c>
      <c r="BL441" s="15" t="s">
        <v>143</v>
      </c>
      <c r="BM441" s="15" t="s">
        <v>3821</v>
      </c>
    </row>
    <row r="442" spans="2:65" s="1" customFormat="1" ht="22.5" customHeight="1">
      <c r="B442" s="32"/>
      <c r="C442" s="170" t="s">
        <v>3822</v>
      </c>
      <c r="D442" s="170" t="s">
        <v>145</v>
      </c>
      <c r="E442" s="171" t="s">
        <v>3823</v>
      </c>
      <c r="F442" s="172" t="s">
        <v>3824</v>
      </c>
      <c r="G442" s="173" t="s">
        <v>1903</v>
      </c>
      <c r="H442" s="174">
        <v>60</v>
      </c>
      <c r="I442" s="175"/>
      <c r="J442" s="176">
        <f t="shared" si="120"/>
        <v>0</v>
      </c>
      <c r="K442" s="172" t="s">
        <v>1286</v>
      </c>
      <c r="L442" s="52"/>
      <c r="M442" s="177" t="s">
        <v>20</v>
      </c>
      <c r="N442" s="178" t="s">
        <v>45</v>
      </c>
      <c r="O442" s="33"/>
      <c r="P442" s="179">
        <f t="shared" si="121"/>
        <v>0</v>
      </c>
      <c r="Q442" s="179">
        <v>0</v>
      </c>
      <c r="R442" s="179">
        <f t="shared" si="122"/>
        <v>0</v>
      </c>
      <c r="S442" s="179">
        <v>0</v>
      </c>
      <c r="T442" s="180">
        <f t="shared" si="123"/>
        <v>0</v>
      </c>
      <c r="AR442" s="15" t="s">
        <v>143</v>
      </c>
      <c r="AT442" s="15" t="s">
        <v>145</v>
      </c>
      <c r="AU442" s="15" t="s">
        <v>22</v>
      </c>
      <c r="AY442" s="15" t="s">
        <v>144</v>
      </c>
      <c r="BE442" s="181">
        <f t="shared" si="124"/>
        <v>0</v>
      </c>
      <c r="BF442" s="181">
        <f t="shared" si="125"/>
        <v>0</v>
      </c>
      <c r="BG442" s="181">
        <f t="shared" si="126"/>
        <v>0</v>
      </c>
      <c r="BH442" s="181">
        <f t="shared" si="127"/>
        <v>0</v>
      </c>
      <c r="BI442" s="181">
        <f t="shared" si="128"/>
        <v>0</v>
      </c>
      <c r="BJ442" s="15" t="s">
        <v>22</v>
      </c>
      <c r="BK442" s="181">
        <f t="shared" si="129"/>
        <v>0</v>
      </c>
      <c r="BL442" s="15" t="s">
        <v>143</v>
      </c>
      <c r="BM442" s="15" t="s">
        <v>3825</v>
      </c>
    </row>
    <row r="443" spans="2:65" s="1" customFormat="1" ht="22.5" customHeight="1">
      <c r="B443" s="32"/>
      <c r="C443" s="170" t="s">
        <v>3826</v>
      </c>
      <c r="D443" s="170" t="s">
        <v>145</v>
      </c>
      <c r="E443" s="171" t="s">
        <v>3827</v>
      </c>
      <c r="F443" s="172" t="s">
        <v>3828</v>
      </c>
      <c r="G443" s="173" t="s">
        <v>1903</v>
      </c>
      <c r="H443" s="174">
        <v>61.8</v>
      </c>
      <c r="I443" s="175"/>
      <c r="J443" s="176">
        <f t="shared" si="120"/>
        <v>0</v>
      </c>
      <c r="K443" s="172" t="s">
        <v>1286</v>
      </c>
      <c r="L443" s="52"/>
      <c r="M443" s="177" t="s">
        <v>20</v>
      </c>
      <c r="N443" s="178" t="s">
        <v>45</v>
      </c>
      <c r="O443" s="33"/>
      <c r="P443" s="179">
        <f t="shared" si="121"/>
        <v>0</v>
      </c>
      <c r="Q443" s="179">
        <v>0</v>
      </c>
      <c r="R443" s="179">
        <f t="shared" si="122"/>
        <v>0</v>
      </c>
      <c r="S443" s="179">
        <v>0</v>
      </c>
      <c r="T443" s="180">
        <f t="shared" si="123"/>
        <v>0</v>
      </c>
      <c r="AR443" s="15" t="s">
        <v>143</v>
      </c>
      <c r="AT443" s="15" t="s">
        <v>145</v>
      </c>
      <c r="AU443" s="15" t="s">
        <v>22</v>
      </c>
      <c r="AY443" s="15" t="s">
        <v>144</v>
      </c>
      <c r="BE443" s="181">
        <f t="shared" si="124"/>
        <v>0</v>
      </c>
      <c r="BF443" s="181">
        <f t="shared" si="125"/>
        <v>0</v>
      </c>
      <c r="BG443" s="181">
        <f t="shared" si="126"/>
        <v>0</v>
      </c>
      <c r="BH443" s="181">
        <f t="shared" si="127"/>
        <v>0</v>
      </c>
      <c r="BI443" s="181">
        <f t="shared" si="128"/>
        <v>0</v>
      </c>
      <c r="BJ443" s="15" t="s">
        <v>22</v>
      </c>
      <c r="BK443" s="181">
        <f t="shared" si="129"/>
        <v>0</v>
      </c>
      <c r="BL443" s="15" t="s">
        <v>143</v>
      </c>
      <c r="BM443" s="15" t="s">
        <v>3829</v>
      </c>
    </row>
    <row r="444" spans="2:65" s="1" customFormat="1" ht="22.5" customHeight="1">
      <c r="B444" s="32"/>
      <c r="C444" s="170" t="s">
        <v>3830</v>
      </c>
      <c r="D444" s="170" t="s">
        <v>145</v>
      </c>
      <c r="E444" s="171" t="s">
        <v>3831</v>
      </c>
      <c r="F444" s="172" t="s">
        <v>3832</v>
      </c>
      <c r="G444" s="173" t="s">
        <v>1903</v>
      </c>
      <c r="H444" s="174">
        <v>8</v>
      </c>
      <c r="I444" s="175"/>
      <c r="J444" s="176">
        <f t="shared" si="120"/>
        <v>0</v>
      </c>
      <c r="K444" s="172" t="s">
        <v>1286</v>
      </c>
      <c r="L444" s="52"/>
      <c r="M444" s="177" t="s">
        <v>20</v>
      </c>
      <c r="N444" s="178" t="s">
        <v>45</v>
      </c>
      <c r="O444" s="33"/>
      <c r="P444" s="179">
        <f t="shared" si="121"/>
        <v>0</v>
      </c>
      <c r="Q444" s="179">
        <v>0</v>
      </c>
      <c r="R444" s="179">
        <f t="shared" si="122"/>
        <v>0</v>
      </c>
      <c r="S444" s="179">
        <v>0</v>
      </c>
      <c r="T444" s="180">
        <f t="shared" si="123"/>
        <v>0</v>
      </c>
      <c r="AR444" s="15" t="s">
        <v>143</v>
      </c>
      <c r="AT444" s="15" t="s">
        <v>145</v>
      </c>
      <c r="AU444" s="15" t="s">
        <v>22</v>
      </c>
      <c r="AY444" s="15" t="s">
        <v>144</v>
      </c>
      <c r="BE444" s="181">
        <f t="shared" si="124"/>
        <v>0</v>
      </c>
      <c r="BF444" s="181">
        <f t="shared" si="125"/>
        <v>0</v>
      </c>
      <c r="BG444" s="181">
        <f t="shared" si="126"/>
        <v>0</v>
      </c>
      <c r="BH444" s="181">
        <f t="shared" si="127"/>
        <v>0</v>
      </c>
      <c r="BI444" s="181">
        <f t="shared" si="128"/>
        <v>0</v>
      </c>
      <c r="BJ444" s="15" t="s">
        <v>22</v>
      </c>
      <c r="BK444" s="181">
        <f t="shared" si="129"/>
        <v>0</v>
      </c>
      <c r="BL444" s="15" t="s">
        <v>143</v>
      </c>
      <c r="BM444" s="15" t="s">
        <v>3833</v>
      </c>
    </row>
    <row r="445" spans="2:65" s="1" customFormat="1" ht="22.5" customHeight="1">
      <c r="B445" s="32"/>
      <c r="C445" s="170" t="s">
        <v>3834</v>
      </c>
      <c r="D445" s="170" t="s">
        <v>145</v>
      </c>
      <c r="E445" s="171" t="s">
        <v>3835</v>
      </c>
      <c r="F445" s="172" t="s">
        <v>3836</v>
      </c>
      <c r="G445" s="173" t="s">
        <v>1903</v>
      </c>
      <c r="H445" s="174">
        <v>24</v>
      </c>
      <c r="I445" s="175"/>
      <c r="J445" s="176">
        <f t="shared" si="120"/>
        <v>0</v>
      </c>
      <c r="K445" s="172" t="s">
        <v>1286</v>
      </c>
      <c r="L445" s="52"/>
      <c r="M445" s="177" t="s">
        <v>20</v>
      </c>
      <c r="N445" s="178" t="s">
        <v>45</v>
      </c>
      <c r="O445" s="33"/>
      <c r="P445" s="179">
        <f t="shared" si="121"/>
        <v>0</v>
      </c>
      <c r="Q445" s="179">
        <v>0</v>
      </c>
      <c r="R445" s="179">
        <f t="shared" si="122"/>
        <v>0</v>
      </c>
      <c r="S445" s="179">
        <v>0</v>
      </c>
      <c r="T445" s="180">
        <f t="shared" si="123"/>
        <v>0</v>
      </c>
      <c r="AR445" s="15" t="s">
        <v>143</v>
      </c>
      <c r="AT445" s="15" t="s">
        <v>145</v>
      </c>
      <c r="AU445" s="15" t="s">
        <v>22</v>
      </c>
      <c r="AY445" s="15" t="s">
        <v>144</v>
      </c>
      <c r="BE445" s="181">
        <f t="shared" si="124"/>
        <v>0</v>
      </c>
      <c r="BF445" s="181">
        <f t="shared" si="125"/>
        <v>0</v>
      </c>
      <c r="BG445" s="181">
        <f t="shared" si="126"/>
        <v>0</v>
      </c>
      <c r="BH445" s="181">
        <f t="shared" si="127"/>
        <v>0</v>
      </c>
      <c r="BI445" s="181">
        <f t="shared" si="128"/>
        <v>0</v>
      </c>
      <c r="BJ445" s="15" t="s">
        <v>22</v>
      </c>
      <c r="BK445" s="181">
        <f t="shared" si="129"/>
        <v>0</v>
      </c>
      <c r="BL445" s="15" t="s">
        <v>143</v>
      </c>
      <c r="BM445" s="15" t="s">
        <v>3837</v>
      </c>
    </row>
    <row r="446" spans="2:65" s="1" customFormat="1" ht="22.5" customHeight="1">
      <c r="B446" s="32"/>
      <c r="C446" s="170" t="s">
        <v>3838</v>
      </c>
      <c r="D446" s="170" t="s">
        <v>145</v>
      </c>
      <c r="E446" s="171" t="s">
        <v>3839</v>
      </c>
      <c r="F446" s="172" t="s">
        <v>3840</v>
      </c>
      <c r="G446" s="173" t="s">
        <v>1550</v>
      </c>
      <c r="H446" s="174">
        <v>600</v>
      </c>
      <c r="I446" s="175"/>
      <c r="J446" s="176">
        <f t="shared" si="120"/>
        <v>0</v>
      </c>
      <c r="K446" s="172" t="s">
        <v>1286</v>
      </c>
      <c r="L446" s="52"/>
      <c r="M446" s="177" t="s">
        <v>20</v>
      </c>
      <c r="N446" s="178" t="s">
        <v>45</v>
      </c>
      <c r="O446" s="33"/>
      <c r="P446" s="179">
        <f t="shared" si="121"/>
        <v>0</v>
      </c>
      <c r="Q446" s="179">
        <v>0</v>
      </c>
      <c r="R446" s="179">
        <f t="shared" si="122"/>
        <v>0</v>
      </c>
      <c r="S446" s="179">
        <v>0</v>
      </c>
      <c r="T446" s="180">
        <f t="shared" si="123"/>
        <v>0</v>
      </c>
      <c r="AR446" s="15" t="s">
        <v>143</v>
      </c>
      <c r="AT446" s="15" t="s">
        <v>145</v>
      </c>
      <c r="AU446" s="15" t="s">
        <v>22</v>
      </c>
      <c r="AY446" s="15" t="s">
        <v>144</v>
      </c>
      <c r="BE446" s="181">
        <f t="shared" si="124"/>
        <v>0</v>
      </c>
      <c r="BF446" s="181">
        <f t="shared" si="125"/>
        <v>0</v>
      </c>
      <c r="BG446" s="181">
        <f t="shared" si="126"/>
        <v>0</v>
      </c>
      <c r="BH446" s="181">
        <f t="shared" si="127"/>
        <v>0</v>
      </c>
      <c r="BI446" s="181">
        <f t="shared" si="128"/>
        <v>0</v>
      </c>
      <c r="BJ446" s="15" t="s">
        <v>22</v>
      </c>
      <c r="BK446" s="181">
        <f t="shared" si="129"/>
        <v>0</v>
      </c>
      <c r="BL446" s="15" t="s">
        <v>143</v>
      </c>
      <c r="BM446" s="15" t="s">
        <v>3841</v>
      </c>
    </row>
    <row r="447" spans="2:65" s="1" customFormat="1" ht="22.5" customHeight="1">
      <c r="B447" s="32"/>
      <c r="C447" s="170" t="s">
        <v>3842</v>
      </c>
      <c r="D447" s="170" t="s">
        <v>145</v>
      </c>
      <c r="E447" s="171" t="s">
        <v>3843</v>
      </c>
      <c r="F447" s="172" t="s">
        <v>3844</v>
      </c>
      <c r="G447" s="173" t="s">
        <v>3845</v>
      </c>
      <c r="H447" s="174">
        <v>1</v>
      </c>
      <c r="I447" s="175"/>
      <c r="J447" s="176">
        <f t="shared" si="120"/>
        <v>0</v>
      </c>
      <c r="K447" s="172" t="s">
        <v>1286</v>
      </c>
      <c r="L447" s="52"/>
      <c r="M447" s="177" t="s">
        <v>20</v>
      </c>
      <c r="N447" s="178" t="s">
        <v>45</v>
      </c>
      <c r="O447" s="33"/>
      <c r="P447" s="179">
        <f t="shared" si="121"/>
        <v>0</v>
      </c>
      <c r="Q447" s="179">
        <v>0</v>
      </c>
      <c r="R447" s="179">
        <f t="shared" si="122"/>
        <v>0</v>
      </c>
      <c r="S447" s="179">
        <v>0</v>
      </c>
      <c r="T447" s="180">
        <f t="shared" si="123"/>
        <v>0</v>
      </c>
      <c r="AR447" s="15" t="s">
        <v>143</v>
      </c>
      <c r="AT447" s="15" t="s">
        <v>145</v>
      </c>
      <c r="AU447" s="15" t="s">
        <v>22</v>
      </c>
      <c r="AY447" s="15" t="s">
        <v>144</v>
      </c>
      <c r="BE447" s="181">
        <f t="shared" si="124"/>
        <v>0</v>
      </c>
      <c r="BF447" s="181">
        <f t="shared" si="125"/>
        <v>0</v>
      </c>
      <c r="BG447" s="181">
        <f t="shared" si="126"/>
        <v>0</v>
      </c>
      <c r="BH447" s="181">
        <f t="shared" si="127"/>
        <v>0</v>
      </c>
      <c r="BI447" s="181">
        <f t="shared" si="128"/>
        <v>0</v>
      </c>
      <c r="BJ447" s="15" t="s">
        <v>22</v>
      </c>
      <c r="BK447" s="181">
        <f t="shared" si="129"/>
        <v>0</v>
      </c>
      <c r="BL447" s="15" t="s">
        <v>143</v>
      </c>
      <c r="BM447" s="15" t="s">
        <v>3846</v>
      </c>
    </row>
    <row r="448" spans="2:65" s="1" customFormat="1" ht="22.5" customHeight="1">
      <c r="B448" s="32"/>
      <c r="C448" s="170" t="s">
        <v>3847</v>
      </c>
      <c r="D448" s="170" t="s">
        <v>145</v>
      </c>
      <c r="E448" s="171" t="s">
        <v>3848</v>
      </c>
      <c r="F448" s="172" t="s">
        <v>3849</v>
      </c>
      <c r="G448" s="173" t="s">
        <v>1550</v>
      </c>
      <c r="H448" s="174">
        <v>37.5</v>
      </c>
      <c r="I448" s="175"/>
      <c r="J448" s="176">
        <f t="shared" si="120"/>
        <v>0</v>
      </c>
      <c r="K448" s="172" t="s">
        <v>1286</v>
      </c>
      <c r="L448" s="52"/>
      <c r="M448" s="177" t="s">
        <v>20</v>
      </c>
      <c r="N448" s="178" t="s">
        <v>45</v>
      </c>
      <c r="O448" s="33"/>
      <c r="P448" s="179">
        <f t="shared" si="121"/>
        <v>0</v>
      </c>
      <c r="Q448" s="179">
        <v>0</v>
      </c>
      <c r="R448" s="179">
        <f t="shared" si="122"/>
        <v>0</v>
      </c>
      <c r="S448" s="179">
        <v>0</v>
      </c>
      <c r="T448" s="180">
        <f t="shared" si="123"/>
        <v>0</v>
      </c>
      <c r="AR448" s="15" t="s">
        <v>143</v>
      </c>
      <c r="AT448" s="15" t="s">
        <v>145</v>
      </c>
      <c r="AU448" s="15" t="s">
        <v>22</v>
      </c>
      <c r="AY448" s="15" t="s">
        <v>144</v>
      </c>
      <c r="BE448" s="181">
        <f t="shared" si="124"/>
        <v>0</v>
      </c>
      <c r="BF448" s="181">
        <f t="shared" si="125"/>
        <v>0</v>
      </c>
      <c r="BG448" s="181">
        <f t="shared" si="126"/>
        <v>0</v>
      </c>
      <c r="BH448" s="181">
        <f t="shared" si="127"/>
        <v>0</v>
      </c>
      <c r="BI448" s="181">
        <f t="shared" si="128"/>
        <v>0</v>
      </c>
      <c r="BJ448" s="15" t="s">
        <v>22</v>
      </c>
      <c r="BK448" s="181">
        <f t="shared" si="129"/>
        <v>0</v>
      </c>
      <c r="BL448" s="15" t="s">
        <v>143</v>
      </c>
      <c r="BM448" s="15" t="s">
        <v>3850</v>
      </c>
    </row>
    <row r="449" spans="2:65" s="1" customFormat="1" ht="22.5" customHeight="1">
      <c r="B449" s="32"/>
      <c r="C449" s="170" t="s">
        <v>3851</v>
      </c>
      <c r="D449" s="170" t="s">
        <v>145</v>
      </c>
      <c r="E449" s="171" t="s">
        <v>3852</v>
      </c>
      <c r="F449" s="172" t="s">
        <v>3853</v>
      </c>
      <c r="G449" s="173" t="s">
        <v>1550</v>
      </c>
      <c r="H449" s="174">
        <v>37.5</v>
      </c>
      <c r="I449" s="175"/>
      <c r="J449" s="176">
        <f t="shared" si="120"/>
        <v>0</v>
      </c>
      <c r="K449" s="172" t="s">
        <v>1286</v>
      </c>
      <c r="L449" s="52"/>
      <c r="M449" s="177" t="s">
        <v>20</v>
      </c>
      <c r="N449" s="178" t="s">
        <v>45</v>
      </c>
      <c r="O449" s="33"/>
      <c r="P449" s="179">
        <f t="shared" si="121"/>
        <v>0</v>
      </c>
      <c r="Q449" s="179">
        <v>0</v>
      </c>
      <c r="R449" s="179">
        <f t="shared" si="122"/>
        <v>0</v>
      </c>
      <c r="S449" s="179">
        <v>0</v>
      </c>
      <c r="T449" s="180">
        <f t="shared" si="123"/>
        <v>0</v>
      </c>
      <c r="AR449" s="15" t="s">
        <v>143</v>
      </c>
      <c r="AT449" s="15" t="s">
        <v>145</v>
      </c>
      <c r="AU449" s="15" t="s">
        <v>22</v>
      </c>
      <c r="AY449" s="15" t="s">
        <v>144</v>
      </c>
      <c r="BE449" s="181">
        <f t="shared" si="124"/>
        <v>0</v>
      </c>
      <c r="BF449" s="181">
        <f t="shared" si="125"/>
        <v>0</v>
      </c>
      <c r="BG449" s="181">
        <f t="shared" si="126"/>
        <v>0</v>
      </c>
      <c r="BH449" s="181">
        <f t="shared" si="127"/>
        <v>0</v>
      </c>
      <c r="BI449" s="181">
        <f t="shared" si="128"/>
        <v>0</v>
      </c>
      <c r="BJ449" s="15" t="s">
        <v>22</v>
      </c>
      <c r="BK449" s="181">
        <f t="shared" si="129"/>
        <v>0</v>
      </c>
      <c r="BL449" s="15" t="s">
        <v>143</v>
      </c>
      <c r="BM449" s="15" t="s">
        <v>3854</v>
      </c>
    </row>
    <row r="450" spans="2:65" s="1" customFormat="1" ht="22.5" customHeight="1">
      <c r="B450" s="32"/>
      <c r="C450" s="170" t="s">
        <v>3855</v>
      </c>
      <c r="D450" s="170" t="s">
        <v>145</v>
      </c>
      <c r="E450" s="171" t="s">
        <v>3856</v>
      </c>
      <c r="F450" s="172" t="s">
        <v>3857</v>
      </c>
      <c r="G450" s="173" t="s">
        <v>1903</v>
      </c>
      <c r="H450" s="174">
        <v>195</v>
      </c>
      <c r="I450" s="175"/>
      <c r="J450" s="176">
        <f t="shared" si="120"/>
        <v>0</v>
      </c>
      <c r="K450" s="172" t="s">
        <v>1286</v>
      </c>
      <c r="L450" s="52"/>
      <c r="M450" s="177" t="s">
        <v>20</v>
      </c>
      <c r="N450" s="178" t="s">
        <v>45</v>
      </c>
      <c r="O450" s="33"/>
      <c r="P450" s="179">
        <f t="shared" si="121"/>
        <v>0</v>
      </c>
      <c r="Q450" s="179">
        <v>0</v>
      </c>
      <c r="R450" s="179">
        <f t="shared" si="122"/>
        <v>0</v>
      </c>
      <c r="S450" s="179">
        <v>0</v>
      </c>
      <c r="T450" s="180">
        <f t="shared" si="123"/>
        <v>0</v>
      </c>
      <c r="AR450" s="15" t="s">
        <v>143</v>
      </c>
      <c r="AT450" s="15" t="s">
        <v>145</v>
      </c>
      <c r="AU450" s="15" t="s">
        <v>22</v>
      </c>
      <c r="AY450" s="15" t="s">
        <v>144</v>
      </c>
      <c r="BE450" s="181">
        <f t="shared" si="124"/>
        <v>0</v>
      </c>
      <c r="BF450" s="181">
        <f t="shared" si="125"/>
        <v>0</v>
      </c>
      <c r="BG450" s="181">
        <f t="shared" si="126"/>
        <v>0</v>
      </c>
      <c r="BH450" s="181">
        <f t="shared" si="127"/>
        <v>0</v>
      </c>
      <c r="BI450" s="181">
        <f t="shared" si="128"/>
        <v>0</v>
      </c>
      <c r="BJ450" s="15" t="s">
        <v>22</v>
      </c>
      <c r="BK450" s="181">
        <f t="shared" si="129"/>
        <v>0</v>
      </c>
      <c r="BL450" s="15" t="s">
        <v>143</v>
      </c>
      <c r="BM450" s="15" t="s">
        <v>3858</v>
      </c>
    </row>
    <row r="451" spans="2:65" s="1" customFormat="1" ht="22.5" customHeight="1">
      <c r="B451" s="32"/>
      <c r="C451" s="170" t="s">
        <v>3859</v>
      </c>
      <c r="D451" s="170" t="s">
        <v>145</v>
      </c>
      <c r="E451" s="171" t="s">
        <v>3860</v>
      </c>
      <c r="F451" s="172" t="s">
        <v>3861</v>
      </c>
      <c r="G451" s="173" t="s">
        <v>1903</v>
      </c>
      <c r="H451" s="174">
        <v>10.3</v>
      </c>
      <c r="I451" s="175"/>
      <c r="J451" s="176">
        <f t="shared" si="120"/>
        <v>0</v>
      </c>
      <c r="K451" s="172" t="s">
        <v>149</v>
      </c>
      <c r="L451" s="52"/>
      <c r="M451" s="177" t="s">
        <v>20</v>
      </c>
      <c r="N451" s="178" t="s">
        <v>45</v>
      </c>
      <c r="O451" s="33"/>
      <c r="P451" s="179">
        <f t="shared" si="121"/>
        <v>0</v>
      </c>
      <c r="Q451" s="179">
        <v>0</v>
      </c>
      <c r="R451" s="179">
        <f t="shared" si="122"/>
        <v>0</v>
      </c>
      <c r="S451" s="179">
        <v>0</v>
      </c>
      <c r="T451" s="180">
        <f t="shared" si="123"/>
        <v>0</v>
      </c>
      <c r="AR451" s="15" t="s">
        <v>143</v>
      </c>
      <c r="AT451" s="15" t="s">
        <v>145</v>
      </c>
      <c r="AU451" s="15" t="s">
        <v>22</v>
      </c>
      <c r="AY451" s="15" t="s">
        <v>144</v>
      </c>
      <c r="BE451" s="181">
        <f t="shared" si="124"/>
        <v>0</v>
      </c>
      <c r="BF451" s="181">
        <f t="shared" si="125"/>
        <v>0</v>
      </c>
      <c r="BG451" s="181">
        <f t="shared" si="126"/>
        <v>0</v>
      </c>
      <c r="BH451" s="181">
        <f t="shared" si="127"/>
        <v>0</v>
      </c>
      <c r="BI451" s="181">
        <f t="shared" si="128"/>
        <v>0</v>
      </c>
      <c r="BJ451" s="15" t="s">
        <v>22</v>
      </c>
      <c r="BK451" s="181">
        <f t="shared" si="129"/>
        <v>0</v>
      </c>
      <c r="BL451" s="15" t="s">
        <v>143</v>
      </c>
      <c r="BM451" s="15" t="s">
        <v>3862</v>
      </c>
    </row>
    <row r="452" spans="2:65" s="1" customFormat="1" ht="22.5" customHeight="1">
      <c r="B452" s="32"/>
      <c r="C452" s="170" t="s">
        <v>3863</v>
      </c>
      <c r="D452" s="170" t="s">
        <v>145</v>
      </c>
      <c r="E452" s="171" t="s">
        <v>3864</v>
      </c>
      <c r="F452" s="172" t="s">
        <v>3865</v>
      </c>
      <c r="G452" s="173" t="s">
        <v>1903</v>
      </c>
      <c r="H452" s="174">
        <v>66.95</v>
      </c>
      <c r="I452" s="175"/>
      <c r="J452" s="176">
        <f t="shared" si="120"/>
        <v>0</v>
      </c>
      <c r="K452" s="172" t="s">
        <v>149</v>
      </c>
      <c r="L452" s="52"/>
      <c r="M452" s="177" t="s">
        <v>20</v>
      </c>
      <c r="N452" s="178" t="s">
        <v>45</v>
      </c>
      <c r="O452" s="33"/>
      <c r="P452" s="179">
        <f t="shared" si="121"/>
        <v>0</v>
      </c>
      <c r="Q452" s="179">
        <v>0</v>
      </c>
      <c r="R452" s="179">
        <f t="shared" si="122"/>
        <v>0</v>
      </c>
      <c r="S452" s="179">
        <v>0</v>
      </c>
      <c r="T452" s="180">
        <f t="shared" si="123"/>
        <v>0</v>
      </c>
      <c r="AR452" s="15" t="s">
        <v>143</v>
      </c>
      <c r="AT452" s="15" t="s">
        <v>145</v>
      </c>
      <c r="AU452" s="15" t="s">
        <v>22</v>
      </c>
      <c r="AY452" s="15" t="s">
        <v>144</v>
      </c>
      <c r="BE452" s="181">
        <f t="shared" si="124"/>
        <v>0</v>
      </c>
      <c r="BF452" s="181">
        <f t="shared" si="125"/>
        <v>0</v>
      </c>
      <c r="BG452" s="181">
        <f t="shared" si="126"/>
        <v>0</v>
      </c>
      <c r="BH452" s="181">
        <f t="shared" si="127"/>
        <v>0</v>
      </c>
      <c r="BI452" s="181">
        <f t="shared" si="128"/>
        <v>0</v>
      </c>
      <c r="BJ452" s="15" t="s">
        <v>22</v>
      </c>
      <c r="BK452" s="181">
        <f t="shared" si="129"/>
        <v>0</v>
      </c>
      <c r="BL452" s="15" t="s">
        <v>143</v>
      </c>
      <c r="BM452" s="15" t="s">
        <v>3866</v>
      </c>
    </row>
    <row r="453" spans="2:65" s="1" customFormat="1" ht="22.5" customHeight="1">
      <c r="B453" s="32"/>
      <c r="C453" s="170" t="s">
        <v>3867</v>
      </c>
      <c r="D453" s="170" t="s">
        <v>145</v>
      </c>
      <c r="E453" s="171" t="s">
        <v>3868</v>
      </c>
      <c r="F453" s="172" t="s">
        <v>3869</v>
      </c>
      <c r="G453" s="173" t="s">
        <v>1903</v>
      </c>
      <c r="H453" s="174">
        <v>51.5</v>
      </c>
      <c r="I453" s="175"/>
      <c r="J453" s="176">
        <f t="shared" si="120"/>
        <v>0</v>
      </c>
      <c r="K453" s="172" t="s">
        <v>149</v>
      </c>
      <c r="L453" s="52"/>
      <c r="M453" s="177" t="s">
        <v>20</v>
      </c>
      <c r="N453" s="178" t="s">
        <v>45</v>
      </c>
      <c r="O453" s="33"/>
      <c r="P453" s="179">
        <f t="shared" si="121"/>
        <v>0</v>
      </c>
      <c r="Q453" s="179">
        <v>0</v>
      </c>
      <c r="R453" s="179">
        <f t="shared" si="122"/>
        <v>0</v>
      </c>
      <c r="S453" s="179">
        <v>0</v>
      </c>
      <c r="T453" s="180">
        <f t="shared" si="123"/>
        <v>0</v>
      </c>
      <c r="AR453" s="15" t="s">
        <v>143</v>
      </c>
      <c r="AT453" s="15" t="s">
        <v>145</v>
      </c>
      <c r="AU453" s="15" t="s">
        <v>22</v>
      </c>
      <c r="AY453" s="15" t="s">
        <v>144</v>
      </c>
      <c r="BE453" s="181">
        <f t="shared" si="124"/>
        <v>0</v>
      </c>
      <c r="BF453" s="181">
        <f t="shared" si="125"/>
        <v>0</v>
      </c>
      <c r="BG453" s="181">
        <f t="shared" si="126"/>
        <v>0</v>
      </c>
      <c r="BH453" s="181">
        <f t="shared" si="127"/>
        <v>0</v>
      </c>
      <c r="BI453" s="181">
        <f t="shared" si="128"/>
        <v>0</v>
      </c>
      <c r="BJ453" s="15" t="s">
        <v>22</v>
      </c>
      <c r="BK453" s="181">
        <f t="shared" si="129"/>
        <v>0</v>
      </c>
      <c r="BL453" s="15" t="s">
        <v>143</v>
      </c>
      <c r="BM453" s="15" t="s">
        <v>3870</v>
      </c>
    </row>
    <row r="454" spans="2:65" s="1" customFormat="1" ht="22.5" customHeight="1">
      <c r="B454" s="32"/>
      <c r="C454" s="170" t="s">
        <v>3871</v>
      </c>
      <c r="D454" s="170" t="s">
        <v>145</v>
      </c>
      <c r="E454" s="171" t="s">
        <v>3872</v>
      </c>
      <c r="F454" s="172" t="s">
        <v>3873</v>
      </c>
      <c r="G454" s="173" t="s">
        <v>1903</v>
      </c>
      <c r="H454" s="174">
        <v>51.5</v>
      </c>
      <c r="I454" s="175"/>
      <c r="J454" s="176">
        <f t="shared" si="120"/>
        <v>0</v>
      </c>
      <c r="K454" s="172" t="s">
        <v>149</v>
      </c>
      <c r="L454" s="52"/>
      <c r="M454" s="177" t="s">
        <v>20</v>
      </c>
      <c r="N454" s="178" t="s">
        <v>45</v>
      </c>
      <c r="O454" s="33"/>
      <c r="P454" s="179">
        <f t="shared" si="121"/>
        <v>0</v>
      </c>
      <c r="Q454" s="179">
        <v>0</v>
      </c>
      <c r="R454" s="179">
        <f t="shared" si="122"/>
        <v>0</v>
      </c>
      <c r="S454" s="179">
        <v>0</v>
      </c>
      <c r="T454" s="180">
        <f t="shared" si="123"/>
        <v>0</v>
      </c>
      <c r="AR454" s="15" t="s">
        <v>143</v>
      </c>
      <c r="AT454" s="15" t="s">
        <v>145</v>
      </c>
      <c r="AU454" s="15" t="s">
        <v>22</v>
      </c>
      <c r="AY454" s="15" t="s">
        <v>144</v>
      </c>
      <c r="BE454" s="181">
        <f t="shared" si="124"/>
        <v>0</v>
      </c>
      <c r="BF454" s="181">
        <f t="shared" si="125"/>
        <v>0</v>
      </c>
      <c r="BG454" s="181">
        <f t="shared" si="126"/>
        <v>0</v>
      </c>
      <c r="BH454" s="181">
        <f t="shared" si="127"/>
        <v>0</v>
      </c>
      <c r="BI454" s="181">
        <f t="shared" si="128"/>
        <v>0</v>
      </c>
      <c r="BJ454" s="15" t="s">
        <v>22</v>
      </c>
      <c r="BK454" s="181">
        <f t="shared" si="129"/>
        <v>0</v>
      </c>
      <c r="BL454" s="15" t="s">
        <v>143</v>
      </c>
      <c r="BM454" s="15" t="s">
        <v>3874</v>
      </c>
    </row>
    <row r="455" spans="2:65" s="1" customFormat="1" ht="22.5" customHeight="1">
      <c r="B455" s="32"/>
      <c r="C455" s="170" t="s">
        <v>3875</v>
      </c>
      <c r="D455" s="170" t="s">
        <v>145</v>
      </c>
      <c r="E455" s="171" t="s">
        <v>3876</v>
      </c>
      <c r="F455" s="172" t="s">
        <v>3877</v>
      </c>
      <c r="G455" s="173" t="s">
        <v>1903</v>
      </c>
      <c r="H455" s="174">
        <v>20.6</v>
      </c>
      <c r="I455" s="175"/>
      <c r="J455" s="176">
        <f t="shared" si="120"/>
        <v>0</v>
      </c>
      <c r="K455" s="172" t="s">
        <v>149</v>
      </c>
      <c r="L455" s="52"/>
      <c r="M455" s="177" t="s">
        <v>20</v>
      </c>
      <c r="N455" s="178" t="s">
        <v>45</v>
      </c>
      <c r="O455" s="33"/>
      <c r="P455" s="179">
        <f t="shared" si="121"/>
        <v>0</v>
      </c>
      <c r="Q455" s="179">
        <v>0</v>
      </c>
      <c r="R455" s="179">
        <f t="shared" si="122"/>
        <v>0</v>
      </c>
      <c r="S455" s="179">
        <v>0</v>
      </c>
      <c r="T455" s="180">
        <f t="shared" si="123"/>
        <v>0</v>
      </c>
      <c r="AR455" s="15" t="s">
        <v>143</v>
      </c>
      <c r="AT455" s="15" t="s">
        <v>145</v>
      </c>
      <c r="AU455" s="15" t="s">
        <v>22</v>
      </c>
      <c r="AY455" s="15" t="s">
        <v>144</v>
      </c>
      <c r="BE455" s="181">
        <f t="shared" si="124"/>
        <v>0</v>
      </c>
      <c r="BF455" s="181">
        <f t="shared" si="125"/>
        <v>0</v>
      </c>
      <c r="BG455" s="181">
        <f t="shared" si="126"/>
        <v>0</v>
      </c>
      <c r="BH455" s="181">
        <f t="shared" si="127"/>
        <v>0</v>
      </c>
      <c r="BI455" s="181">
        <f t="shared" si="128"/>
        <v>0</v>
      </c>
      <c r="BJ455" s="15" t="s">
        <v>22</v>
      </c>
      <c r="BK455" s="181">
        <f t="shared" si="129"/>
        <v>0</v>
      </c>
      <c r="BL455" s="15" t="s">
        <v>143</v>
      </c>
      <c r="BM455" s="15" t="s">
        <v>3878</v>
      </c>
    </row>
    <row r="456" spans="2:65" s="1" customFormat="1" ht="22.5" customHeight="1">
      <c r="B456" s="32"/>
      <c r="C456" s="170" t="s">
        <v>3879</v>
      </c>
      <c r="D456" s="170" t="s">
        <v>145</v>
      </c>
      <c r="E456" s="171" t="s">
        <v>3880</v>
      </c>
      <c r="F456" s="172" t="s">
        <v>3881</v>
      </c>
      <c r="G456" s="173" t="s">
        <v>1550</v>
      </c>
      <c r="H456" s="174">
        <v>82.5</v>
      </c>
      <c r="I456" s="175"/>
      <c r="J456" s="176">
        <f t="shared" si="120"/>
        <v>0</v>
      </c>
      <c r="K456" s="172" t="s">
        <v>1286</v>
      </c>
      <c r="L456" s="52"/>
      <c r="M456" s="177" t="s">
        <v>20</v>
      </c>
      <c r="N456" s="178" t="s">
        <v>45</v>
      </c>
      <c r="O456" s="33"/>
      <c r="P456" s="179">
        <f t="shared" si="121"/>
        <v>0</v>
      </c>
      <c r="Q456" s="179">
        <v>0</v>
      </c>
      <c r="R456" s="179">
        <f t="shared" si="122"/>
        <v>0</v>
      </c>
      <c r="S456" s="179">
        <v>0</v>
      </c>
      <c r="T456" s="180">
        <f t="shared" si="123"/>
        <v>0</v>
      </c>
      <c r="AR456" s="15" t="s">
        <v>143</v>
      </c>
      <c r="AT456" s="15" t="s">
        <v>145</v>
      </c>
      <c r="AU456" s="15" t="s">
        <v>22</v>
      </c>
      <c r="AY456" s="15" t="s">
        <v>144</v>
      </c>
      <c r="BE456" s="181">
        <f t="shared" si="124"/>
        <v>0</v>
      </c>
      <c r="BF456" s="181">
        <f t="shared" si="125"/>
        <v>0</v>
      </c>
      <c r="BG456" s="181">
        <f t="shared" si="126"/>
        <v>0</v>
      </c>
      <c r="BH456" s="181">
        <f t="shared" si="127"/>
        <v>0</v>
      </c>
      <c r="BI456" s="181">
        <f t="shared" si="128"/>
        <v>0</v>
      </c>
      <c r="BJ456" s="15" t="s">
        <v>22</v>
      </c>
      <c r="BK456" s="181">
        <f t="shared" si="129"/>
        <v>0</v>
      </c>
      <c r="BL456" s="15" t="s">
        <v>143</v>
      </c>
      <c r="BM456" s="15" t="s">
        <v>3882</v>
      </c>
    </row>
    <row r="457" spans="2:65" s="1" customFormat="1" ht="22.5" customHeight="1">
      <c r="B457" s="32"/>
      <c r="C457" s="170" t="s">
        <v>3883</v>
      </c>
      <c r="D457" s="170" t="s">
        <v>145</v>
      </c>
      <c r="E457" s="171" t="s">
        <v>3884</v>
      </c>
      <c r="F457" s="172" t="s">
        <v>3885</v>
      </c>
      <c r="G457" s="173" t="s">
        <v>1550</v>
      </c>
      <c r="H457" s="174">
        <v>90.75</v>
      </c>
      <c r="I457" s="175"/>
      <c r="J457" s="176">
        <f t="shared" si="120"/>
        <v>0</v>
      </c>
      <c r="K457" s="172" t="s">
        <v>149</v>
      </c>
      <c r="L457" s="52"/>
      <c r="M457" s="177" t="s">
        <v>20</v>
      </c>
      <c r="N457" s="178" t="s">
        <v>45</v>
      </c>
      <c r="O457" s="33"/>
      <c r="P457" s="179">
        <f t="shared" si="121"/>
        <v>0</v>
      </c>
      <c r="Q457" s="179">
        <v>0</v>
      </c>
      <c r="R457" s="179">
        <f t="shared" si="122"/>
        <v>0</v>
      </c>
      <c r="S457" s="179">
        <v>0</v>
      </c>
      <c r="T457" s="180">
        <f t="shared" si="123"/>
        <v>0</v>
      </c>
      <c r="AR457" s="15" t="s">
        <v>143</v>
      </c>
      <c r="AT457" s="15" t="s">
        <v>145</v>
      </c>
      <c r="AU457" s="15" t="s">
        <v>22</v>
      </c>
      <c r="AY457" s="15" t="s">
        <v>144</v>
      </c>
      <c r="BE457" s="181">
        <f t="shared" si="124"/>
        <v>0</v>
      </c>
      <c r="BF457" s="181">
        <f t="shared" si="125"/>
        <v>0</v>
      </c>
      <c r="BG457" s="181">
        <f t="shared" si="126"/>
        <v>0</v>
      </c>
      <c r="BH457" s="181">
        <f t="shared" si="127"/>
        <v>0</v>
      </c>
      <c r="BI457" s="181">
        <f t="shared" si="128"/>
        <v>0</v>
      </c>
      <c r="BJ457" s="15" t="s">
        <v>22</v>
      </c>
      <c r="BK457" s="181">
        <f t="shared" si="129"/>
        <v>0</v>
      </c>
      <c r="BL457" s="15" t="s">
        <v>143</v>
      </c>
      <c r="BM457" s="15" t="s">
        <v>3886</v>
      </c>
    </row>
    <row r="458" spans="2:65" s="1" customFormat="1" ht="22.5" customHeight="1">
      <c r="B458" s="32"/>
      <c r="C458" s="170" t="s">
        <v>3887</v>
      </c>
      <c r="D458" s="170" t="s">
        <v>145</v>
      </c>
      <c r="E458" s="171" t="s">
        <v>3888</v>
      </c>
      <c r="F458" s="172" t="s">
        <v>3889</v>
      </c>
      <c r="G458" s="173" t="s">
        <v>1550</v>
      </c>
      <c r="H458" s="174">
        <v>37.5</v>
      </c>
      <c r="I458" s="175"/>
      <c r="J458" s="176">
        <f t="shared" si="120"/>
        <v>0</v>
      </c>
      <c r="K458" s="172" t="s">
        <v>1286</v>
      </c>
      <c r="L458" s="52"/>
      <c r="M458" s="177" t="s">
        <v>20</v>
      </c>
      <c r="N458" s="178" t="s">
        <v>45</v>
      </c>
      <c r="O458" s="33"/>
      <c r="P458" s="179">
        <f t="shared" si="121"/>
        <v>0</v>
      </c>
      <c r="Q458" s="179">
        <v>0</v>
      </c>
      <c r="R458" s="179">
        <f t="shared" si="122"/>
        <v>0</v>
      </c>
      <c r="S458" s="179">
        <v>0</v>
      </c>
      <c r="T458" s="180">
        <f t="shared" si="123"/>
        <v>0</v>
      </c>
      <c r="AR458" s="15" t="s">
        <v>143</v>
      </c>
      <c r="AT458" s="15" t="s">
        <v>145</v>
      </c>
      <c r="AU458" s="15" t="s">
        <v>22</v>
      </c>
      <c r="AY458" s="15" t="s">
        <v>144</v>
      </c>
      <c r="BE458" s="181">
        <f t="shared" si="124"/>
        <v>0</v>
      </c>
      <c r="BF458" s="181">
        <f t="shared" si="125"/>
        <v>0</v>
      </c>
      <c r="BG458" s="181">
        <f t="shared" si="126"/>
        <v>0</v>
      </c>
      <c r="BH458" s="181">
        <f t="shared" si="127"/>
        <v>0</v>
      </c>
      <c r="BI458" s="181">
        <f t="shared" si="128"/>
        <v>0</v>
      </c>
      <c r="BJ458" s="15" t="s">
        <v>22</v>
      </c>
      <c r="BK458" s="181">
        <f t="shared" si="129"/>
        <v>0</v>
      </c>
      <c r="BL458" s="15" t="s">
        <v>143</v>
      </c>
      <c r="BM458" s="15" t="s">
        <v>3890</v>
      </c>
    </row>
    <row r="459" spans="2:65" s="1" customFormat="1" ht="22.5" customHeight="1">
      <c r="B459" s="32"/>
      <c r="C459" s="170" t="s">
        <v>3891</v>
      </c>
      <c r="D459" s="170" t="s">
        <v>145</v>
      </c>
      <c r="E459" s="171" t="s">
        <v>3892</v>
      </c>
      <c r="F459" s="172" t="s">
        <v>3893</v>
      </c>
      <c r="G459" s="173" t="s">
        <v>1980</v>
      </c>
      <c r="H459" s="174">
        <v>6.75</v>
      </c>
      <c r="I459" s="175"/>
      <c r="J459" s="176">
        <f t="shared" si="120"/>
        <v>0</v>
      </c>
      <c r="K459" s="172" t="s">
        <v>1286</v>
      </c>
      <c r="L459" s="52"/>
      <c r="M459" s="177" t="s">
        <v>20</v>
      </c>
      <c r="N459" s="178" t="s">
        <v>45</v>
      </c>
      <c r="O459" s="33"/>
      <c r="P459" s="179">
        <f t="shared" si="121"/>
        <v>0</v>
      </c>
      <c r="Q459" s="179">
        <v>0</v>
      </c>
      <c r="R459" s="179">
        <f t="shared" si="122"/>
        <v>0</v>
      </c>
      <c r="S459" s="179">
        <v>0</v>
      </c>
      <c r="T459" s="180">
        <f t="shared" si="123"/>
        <v>0</v>
      </c>
      <c r="AR459" s="15" t="s">
        <v>143</v>
      </c>
      <c r="AT459" s="15" t="s">
        <v>145</v>
      </c>
      <c r="AU459" s="15" t="s">
        <v>22</v>
      </c>
      <c r="AY459" s="15" t="s">
        <v>144</v>
      </c>
      <c r="BE459" s="181">
        <f t="shared" si="124"/>
        <v>0</v>
      </c>
      <c r="BF459" s="181">
        <f t="shared" si="125"/>
        <v>0</v>
      </c>
      <c r="BG459" s="181">
        <f t="shared" si="126"/>
        <v>0</v>
      </c>
      <c r="BH459" s="181">
        <f t="shared" si="127"/>
        <v>0</v>
      </c>
      <c r="BI459" s="181">
        <f t="shared" si="128"/>
        <v>0</v>
      </c>
      <c r="BJ459" s="15" t="s">
        <v>22</v>
      </c>
      <c r="BK459" s="181">
        <f t="shared" si="129"/>
        <v>0</v>
      </c>
      <c r="BL459" s="15" t="s">
        <v>143</v>
      </c>
      <c r="BM459" s="15" t="s">
        <v>3894</v>
      </c>
    </row>
    <row r="460" spans="2:65" s="1" customFormat="1" ht="22.5" customHeight="1">
      <c r="B460" s="32"/>
      <c r="C460" s="170" t="s">
        <v>3895</v>
      </c>
      <c r="D460" s="170" t="s">
        <v>145</v>
      </c>
      <c r="E460" s="171" t="s">
        <v>3896</v>
      </c>
      <c r="F460" s="172" t="s">
        <v>3897</v>
      </c>
      <c r="G460" s="173" t="s">
        <v>1550</v>
      </c>
      <c r="H460" s="174">
        <v>45</v>
      </c>
      <c r="I460" s="175"/>
      <c r="J460" s="176">
        <f t="shared" si="120"/>
        <v>0</v>
      </c>
      <c r="K460" s="172" t="s">
        <v>1286</v>
      </c>
      <c r="L460" s="52"/>
      <c r="M460" s="177" t="s">
        <v>20</v>
      </c>
      <c r="N460" s="178" t="s">
        <v>45</v>
      </c>
      <c r="O460" s="33"/>
      <c r="P460" s="179">
        <f t="shared" si="121"/>
        <v>0</v>
      </c>
      <c r="Q460" s="179">
        <v>0</v>
      </c>
      <c r="R460" s="179">
        <f t="shared" si="122"/>
        <v>0</v>
      </c>
      <c r="S460" s="179">
        <v>0</v>
      </c>
      <c r="T460" s="180">
        <f t="shared" si="123"/>
        <v>0</v>
      </c>
      <c r="AR460" s="15" t="s">
        <v>143</v>
      </c>
      <c r="AT460" s="15" t="s">
        <v>145</v>
      </c>
      <c r="AU460" s="15" t="s">
        <v>22</v>
      </c>
      <c r="AY460" s="15" t="s">
        <v>144</v>
      </c>
      <c r="BE460" s="181">
        <f t="shared" si="124"/>
        <v>0</v>
      </c>
      <c r="BF460" s="181">
        <f t="shared" si="125"/>
        <v>0</v>
      </c>
      <c r="BG460" s="181">
        <f t="shared" si="126"/>
        <v>0</v>
      </c>
      <c r="BH460" s="181">
        <f t="shared" si="127"/>
        <v>0</v>
      </c>
      <c r="BI460" s="181">
        <f t="shared" si="128"/>
        <v>0</v>
      </c>
      <c r="BJ460" s="15" t="s">
        <v>22</v>
      </c>
      <c r="BK460" s="181">
        <f t="shared" si="129"/>
        <v>0</v>
      </c>
      <c r="BL460" s="15" t="s">
        <v>143</v>
      </c>
      <c r="BM460" s="15" t="s">
        <v>3898</v>
      </c>
    </row>
    <row r="461" spans="2:65" s="1" customFormat="1" ht="22.5" customHeight="1">
      <c r="B461" s="32"/>
      <c r="C461" s="170" t="s">
        <v>3899</v>
      </c>
      <c r="D461" s="170" t="s">
        <v>145</v>
      </c>
      <c r="E461" s="171" t="s">
        <v>3900</v>
      </c>
      <c r="F461" s="172" t="s">
        <v>3901</v>
      </c>
      <c r="G461" s="173" t="s">
        <v>1903</v>
      </c>
      <c r="H461" s="174">
        <v>100</v>
      </c>
      <c r="I461" s="175"/>
      <c r="J461" s="176">
        <f t="shared" si="120"/>
        <v>0</v>
      </c>
      <c r="K461" s="172" t="s">
        <v>1286</v>
      </c>
      <c r="L461" s="52"/>
      <c r="M461" s="177" t="s">
        <v>20</v>
      </c>
      <c r="N461" s="178" t="s">
        <v>45</v>
      </c>
      <c r="O461" s="33"/>
      <c r="P461" s="179">
        <f t="shared" si="121"/>
        <v>0</v>
      </c>
      <c r="Q461" s="179">
        <v>0</v>
      </c>
      <c r="R461" s="179">
        <f t="shared" si="122"/>
        <v>0</v>
      </c>
      <c r="S461" s="179">
        <v>0</v>
      </c>
      <c r="T461" s="180">
        <f t="shared" si="123"/>
        <v>0</v>
      </c>
      <c r="AR461" s="15" t="s">
        <v>143</v>
      </c>
      <c r="AT461" s="15" t="s">
        <v>145</v>
      </c>
      <c r="AU461" s="15" t="s">
        <v>22</v>
      </c>
      <c r="AY461" s="15" t="s">
        <v>144</v>
      </c>
      <c r="BE461" s="181">
        <f t="shared" si="124"/>
        <v>0</v>
      </c>
      <c r="BF461" s="181">
        <f t="shared" si="125"/>
        <v>0</v>
      </c>
      <c r="BG461" s="181">
        <f t="shared" si="126"/>
        <v>0</v>
      </c>
      <c r="BH461" s="181">
        <f t="shared" si="127"/>
        <v>0</v>
      </c>
      <c r="BI461" s="181">
        <f t="shared" si="128"/>
        <v>0</v>
      </c>
      <c r="BJ461" s="15" t="s">
        <v>22</v>
      </c>
      <c r="BK461" s="181">
        <f t="shared" si="129"/>
        <v>0</v>
      </c>
      <c r="BL461" s="15" t="s">
        <v>143</v>
      </c>
      <c r="BM461" s="15" t="s">
        <v>3902</v>
      </c>
    </row>
    <row r="462" spans="2:65" s="1" customFormat="1" ht="22.5" customHeight="1">
      <c r="B462" s="32"/>
      <c r="C462" s="170" t="s">
        <v>3903</v>
      </c>
      <c r="D462" s="170" t="s">
        <v>145</v>
      </c>
      <c r="E462" s="171" t="s">
        <v>3904</v>
      </c>
      <c r="F462" s="172" t="s">
        <v>3905</v>
      </c>
      <c r="G462" s="173" t="s">
        <v>1903</v>
      </c>
      <c r="H462" s="174">
        <v>2</v>
      </c>
      <c r="I462" s="175"/>
      <c r="J462" s="176">
        <f t="shared" si="120"/>
        <v>0</v>
      </c>
      <c r="K462" s="172" t="s">
        <v>149</v>
      </c>
      <c r="L462" s="52"/>
      <c r="M462" s="177" t="s">
        <v>20</v>
      </c>
      <c r="N462" s="178" t="s">
        <v>45</v>
      </c>
      <c r="O462" s="33"/>
      <c r="P462" s="179">
        <f t="shared" si="121"/>
        <v>0</v>
      </c>
      <c r="Q462" s="179">
        <v>0</v>
      </c>
      <c r="R462" s="179">
        <f t="shared" si="122"/>
        <v>0</v>
      </c>
      <c r="S462" s="179">
        <v>0</v>
      </c>
      <c r="T462" s="180">
        <f t="shared" si="123"/>
        <v>0</v>
      </c>
      <c r="AR462" s="15" t="s">
        <v>143</v>
      </c>
      <c r="AT462" s="15" t="s">
        <v>145</v>
      </c>
      <c r="AU462" s="15" t="s">
        <v>22</v>
      </c>
      <c r="AY462" s="15" t="s">
        <v>144</v>
      </c>
      <c r="BE462" s="181">
        <f t="shared" si="124"/>
        <v>0</v>
      </c>
      <c r="BF462" s="181">
        <f t="shared" si="125"/>
        <v>0</v>
      </c>
      <c r="BG462" s="181">
        <f t="shared" si="126"/>
        <v>0</v>
      </c>
      <c r="BH462" s="181">
        <f t="shared" si="127"/>
        <v>0</v>
      </c>
      <c r="BI462" s="181">
        <f t="shared" si="128"/>
        <v>0</v>
      </c>
      <c r="BJ462" s="15" t="s">
        <v>22</v>
      </c>
      <c r="BK462" s="181">
        <f t="shared" si="129"/>
        <v>0</v>
      </c>
      <c r="BL462" s="15" t="s">
        <v>143</v>
      </c>
      <c r="BM462" s="15" t="s">
        <v>3906</v>
      </c>
    </row>
    <row r="463" spans="2:65" s="1" customFormat="1" ht="22.5" customHeight="1">
      <c r="B463" s="32"/>
      <c r="C463" s="170" t="s">
        <v>3907</v>
      </c>
      <c r="D463" s="170" t="s">
        <v>145</v>
      </c>
      <c r="E463" s="171" t="s">
        <v>3908</v>
      </c>
      <c r="F463" s="172" t="s">
        <v>3909</v>
      </c>
      <c r="G463" s="173" t="s">
        <v>1903</v>
      </c>
      <c r="H463" s="174">
        <v>1</v>
      </c>
      <c r="I463" s="175"/>
      <c r="J463" s="176">
        <f t="shared" si="120"/>
        <v>0</v>
      </c>
      <c r="K463" s="172" t="s">
        <v>149</v>
      </c>
      <c r="L463" s="52"/>
      <c r="M463" s="177" t="s">
        <v>20</v>
      </c>
      <c r="N463" s="178" t="s">
        <v>45</v>
      </c>
      <c r="O463" s="33"/>
      <c r="P463" s="179">
        <f t="shared" si="121"/>
        <v>0</v>
      </c>
      <c r="Q463" s="179">
        <v>0</v>
      </c>
      <c r="R463" s="179">
        <f t="shared" si="122"/>
        <v>0</v>
      </c>
      <c r="S463" s="179">
        <v>0</v>
      </c>
      <c r="T463" s="180">
        <f t="shared" si="123"/>
        <v>0</v>
      </c>
      <c r="AR463" s="15" t="s">
        <v>143</v>
      </c>
      <c r="AT463" s="15" t="s">
        <v>145</v>
      </c>
      <c r="AU463" s="15" t="s">
        <v>22</v>
      </c>
      <c r="AY463" s="15" t="s">
        <v>144</v>
      </c>
      <c r="BE463" s="181">
        <f t="shared" si="124"/>
        <v>0</v>
      </c>
      <c r="BF463" s="181">
        <f t="shared" si="125"/>
        <v>0</v>
      </c>
      <c r="BG463" s="181">
        <f t="shared" si="126"/>
        <v>0</v>
      </c>
      <c r="BH463" s="181">
        <f t="shared" si="127"/>
        <v>0</v>
      </c>
      <c r="BI463" s="181">
        <f t="shared" si="128"/>
        <v>0</v>
      </c>
      <c r="BJ463" s="15" t="s">
        <v>22</v>
      </c>
      <c r="BK463" s="181">
        <f t="shared" si="129"/>
        <v>0</v>
      </c>
      <c r="BL463" s="15" t="s">
        <v>143</v>
      </c>
      <c r="BM463" s="15" t="s">
        <v>3910</v>
      </c>
    </row>
    <row r="464" spans="2:63" s="9" customFormat="1" ht="37.35" customHeight="1">
      <c r="B464" s="156"/>
      <c r="C464" s="157"/>
      <c r="D464" s="158" t="s">
        <v>73</v>
      </c>
      <c r="E464" s="159" t="s">
        <v>3911</v>
      </c>
      <c r="F464" s="159" t="s">
        <v>3912</v>
      </c>
      <c r="G464" s="157"/>
      <c r="H464" s="157"/>
      <c r="I464" s="160"/>
      <c r="J464" s="161">
        <f>BK464</f>
        <v>0</v>
      </c>
      <c r="K464" s="157"/>
      <c r="L464" s="162"/>
      <c r="M464" s="163"/>
      <c r="N464" s="164"/>
      <c r="O464" s="164"/>
      <c r="P464" s="165">
        <f>SUM(P465:P469)</f>
        <v>0</v>
      </c>
      <c r="Q464" s="164"/>
      <c r="R464" s="165">
        <f>SUM(R465:R469)</f>
        <v>0</v>
      </c>
      <c r="S464" s="164"/>
      <c r="T464" s="166">
        <f>SUM(T465:T469)</f>
        <v>0</v>
      </c>
      <c r="AR464" s="167" t="s">
        <v>143</v>
      </c>
      <c r="AT464" s="168" t="s">
        <v>73</v>
      </c>
      <c r="AU464" s="168" t="s">
        <v>74</v>
      </c>
      <c r="AY464" s="167" t="s">
        <v>144</v>
      </c>
      <c r="BK464" s="169">
        <f>SUM(BK465:BK469)</f>
        <v>0</v>
      </c>
    </row>
    <row r="465" spans="2:65" s="1" customFormat="1" ht="22.5" customHeight="1">
      <c r="B465" s="32"/>
      <c r="C465" s="170" t="s">
        <v>3913</v>
      </c>
      <c r="D465" s="170" t="s">
        <v>145</v>
      </c>
      <c r="E465" s="171" t="s">
        <v>3914</v>
      </c>
      <c r="F465" s="172" t="s">
        <v>3915</v>
      </c>
      <c r="G465" s="173" t="s">
        <v>192</v>
      </c>
      <c r="H465" s="174">
        <v>15</v>
      </c>
      <c r="I465" s="175"/>
      <c r="J465" s="176">
        <f>ROUND(I465*H465,2)</f>
        <v>0</v>
      </c>
      <c r="K465" s="172" t="s">
        <v>1286</v>
      </c>
      <c r="L465" s="52"/>
      <c r="M465" s="177" t="s">
        <v>20</v>
      </c>
      <c r="N465" s="178" t="s">
        <v>45</v>
      </c>
      <c r="O465" s="33"/>
      <c r="P465" s="179">
        <f>O465*H465</f>
        <v>0</v>
      </c>
      <c r="Q465" s="179">
        <v>0</v>
      </c>
      <c r="R465" s="179">
        <f>Q465*H465</f>
        <v>0</v>
      </c>
      <c r="S465" s="179">
        <v>0</v>
      </c>
      <c r="T465" s="180">
        <f>S465*H465</f>
        <v>0</v>
      </c>
      <c r="AR465" s="15" t="s">
        <v>143</v>
      </c>
      <c r="AT465" s="15" t="s">
        <v>145</v>
      </c>
      <c r="AU465" s="15" t="s">
        <v>22</v>
      </c>
      <c r="AY465" s="15" t="s">
        <v>144</v>
      </c>
      <c r="BE465" s="181">
        <f>IF(N465="základní",J465,0)</f>
        <v>0</v>
      </c>
      <c r="BF465" s="181">
        <f>IF(N465="snížená",J465,0)</f>
        <v>0</v>
      </c>
      <c r="BG465" s="181">
        <f>IF(N465="zákl. přenesená",J465,0)</f>
        <v>0</v>
      </c>
      <c r="BH465" s="181">
        <f>IF(N465="sníž. přenesená",J465,0)</f>
        <v>0</v>
      </c>
      <c r="BI465" s="181">
        <f>IF(N465="nulová",J465,0)</f>
        <v>0</v>
      </c>
      <c r="BJ465" s="15" t="s">
        <v>22</v>
      </c>
      <c r="BK465" s="181">
        <f>ROUND(I465*H465,2)</f>
        <v>0</v>
      </c>
      <c r="BL465" s="15" t="s">
        <v>143</v>
      </c>
      <c r="BM465" s="15" t="s">
        <v>3916</v>
      </c>
    </row>
    <row r="466" spans="2:65" s="1" customFormat="1" ht="22.5" customHeight="1">
      <c r="B466" s="32"/>
      <c r="C466" s="170" t="s">
        <v>3917</v>
      </c>
      <c r="D466" s="170" t="s">
        <v>145</v>
      </c>
      <c r="E466" s="171" t="s">
        <v>3918</v>
      </c>
      <c r="F466" s="172" t="s">
        <v>3919</v>
      </c>
      <c r="G466" s="173" t="s">
        <v>192</v>
      </c>
      <c r="H466" s="174">
        <v>13</v>
      </c>
      <c r="I466" s="175"/>
      <c r="J466" s="176">
        <f>ROUND(I466*H466,2)</f>
        <v>0</v>
      </c>
      <c r="K466" s="172" t="s">
        <v>1286</v>
      </c>
      <c r="L466" s="52"/>
      <c r="M466" s="177" t="s">
        <v>20</v>
      </c>
      <c r="N466" s="178" t="s">
        <v>45</v>
      </c>
      <c r="O466" s="33"/>
      <c r="P466" s="179">
        <f>O466*H466</f>
        <v>0</v>
      </c>
      <c r="Q466" s="179">
        <v>0</v>
      </c>
      <c r="R466" s="179">
        <f>Q466*H466</f>
        <v>0</v>
      </c>
      <c r="S466" s="179">
        <v>0</v>
      </c>
      <c r="T466" s="180">
        <f>S466*H466</f>
        <v>0</v>
      </c>
      <c r="AR466" s="15" t="s">
        <v>143</v>
      </c>
      <c r="AT466" s="15" t="s">
        <v>145</v>
      </c>
      <c r="AU466" s="15" t="s">
        <v>22</v>
      </c>
      <c r="AY466" s="15" t="s">
        <v>144</v>
      </c>
      <c r="BE466" s="181">
        <f>IF(N466="základní",J466,0)</f>
        <v>0</v>
      </c>
      <c r="BF466" s="181">
        <f>IF(N466="snížená",J466,0)</f>
        <v>0</v>
      </c>
      <c r="BG466" s="181">
        <f>IF(N466="zákl. přenesená",J466,0)</f>
        <v>0</v>
      </c>
      <c r="BH466" s="181">
        <f>IF(N466="sníž. přenesená",J466,0)</f>
        <v>0</v>
      </c>
      <c r="BI466" s="181">
        <f>IF(N466="nulová",J466,0)</f>
        <v>0</v>
      </c>
      <c r="BJ466" s="15" t="s">
        <v>22</v>
      </c>
      <c r="BK466" s="181">
        <f>ROUND(I466*H466,2)</f>
        <v>0</v>
      </c>
      <c r="BL466" s="15" t="s">
        <v>143</v>
      </c>
      <c r="BM466" s="15" t="s">
        <v>3920</v>
      </c>
    </row>
    <row r="467" spans="2:65" s="1" customFormat="1" ht="22.5" customHeight="1">
      <c r="B467" s="32"/>
      <c r="C467" s="170" t="s">
        <v>3921</v>
      </c>
      <c r="D467" s="170" t="s">
        <v>145</v>
      </c>
      <c r="E467" s="171" t="s">
        <v>3922</v>
      </c>
      <c r="F467" s="172" t="s">
        <v>3923</v>
      </c>
      <c r="G467" s="173" t="s">
        <v>1903</v>
      </c>
      <c r="H467" s="174">
        <v>10.1</v>
      </c>
      <c r="I467" s="175"/>
      <c r="J467" s="176">
        <f>ROUND(I467*H467,2)</f>
        <v>0</v>
      </c>
      <c r="K467" s="172" t="s">
        <v>1286</v>
      </c>
      <c r="L467" s="52"/>
      <c r="M467" s="177" t="s">
        <v>20</v>
      </c>
      <c r="N467" s="178" t="s">
        <v>45</v>
      </c>
      <c r="O467" s="33"/>
      <c r="P467" s="179">
        <f>O467*H467</f>
        <v>0</v>
      </c>
      <c r="Q467" s="179">
        <v>0</v>
      </c>
      <c r="R467" s="179">
        <f>Q467*H467</f>
        <v>0</v>
      </c>
      <c r="S467" s="179">
        <v>0</v>
      </c>
      <c r="T467" s="180">
        <f>S467*H467</f>
        <v>0</v>
      </c>
      <c r="AR467" s="15" t="s">
        <v>143</v>
      </c>
      <c r="AT467" s="15" t="s">
        <v>145</v>
      </c>
      <c r="AU467" s="15" t="s">
        <v>22</v>
      </c>
      <c r="AY467" s="15" t="s">
        <v>144</v>
      </c>
      <c r="BE467" s="181">
        <f>IF(N467="základní",J467,0)</f>
        <v>0</v>
      </c>
      <c r="BF467" s="181">
        <f>IF(N467="snížená",J467,0)</f>
        <v>0</v>
      </c>
      <c r="BG467" s="181">
        <f>IF(N467="zákl. přenesená",J467,0)</f>
        <v>0</v>
      </c>
      <c r="BH467" s="181">
        <f>IF(N467="sníž. přenesená",J467,0)</f>
        <v>0</v>
      </c>
      <c r="BI467" s="181">
        <f>IF(N467="nulová",J467,0)</f>
        <v>0</v>
      </c>
      <c r="BJ467" s="15" t="s">
        <v>22</v>
      </c>
      <c r="BK467" s="181">
        <f>ROUND(I467*H467,2)</f>
        <v>0</v>
      </c>
      <c r="BL467" s="15" t="s">
        <v>143</v>
      </c>
      <c r="BM467" s="15" t="s">
        <v>3924</v>
      </c>
    </row>
    <row r="468" spans="2:65" s="1" customFormat="1" ht="22.5" customHeight="1">
      <c r="B468" s="32"/>
      <c r="C468" s="170" t="s">
        <v>3925</v>
      </c>
      <c r="D468" s="170" t="s">
        <v>145</v>
      </c>
      <c r="E468" s="171" t="s">
        <v>3926</v>
      </c>
      <c r="F468" s="172" t="s">
        <v>3927</v>
      </c>
      <c r="G468" s="173" t="s">
        <v>1903</v>
      </c>
      <c r="H468" s="174">
        <v>10.1</v>
      </c>
      <c r="I468" s="175"/>
      <c r="J468" s="176">
        <f>ROUND(I468*H468,2)</f>
        <v>0</v>
      </c>
      <c r="K468" s="172" t="s">
        <v>1286</v>
      </c>
      <c r="L468" s="52"/>
      <c r="M468" s="177" t="s">
        <v>20</v>
      </c>
      <c r="N468" s="178" t="s">
        <v>45</v>
      </c>
      <c r="O468" s="33"/>
      <c r="P468" s="179">
        <f>O468*H468</f>
        <v>0</v>
      </c>
      <c r="Q468" s="179">
        <v>0</v>
      </c>
      <c r="R468" s="179">
        <f>Q468*H468</f>
        <v>0</v>
      </c>
      <c r="S468" s="179">
        <v>0</v>
      </c>
      <c r="T468" s="180">
        <f>S468*H468</f>
        <v>0</v>
      </c>
      <c r="AR468" s="15" t="s">
        <v>143</v>
      </c>
      <c r="AT468" s="15" t="s">
        <v>145</v>
      </c>
      <c r="AU468" s="15" t="s">
        <v>22</v>
      </c>
      <c r="AY468" s="15" t="s">
        <v>144</v>
      </c>
      <c r="BE468" s="181">
        <f>IF(N468="základní",J468,0)</f>
        <v>0</v>
      </c>
      <c r="BF468" s="181">
        <f>IF(N468="snížená",J468,0)</f>
        <v>0</v>
      </c>
      <c r="BG468" s="181">
        <f>IF(N468="zákl. přenesená",J468,0)</f>
        <v>0</v>
      </c>
      <c r="BH468" s="181">
        <f>IF(N468="sníž. přenesená",J468,0)</f>
        <v>0</v>
      </c>
      <c r="BI468" s="181">
        <f>IF(N468="nulová",J468,0)</f>
        <v>0</v>
      </c>
      <c r="BJ468" s="15" t="s">
        <v>22</v>
      </c>
      <c r="BK468" s="181">
        <f>ROUND(I468*H468,2)</f>
        <v>0</v>
      </c>
      <c r="BL468" s="15" t="s">
        <v>143</v>
      </c>
      <c r="BM468" s="15" t="s">
        <v>3928</v>
      </c>
    </row>
    <row r="469" spans="2:65" s="1" customFormat="1" ht="22.5" customHeight="1">
      <c r="B469" s="32"/>
      <c r="C469" s="170" t="s">
        <v>3929</v>
      </c>
      <c r="D469" s="170" t="s">
        <v>145</v>
      </c>
      <c r="E469" s="171" t="s">
        <v>3930</v>
      </c>
      <c r="F469" s="172" t="s">
        <v>3931</v>
      </c>
      <c r="G469" s="173" t="s">
        <v>1903</v>
      </c>
      <c r="H469" s="174">
        <v>12.12</v>
      </c>
      <c r="I469" s="175"/>
      <c r="J469" s="176">
        <f>ROUND(I469*H469,2)</f>
        <v>0</v>
      </c>
      <c r="K469" s="172" t="s">
        <v>1286</v>
      </c>
      <c r="L469" s="52"/>
      <c r="M469" s="177" t="s">
        <v>20</v>
      </c>
      <c r="N469" s="178" t="s">
        <v>45</v>
      </c>
      <c r="O469" s="33"/>
      <c r="P469" s="179">
        <f>O469*H469</f>
        <v>0</v>
      </c>
      <c r="Q469" s="179">
        <v>0</v>
      </c>
      <c r="R469" s="179">
        <f>Q469*H469</f>
        <v>0</v>
      </c>
      <c r="S469" s="179">
        <v>0</v>
      </c>
      <c r="T469" s="180">
        <f>S469*H469</f>
        <v>0</v>
      </c>
      <c r="AR469" s="15" t="s">
        <v>143</v>
      </c>
      <c r="AT469" s="15" t="s">
        <v>145</v>
      </c>
      <c r="AU469" s="15" t="s">
        <v>22</v>
      </c>
      <c r="AY469" s="15" t="s">
        <v>144</v>
      </c>
      <c r="BE469" s="181">
        <f>IF(N469="základní",J469,0)</f>
        <v>0</v>
      </c>
      <c r="BF469" s="181">
        <f>IF(N469="snížená",J469,0)</f>
        <v>0</v>
      </c>
      <c r="BG469" s="181">
        <f>IF(N469="zákl. přenesená",J469,0)</f>
        <v>0</v>
      </c>
      <c r="BH469" s="181">
        <f>IF(N469="sníž. přenesená",J469,0)</f>
        <v>0</v>
      </c>
      <c r="BI469" s="181">
        <f>IF(N469="nulová",J469,0)</f>
        <v>0</v>
      </c>
      <c r="BJ469" s="15" t="s">
        <v>22</v>
      </c>
      <c r="BK469" s="181">
        <f>ROUND(I469*H469,2)</f>
        <v>0</v>
      </c>
      <c r="BL469" s="15" t="s">
        <v>143</v>
      </c>
      <c r="BM469" s="15" t="s">
        <v>3932</v>
      </c>
    </row>
    <row r="470" spans="2:63" s="9" customFormat="1" ht="37.35" customHeight="1">
      <c r="B470" s="156"/>
      <c r="C470" s="157"/>
      <c r="D470" s="158" t="s">
        <v>73</v>
      </c>
      <c r="E470" s="159" t="s">
        <v>3933</v>
      </c>
      <c r="F470" s="159" t="s">
        <v>3934</v>
      </c>
      <c r="G470" s="157"/>
      <c r="H470" s="157"/>
      <c r="I470" s="160"/>
      <c r="J470" s="161">
        <f>BK470</f>
        <v>0</v>
      </c>
      <c r="K470" s="157"/>
      <c r="L470" s="162"/>
      <c r="M470" s="163"/>
      <c r="N470" s="164"/>
      <c r="O470" s="164"/>
      <c r="P470" s="165">
        <f>SUM(P471:P474)</f>
        <v>0</v>
      </c>
      <c r="Q470" s="164"/>
      <c r="R470" s="165">
        <f>SUM(R471:R474)</f>
        <v>0</v>
      </c>
      <c r="S470" s="164"/>
      <c r="T470" s="166">
        <f>SUM(T471:T474)</f>
        <v>0</v>
      </c>
      <c r="AR470" s="167" t="s">
        <v>143</v>
      </c>
      <c r="AT470" s="168" t="s">
        <v>73</v>
      </c>
      <c r="AU470" s="168" t="s">
        <v>74</v>
      </c>
      <c r="AY470" s="167" t="s">
        <v>144</v>
      </c>
      <c r="BK470" s="169">
        <f>SUM(BK471:BK474)</f>
        <v>0</v>
      </c>
    </row>
    <row r="471" spans="2:65" s="1" customFormat="1" ht="22.5" customHeight="1">
      <c r="B471" s="32"/>
      <c r="C471" s="170" t="s">
        <v>3935</v>
      </c>
      <c r="D471" s="170" t="s">
        <v>145</v>
      </c>
      <c r="E471" s="171" t="s">
        <v>3936</v>
      </c>
      <c r="F471" s="172" t="s">
        <v>3937</v>
      </c>
      <c r="G471" s="173" t="s">
        <v>192</v>
      </c>
      <c r="H471" s="174">
        <v>231.29</v>
      </c>
      <c r="I471" s="175"/>
      <c r="J471" s="176">
        <f>ROUND(I471*H471,2)</f>
        <v>0</v>
      </c>
      <c r="K471" s="172" t="s">
        <v>1286</v>
      </c>
      <c r="L471" s="52"/>
      <c r="M471" s="177" t="s">
        <v>20</v>
      </c>
      <c r="N471" s="178" t="s">
        <v>45</v>
      </c>
      <c r="O471" s="33"/>
      <c r="P471" s="179">
        <f>O471*H471</f>
        <v>0</v>
      </c>
      <c r="Q471" s="179">
        <v>0</v>
      </c>
      <c r="R471" s="179">
        <f>Q471*H471</f>
        <v>0</v>
      </c>
      <c r="S471" s="179">
        <v>0</v>
      </c>
      <c r="T471" s="180">
        <f>S471*H471</f>
        <v>0</v>
      </c>
      <c r="AR471" s="15" t="s">
        <v>143</v>
      </c>
      <c r="AT471" s="15" t="s">
        <v>145</v>
      </c>
      <c r="AU471" s="15" t="s">
        <v>22</v>
      </c>
      <c r="AY471" s="15" t="s">
        <v>144</v>
      </c>
      <c r="BE471" s="181">
        <f>IF(N471="základní",J471,0)</f>
        <v>0</v>
      </c>
      <c r="BF471" s="181">
        <f>IF(N471="snížená",J471,0)</f>
        <v>0</v>
      </c>
      <c r="BG471" s="181">
        <f>IF(N471="zákl. přenesená",J471,0)</f>
        <v>0</v>
      </c>
      <c r="BH471" s="181">
        <f>IF(N471="sníž. přenesená",J471,0)</f>
        <v>0</v>
      </c>
      <c r="BI471" s="181">
        <f>IF(N471="nulová",J471,0)</f>
        <v>0</v>
      </c>
      <c r="BJ471" s="15" t="s">
        <v>22</v>
      </c>
      <c r="BK471" s="181">
        <f>ROUND(I471*H471,2)</f>
        <v>0</v>
      </c>
      <c r="BL471" s="15" t="s">
        <v>143</v>
      </c>
      <c r="BM471" s="15" t="s">
        <v>3938</v>
      </c>
    </row>
    <row r="472" spans="2:65" s="1" customFormat="1" ht="22.5" customHeight="1">
      <c r="B472" s="32"/>
      <c r="C472" s="170" t="s">
        <v>3939</v>
      </c>
      <c r="D472" s="170" t="s">
        <v>145</v>
      </c>
      <c r="E472" s="171" t="s">
        <v>3940</v>
      </c>
      <c r="F472" s="172" t="s">
        <v>3941</v>
      </c>
      <c r="G472" s="173" t="s">
        <v>3942</v>
      </c>
      <c r="H472" s="174">
        <v>1</v>
      </c>
      <c r="I472" s="175"/>
      <c r="J472" s="176">
        <f>ROUND(I472*H472,2)</f>
        <v>0</v>
      </c>
      <c r="K472" s="172" t="s">
        <v>149</v>
      </c>
      <c r="L472" s="52"/>
      <c r="M472" s="177" t="s">
        <v>20</v>
      </c>
      <c r="N472" s="178" t="s">
        <v>45</v>
      </c>
      <c r="O472" s="33"/>
      <c r="P472" s="179">
        <f>O472*H472</f>
        <v>0</v>
      </c>
      <c r="Q472" s="179">
        <v>0</v>
      </c>
      <c r="R472" s="179">
        <f>Q472*H472</f>
        <v>0</v>
      </c>
      <c r="S472" s="179">
        <v>0</v>
      </c>
      <c r="T472" s="180">
        <f>S472*H472</f>
        <v>0</v>
      </c>
      <c r="AR472" s="15" t="s">
        <v>143</v>
      </c>
      <c r="AT472" s="15" t="s">
        <v>145</v>
      </c>
      <c r="AU472" s="15" t="s">
        <v>22</v>
      </c>
      <c r="AY472" s="15" t="s">
        <v>144</v>
      </c>
      <c r="BE472" s="181">
        <f>IF(N472="základní",J472,0)</f>
        <v>0</v>
      </c>
      <c r="BF472" s="181">
        <f>IF(N472="snížená",J472,0)</f>
        <v>0</v>
      </c>
      <c r="BG472" s="181">
        <f>IF(N472="zákl. přenesená",J472,0)</f>
        <v>0</v>
      </c>
      <c r="BH472" s="181">
        <f>IF(N472="sníž. přenesená",J472,0)</f>
        <v>0</v>
      </c>
      <c r="BI472" s="181">
        <f>IF(N472="nulová",J472,0)</f>
        <v>0</v>
      </c>
      <c r="BJ472" s="15" t="s">
        <v>22</v>
      </c>
      <c r="BK472" s="181">
        <f>ROUND(I472*H472,2)</f>
        <v>0</v>
      </c>
      <c r="BL472" s="15" t="s">
        <v>143</v>
      </c>
      <c r="BM472" s="15" t="s">
        <v>3943</v>
      </c>
    </row>
    <row r="473" spans="2:65" s="1" customFormat="1" ht="22.5" customHeight="1">
      <c r="B473" s="32"/>
      <c r="C473" s="170" t="s">
        <v>3944</v>
      </c>
      <c r="D473" s="170" t="s">
        <v>145</v>
      </c>
      <c r="E473" s="171" t="s">
        <v>3945</v>
      </c>
      <c r="F473" s="172" t="s">
        <v>3946</v>
      </c>
      <c r="G473" s="173" t="s">
        <v>1586</v>
      </c>
      <c r="H473" s="174">
        <v>20.34</v>
      </c>
      <c r="I473" s="175"/>
      <c r="J473" s="176">
        <f>ROUND(I473*H473,2)</f>
        <v>0</v>
      </c>
      <c r="K473" s="172" t="s">
        <v>1286</v>
      </c>
      <c r="L473" s="52"/>
      <c r="M473" s="177" t="s">
        <v>20</v>
      </c>
      <c r="N473" s="178" t="s">
        <v>45</v>
      </c>
      <c r="O473" s="33"/>
      <c r="P473" s="179">
        <f>O473*H473</f>
        <v>0</v>
      </c>
      <c r="Q473" s="179">
        <v>0</v>
      </c>
      <c r="R473" s="179">
        <f>Q473*H473</f>
        <v>0</v>
      </c>
      <c r="S473" s="179">
        <v>0</v>
      </c>
      <c r="T473" s="180">
        <f>S473*H473</f>
        <v>0</v>
      </c>
      <c r="AR473" s="15" t="s">
        <v>143</v>
      </c>
      <c r="AT473" s="15" t="s">
        <v>145</v>
      </c>
      <c r="AU473" s="15" t="s">
        <v>22</v>
      </c>
      <c r="AY473" s="15" t="s">
        <v>144</v>
      </c>
      <c r="BE473" s="181">
        <f>IF(N473="základní",J473,0)</f>
        <v>0</v>
      </c>
      <c r="BF473" s="181">
        <f>IF(N473="snížená",J473,0)</f>
        <v>0</v>
      </c>
      <c r="BG473" s="181">
        <f>IF(N473="zákl. přenesená",J473,0)</f>
        <v>0</v>
      </c>
      <c r="BH473" s="181">
        <f>IF(N473="sníž. přenesená",J473,0)</f>
        <v>0</v>
      </c>
      <c r="BI473" s="181">
        <f>IF(N473="nulová",J473,0)</f>
        <v>0</v>
      </c>
      <c r="BJ473" s="15" t="s">
        <v>22</v>
      </c>
      <c r="BK473" s="181">
        <f>ROUND(I473*H473,2)</f>
        <v>0</v>
      </c>
      <c r="BL473" s="15" t="s">
        <v>143</v>
      </c>
      <c r="BM473" s="15" t="s">
        <v>3947</v>
      </c>
    </row>
    <row r="474" spans="2:65" s="1" customFormat="1" ht="22.5" customHeight="1">
      <c r="B474" s="32"/>
      <c r="C474" s="170" t="s">
        <v>3948</v>
      </c>
      <c r="D474" s="170" t="s">
        <v>145</v>
      </c>
      <c r="E474" s="171" t="s">
        <v>3949</v>
      </c>
      <c r="F474" s="172" t="s">
        <v>3950</v>
      </c>
      <c r="G474" s="173" t="s">
        <v>1586</v>
      </c>
      <c r="H474" s="174">
        <v>10.682</v>
      </c>
      <c r="I474" s="175"/>
      <c r="J474" s="176">
        <f>ROUND(I474*H474,2)</f>
        <v>0</v>
      </c>
      <c r="K474" s="172" t="s">
        <v>1286</v>
      </c>
      <c r="L474" s="52"/>
      <c r="M474" s="177" t="s">
        <v>20</v>
      </c>
      <c r="N474" s="178" t="s">
        <v>45</v>
      </c>
      <c r="O474" s="33"/>
      <c r="P474" s="179">
        <f>O474*H474</f>
        <v>0</v>
      </c>
      <c r="Q474" s="179">
        <v>0</v>
      </c>
      <c r="R474" s="179">
        <f>Q474*H474</f>
        <v>0</v>
      </c>
      <c r="S474" s="179">
        <v>0</v>
      </c>
      <c r="T474" s="180">
        <f>S474*H474</f>
        <v>0</v>
      </c>
      <c r="AR474" s="15" t="s">
        <v>143</v>
      </c>
      <c r="AT474" s="15" t="s">
        <v>145</v>
      </c>
      <c r="AU474" s="15" t="s">
        <v>22</v>
      </c>
      <c r="AY474" s="15" t="s">
        <v>144</v>
      </c>
      <c r="BE474" s="181">
        <f>IF(N474="základní",J474,0)</f>
        <v>0</v>
      </c>
      <c r="BF474" s="181">
        <f>IF(N474="snížená",J474,0)</f>
        <v>0</v>
      </c>
      <c r="BG474" s="181">
        <f>IF(N474="zákl. přenesená",J474,0)</f>
        <v>0</v>
      </c>
      <c r="BH474" s="181">
        <f>IF(N474="sníž. přenesená",J474,0)</f>
        <v>0</v>
      </c>
      <c r="BI474" s="181">
        <f>IF(N474="nulová",J474,0)</f>
        <v>0</v>
      </c>
      <c r="BJ474" s="15" t="s">
        <v>22</v>
      </c>
      <c r="BK474" s="181">
        <f>ROUND(I474*H474,2)</f>
        <v>0</v>
      </c>
      <c r="BL474" s="15" t="s">
        <v>143</v>
      </c>
      <c r="BM474" s="15" t="s">
        <v>3951</v>
      </c>
    </row>
    <row r="475" spans="2:63" s="9" customFormat="1" ht="37.35" customHeight="1">
      <c r="B475" s="156"/>
      <c r="C475" s="157"/>
      <c r="D475" s="158" t="s">
        <v>73</v>
      </c>
      <c r="E475" s="159" t="s">
        <v>3952</v>
      </c>
      <c r="F475" s="159" t="s">
        <v>3953</v>
      </c>
      <c r="G475" s="157"/>
      <c r="H475" s="157"/>
      <c r="I475" s="160"/>
      <c r="J475" s="161">
        <f>BK475</f>
        <v>0</v>
      </c>
      <c r="K475" s="157"/>
      <c r="L475" s="162"/>
      <c r="M475" s="163"/>
      <c r="N475" s="164"/>
      <c r="O475" s="164"/>
      <c r="P475" s="165">
        <f>SUM(P476:P477)</f>
        <v>0</v>
      </c>
      <c r="Q475" s="164"/>
      <c r="R475" s="165">
        <f>SUM(R476:R477)</f>
        <v>0</v>
      </c>
      <c r="S475" s="164"/>
      <c r="T475" s="166">
        <f>SUM(T476:T477)</f>
        <v>0</v>
      </c>
      <c r="AR475" s="167" t="s">
        <v>143</v>
      </c>
      <c r="AT475" s="168" t="s">
        <v>73</v>
      </c>
      <c r="AU475" s="168" t="s">
        <v>74</v>
      </c>
      <c r="AY475" s="167" t="s">
        <v>144</v>
      </c>
      <c r="BK475" s="169">
        <f>SUM(BK476:BK477)</f>
        <v>0</v>
      </c>
    </row>
    <row r="476" spans="2:65" s="1" customFormat="1" ht="22.5" customHeight="1">
      <c r="B476" s="32"/>
      <c r="C476" s="170" t="s">
        <v>3954</v>
      </c>
      <c r="D476" s="170" t="s">
        <v>145</v>
      </c>
      <c r="E476" s="171" t="s">
        <v>3955</v>
      </c>
      <c r="F476" s="172" t="s">
        <v>3956</v>
      </c>
      <c r="G476" s="173" t="s">
        <v>192</v>
      </c>
      <c r="H476" s="174">
        <v>231.29</v>
      </c>
      <c r="I476" s="175"/>
      <c r="J476" s="176">
        <f>ROUND(I476*H476,2)</f>
        <v>0</v>
      </c>
      <c r="K476" s="172" t="s">
        <v>1286</v>
      </c>
      <c r="L476" s="52"/>
      <c r="M476" s="177" t="s">
        <v>20</v>
      </c>
      <c r="N476" s="178" t="s">
        <v>45</v>
      </c>
      <c r="O476" s="33"/>
      <c r="P476" s="179">
        <f>O476*H476</f>
        <v>0</v>
      </c>
      <c r="Q476" s="179">
        <v>0</v>
      </c>
      <c r="R476" s="179">
        <f>Q476*H476</f>
        <v>0</v>
      </c>
      <c r="S476" s="179">
        <v>0</v>
      </c>
      <c r="T476" s="180">
        <f>S476*H476</f>
        <v>0</v>
      </c>
      <c r="AR476" s="15" t="s">
        <v>143</v>
      </c>
      <c r="AT476" s="15" t="s">
        <v>145</v>
      </c>
      <c r="AU476" s="15" t="s">
        <v>22</v>
      </c>
      <c r="AY476" s="15" t="s">
        <v>144</v>
      </c>
      <c r="BE476" s="181">
        <f>IF(N476="základní",J476,0)</f>
        <v>0</v>
      </c>
      <c r="BF476" s="181">
        <f>IF(N476="snížená",J476,0)</f>
        <v>0</v>
      </c>
      <c r="BG476" s="181">
        <f>IF(N476="zákl. přenesená",J476,0)</f>
        <v>0</v>
      </c>
      <c r="BH476" s="181">
        <f>IF(N476="sníž. přenesená",J476,0)</f>
        <v>0</v>
      </c>
      <c r="BI476" s="181">
        <f>IF(N476="nulová",J476,0)</f>
        <v>0</v>
      </c>
      <c r="BJ476" s="15" t="s">
        <v>22</v>
      </c>
      <c r="BK476" s="181">
        <f>ROUND(I476*H476,2)</f>
        <v>0</v>
      </c>
      <c r="BL476" s="15" t="s">
        <v>143</v>
      </c>
      <c r="BM476" s="15" t="s">
        <v>3957</v>
      </c>
    </row>
    <row r="477" spans="2:65" s="1" customFormat="1" ht="22.5" customHeight="1">
      <c r="B477" s="32"/>
      <c r="C477" s="170" t="s">
        <v>3958</v>
      </c>
      <c r="D477" s="170" t="s">
        <v>145</v>
      </c>
      <c r="E477" s="171" t="s">
        <v>3959</v>
      </c>
      <c r="F477" s="172" t="s">
        <v>3960</v>
      </c>
      <c r="G477" s="173" t="s">
        <v>1550</v>
      </c>
      <c r="H477" s="174">
        <v>115.645</v>
      </c>
      <c r="I477" s="175"/>
      <c r="J477" s="176">
        <f>ROUND(I477*H477,2)</f>
        <v>0</v>
      </c>
      <c r="K477" s="172" t="s">
        <v>1286</v>
      </c>
      <c r="L477" s="52"/>
      <c r="M477" s="177" t="s">
        <v>20</v>
      </c>
      <c r="N477" s="178" t="s">
        <v>45</v>
      </c>
      <c r="O477" s="33"/>
      <c r="P477" s="179">
        <f>O477*H477</f>
        <v>0</v>
      </c>
      <c r="Q477" s="179">
        <v>0</v>
      </c>
      <c r="R477" s="179">
        <f>Q477*H477</f>
        <v>0</v>
      </c>
      <c r="S477" s="179">
        <v>0</v>
      </c>
      <c r="T477" s="180">
        <f>S477*H477</f>
        <v>0</v>
      </c>
      <c r="AR477" s="15" t="s">
        <v>143</v>
      </c>
      <c r="AT477" s="15" t="s">
        <v>145</v>
      </c>
      <c r="AU477" s="15" t="s">
        <v>22</v>
      </c>
      <c r="AY477" s="15" t="s">
        <v>144</v>
      </c>
      <c r="BE477" s="181">
        <f>IF(N477="základní",J477,0)</f>
        <v>0</v>
      </c>
      <c r="BF477" s="181">
        <f>IF(N477="snížená",J477,0)</f>
        <v>0</v>
      </c>
      <c r="BG477" s="181">
        <f>IF(N477="zákl. přenesená",J477,0)</f>
        <v>0</v>
      </c>
      <c r="BH477" s="181">
        <f>IF(N477="sníž. přenesená",J477,0)</f>
        <v>0</v>
      </c>
      <c r="BI477" s="181">
        <f>IF(N477="nulová",J477,0)</f>
        <v>0</v>
      </c>
      <c r="BJ477" s="15" t="s">
        <v>22</v>
      </c>
      <c r="BK477" s="181">
        <f>ROUND(I477*H477,2)</f>
        <v>0</v>
      </c>
      <c r="BL477" s="15" t="s">
        <v>143</v>
      </c>
      <c r="BM477" s="15" t="s">
        <v>3961</v>
      </c>
    </row>
    <row r="478" spans="2:63" s="9" customFormat="1" ht="37.35" customHeight="1">
      <c r="B478" s="156"/>
      <c r="C478" s="157"/>
      <c r="D478" s="158" t="s">
        <v>73</v>
      </c>
      <c r="E478" s="159" t="s">
        <v>3962</v>
      </c>
      <c r="F478" s="159" t="s">
        <v>3963</v>
      </c>
      <c r="G478" s="157"/>
      <c r="H478" s="157"/>
      <c r="I478" s="160"/>
      <c r="J478" s="161">
        <f>BK478</f>
        <v>0</v>
      </c>
      <c r="K478" s="157"/>
      <c r="L478" s="162"/>
      <c r="M478" s="163"/>
      <c r="N478" s="164"/>
      <c r="O478" s="164"/>
      <c r="P478" s="165">
        <f>P479</f>
        <v>0</v>
      </c>
      <c r="Q478" s="164"/>
      <c r="R478" s="165">
        <f>R479</f>
        <v>0</v>
      </c>
      <c r="S478" s="164"/>
      <c r="T478" s="166">
        <f>T479</f>
        <v>0</v>
      </c>
      <c r="AR478" s="167" t="s">
        <v>143</v>
      </c>
      <c r="AT478" s="168" t="s">
        <v>73</v>
      </c>
      <c r="AU478" s="168" t="s">
        <v>74</v>
      </c>
      <c r="AY478" s="167" t="s">
        <v>144</v>
      </c>
      <c r="BK478" s="169">
        <f>BK479</f>
        <v>0</v>
      </c>
    </row>
    <row r="479" spans="2:65" s="1" customFormat="1" ht="22.5" customHeight="1">
      <c r="B479" s="32"/>
      <c r="C479" s="170" t="s">
        <v>3964</v>
      </c>
      <c r="D479" s="170" t="s">
        <v>145</v>
      </c>
      <c r="E479" s="171" t="s">
        <v>3965</v>
      </c>
      <c r="F479" s="172" t="s">
        <v>3966</v>
      </c>
      <c r="G479" s="173" t="s">
        <v>1586</v>
      </c>
      <c r="H479" s="174">
        <v>131.963</v>
      </c>
      <c r="I479" s="175"/>
      <c r="J479" s="176">
        <f>ROUND(I479*H479,2)</f>
        <v>0</v>
      </c>
      <c r="K479" s="172" t="s">
        <v>1286</v>
      </c>
      <c r="L479" s="52"/>
      <c r="M479" s="177" t="s">
        <v>20</v>
      </c>
      <c r="N479" s="178" t="s">
        <v>45</v>
      </c>
      <c r="O479" s="33"/>
      <c r="P479" s="179">
        <f>O479*H479</f>
        <v>0</v>
      </c>
      <c r="Q479" s="179">
        <v>0</v>
      </c>
      <c r="R479" s="179">
        <f>Q479*H479</f>
        <v>0</v>
      </c>
      <c r="S479" s="179">
        <v>0</v>
      </c>
      <c r="T479" s="180">
        <f>S479*H479</f>
        <v>0</v>
      </c>
      <c r="AR479" s="15" t="s">
        <v>143</v>
      </c>
      <c r="AT479" s="15" t="s">
        <v>145</v>
      </c>
      <c r="AU479" s="15" t="s">
        <v>22</v>
      </c>
      <c r="AY479" s="15" t="s">
        <v>144</v>
      </c>
      <c r="BE479" s="181">
        <f>IF(N479="základní",J479,0)</f>
        <v>0</v>
      </c>
      <c r="BF479" s="181">
        <f>IF(N479="snížená",J479,0)</f>
        <v>0</v>
      </c>
      <c r="BG479" s="181">
        <f>IF(N479="zákl. přenesená",J479,0)</f>
        <v>0</v>
      </c>
      <c r="BH479" s="181">
        <f>IF(N479="sníž. přenesená",J479,0)</f>
        <v>0</v>
      </c>
      <c r="BI479" s="181">
        <f>IF(N479="nulová",J479,0)</f>
        <v>0</v>
      </c>
      <c r="BJ479" s="15" t="s">
        <v>22</v>
      </c>
      <c r="BK479" s="181">
        <f>ROUND(I479*H479,2)</f>
        <v>0</v>
      </c>
      <c r="BL479" s="15" t="s">
        <v>143</v>
      </c>
      <c r="BM479" s="15" t="s">
        <v>3967</v>
      </c>
    </row>
    <row r="480" spans="2:63" s="9" customFormat="1" ht="37.35" customHeight="1">
      <c r="B480" s="156"/>
      <c r="C480" s="157"/>
      <c r="D480" s="158" t="s">
        <v>73</v>
      </c>
      <c r="E480" s="159" t="s">
        <v>3968</v>
      </c>
      <c r="F480" s="159" t="s">
        <v>3969</v>
      </c>
      <c r="G480" s="157"/>
      <c r="H480" s="157"/>
      <c r="I480" s="160"/>
      <c r="J480" s="161">
        <f>BK480</f>
        <v>0</v>
      </c>
      <c r="K480" s="157"/>
      <c r="L480" s="162"/>
      <c r="M480" s="163"/>
      <c r="N480" s="164"/>
      <c r="O480" s="164"/>
      <c r="P480" s="165">
        <f>SUM(P481:P488)</f>
        <v>0</v>
      </c>
      <c r="Q480" s="164"/>
      <c r="R480" s="165">
        <f>SUM(R481:R488)</f>
        <v>0</v>
      </c>
      <c r="S480" s="164"/>
      <c r="T480" s="166">
        <f>SUM(T481:T488)</f>
        <v>0</v>
      </c>
      <c r="AR480" s="167" t="s">
        <v>143</v>
      </c>
      <c r="AT480" s="168" t="s">
        <v>73</v>
      </c>
      <c r="AU480" s="168" t="s">
        <v>74</v>
      </c>
      <c r="AY480" s="167" t="s">
        <v>144</v>
      </c>
      <c r="BK480" s="169">
        <f>SUM(BK481:BK488)</f>
        <v>0</v>
      </c>
    </row>
    <row r="481" spans="2:65" s="1" customFormat="1" ht="22.5" customHeight="1">
      <c r="B481" s="32"/>
      <c r="C481" s="170" t="s">
        <v>3970</v>
      </c>
      <c r="D481" s="170" t="s">
        <v>145</v>
      </c>
      <c r="E481" s="171" t="s">
        <v>3971</v>
      </c>
      <c r="F481" s="172" t="s">
        <v>3972</v>
      </c>
      <c r="G481" s="173" t="s">
        <v>192</v>
      </c>
      <c r="H481" s="174">
        <v>100</v>
      </c>
      <c r="I481" s="175"/>
      <c r="J481" s="176">
        <f aca="true" t="shared" si="130" ref="J481:J488">ROUND(I481*H481,2)</f>
        <v>0</v>
      </c>
      <c r="K481" s="172" t="s">
        <v>1286</v>
      </c>
      <c r="L481" s="52"/>
      <c r="M481" s="177" t="s">
        <v>20</v>
      </c>
      <c r="N481" s="178" t="s">
        <v>45</v>
      </c>
      <c r="O481" s="33"/>
      <c r="P481" s="179">
        <f aca="true" t="shared" si="131" ref="P481:P488">O481*H481</f>
        <v>0</v>
      </c>
      <c r="Q481" s="179">
        <v>0</v>
      </c>
      <c r="R481" s="179">
        <f aca="true" t="shared" si="132" ref="R481:R488">Q481*H481</f>
        <v>0</v>
      </c>
      <c r="S481" s="179">
        <v>0</v>
      </c>
      <c r="T481" s="180">
        <f aca="true" t="shared" si="133" ref="T481:T488">S481*H481</f>
        <v>0</v>
      </c>
      <c r="AR481" s="15" t="s">
        <v>143</v>
      </c>
      <c r="AT481" s="15" t="s">
        <v>145</v>
      </c>
      <c r="AU481" s="15" t="s">
        <v>22</v>
      </c>
      <c r="AY481" s="15" t="s">
        <v>144</v>
      </c>
      <c r="BE481" s="181">
        <f aca="true" t="shared" si="134" ref="BE481:BE488">IF(N481="základní",J481,0)</f>
        <v>0</v>
      </c>
      <c r="BF481" s="181">
        <f aca="true" t="shared" si="135" ref="BF481:BF488">IF(N481="snížená",J481,0)</f>
        <v>0</v>
      </c>
      <c r="BG481" s="181">
        <f aca="true" t="shared" si="136" ref="BG481:BG488">IF(N481="zákl. přenesená",J481,0)</f>
        <v>0</v>
      </c>
      <c r="BH481" s="181">
        <f aca="true" t="shared" si="137" ref="BH481:BH488">IF(N481="sníž. přenesená",J481,0)</f>
        <v>0</v>
      </c>
      <c r="BI481" s="181">
        <f aca="true" t="shared" si="138" ref="BI481:BI488">IF(N481="nulová",J481,0)</f>
        <v>0</v>
      </c>
      <c r="BJ481" s="15" t="s">
        <v>22</v>
      </c>
      <c r="BK481" s="181">
        <f aca="true" t="shared" si="139" ref="BK481:BK488">ROUND(I481*H481,2)</f>
        <v>0</v>
      </c>
      <c r="BL481" s="15" t="s">
        <v>143</v>
      </c>
      <c r="BM481" s="15" t="s">
        <v>3973</v>
      </c>
    </row>
    <row r="482" spans="2:65" s="1" customFormat="1" ht="22.5" customHeight="1">
      <c r="B482" s="32"/>
      <c r="C482" s="170" t="s">
        <v>3974</v>
      </c>
      <c r="D482" s="170" t="s">
        <v>145</v>
      </c>
      <c r="E482" s="171" t="s">
        <v>3975</v>
      </c>
      <c r="F482" s="172" t="s">
        <v>3976</v>
      </c>
      <c r="G482" s="173" t="s">
        <v>192</v>
      </c>
      <c r="H482" s="174">
        <v>200</v>
      </c>
      <c r="I482" s="175"/>
      <c r="J482" s="176">
        <f t="shared" si="130"/>
        <v>0</v>
      </c>
      <c r="K482" s="172" t="s">
        <v>1286</v>
      </c>
      <c r="L482" s="52"/>
      <c r="M482" s="177" t="s">
        <v>20</v>
      </c>
      <c r="N482" s="178" t="s">
        <v>45</v>
      </c>
      <c r="O482" s="33"/>
      <c r="P482" s="179">
        <f t="shared" si="131"/>
        <v>0</v>
      </c>
      <c r="Q482" s="179">
        <v>0</v>
      </c>
      <c r="R482" s="179">
        <f t="shared" si="132"/>
        <v>0</v>
      </c>
      <c r="S482" s="179">
        <v>0</v>
      </c>
      <c r="T482" s="180">
        <f t="shared" si="133"/>
        <v>0</v>
      </c>
      <c r="AR482" s="15" t="s">
        <v>143</v>
      </c>
      <c r="AT482" s="15" t="s">
        <v>145</v>
      </c>
      <c r="AU482" s="15" t="s">
        <v>22</v>
      </c>
      <c r="AY482" s="15" t="s">
        <v>144</v>
      </c>
      <c r="BE482" s="181">
        <f t="shared" si="134"/>
        <v>0</v>
      </c>
      <c r="BF482" s="181">
        <f t="shared" si="135"/>
        <v>0</v>
      </c>
      <c r="BG482" s="181">
        <f t="shared" si="136"/>
        <v>0</v>
      </c>
      <c r="BH482" s="181">
        <f t="shared" si="137"/>
        <v>0</v>
      </c>
      <c r="BI482" s="181">
        <f t="shared" si="138"/>
        <v>0</v>
      </c>
      <c r="BJ482" s="15" t="s">
        <v>22</v>
      </c>
      <c r="BK482" s="181">
        <f t="shared" si="139"/>
        <v>0</v>
      </c>
      <c r="BL482" s="15" t="s">
        <v>143</v>
      </c>
      <c r="BM482" s="15" t="s">
        <v>3977</v>
      </c>
    </row>
    <row r="483" spans="2:65" s="1" customFormat="1" ht="22.5" customHeight="1">
      <c r="B483" s="32"/>
      <c r="C483" s="170" t="s">
        <v>3978</v>
      </c>
      <c r="D483" s="170" t="s">
        <v>145</v>
      </c>
      <c r="E483" s="171" t="s">
        <v>3979</v>
      </c>
      <c r="F483" s="172" t="s">
        <v>3980</v>
      </c>
      <c r="G483" s="173" t="s">
        <v>192</v>
      </c>
      <c r="H483" s="174">
        <v>100</v>
      </c>
      <c r="I483" s="175"/>
      <c r="J483" s="176">
        <f t="shared" si="130"/>
        <v>0</v>
      </c>
      <c r="K483" s="172" t="s">
        <v>1286</v>
      </c>
      <c r="L483" s="52"/>
      <c r="M483" s="177" t="s">
        <v>20</v>
      </c>
      <c r="N483" s="178" t="s">
        <v>45</v>
      </c>
      <c r="O483" s="33"/>
      <c r="P483" s="179">
        <f t="shared" si="131"/>
        <v>0</v>
      </c>
      <c r="Q483" s="179">
        <v>0</v>
      </c>
      <c r="R483" s="179">
        <f t="shared" si="132"/>
        <v>0</v>
      </c>
      <c r="S483" s="179">
        <v>0</v>
      </c>
      <c r="T483" s="180">
        <f t="shared" si="133"/>
        <v>0</v>
      </c>
      <c r="AR483" s="15" t="s">
        <v>143</v>
      </c>
      <c r="AT483" s="15" t="s">
        <v>145</v>
      </c>
      <c r="AU483" s="15" t="s">
        <v>22</v>
      </c>
      <c r="AY483" s="15" t="s">
        <v>144</v>
      </c>
      <c r="BE483" s="181">
        <f t="shared" si="134"/>
        <v>0</v>
      </c>
      <c r="BF483" s="181">
        <f t="shared" si="135"/>
        <v>0</v>
      </c>
      <c r="BG483" s="181">
        <f t="shared" si="136"/>
        <v>0</v>
      </c>
      <c r="BH483" s="181">
        <f t="shared" si="137"/>
        <v>0</v>
      </c>
      <c r="BI483" s="181">
        <f t="shared" si="138"/>
        <v>0</v>
      </c>
      <c r="BJ483" s="15" t="s">
        <v>22</v>
      </c>
      <c r="BK483" s="181">
        <f t="shared" si="139"/>
        <v>0</v>
      </c>
      <c r="BL483" s="15" t="s">
        <v>143</v>
      </c>
      <c r="BM483" s="15" t="s">
        <v>3981</v>
      </c>
    </row>
    <row r="484" spans="2:65" s="1" customFormat="1" ht="22.5" customHeight="1">
      <c r="B484" s="32"/>
      <c r="C484" s="170" t="s">
        <v>3982</v>
      </c>
      <c r="D484" s="170" t="s">
        <v>145</v>
      </c>
      <c r="E484" s="171" t="s">
        <v>3983</v>
      </c>
      <c r="F484" s="172" t="s">
        <v>3984</v>
      </c>
      <c r="G484" s="173" t="s">
        <v>1903</v>
      </c>
      <c r="H484" s="174">
        <v>10</v>
      </c>
      <c r="I484" s="175"/>
      <c r="J484" s="176">
        <f t="shared" si="130"/>
        <v>0</v>
      </c>
      <c r="K484" s="172" t="s">
        <v>1286</v>
      </c>
      <c r="L484" s="52"/>
      <c r="M484" s="177" t="s">
        <v>20</v>
      </c>
      <c r="N484" s="178" t="s">
        <v>45</v>
      </c>
      <c r="O484" s="33"/>
      <c r="P484" s="179">
        <f t="shared" si="131"/>
        <v>0</v>
      </c>
      <c r="Q484" s="179">
        <v>0</v>
      </c>
      <c r="R484" s="179">
        <f t="shared" si="132"/>
        <v>0</v>
      </c>
      <c r="S484" s="179">
        <v>0</v>
      </c>
      <c r="T484" s="180">
        <f t="shared" si="133"/>
        <v>0</v>
      </c>
      <c r="AR484" s="15" t="s">
        <v>143</v>
      </c>
      <c r="AT484" s="15" t="s">
        <v>145</v>
      </c>
      <c r="AU484" s="15" t="s">
        <v>22</v>
      </c>
      <c r="AY484" s="15" t="s">
        <v>144</v>
      </c>
      <c r="BE484" s="181">
        <f t="shared" si="134"/>
        <v>0</v>
      </c>
      <c r="BF484" s="181">
        <f t="shared" si="135"/>
        <v>0</v>
      </c>
      <c r="BG484" s="181">
        <f t="shared" si="136"/>
        <v>0</v>
      </c>
      <c r="BH484" s="181">
        <f t="shared" si="137"/>
        <v>0</v>
      </c>
      <c r="BI484" s="181">
        <f t="shared" si="138"/>
        <v>0</v>
      </c>
      <c r="BJ484" s="15" t="s">
        <v>22</v>
      </c>
      <c r="BK484" s="181">
        <f t="shared" si="139"/>
        <v>0</v>
      </c>
      <c r="BL484" s="15" t="s">
        <v>143</v>
      </c>
      <c r="BM484" s="15" t="s">
        <v>3985</v>
      </c>
    </row>
    <row r="485" spans="2:65" s="1" customFormat="1" ht="22.5" customHeight="1">
      <c r="B485" s="32"/>
      <c r="C485" s="170" t="s">
        <v>3986</v>
      </c>
      <c r="D485" s="170" t="s">
        <v>145</v>
      </c>
      <c r="E485" s="171" t="s">
        <v>3987</v>
      </c>
      <c r="F485" s="172" t="s">
        <v>3988</v>
      </c>
      <c r="G485" s="173" t="s">
        <v>192</v>
      </c>
      <c r="H485" s="174">
        <v>100</v>
      </c>
      <c r="I485" s="175"/>
      <c r="J485" s="176">
        <f t="shared" si="130"/>
        <v>0</v>
      </c>
      <c r="K485" s="172" t="s">
        <v>1286</v>
      </c>
      <c r="L485" s="52"/>
      <c r="M485" s="177" t="s">
        <v>20</v>
      </c>
      <c r="N485" s="178" t="s">
        <v>45</v>
      </c>
      <c r="O485" s="33"/>
      <c r="P485" s="179">
        <f t="shared" si="131"/>
        <v>0</v>
      </c>
      <c r="Q485" s="179">
        <v>0</v>
      </c>
      <c r="R485" s="179">
        <f t="shared" si="132"/>
        <v>0</v>
      </c>
      <c r="S485" s="179">
        <v>0</v>
      </c>
      <c r="T485" s="180">
        <f t="shared" si="133"/>
        <v>0</v>
      </c>
      <c r="AR485" s="15" t="s">
        <v>143</v>
      </c>
      <c r="AT485" s="15" t="s">
        <v>145</v>
      </c>
      <c r="AU485" s="15" t="s">
        <v>22</v>
      </c>
      <c r="AY485" s="15" t="s">
        <v>144</v>
      </c>
      <c r="BE485" s="181">
        <f t="shared" si="134"/>
        <v>0</v>
      </c>
      <c r="BF485" s="181">
        <f t="shared" si="135"/>
        <v>0</v>
      </c>
      <c r="BG485" s="181">
        <f t="shared" si="136"/>
        <v>0</v>
      </c>
      <c r="BH485" s="181">
        <f t="shared" si="137"/>
        <v>0</v>
      </c>
      <c r="BI485" s="181">
        <f t="shared" si="138"/>
        <v>0</v>
      </c>
      <c r="BJ485" s="15" t="s">
        <v>22</v>
      </c>
      <c r="BK485" s="181">
        <f t="shared" si="139"/>
        <v>0</v>
      </c>
      <c r="BL485" s="15" t="s">
        <v>143</v>
      </c>
      <c r="BM485" s="15" t="s">
        <v>3989</v>
      </c>
    </row>
    <row r="486" spans="2:65" s="1" customFormat="1" ht="22.5" customHeight="1">
      <c r="B486" s="32"/>
      <c r="C486" s="170" t="s">
        <v>3990</v>
      </c>
      <c r="D486" s="170" t="s">
        <v>145</v>
      </c>
      <c r="E486" s="171" t="s">
        <v>3991</v>
      </c>
      <c r="F486" s="172" t="s">
        <v>3992</v>
      </c>
      <c r="G486" s="173" t="s">
        <v>192</v>
      </c>
      <c r="H486" s="174">
        <v>200</v>
      </c>
      <c r="I486" s="175"/>
      <c r="J486" s="176">
        <f t="shared" si="130"/>
        <v>0</v>
      </c>
      <c r="K486" s="172" t="s">
        <v>1286</v>
      </c>
      <c r="L486" s="52"/>
      <c r="M486" s="177" t="s">
        <v>20</v>
      </c>
      <c r="N486" s="178" t="s">
        <v>45</v>
      </c>
      <c r="O486" s="33"/>
      <c r="P486" s="179">
        <f t="shared" si="131"/>
        <v>0</v>
      </c>
      <c r="Q486" s="179">
        <v>0</v>
      </c>
      <c r="R486" s="179">
        <f t="shared" si="132"/>
        <v>0</v>
      </c>
      <c r="S486" s="179">
        <v>0</v>
      </c>
      <c r="T486" s="180">
        <f t="shared" si="133"/>
        <v>0</v>
      </c>
      <c r="AR486" s="15" t="s">
        <v>143</v>
      </c>
      <c r="AT486" s="15" t="s">
        <v>145</v>
      </c>
      <c r="AU486" s="15" t="s">
        <v>22</v>
      </c>
      <c r="AY486" s="15" t="s">
        <v>144</v>
      </c>
      <c r="BE486" s="181">
        <f t="shared" si="134"/>
        <v>0</v>
      </c>
      <c r="BF486" s="181">
        <f t="shared" si="135"/>
        <v>0</v>
      </c>
      <c r="BG486" s="181">
        <f t="shared" si="136"/>
        <v>0</v>
      </c>
      <c r="BH486" s="181">
        <f t="shared" si="137"/>
        <v>0</v>
      </c>
      <c r="BI486" s="181">
        <f t="shared" si="138"/>
        <v>0</v>
      </c>
      <c r="BJ486" s="15" t="s">
        <v>22</v>
      </c>
      <c r="BK486" s="181">
        <f t="shared" si="139"/>
        <v>0</v>
      </c>
      <c r="BL486" s="15" t="s">
        <v>143</v>
      </c>
      <c r="BM486" s="15" t="s">
        <v>3993</v>
      </c>
    </row>
    <row r="487" spans="2:65" s="1" customFormat="1" ht="22.5" customHeight="1">
      <c r="B487" s="32"/>
      <c r="C487" s="170" t="s">
        <v>3994</v>
      </c>
      <c r="D487" s="170" t="s">
        <v>145</v>
      </c>
      <c r="E487" s="171" t="s">
        <v>3995</v>
      </c>
      <c r="F487" s="172" t="s">
        <v>3996</v>
      </c>
      <c r="G487" s="173" t="s">
        <v>192</v>
      </c>
      <c r="H487" s="174">
        <v>100</v>
      </c>
      <c r="I487" s="175"/>
      <c r="J487" s="176">
        <f t="shared" si="130"/>
        <v>0</v>
      </c>
      <c r="K487" s="172" t="s">
        <v>1286</v>
      </c>
      <c r="L487" s="52"/>
      <c r="M487" s="177" t="s">
        <v>20</v>
      </c>
      <c r="N487" s="178" t="s">
        <v>45</v>
      </c>
      <c r="O487" s="33"/>
      <c r="P487" s="179">
        <f t="shared" si="131"/>
        <v>0</v>
      </c>
      <c r="Q487" s="179">
        <v>0</v>
      </c>
      <c r="R487" s="179">
        <f t="shared" si="132"/>
        <v>0</v>
      </c>
      <c r="S487" s="179">
        <v>0</v>
      </c>
      <c r="T487" s="180">
        <f t="shared" si="133"/>
        <v>0</v>
      </c>
      <c r="AR487" s="15" t="s">
        <v>143</v>
      </c>
      <c r="AT487" s="15" t="s">
        <v>145</v>
      </c>
      <c r="AU487" s="15" t="s">
        <v>22</v>
      </c>
      <c r="AY487" s="15" t="s">
        <v>144</v>
      </c>
      <c r="BE487" s="181">
        <f t="shared" si="134"/>
        <v>0</v>
      </c>
      <c r="BF487" s="181">
        <f t="shared" si="135"/>
        <v>0</v>
      </c>
      <c r="BG487" s="181">
        <f t="shared" si="136"/>
        <v>0</v>
      </c>
      <c r="BH487" s="181">
        <f t="shared" si="137"/>
        <v>0</v>
      </c>
      <c r="BI487" s="181">
        <f t="shared" si="138"/>
        <v>0</v>
      </c>
      <c r="BJ487" s="15" t="s">
        <v>22</v>
      </c>
      <c r="BK487" s="181">
        <f t="shared" si="139"/>
        <v>0</v>
      </c>
      <c r="BL487" s="15" t="s">
        <v>143</v>
      </c>
      <c r="BM487" s="15" t="s">
        <v>3997</v>
      </c>
    </row>
    <row r="488" spans="2:65" s="1" customFormat="1" ht="22.5" customHeight="1">
      <c r="B488" s="32"/>
      <c r="C488" s="170" t="s">
        <v>3998</v>
      </c>
      <c r="D488" s="170" t="s">
        <v>145</v>
      </c>
      <c r="E488" s="171" t="s">
        <v>3999</v>
      </c>
      <c r="F488" s="172" t="s">
        <v>4000</v>
      </c>
      <c r="G488" s="173" t="s">
        <v>1586</v>
      </c>
      <c r="H488" s="174">
        <v>0.299</v>
      </c>
      <c r="I488" s="175"/>
      <c r="J488" s="176">
        <f t="shared" si="130"/>
        <v>0</v>
      </c>
      <c r="K488" s="172" t="s">
        <v>1286</v>
      </c>
      <c r="L488" s="52"/>
      <c r="M488" s="177" t="s">
        <v>20</v>
      </c>
      <c r="N488" s="178" t="s">
        <v>45</v>
      </c>
      <c r="O488" s="33"/>
      <c r="P488" s="179">
        <f t="shared" si="131"/>
        <v>0</v>
      </c>
      <c r="Q488" s="179">
        <v>0</v>
      </c>
      <c r="R488" s="179">
        <f t="shared" si="132"/>
        <v>0</v>
      </c>
      <c r="S488" s="179">
        <v>0</v>
      </c>
      <c r="T488" s="180">
        <f t="shared" si="133"/>
        <v>0</v>
      </c>
      <c r="AR488" s="15" t="s">
        <v>143</v>
      </c>
      <c r="AT488" s="15" t="s">
        <v>145</v>
      </c>
      <c r="AU488" s="15" t="s">
        <v>22</v>
      </c>
      <c r="AY488" s="15" t="s">
        <v>144</v>
      </c>
      <c r="BE488" s="181">
        <f t="shared" si="134"/>
        <v>0</v>
      </c>
      <c r="BF488" s="181">
        <f t="shared" si="135"/>
        <v>0</v>
      </c>
      <c r="BG488" s="181">
        <f t="shared" si="136"/>
        <v>0</v>
      </c>
      <c r="BH488" s="181">
        <f t="shared" si="137"/>
        <v>0</v>
      </c>
      <c r="BI488" s="181">
        <f t="shared" si="138"/>
        <v>0</v>
      </c>
      <c r="BJ488" s="15" t="s">
        <v>22</v>
      </c>
      <c r="BK488" s="181">
        <f t="shared" si="139"/>
        <v>0</v>
      </c>
      <c r="BL488" s="15" t="s">
        <v>143</v>
      </c>
      <c r="BM488" s="15" t="s">
        <v>4001</v>
      </c>
    </row>
    <row r="489" spans="2:63" s="9" customFormat="1" ht="37.35" customHeight="1">
      <c r="B489" s="156"/>
      <c r="C489" s="157"/>
      <c r="D489" s="158" t="s">
        <v>73</v>
      </c>
      <c r="E489" s="159" t="s">
        <v>4002</v>
      </c>
      <c r="F489" s="159" t="s">
        <v>4003</v>
      </c>
      <c r="G489" s="157"/>
      <c r="H489" s="157"/>
      <c r="I489" s="160"/>
      <c r="J489" s="161">
        <f>BK489</f>
        <v>0</v>
      </c>
      <c r="K489" s="157"/>
      <c r="L489" s="162"/>
      <c r="M489" s="163"/>
      <c r="N489" s="164"/>
      <c r="O489" s="164"/>
      <c r="P489" s="165">
        <f>SUM(P490:P502)</f>
        <v>0</v>
      </c>
      <c r="Q489" s="164"/>
      <c r="R489" s="165">
        <f>SUM(R490:R502)</f>
        <v>0</v>
      </c>
      <c r="S489" s="164"/>
      <c r="T489" s="166">
        <f>SUM(T490:T502)</f>
        <v>0</v>
      </c>
      <c r="AR489" s="167" t="s">
        <v>143</v>
      </c>
      <c r="AT489" s="168" t="s">
        <v>73</v>
      </c>
      <c r="AU489" s="168" t="s">
        <v>74</v>
      </c>
      <c r="AY489" s="167" t="s">
        <v>144</v>
      </c>
      <c r="BK489" s="169">
        <f>SUM(BK490:BK502)</f>
        <v>0</v>
      </c>
    </row>
    <row r="490" spans="2:65" s="1" customFormat="1" ht="22.5" customHeight="1">
      <c r="B490" s="32"/>
      <c r="C490" s="170" t="s">
        <v>4004</v>
      </c>
      <c r="D490" s="170" t="s">
        <v>145</v>
      </c>
      <c r="E490" s="171" t="s">
        <v>4005</v>
      </c>
      <c r="F490" s="172" t="s">
        <v>4006</v>
      </c>
      <c r="G490" s="173" t="s">
        <v>1550</v>
      </c>
      <c r="H490" s="174">
        <v>523.6</v>
      </c>
      <c r="I490" s="175"/>
      <c r="J490" s="176">
        <f aca="true" t="shared" si="140" ref="J490:J502">ROUND(I490*H490,2)</f>
        <v>0</v>
      </c>
      <c r="K490" s="172" t="s">
        <v>1286</v>
      </c>
      <c r="L490" s="52"/>
      <c r="M490" s="177" t="s">
        <v>20</v>
      </c>
      <c r="N490" s="178" t="s">
        <v>45</v>
      </c>
      <c r="O490" s="33"/>
      <c r="P490" s="179">
        <f aca="true" t="shared" si="141" ref="P490:P502">O490*H490</f>
        <v>0</v>
      </c>
      <c r="Q490" s="179">
        <v>0</v>
      </c>
      <c r="R490" s="179">
        <f aca="true" t="shared" si="142" ref="R490:R502">Q490*H490</f>
        <v>0</v>
      </c>
      <c r="S490" s="179">
        <v>0</v>
      </c>
      <c r="T490" s="180">
        <f aca="true" t="shared" si="143" ref="T490:T502">S490*H490</f>
        <v>0</v>
      </c>
      <c r="AR490" s="15" t="s">
        <v>143</v>
      </c>
      <c r="AT490" s="15" t="s">
        <v>145</v>
      </c>
      <c r="AU490" s="15" t="s">
        <v>22</v>
      </c>
      <c r="AY490" s="15" t="s">
        <v>144</v>
      </c>
      <c r="BE490" s="181">
        <f aca="true" t="shared" si="144" ref="BE490:BE502">IF(N490="základní",J490,0)</f>
        <v>0</v>
      </c>
      <c r="BF490" s="181">
        <f aca="true" t="shared" si="145" ref="BF490:BF502">IF(N490="snížená",J490,0)</f>
        <v>0</v>
      </c>
      <c r="BG490" s="181">
        <f aca="true" t="shared" si="146" ref="BG490:BG502">IF(N490="zákl. přenesená",J490,0)</f>
        <v>0</v>
      </c>
      <c r="BH490" s="181">
        <f aca="true" t="shared" si="147" ref="BH490:BH502">IF(N490="sníž. přenesená",J490,0)</f>
        <v>0</v>
      </c>
      <c r="BI490" s="181">
        <f aca="true" t="shared" si="148" ref="BI490:BI502">IF(N490="nulová",J490,0)</f>
        <v>0</v>
      </c>
      <c r="BJ490" s="15" t="s">
        <v>22</v>
      </c>
      <c r="BK490" s="181">
        <f aca="true" t="shared" si="149" ref="BK490:BK502">ROUND(I490*H490,2)</f>
        <v>0</v>
      </c>
      <c r="BL490" s="15" t="s">
        <v>143</v>
      </c>
      <c r="BM490" s="15" t="s">
        <v>4007</v>
      </c>
    </row>
    <row r="491" spans="2:65" s="1" customFormat="1" ht="22.5" customHeight="1">
      <c r="B491" s="32"/>
      <c r="C491" s="170" t="s">
        <v>4008</v>
      </c>
      <c r="D491" s="170" t="s">
        <v>145</v>
      </c>
      <c r="E491" s="171" t="s">
        <v>4009</v>
      </c>
      <c r="F491" s="172" t="s">
        <v>4010</v>
      </c>
      <c r="G491" s="173" t="s">
        <v>1550</v>
      </c>
      <c r="H491" s="174">
        <v>106.561</v>
      </c>
      <c r="I491" s="175"/>
      <c r="J491" s="176">
        <f t="shared" si="140"/>
        <v>0</v>
      </c>
      <c r="K491" s="172" t="s">
        <v>1286</v>
      </c>
      <c r="L491" s="52"/>
      <c r="M491" s="177" t="s">
        <v>20</v>
      </c>
      <c r="N491" s="178" t="s">
        <v>45</v>
      </c>
      <c r="O491" s="33"/>
      <c r="P491" s="179">
        <f t="shared" si="141"/>
        <v>0</v>
      </c>
      <c r="Q491" s="179">
        <v>0</v>
      </c>
      <c r="R491" s="179">
        <f t="shared" si="142"/>
        <v>0</v>
      </c>
      <c r="S491" s="179">
        <v>0</v>
      </c>
      <c r="T491" s="180">
        <f t="shared" si="143"/>
        <v>0</v>
      </c>
      <c r="AR491" s="15" t="s">
        <v>143</v>
      </c>
      <c r="AT491" s="15" t="s">
        <v>145</v>
      </c>
      <c r="AU491" s="15" t="s">
        <v>22</v>
      </c>
      <c r="AY491" s="15" t="s">
        <v>144</v>
      </c>
      <c r="BE491" s="181">
        <f t="shared" si="144"/>
        <v>0</v>
      </c>
      <c r="BF491" s="181">
        <f t="shared" si="145"/>
        <v>0</v>
      </c>
      <c r="BG491" s="181">
        <f t="shared" si="146"/>
        <v>0</v>
      </c>
      <c r="BH491" s="181">
        <f t="shared" si="147"/>
        <v>0</v>
      </c>
      <c r="BI491" s="181">
        <f t="shared" si="148"/>
        <v>0</v>
      </c>
      <c r="BJ491" s="15" t="s">
        <v>22</v>
      </c>
      <c r="BK491" s="181">
        <f t="shared" si="149"/>
        <v>0</v>
      </c>
      <c r="BL491" s="15" t="s">
        <v>143</v>
      </c>
      <c r="BM491" s="15" t="s">
        <v>4011</v>
      </c>
    </row>
    <row r="492" spans="2:65" s="1" customFormat="1" ht="22.5" customHeight="1">
      <c r="B492" s="32"/>
      <c r="C492" s="170" t="s">
        <v>4012</v>
      </c>
      <c r="D492" s="170" t="s">
        <v>145</v>
      </c>
      <c r="E492" s="171" t="s">
        <v>4013</v>
      </c>
      <c r="F492" s="172" t="s">
        <v>4014</v>
      </c>
      <c r="G492" s="173" t="s">
        <v>1980</v>
      </c>
      <c r="H492" s="174">
        <v>0.131</v>
      </c>
      <c r="I492" s="175"/>
      <c r="J492" s="176">
        <f t="shared" si="140"/>
        <v>0</v>
      </c>
      <c r="K492" s="172" t="s">
        <v>1286</v>
      </c>
      <c r="L492" s="52"/>
      <c r="M492" s="177" t="s">
        <v>20</v>
      </c>
      <c r="N492" s="178" t="s">
        <v>45</v>
      </c>
      <c r="O492" s="33"/>
      <c r="P492" s="179">
        <f t="shared" si="141"/>
        <v>0</v>
      </c>
      <c r="Q492" s="179">
        <v>0</v>
      </c>
      <c r="R492" s="179">
        <f t="shared" si="142"/>
        <v>0</v>
      </c>
      <c r="S492" s="179">
        <v>0</v>
      </c>
      <c r="T492" s="180">
        <f t="shared" si="143"/>
        <v>0</v>
      </c>
      <c r="AR492" s="15" t="s">
        <v>143</v>
      </c>
      <c r="AT492" s="15" t="s">
        <v>145</v>
      </c>
      <c r="AU492" s="15" t="s">
        <v>22</v>
      </c>
      <c r="AY492" s="15" t="s">
        <v>144</v>
      </c>
      <c r="BE492" s="181">
        <f t="shared" si="144"/>
        <v>0</v>
      </c>
      <c r="BF492" s="181">
        <f t="shared" si="145"/>
        <v>0</v>
      </c>
      <c r="BG492" s="181">
        <f t="shared" si="146"/>
        <v>0</v>
      </c>
      <c r="BH492" s="181">
        <f t="shared" si="147"/>
        <v>0</v>
      </c>
      <c r="BI492" s="181">
        <f t="shared" si="148"/>
        <v>0</v>
      </c>
      <c r="BJ492" s="15" t="s">
        <v>22</v>
      </c>
      <c r="BK492" s="181">
        <f t="shared" si="149"/>
        <v>0</v>
      </c>
      <c r="BL492" s="15" t="s">
        <v>143</v>
      </c>
      <c r="BM492" s="15" t="s">
        <v>4015</v>
      </c>
    </row>
    <row r="493" spans="2:65" s="1" customFormat="1" ht="22.5" customHeight="1">
      <c r="B493" s="32"/>
      <c r="C493" s="170" t="s">
        <v>4016</v>
      </c>
      <c r="D493" s="170" t="s">
        <v>145</v>
      </c>
      <c r="E493" s="171" t="s">
        <v>4017</v>
      </c>
      <c r="F493" s="172" t="s">
        <v>4018</v>
      </c>
      <c r="G493" s="173" t="s">
        <v>1550</v>
      </c>
      <c r="H493" s="174">
        <v>1047.2</v>
      </c>
      <c r="I493" s="175"/>
      <c r="J493" s="176">
        <f t="shared" si="140"/>
        <v>0</v>
      </c>
      <c r="K493" s="172" t="s">
        <v>1286</v>
      </c>
      <c r="L493" s="52"/>
      <c r="M493" s="177" t="s">
        <v>20</v>
      </c>
      <c r="N493" s="178" t="s">
        <v>45</v>
      </c>
      <c r="O493" s="33"/>
      <c r="P493" s="179">
        <f t="shared" si="141"/>
        <v>0</v>
      </c>
      <c r="Q493" s="179">
        <v>0</v>
      </c>
      <c r="R493" s="179">
        <f t="shared" si="142"/>
        <v>0</v>
      </c>
      <c r="S493" s="179">
        <v>0</v>
      </c>
      <c r="T493" s="180">
        <f t="shared" si="143"/>
        <v>0</v>
      </c>
      <c r="AR493" s="15" t="s">
        <v>143</v>
      </c>
      <c r="AT493" s="15" t="s">
        <v>145</v>
      </c>
      <c r="AU493" s="15" t="s">
        <v>22</v>
      </c>
      <c r="AY493" s="15" t="s">
        <v>144</v>
      </c>
      <c r="BE493" s="181">
        <f t="shared" si="144"/>
        <v>0</v>
      </c>
      <c r="BF493" s="181">
        <f t="shared" si="145"/>
        <v>0</v>
      </c>
      <c r="BG493" s="181">
        <f t="shared" si="146"/>
        <v>0</v>
      </c>
      <c r="BH493" s="181">
        <f t="shared" si="147"/>
        <v>0</v>
      </c>
      <c r="BI493" s="181">
        <f t="shared" si="148"/>
        <v>0</v>
      </c>
      <c r="BJ493" s="15" t="s">
        <v>22</v>
      </c>
      <c r="BK493" s="181">
        <f t="shared" si="149"/>
        <v>0</v>
      </c>
      <c r="BL493" s="15" t="s">
        <v>143</v>
      </c>
      <c r="BM493" s="15" t="s">
        <v>4019</v>
      </c>
    </row>
    <row r="494" spans="2:65" s="1" customFormat="1" ht="22.5" customHeight="1">
      <c r="B494" s="32"/>
      <c r="C494" s="170" t="s">
        <v>4020</v>
      </c>
      <c r="D494" s="170" t="s">
        <v>145</v>
      </c>
      <c r="E494" s="171" t="s">
        <v>4021</v>
      </c>
      <c r="F494" s="172" t="s">
        <v>4022</v>
      </c>
      <c r="G494" s="173" t="s">
        <v>1550</v>
      </c>
      <c r="H494" s="174">
        <v>213.122</v>
      </c>
      <c r="I494" s="175"/>
      <c r="J494" s="176">
        <f t="shared" si="140"/>
        <v>0</v>
      </c>
      <c r="K494" s="172" t="s">
        <v>1286</v>
      </c>
      <c r="L494" s="52"/>
      <c r="M494" s="177" t="s">
        <v>20</v>
      </c>
      <c r="N494" s="178" t="s">
        <v>45</v>
      </c>
      <c r="O494" s="33"/>
      <c r="P494" s="179">
        <f t="shared" si="141"/>
        <v>0</v>
      </c>
      <c r="Q494" s="179">
        <v>0</v>
      </c>
      <c r="R494" s="179">
        <f t="shared" si="142"/>
        <v>0</v>
      </c>
      <c r="S494" s="179">
        <v>0</v>
      </c>
      <c r="T494" s="180">
        <f t="shared" si="143"/>
        <v>0</v>
      </c>
      <c r="AR494" s="15" t="s">
        <v>143</v>
      </c>
      <c r="AT494" s="15" t="s">
        <v>145</v>
      </c>
      <c r="AU494" s="15" t="s">
        <v>22</v>
      </c>
      <c r="AY494" s="15" t="s">
        <v>144</v>
      </c>
      <c r="BE494" s="181">
        <f t="shared" si="144"/>
        <v>0</v>
      </c>
      <c r="BF494" s="181">
        <f t="shared" si="145"/>
        <v>0</v>
      </c>
      <c r="BG494" s="181">
        <f t="shared" si="146"/>
        <v>0</v>
      </c>
      <c r="BH494" s="181">
        <f t="shared" si="147"/>
        <v>0</v>
      </c>
      <c r="BI494" s="181">
        <f t="shared" si="148"/>
        <v>0</v>
      </c>
      <c r="BJ494" s="15" t="s">
        <v>22</v>
      </c>
      <c r="BK494" s="181">
        <f t="shared" si="149"/>
        <v>0</v>
      </c>
      <c r="BL494" s="15" t="s">
        <v>143</v>
      </c>
      <c r="BM494" s="15" t="s">
        <v>4023</v>
      </c>
    </row>
    <row r="495" spans="2:65" s="1" customFormat="1" ht="22.5" customHeight="1">
      <c r="B495" s="32"/>
      <c r="C495" s="170" t="s">
        <v>4024</v>
      </c>
      <c r="D495" s="170" t="s">
        <v>145</v>
      </c>
      <c r="E495" s="171" t="s">
        <v>4025</v>
      </c>
      <c r="F495" s="172" t="s">
        <v>4026</v>
      </c>
      <c r="G495" s="173" t="s">
        <v>1550</v>
      </c>
      <c r="H495" s="174">
        <v>1460.026</v>
      </c>
      <c r="I495" s="175"/>
      <c r="J495" s="176">
        <f t="shared" si="140"/>
        <v>0</v>
      </c>
      <c r="K495" s="172" t="s">
        <v>1286</v>
      </c>
      <c r="L495" s="52"/>
      <c r="M495" s="177" t="s">
        <v>20</v>
      </c>
      <c r="N495" s="178" t="s">
        <v>45</v>
      </c>
      <c r="O495" s="33"/>
      <c r="P495" s="179">
        <f t="shared" si="141"/>
        <v>0</v>
      </c>
      <c r="Q495" s="179">
        <v>0</v>
      </c>
      <c r="R495" s="179">
        <f t="shared" si="142"/>
        <v>0</v>
      </c>
      <c r="S495" s="179">
        <v>0</v>
      </c>
      <c r="T495" s="180">
        <f t="shared" si="143"/>
        <v>0</v>
      </c>
      <c r="AR495" s="15" t="s">
        <v>143</v>
      </c>
      <c r="AT495" s="15" t="s">
        <v>145</v>
      </c>
      <c r="AU495" s="15" t="s">
        <v>22</v>
      </c>
      <c r="AY495" s="15" t="s">
        <v>144</v>
      </c>
      <c r="BE495" s="181">
        <f t="shared" si="144"/>
        <v>0</v>
      </c>
      <c r="BF495" s="181">
        <f t="shared" si="145"/>
        <v>0</v>
      </c>
      <c r="BG495" s="181">
        <f t="shared" si="146"/>
        <v>0</v>
      </c>
      <c r="BH495" s="181">
        <f t="shared" si="147"/>
        <v>0</v>
      </c>
      <c r="BI495" s="181">
        <f t="shared" si="148"/>
        <v>0</v>
      </c>
      <c r="BJ495" s="15" t="s">
        <v>22</v>
      </c>
      <c r="BK495" s="181">
        <f t="shared" si="149"/>
        <v>0</v>
      </c>
      <c r="BL495" s="15" t="s">
        <v>143</v>
      </c>
      <c r="BM495" s="15" t="s">
        <v>4027</v>
      </c>
    </row>
    <row r="496" spans="2:65" s="1" customFormat="1" ht="22.5" customHeight="1">
      <c r="B496" s="32"/>
      <c r="C496" s="170" t="s">
        <v>4028</v>
      </c>
      <c r="D496" s="170" t="s">
        <v>145</v>
      </c>
      <c r="E496" s="171" t="s">
        <v>4029</v>
      </c>
      <c r="F496" s="172" t="s">
        <v>4030</v>
      </c>
      <c r="G496" s="173" t="s">
        <v>1903</v>
      </c>
      <c r="H496" s="174">
        <v>10</v>
      </c>
      <c r="I496" s="175"/>
      <c r="J496" s="176">
        <f t="shared" si="140"/>
        <v>0</v>
      </c>
      <c r="K496" s="172" t="s">
        <v>1286</v>
      </c>
      <c r="L496" s="52"/>
      <c r="M496" s="177" t="s">
        <v>20</v>
      </c>
      <c r="N496" s="178" t="s">
        <v>45</v>
      </c>
      <c r="O496" s="33"/>
      <c r="P496" s="179">
        <f t="shared" si="141"/>
        <v>0</v>
      </c>
      <c r="Q496" s="179">
        <v>0</v>
      </c>
      <c r="R496" s="179">
        <f t="shared" si="142"/>
        <v>0</v>
      </c>
      <c r="S496" s="179">
        <v>0</v>
      </c>
      <c r="T496" s="180">
        <f t="shared" si="143"/>
        <v>0</v>
      </c>
      <c r="AR496" s="15" t="s">
        <v>143</v>
      </c>
      <c r="AT496" s="15" t="s">
        <v>145</v>
      </c>
      <c r="AU496" s="15" t="s">
        <v>22</v>
      </c>
      <c r="AY496" s="15" t="s">
        <v>144</v>
      </c>
      <c r="BE496" s="181">
        <f t="shared" si="144"/>
        <v>0</v>
      </c>
      <c r="BF496" s="181">
        <f t="shared" si="145"/>
        <v>0</v>
      </c>
      <c r="BG496" s="181">
        <f t="shared" si="146"/>
        <v>0</v>
      </c>
      <c r="BH496" s="181">
        <f t="shared" si="147"/>
        <v>0</v>
      </c>
      <c r="BI496" s="181">
        <f t="shared" si="148"/>
        <v>0</v>
      </c>
      <c r="BJ496" s="15" t="s">
        <v>22</v>
      </c>
      <c r="BK496" s="181">
        <f t="shared" si="149"/>
        <v>0</v>
      </c>
      <c r="BL496" s="15" t="s">
        <v>143</v>
      </c>
      <c r="BM496" s="15" t="s">
        <v>4031</v>
      </c>
    </row>
    <row r="497" spans="2:65" s="1" customFormat="1" ht="22.5" customHeight="1">
      <c r="B497" s="32"/>
      <c r="C497" s="170" t="s">
        <v>4032</v>
      </c>
      <c r="D497" s="170" t="s">
        <v>145</v>
      </c>
      <c r="E497" s="171" t="s">
        <v>4033</v>
      </c>
      <c r="F497" s="172" t="s">
        <v>4034</v>
      </c>
      <c r="G497" s="173" t="s">
        <v>1550</v>
      </c>
      <c r="H497" s="174">
        <v>106.561</v>
      </c>
      <c r="I497" s="175"/>
      <c r="J497" s="176">
        <f t="shared" si="140"/>
        <v>0</v>
      </c>
      <c r="K497" s="172" t="s">
        <v>1286</v>
      </c>
      <c r="L497" s="52"/>
      <c r="M497" s="177" t="s">
        <v>20</v>
      </c>
      <c r="N497" s="178" t="s">
        <v>45</v>
      </c>
      <c r="O497" s="33"/>
      <c r="P497" s="179">
        <f t="shared" si="141"/>
        <v>0</v>
      </c>
      <c r="Q497" s="179">
        <v>0</v>
      </c>
      <c r="R497" s="179">
        <f t="shared" si="142"/>
        <v>0</v>
      </c>
      <c r="S497" s="179">
        <v>0</v>
      </c>
      <c r="T497" s="180">
        <f t="shared" si="143"/>
        <v>0</v>
      </c>
      <c r="AR497" s="15" t="s">
        <v>143</v>
      </c>
      <c r="AT497" s="15" t="s">
        <v>145</v>
      </c>
      <c r="AU497" s="15" t="s">
        <v>22</v>
      </c>
      <c r="AY497" s="15" t="s">
        <v>144</v>
      </c>
      <c r="BE497" s="181">
        <f t="shared" si="144"/>
        <v>0</v>
      </c>
      <c r="BF497" s="181">
        <f t="shared" si="145"/>
        <v>0</v>
      </c>
      <c r="BG497" s="181">
        <f t="shared" si="146"/>
        <v>0</v>
      </c>
      <c r="BH497" s="181">
        <f t="shared" si="147"/>
        <v>0</v>
      </c>
      <c r="BI497" s="181">
        <f t="shared" si="148"/>
        <v>0</v>
      </c>
      <c r="BJ497" s="15" t="s">
        <v>22</v>
      </c>
      <c r="BK497" s="181">
        <f t="shared" si="149"/>
        <v>0</v>
      </c>
      <c r="BL497" s="15" t="s">
        <v>143</v>
      </c>
      <c r="BM497" s="15" t="s">
        <v>4035</v>
      </c>
    </row>
    <row r="498" spans="2:65" s="1" customFormat="1" ht="22.5" customHeight="1">
      <c r="B498" s="32"/>
      <c r="C498" s="170" t="s">
        <v>4036</v>
      </c>
      <c r="D498" s="170" t="s">
        <v>145</v>
      </c>
      <c r="E498" s="171" t="s">
        <v>4037</v>
      </c>
      <c r="F498" s="172" t="s">
        <v>4038</v>
      </c>
      <c r="G498" s="173" t="s">
        <v>192</v>
      </c>
      <c r="H498" s="174">
        <v>102.78</v>
      </c>
      <c r="I498" s="175"/>
      <c r="J498" s="176">
        <f t="shared" si="140"/>
        <v>0</v>
      </c>
      <c r="K498" s="172" t="s">
        <v>1286</v>
      </c>
      <c r="L498" s="52"/>
      <c r="M498" s="177" t="s">
        <v>20</v>
      </c>
      <c r="N498" s="178" t="s">
        <v>45</v>
      </c>
      <c r="O498" s="33"/>
      <c r="P498" s="179">
        <f t="shared" si="141"/>
        <v>0</v>
      </c>
      <c r="Q498" s="179">
        <v>0</v>
      </c>
      <c r="R498" s="179">
        <f t="shared" si="142"/>
        <v>0</v>
      </c>
      <c r="S498" s="179">
        <v>0</v>
      </c>
      <c r="T498" s="180">
        <f t="shared" si="143"/>
        <v>0</v>
      </c>
      <c r="AR498" s="15" t="s">
        <v>143</v>
      </c>
      <c r="AT498" s="15" t="s">
        <v>145</v>
      </c>
      <c r="AU498" s="15" t="s">
        <v>22</v>
      </c>
      <c r="AY498" s="15" t="s">
        <v>144</v>
      </c>
      <c r="BE498" s="181">
        <f t="shared" si="144"/>
        <v>0</v>
      </c>
      <c r="BF498" s="181">
        <f t="shared" si="145"/>
        <v>0</v>
      </c>
      <c r="BG498" s="181">
        <f t="shared" si="146"/>
        <v>0</v>
      </c>
      <c r="BH498" s="181">
        <f t="shared" si="147"/>
        <v>0</v>
      </c>
      <c r="BI498" s="181">
        <f t="shared" si="148"/>
        <v>0</v>
      </c>
      <c r="BJ498" s="15" t="s">
        <v>22</v>
      </c>
      <c r="BK498" s="181">
        <f t="shared" si="149"/>
        <v>0</v>
      </c>
      <c r="BL498" s="15" t="s">
        <v>143</v>
      </c>
      <c r="BM498" s="15" t="s">
        <v>4039</v>
      </c>
    </row>
    <row r="499" spans="2:65" s="1" customFormat="1" ht="22.5" customHeight="1">
      <c r="B499" s="32"/>
      <c r="C499" s="170" t="s">
        <v>4040</v>
      </c>
      <c r="D499" s="170" t="s">
        <v>145</v>
      </c>
      <c r="E499" s="171" t="s">
        <v>4041</v>
      </c>
      <c r="F499" s="172" t="s">
        <v>4042</v>
      </c>
      <c r="G499" s="173" t="s">
        <v>1550</v>
      </c>
      <c r="H499" s="174">
        <v>35.52</v>
      </c>
      <c r="I499" s="175"/>
      <c r="J499" s="176">
        <f t="shared" si="140"/>
        <v>0</v>
      </c>
      <c r="K499" s="172" t="s">
        <v>1286</v>
      </c>
      <c r="L499" s="52"/>
      <c r="M499" s="177" t="s">
        <v>20</v>
      </c>
      <c r="N499" s="178" t="s">
        <v>45</v>
      </c>
      <c r="O499" s="33"/>
      <c r="P499" s="179">
        <f t="shared" si="141"/>
        <v>0</v>
      </c>
      <c r="Q499" s="179">
        <v>0</v>
      </c>
      <c r="R499" s="179">
        <f t="shared" si="142"/>
        <v>0</v>
      </c>
      <c r="S499" s="179">
        <v>0</v>
      </c>
      <c r="T499" s="180">
        <f t="shared" si="143"/>
        <v>0</v>
      </c>
      <c r="AR499" s="15" t="s">
        <v>143</v>
      </c>
      <c r="AT499" s="15" t="s">
        <v>145</v>
      </c>
      <c r="AU499" s="15" t="s">
        <v>22</v>
      </c>
      <c r="AY499" s="15" t="s">
        <v>144</v>
      </c>
      <c r="BE499" s="181">
        <f t="shared" si="144"/>
        <v>0</v>
      </c>
      <c r="BF499" s="181">
        <f t="shared" si="145"/>
        <v>0</v>
      </c>
      <c r="BG499" s="181">
        <f t="shared" si="146"/>
        <v>0</v>
      </c>
      <c r="BH499" s="181">
        <f t="shared" si="147"/>
        <v>0</v>
      </c>
      <c r="BI499" s="181">
        <f t="shared" si="148"/>
        <v>0</v>
      </c>
      <c r="BJ499" s="15" t="s">
        <v>22</v>
      </c>
      <c r="BK499" s="181">
        <f t="shared" si="149"/>
        <v>0</v>
      </c>
      <c r="BL499" s="15" t="s">
        <v>143</v>
      </c>
      <c r="BM499" s="15" t="s">
        <v>4043</v>
      </c>
    </row>
    <row r="500" spans="2:65" s="1" customFormat="1" ht="22.5" customHeight="1">
      <c r="B500" s="32"/>
      <c r="C500" s="170" t="s">
        <v>4044</v>
      </c>
      <c r="D500" s="170" t="s">
        <v>145</v>
      </c>
      <c r="E500" s="171" t="s">
        <v>4045</v>
      </c>
      <c r="F500" s="172" t="s">
        <v>4046</v>
      </c>
      <c r="G500" s="173" t="s">
        <v>1550</v>
      </c>
      <c r="H500" s="174">
        <v>31.667</v>
      </c>
      <c r="I500" s="175"/>
      <c r="J500" s="176">
        <f t="shared" si="140"/>
        <v>0</v>
      </c>
      <c r="K500" s="172" t="s">
        <v>1286</v>
      </c>
      <c r="L500" s="52"/>
      <c r="M500" s="177" t="s">
        <v>20</v>
      </c>
      <c r="N500" s="178" t="s">
        <v>45</v>
      </c>
      <c r="O500" s="33"/>
      <c r="P500" s="179">
        <f t="shared" si="141"/>
        <v>0</v>
      </c>
      <c r="Q500" s="179">
        <v>0</v>
      </c>
      <c r="R500" s="179">
        <f t="shared" si="142"/>
        <v>0</v>
      </c>
      <c r="S500" s="179">
        <v>0</v>
      </c>
      <c r="T500" s="180">
        <f t="shared" si="143"/>
        <v>0</v>
      </c>
      <c r="AR500" s="15" t="s">
        <v>143</v>
      </c>
      <c r="AT500" s="15" t="s">
        <v>145</v>
      </c>
      <c r="AU500" s="15" t="s">
        <v>22</v>
      </c>
      <c r="AY500" s="15" t="s">
        <v>144</v>
      </c>
      <c r="BE500" s="181">
        <f t="shared" si="144"/>
        <v>0</v>
      </c>
      <c r="BF500" s="181">
        <f t="shared" si="145"/>
        <v>0</v>
      </c>
      <c r="BG500" s="181">
        <f t="shared" si="146"/>
        <v>0</v>
      </c>
      <c r="BH500" s="181">
        <f t="shared" si="147"/>
        <v>0</v>
      </c>
      <c r="BI500" s="181">
        <f t="shared" si="148"/>
        <v>0</v>
      </c>
      <c r="BJ500" s="15" t="s">
        <v>22</v>
      </c>
      <c r="BK500" s="181">
        <f t="shared" si="149"/>
        <v>0</v>
      </c>
      <c r="BL500" s="15" t="s">
        <v>143</v>
      </c>
      <c r="BM500" s="15" t="s">
        <v>4047</v>
      </c>
    </row>
    <row r="501" spans="2:65" s="1" customFormat="1" ht="22.5" customHeight="1">
      <c r="B501" s="32"/>
      <c r="C501" s="170" t="s">
        <v>4048</v>
      </c>
      <c r="D501" s="170" t="s">
        <v>145</v>
      </c>
      <c r="E501" s="171" t="s">
        <v>4049</v>
      </c>
      <c r="F501" s="172" t="s">
        <v>4050</v>
      </c>
      <c r="G501" s="173" t="s">
        <v>1980</v>
      </c>
      <c r="H501" s="174">
        <v>6.07</v>
      </c>
      <c r="I501" s="175"/>
      <c r="J501" s="176">
        <f t="shared" si="140"/>
        <v>0</v>
      </c>
      <c r="K501" s="172" t="s">
        <v>1286</v>
      </c>
      <c r="L501" s="52"/>
      <c r="M501" s="177" t="s">
        <v>20</v>
      </c>
      <c r="N501" s="178" t="s">
        <v>45</v>
      </c>
      <c r="O501" s="33"/>
      <c r="P501" s="179">
        <f t="shared" si="141"/>
        <v>0</v>
      </c>
      <c r="Q501" s="179">
        <v>0</v>
      </c>
      <c r="R501" s="179">
        <f t="shared" si="142"/>
        <v>0</v>
      </c>
      <c r="S501" s="179">
        <v>0</v>
      </c>
      <c r="T501" s="180">
        <f t="shared" si="143"/>
        <v>0</v>
      </c>
      <c r="AR501" s="15" t="s">
        <v>143</v>
      </c>
      <c r="AT501" s="15" t="s">
        <v>145</v>
      </c>
      <c r="AU501" s="15" t="s">
        <v>22</v>
      </c>
      <c r="AY501" s="15" t="s">
        <v>144</v>
      </c>
      <c r="BE501" s="181">
        <f t="shared" si="144"/>
        <v>0</v>
      </c>
      <c r="BF501" s="181">
        <f t="shared" si="145"/>
        <v>0</v>
      </c>
      <c r="BG501" s="181">
        <f t="shared" si="146"/>
        <v>0</v>
      </c>
      <c r="BH501" s="181">
        <f t="shared" si="147"/>
        <v>0</v>
      </c>
      <c r="BI501" s="181">
        <f t="shared" si="148"/>
        <v>0</v>
      </c>
      <c r="BJ501" s="15" t="s">
        <v>22</v>
      </c>
      <c r="BK501" s="181">
        <f t="shared" si="149"/>
        <v>0</v>
      </c>
      <c r="BL501" s="15" t="s">
        <v>143</v>
      </c>
      <c r="BM501" s="15" t="s">
        <v>4051</v>
      </c>
    </row>
    <row r="502" spans="2:65" s="1" customFormat="1" ht="22.5" customHeight="1">
      <c r="B502" s="32"/>
      <c r="C502" s="170" t="s">
        <v>4052</v>
      </c>
      <c r="D502" s="170" t="s">
        <v>145</v>
      </c>
      <c r="E502" s="171" t="s">
        <v>4053</v>
      </c>
      <c r="F502" s="172" t="s">
        <v>4054</v>
      </c>
      <c r="G502" s="173" t="s">
        <v>1550</v>
      </c>
      <c r="H502" s="174">
        <v>10.2</v>
      </c>
      <c r="I502" s="175"/>
      <c r="J502" s="176">
        <f t="shared" si="140"/>
        <v>0</v>
      </c>
      <c r="K502" s="172" t="s">
        <v>1286</v>
      </c>
      <c r="L502" s="52"/>
      <c r="M502" s="177" t="s">
        <v>20</v>
      </c>
      <c r="N502" s="178" t="s">
        <v>45</v>
      </c>
      <c r="O502" s="33"/>
      <c r="P502" s="179">
        <f t="shared" si="141"/>
        <v>0</v>
      </c>
      <c r="Q502" s="179">
        <v>0</v>
      </c>
      <c r="R502" s="179">
        <f t="shared" si="142"/>
        <v>0</v>
      </c>
      <c r="S502" s="179">
        <v>0</v>
      </c>
      <c r="T502" s="180">
        <f t="shared" si="143"/>
        <v>0</v>
      </c>
      <c r="AR502" s="15" t="s">
        <v>143</v>
      </c>
      <c r="AT502" s="15" t="s">
        <v>145</v>
      </c>
      <c r="AU502" s="15" t="s">
        <v>22</v>
      </c>
      <c r="AY502" s="15" t="s">
        <v>144</v>
      </c>
      <c r="BE502" s="181">
        <f t="shared" si="144"/>
        <v>0</v>
      </c>
      <c r="BF502" s="181">
        <f t="shared" si="145"/>
        <v>0</v>
      </c>
      <c r="BG502" s="181">
        <f t="shared" si="146"/>
        <v>0</v>
      </c>
      <c r="BH502" s="181">
        <f t="shared" si="147"/>
        <v>0</v>
      </c>
      <c r="BI502" s="181">
        <f t="shared" si="148"/>
        <v>0</v>
      </c>
      <c r="BJ502" s="15" t="s">
        <v>22</v>
      </c>
      <c r="BK502" s="181">
        <f t="shared" si="149"/>
        <v>0</v>
      </c>
      <c r="BL502" s="15" t="s">
        <v>143</v>
      </c>
      <c r="BM502" s="15" t="s">
        <v>4055</v>
      </c>
    </row>
    <row r="503" spans="2:63" s="9" customFormat="1" ht="37.35" customHeight="1">
      <c r="B503" s="156"/>
      <c r="C503" s="157"/>
      <c r="D503" s="158" t="s">
        <v>73</v>
      </c>
      <c r="E503" s="159" t="s">
        <v>4056</v>
      </c>
      <c r="F503" s="159" t="s">
        <v>4057</v>
      </c>
      <c r="G503" s="157"/>
      <c r="H503" s="157"/>
      <c r="I503" s="160"/>
      <c r="J503" s="161">
        <f>BK503</f>
        <v>0</v>
      </c>
      <c r="K503" s="157"/>
      <c r="L503" s="162"/>
      <c r="M503" s="163"/>
      <c r="N503" s="164"/>
      <c r="O503" s="164"/>
      <c r="P503" s="165">
        <f>SUM(P504:P513)</f>
        <v>0</v>
      </c>
      <c r="Q503" s="164"/>
      <c r="R503" s="165">
        <f>SUM(R504:R513)</f>
        <v>0</v>
      </c>
      <c r="S503" s="164"/>
      <c r="T503" s="166">
        <f>SUM(T504:T513)</f>
        <v>0</v>
      </c>
      <c r="AR503" s="167" t="s">
        <v>143</v>
      </c>
      <c r="AT503" s="168" t="s">
        <v>73</v>
      </c>
      <c r="AU503" s="168" t="s">
        <v>74</v>
      </c>
      <c r="AY503" s="167" t="s">
        <v>144</v>
      </c>
      <c r="BK503" s="169">
        <f>SUM(BK504:BK513)</f>
        <v>0</v>
      </c>
    </row>
    <row r="504" spans="2:65" s="1" customFormat="1" ht="22.5" customHeight="1">
      <c r="B504" s="32"/>
      <c r="C504" s="170" t="s">
        <v>4058</v>
      </c>
      <c r="D504" s="170" t="s">
        <v>145</v>
      </c>
      <c r="E504" s="171" t="s">
        <v>4059</v>
      </c>
      <c r="F504" s="172" t="s">
        <v>4060</v>
      </c>
      <c r="G504" s="173" t="s">
        <v>1550</v>
      </c>
      <c r="H504" s="174">
        <v>485.771</v>
      </c>
      <c r="I504" s="175"/>
      <c r="J504" s="176">
        <f aca="true" t="shared" si="150" ref="J504:J513">ROUND(I504*H504,2)</f>
        <v>0</v>
      </c>
      <c r="K504" s="172" t="s">
        <v>1286</v>
      </c>
      <c r="L504" s="52"/>
      <c r="M504" s="177" t="s">
        <v>20</v>
      </c>
      <c r="N504" s="178" t="s">
        <v>45</v>
      </c>
      <c r="O504" s="33"/>
      <c r="P504" s="179">
        <f aca="true" t="shared" si="151" ref="P504:P513">O504*H504</f>
        <v>0</v>
      </c>
      <c r="Q504" s="179">
        <v>0</v>
      </c>
      <c r="R504" s="179">
        <f aca="true" t="shared" si="152" ref="R504:R513">Q504*H504</f>
        <v>0</v>
      </c>
      <c r="S504" s="179">
        <v>0</v>
      </c>
      <c r="T504" s="180">
        <f aca="true" t="shared" si="153" ref="T504:T513">S504*H504</f>
        <v>0</v>
      </c>
      <c r="AR504" s="15" t="s">
        <v>143</v>
      </c>
      <c r="AT504" s="15" t="s">
        <v>145</v>
      </c>
      <c r="AU504" s="15" t="s">
        <v>22</v>
      </c>
      <c r="AY504" s="15" t="s">
        <v>144</v>
      </c>
      <c r="BE504" s="181">
        <f aca="true" t="shared" si="154" ref="BE504:BE513">IF(N504="základní",J504,0)</f>
        <v>0</v>
      </c>
      <c r="BF504" s="181">
        <f aca="true" t="shared" si="155" ref="BF504:BF513">IF(N504="snížená",J504,0)</f>
        <v>0</v>
      </c>
      <c r="BG504" s="181">
        <f aca="true" t="shared" si="156" ref="BG504:BG513">IF(N504="zákl. přenesená",J504,0)</f>
        <v>0</v>
      </c>
      <c r="BH504" s="181">
        <f aca="true" t="shared" si="157" ref="BH504:BH513">IF(N504="sníž. přenesená",J504,0)</f>
        <v>0</v>
      </c>
      <c r="BI504" s="181">
        <f aca="true" t="shared" si="158" ref="BI504:BI513">IF(N504="nulová",J504,0)</f>
        <v>0</v>
      </c>
      <c r="BJ504" s="15" t="s">
        <v>22</v>
      </c>
      <c r="BK504" s="181">
        <f aca="true" t="shared" si="159" ref="BK504:BK513">ROUND(I504*H504,2)</f>
        <v>0</v>
      </c>
      <c r="BL504" s="15" t="s">
        <v>143</v>
      </c>
      <c r="BM504" s="15" t="s">
        <v>4061</v>
      </c>
    </row>
    <row r="505" spans="2:65" s="1" customFormat="1" ht="22.5" customHeight="1">
      <c r="B505" s="32"/>
      <c r="C505" s="170" t="s">
        <v>4062</v>
      </c>
      <c r="D505" s="170" t="s">
        <v>145</v>
      </c>
      <c r="E505" s="171" t="s">
        <v>4013</v>
      </c>
      <c r="F505" s="172" t="s">
        <v>4014</v>
      </c>
      <c r="G505" s="173" t="s">
        <v>1980</v>
      </c>
      <c r="H505" s="174">
        <v>0.097</v>
      </c>
      <c r="I505" s="175"/>
      <c r="J505" s="176">
        <f t="shared" si="150"/>
        <v>0</v>
      </c>
      <c r="K505" s="172" t="s">
        <v>1286</v>
      </c>
      <c r="L505" s="52"/>
      <c r="M505" s="177" t="s">
        <v>20</v>
      </c>
      <c r="N505" s="178" t="s">
        <v>45</v>
      </c>
      <c r="O505" s="33"/>
      <c r="P505" s="179">
        <f t="shared" si="151"/>
        <v>0</v>
      </c>
      <c r="Q505" s="179">
        <v>0</v>
      </c>
      <c r="R505" s="179">
        <f t="shared" si="152"/>
        <v>0</v>
      </c>
      <c r="S505" s="179">
        <v>0</v>
      </c>
      <c r="T505" s="180">
        <f t="shared" si="153"/>
        <v>0</v>
      </c>
      <c r="AR505" s="15" t="s">
        <v>143</v>
      </c>
      <c r="AT505" s="15" t="s">
        <v>145</v>
      </c>
      <c r="AU505" s="15" t="s">
        <v>22</v>
      </c>
      <c r="AY505" s="15" t="s">
        <v>144</v>
      </c>
      <c r="BE505" s="181">
        <f t="shared" si="154"/>
        <v>0</v>
      </c>
      <c r="BF505" s="181">
        <f t="shared" si="155"/>
        <v>0</v>
      </c>
      <c r="BG505" s="181">
        <f t="shared" si="156"/>
        <v>0</v>
      </c>
      <c r="BH505" s="181">
        <f t="shared" si="157"/>
        <v>0</v>
      </c>
      <c r="BI505" s="181">
        <f t="shared" si="158"/>
        <v>0</v>
      </c>
      <c r="BJ505" s="15" t="s">
        <v>22</v>
      </c>
      <c r="BK505" s="181">
        <f t="shared" si="159"/>
        <v>0</v>
      </c>
      <c r="BL505" s="15" t="s">
        <v>143</v>
      </c>
      <c r="BM505" s="15" t="s">
        <v>4063</v>
      </c>
    </row>
    <row r="506" spans="2:65" s="1" customFormat="1" ht="22.5" customHeight="1">
      <c r="B506" s="32"/>
      <c r="C506" s="170" t="s">
        <v>4064</v>
      </c>
      <c r="D506" s="170" t="s">
        <v>145</v>
      </c>
      <c r="E506" s="171" t="s">
        <v>4065</v>
      </c>
      <c r="F506" s="172" t="s">
        <v>4066</v>
      </c>
      <c r="G506" s="173" t="s">
        <v>1550</v>
      </c>
      <c r="H506" s="174">
        <v>451.487</v>
      </c>
      <c r="I506" s="175"/>
      <c r="J506" s="176">
        <f t="shared" si="150"/>
        <v>0</v>
      </c>
      <c r="K506" s="172" t="s">
        <v>1286</v>
      </c>
      <c r="L506" s="52"/>
      <c r="M506" s="177" t="s">
        <v>20</v>
      </c>
      <c r="N506" s="178" t="s">
        <v>45</v>
      </c>
      <c r="O506" s="33"/>
      <c r="P506" s="179">
        <f t="shared" si="151"/>
        <v>0</v>
      </c>
      <c r="Q506" s="179">
        <v>0</v>
      </c>
      <c r="R506" s="179">
        <f t="shared" si="152"/>
        <v>0</v>
      </c>
      <c r="S506" s="179">
        <v>0</v>
      </c>
      <c r="T506" s="180">
        <f t="shared" si="153"/>
        <v>0</v>
      </c>
      <c r="AR506" s="15" t="s">
        <v>143</v>
      </c>
      <c r="AT506" s="15" t="s">
        <v>145</v>
      </c>
      <c r="AU506" s="15" t="s">
        <v>22</v>
      </c>
      <c r="AY506" s="15" t="s">
        <v>144</v>
      </c>
      <c r="BE506" s="181">
        <f t="shared" si="154"/>
        <v>0</v>
      </c>
      <c r="BF506" s="181">
        <f t="shared" si="155"/>
        <v>0</v>
      </c>
      <c r="BG506" s="181">
        <f t="shared" si="156"/>
        <v>0</v>
      </c>
      <c r="BH506" s="181">
        <f t="shared" si="157"/>
        <v>0</v>
      </c>
      <c r="BI506" s="181">
        <f t="shared" si="158"/>
        <v>0</v>
      </c>
      <c r="BJ506" s="15" t="s">
        <v>22</v>
      </c>
      <c r="BK506" s="181">
        <f t="shared" si="159"/>
        <v>0</v>
      </c>
      <c r="BL506" s="15" t="s">
        <v>143</v>
      </c>
      <c r="BM506" s="15" t="s">
        <v>4067</v>
      </c>
    </row>
    <row r="507" spans="2:65" s="1" customFormat="1" ht="22.5" customHeight="1">
      <c r="B507" s="32"/>
      <c r="C507" s="170" t="s">
        <v>4068</v>
      </c>
      <c r="D507" s="170" t="s">
        <v>145</v>
      </c>
      <c r="E507" s="171" t="s">
        <v>4069</v>
      </c>
      <c r="F507" s="172" t="s">
        <v>4070</v>
      </c>
      <c r="G507" s="173" t="s">
        <v>1550</v>
      </c>
      <c r="H507" s="174">
        <v>50.8</v>
      </c>
      <c r="I507" s="175"/>
      <c r="J507" s="176">
        <f t="shared" si="150"/>
        <v>0</v>
      </c>
      <c r="K507" s="172" t="s">
        <v>1286</v>
      </c>
      <c r="L507" s="52"/>
      <c r="M507" s="177" t="s">
        <v>20</v>
      </c>
      <c r="N507" s="178" t="s">
        <v>45</v>
      </c>
      <c r="O507" s="33"/>
      <c r="P507" s="179">
        <f t="shared" si="151"/>
        <v>0</v>
      </c>
      <c r="Q507" s="179">
        <v>0</v>
      </c>
      <c r="R507" s="179">
        <f t="shared" si="152"/>
        <v>0</v>
      </c>
      <c r="S507" s="179">
        <v>0</v>
      </c>
      <c r="T507" s="180">
        <f t="shared" si="153"/>
        <v>0</v>
      </c>
      <c r="AR507" s="15" t="s">
        <v>143</v>
      </c>
      <c r="AT507" s="15" t="s">
        <v>145</v>
      </c>
      <c r="AU507" s="15" t="s">
        <v>22</v>
      </c>
      <c r="AY507" s="15" t="s">
        <v>144</v>
      </c>
      <c r="BE507" s="181">
        <f t="shared" si="154"/>
        <v>0</v>
      </c>
      <c r="BF507" s="181">
        <f t="shared" si="155"/>
        <v>0</v>
      </c>
      <c r="BG507" s="181">
        <f t="shared" si="156"/>
        <v>0</v>
      </c>
      <c r="BH507" s="181">
        <f t="shared" si="157"/>
        <v>0</v>
      </c>
      <c r="BI507" s="181">
        <f t="shared" si="158"/>
        <v>0</v>
      </c>
      <c r="BJ507" s="15" t="s">
        <v>22</v>
      </c>
      <c r="BK507" s="181">
        <f t="shared" si="159"/>
        <v>0</v>
      </c>
      <c r="BL507" s="15" t="s">
        <v>143</v>
      </c>
      <c r="BM507" s="15" t="s">
        <v>4071</v>
      </c>
    </row>
    <row r="508" spans="2:65" s="1" customFormat="1" ht="22.5" customHeight="1">
      <c r="B508" s="32"/>
      <c r="C508" s="170" t="s">
        <v>4072</v>
      </c>
      <c r="D508" s="170" t="s">
        <v>145</v>
      </c>
      <c r="E508" s="171" t="s">
        <v>4073</v>
      </c>
      <c r="F508" s="172" t="s">
        <v>4026</v>
      </c>
      <c r="G508" s="173" t="s">
        <v>1550</v>
      </c>
      <c r="H508" s="174">
        <v>580.17</v>
      </c>
      <c r="I508" s="175"/>
      <c r="J508" s="176">
        <f t="shared" si="150"/>
        <v>0</v>
      </c>
      <c r="K508" s="172" t="s">
        <v>1286</v>
      </c>
      <c r="L508" s="52"/>
      <c r="M508" s="177" t="s">
        <v>20</v>
      </c>
      <c r="N508" s="178" t="s">
        <v>45</v>
      </c>
      <c r="O508" s="33"/>
      <c r="P508" s="179">
        <f t="shared" si="151"/>
        <v>0</v>
      </c>
      <c r="Q508" s="179">
        <v>0</v>
      </c>
      <c r="R508" s="179">
        <f t="shared" si="152"/>
        <v>0</v>
      </c>
      <c r="S508" s="179">
        <v>0</v>
      </c>
      <c r="T508" s="180">
        <f t="shared" si="153"/>
        <v>0</v>
      </c>
      <c r="AR508" s="15" t="s">
        <v>143</v>
      </c>
      <c r="AT508" s="15" t="s">
        <v>145</v>
      </c>
      <c r="AU508" s="15" t="s">
        <v>22</v>
      </c>
      <c r="AY508" s="15" t="s">
        <v>144</v>
      </c>
      <c r="BE508" s="181">
        <f t="shared" si="154"/>
        <v>0</v>
      </c>
      <c r="BF508" s="181">
        <f t="shared" si="155"/>
        <v>0</v>
      </c>
      <c r="BG508" s="181">
        <f t="shared" si="156"/>
        <v>0</v>
      </c>
      <c r="BH508" s="181">
        <f t="shared" si="157"/>
        <v>0</v>
      </c>
      <c r="BI508" s="181">
        <f t="shared" si="158"/>
        <v>0</v>
      </c>
      <c r="BJ508" s="15" t="s">
        <v>22</v>
      </c>
      <c r="BK508" s="181">
        <f t="shared" si="159"/>
        <v>0</v>
      </c>
      <c r="BL508" s="15" t="s">
        <v>143</v>
      </c>
      <c r="BM508" s="15" t="s">
        <v>4074</v>
      </c>
    </row>
    <row r="509" spans="2:65" s="1" customFormat="1" ht="22.5" customHeight="1">
      <c r="B509" s="32"/>
      <c r="C509" s="170" t="s">
        <v>4075</v>
      </c>
      <c r="D509" s="170" t="s">
        <v>145</v>
      </c>
      <c r="E509" s="171" t="s">
        <v>4076</v>
      </c>
      <c r="F509" s="172" t="s">
        <v>4077</v>
      </c>
      <c r="G509" s="173" t="s">
        <v>1903</v>
      </c>
      <c r="H509" s="174">
        <v>18</v>
      </c>
      <c r="I509" s="175"/>
      <c r="J509" s="176">
        <f t="shared" si="150"/>
        <v>0</v>
      </c>
      <c r="K509" s="172" t="s">
        <v>1286</v>
      </c>
      <c r="L509" s="52"/>
      <c r="M509" s="177" t="s">
        <v>20</v>
      </c>
      <c r="N509" s="178" t="s">
        <v>45</v>
      </c>
      <c r="O509" s="33"/>
      <c r="P509" s="179">
        <f t="shared" si="151"/>
        <v>0</v>
      </c>
      <c r="Q509" s="179">
        <v>0</v>
      </c>
      <c r="R509" s="179">
        <f t="shared" si="152"/>
        <v>0</v>
      </c>
      <c r="S509" s="179">
        <v>0</v>
      </c>
      <c r="T509" s="180">
        <f t="shared" si="153"/>
        <v>0</v>
      </c>
      <c r="AR509" s="15" t="s">
        <v>143</v>
      </c>
      <c r="AT509" s="15" t="s">
        <v>145</v>
      </c>
      <c r="AU509" s="15" t="s">
        <v>22</v>
      </c>
      <c r="AY509" s="15" t="s">
        <v>144</v>
      </c>
      <c r="BE509" s="181">
        <f t="shared" si="154"/>
        <v>0</v>
      </c>
      <c r="BF509" s="181">
        <f t="shared" si="155"/>
        <v>0</v>
      </c>
      <c r="BG509" s="181">
        <f t="shared" si="156"/>
        <v>0</v>
      </c>
      <c r="BH509" s="181">
        <f t="shared" si="157"/>
        <v>0</v>
      </c>
      <c r="BI509" s="181">
        <f t="shared" si="158"/>
        <v>0</v>
      </c>
      <c r="BJ509" s="15" t="s">
        <v>22</v>
      </c>
      <c r="BK509" s="181">
        <f t="shared" si="159"/>
        <v>0</v>
      </c>
      <c r="BL509" s="15" t="s">
        <v>143</v>
      </c>
      <c r="BM509" s="15" t="s">
        <v>4078</v>
      </c>
    </row>
    <row r="510" spans="2:65" s="1" customFormat="1" ht="22.5" customHeight="1">
      <c r="B510" s="32"/>
      <c r="C510" s="170" t="s">
        <v>4079</v>
      </c>
      <c r="D510" s="170" t="s">
        <v>145</v>
      </c>
      <c r="E510" s="171" t="s">
        <v>4080</v>
      </c>
      <c r="F510" s="172" t="s">
        <v>4081</v>
      </c>
      <c r="G510" s="173" t="s">
        <v>1903</v>
      </c>
      <c r="H510" s="174">
        <v>8</v>
      </c>
      <c r="I510" s="175"/>
      <c r="J510" s="176">
        <f t="shared" si="150"/>
        <v>0</v>
      </c>
      <c r="K510" s="172" t="s">
        <v>1286</v>
      </c>
      <c r="L510" s="52"/>
      <c r="M510" s="177" t="s">
        <v>20</v>
      </c>
      <c r="N510" s="178" t="s">
        <v>45</v>
      </c>
      <c r="O510" s="33"/>
      <c r="P510" s="179">
        <f t="shared" si="151"/>
        <v>0</v>
      </c>
      <c r="Q510" s="179">
        <v>0</v>
      </c>
      <c r="R510" s="179">
        <f t="shared" si="152"/>
        <v>0</v>
      </c>
      <c r="S510" s="179">
        <v>0</v>
      </c>
      <c r="T510" s="180">
        <f t="shared" si="153"/>
        <v>0</v>
      </c>
      <c r="AR510" s="15" t="s">
        <v>143</v>
      </c>
      <c r="AT510" s="15" t="s">
        <v>145</v>
      </c>
      <c r="AU510" s="15" t="s">
        <v>22</v>
      </c>
      <c r="AY510" s="15" t="s">
        <v>144</v>
      </c>
      <c r="BE510" s="181">
        <f t="shared" si="154"/>
        <v>0</v>
      </c>
      <c r="BF510" s="181">
        <f t="shared" si="155"/>
        <v>0</v>
      </c>
      <c r="BG510" s="181">
        <f t="shared" si="156"/>
        <v>0</v>
      </c>
      <c r="BH510" s="181">
        <f t="shared" si="157"/>
        <v>0</v>
      </c>
      <c r="BI510" s="181">
        <f t="shared" si="158"/>
        <v>0</v>
      </c>
      <c r="BJ510" s="15" t="s">
        <v>22</v>
      </c>
      <c r="BK510" s="181">
        <f t="shared" si="159"/>
        <v>0</v>
      </c>
      <c r="BL510" s="15" t="s">
        <v>143</v>
      </c>
      <c r="BM510" s="15" t="s">
        <v>4082</v>
      </c>
    </row>
    <row r="511" spans="2:65" s="1" customFormat="1" ht="22.5" customHeight="1">
      <c r="B511" s="32"/>
      <c r="C511" s="170" t="s">
        <v>4083</v>
      </c>
      <c r="D511" s="170" t="s">
        <v>145</v>
      </c>
      <c r="E511" s="171" t="s">
        <v>4084</v>
      </c>
      <c r="F511" s="172" t="s">
        <v>4085</v>
      </c>
      <c r="G511" s="173" t="s">
        <v>1903</v>
      </c>
      <c r="H511" s="174">
        <v>3</v>
      </c>
      <c r="I511" s="175"/>
      <c r="J511" s="176">
        <f t="shared" si="150"/>
        <v>0</v>
      </c>
      <c r="K511" s="172" t="s">
        <v>1286</v>
      </c>
      <c r="L511" s="52"/>
      <c r="M511" s="177" t="s">
        <v>20</v>
      </c>
      <c r="N511" s="178" t="s">
        <v>45</v>
      </c>
      <c r="O511" s="33"/>
      <c r="P511" s="179">
        <f t="shared" si="151"/>
        <v>0</v>
      </c>
      <c r="Q511" s="179">
        <v>0</v>
      </c>
      <c r="R511" s="179">
        <f t="shared" si="152"/>
        <v>0</v>
      </c>
      <c r="S511" s="179">
        <v>0</v>
      </c>
      <c r="T511" s="180">
        <f t="shared" si="153"/>
        <v>0</v>
      </c>
      <c r="AR511" s="15" t="s">
        <v>143</v>
      </c>
      <c r="AT511" s="15" t="s">
        <v>145</v>
      </c>
      <c r="AU511" s="15" t="s">
        <v>22</v>
      </c>
      <c r="AY511" s="15" t="s">
        <v>144</v>
      </c>
      <c r="BE511" s="181">
        <f t="shared" si="154"/>
        <v>0</v>
      </c>
      <c r="BF511" s="181">
        <f t="shared" si="155"/>
        <v>0</v>
      </c>
      <c r="BG511" s="181">
        <f t="shared" si="156"/>
        <v>0</v>
      </c>
      <c r="BH511" s="181">
        <f t="shared" si="157"/>
        <v>0</v>
      </c>
      <c r="BI511" s="181">
        <f t="shared" si="158"/>
        <v>0</v>
      </c>
      <c r="BJ511" s="15" t="s">
        <v>22</v>
      </c>
      <c r="BK511" s="181">
        <f t="shared" si="159"/>
        <v>0</v>
      </c>
      <c r="BL511" s="15" t="s">
        <v>143</v>
      </c>
      <c r="BM511" s="15" t="s">
        <v>4086</v>
      </c>
    </row>
    <row r="512" spans="2:65" s="1" customFormat="1" ht="22.5" customHeight="1">
      <c r="B512" s="32"/>
      <c r="C512" s="170" t="s">
        <v>4087</v>
      </c>
      <c r="D512" s="170" t="s">
        <v>145</v>
      </c>
      <c r="E512" s="171" t="s">
        <v>4088</v>
      </c>
      <c r="F512" s="172" t="s">
        <v>4089</v>
      </c>
      <c r="G512" s="173" t="s">
        <v>1550</v>
      </c>
      <c r="H512" s="174">
        <v>558.981</v>
      </c>
      <c r="I512" s="175"/>
      <c r="J512" s="176">
        <f t="shared" si="150"/>
        <v>0</v>
      </c>
      <c r="K512" s="172" t="s">
        <v>149</v>
      </c>
      <c r="L512" s="52"/>
      <c r="M512" s="177" t="s">
        <v>20</v>
      </c>
      <c r="N512" s="178" t="s">
        <v>45</v>
      </c>
      <c r="O512" s="33"/>
      <c r="P512" s="179">
        <f t="shared" si="151"/>
        <v>0</v>
      </c>
      <c r="Q512" s="179">
        <v>0</v>
      </c>
      <c r="R512" s="179">
        <f t="shared" si="152"/>
        <v>0</v>
      </c>
      <c r="S512" s="179">
        <v>0</v>
      </c>
      <c r="T512" s="180">
        <f t="shared" si="153"/>
        <v>0</v>
      </c>
      <c r="AR512" s="15" t="s">
        <v>143</v>
      </c>
      <c r="AT512" s="15" t="s">
        <v>145</v>
      </c>
      <c r="AU512" s="15" t="s">
        <v>22</v>
      </c>
      <c r="AY512" s="15" t="s">
        <v>144</v>
      </c>
      <c r="BE512" s="181">
        <f t="shared" si="154"/>
        <v>0</v>
      </c>
      <c r="BF512" s="181">
        <f t="shared" si="155"/>
        <v>0</v>
      </c>
      <c r="BG512" s="181">
        <f t="shared" si="156"/>
        <v>0</v>
      </c>
      <c r="BH512" s="181">
        <f t="shared" si="157"/>
        <v>0</v>
      </c>
      <c r="BI512" s="181">
        <f t="shared" si="158"/>
        <v>0</v>
      </c>
      <c r="BJ512" s="15" t="s">
        <v>22</v>
      </c>
      <c r="BK512" s="181">
        <f t="shared" si="159"/>
        <v>0</v>
      </c>
      <c r="BL512" s="15" t="s">
        <v>143</v>
      </c>
      <c r="BM512" s="15" t="s">
        <v>4090</v>
      </c>
    </row>
    <row r="513" spans="2:65" s="1" customFormat="1" ht="22.5" customHeight="1">
      <c r="B513" s="32"/>
      <c r="C513" s="170" t="s">
        <v>4091</v>
      </c>
      <c r="D513" s="170" t="s">
        <v>145</v>
      </c>
      <c r="E513" s="171" t="s">
        <v>4092</v>
      </c>
      <c r="F513" s="172" t="s">
        <v>4093</v>
      </c>
      <c r="G513" s="173" t="s">
        <v>1980</v>
      </c>
      <c r="H513" s="174">
        <v>5.691</v>
      </c>
      <c r="I513" s="175"/>
      <c r="J513" s="176">
        <f t="shared" si="150"/>
        <v>0</v>
      </c>
      <c r="K513" s="172" t="s">
        <v>1286</v>
      </c>
      <c r="L513" s="52"/>
      <c r="M513" s="177" t="s">
        <v>20</v>
      </c>
      <c r="N513" s="178" t="s">
        <v>45</v>
      </c>
      <c r="O513" s="33"/>
      <c r="P513" s="179">
        <f t="shared" si="151"/>
        <v>0</v>
      </c>
      <c r="Q513" s="179">
        <v>0</v>
      </c>
      <c r="R513" s="179">
        <f t="shared" si="152"/>
        <v>0</v>
      </c>
      <c r="S513" s="179">
        <v>0</v>
      </c>
      <c r="T513" s="180">
        <f t="shared" si="153"/>
        <v>0</v>
      </c>
      <c r="AR513" s="15" t="s">
        <v>143</v>
      </c>
      <c r="AT513" s="15" t="s">
        <v>145</v>
      </c>
      <c r="AU513" s="15" t="s">
        <v>22</v>
      </c>
      <c r="AY513" s="15" t="s">
        <v>144</v>
      </c>
      <c r="BE513" s="181">
        <f t="shared" si="154"/>
        <v>0</v>
      </c>
      <c r="BF513" s="181">
        <f t="shared" si="155"/>
        <v>0</v>
      </c>
      <c r="BG513" s="181">
        <f t="shared" si="156"/>
        <v>0</v>
      </c>
      <c r="BH513" s="181">
        <f t="shared" si="157"/>
        <v>0</v>
      </c>
      <c r="BI513" s="181">
        <f t="shared" si="158"/>
        <v>0</v>
      </c>
      <c r="BJ513" s="15" t="s">
        <v>22</v>
      </c>
      <c r="BK513" s="181">
        <f t="shared" si="159"/>
        <v>0</v>
      </c>
      <c r="BL513" s="15" t="s">
        <v>143</v>
      </c>
      <c r="BM513" s="15" t="s">
        <v>4094</v>
      </c>
    </row>
    <row r="514" spans="2:63" s="9" customFormat="1" ht="37.35" customHeight="1">
      <c r="B514" s="156"/>
      <c r="C514" s="157"/>
      <c r="D514" s="158" t="s">
        <v>73</v>
      </c>
      <c r="E514" s="159" t="s">
        <v>4095</v>
      </c>
      <c r="F514" s="159" t="s">
        <v>4096</v>
      </c>
      <c r="G514" s="157"/>
      <c r="H514" s="157"/>
      <c r="I514" s="160"/>
      <c r="J514" s="161">
        <f>BK514</f>
        <v>0</v>
      </c>
      <c r="K514" s="157"/>
      <c r="L514" s="162"/>
      <c r="M514" s="163"/>
      <c r="N514" s="164"/>
      <c r="O514" s="164"/>
      <c r="P514" s="165">
        <f>SUM(P515:P529)</f>
        <v>0</v>
      </c>
      <c r="Q514" s="164"/>
      <c r="R514" s="165">
        <f>SUM(R515:R529)</f>
        <v>0</v>
      </c>
      <c r="S514" s="164"/>
      <c r="T514" s="166">
        <f>SUM(T515:T529)</f>
        <v>0</v>
      </c>
      <c r="AR514" s="167" t="s">
        <v>143</v>
      </c>
      <c r="AT514" s="168" t="s">
        <v>73</v>
      </c>
      <c r="AU514" s="168" t="s">
        <v>74</v>
      </c>
      <c r="AY514" s="167" t="s">
        <v>144</v>
      </c>
      <c r="BK514" s="169">
        <f>SUM(BK515:BK529)</f>
        <v>0</v>
      </c>
    </row>
    <row r="515" spans="2:65" s="1" customFormat="1" ht="22.5" customHeight="1">
      <c r="B515" s="32"/>
      <c r="C515" s="170" t="s">
        <v>4097</v>
      </c>
      <c r="D515" s="170" t="s">
        <v>145</v>
      </c>
      <c r="E515" s="171" t="s">
        <v>4098</v>
      </c>
      <c r="F515" s="172" t="s">
        <v>4099</v>
      </c>
      <c r="G515" s="173" t="s">
        <v>1550</v>
      </c>
      <c r="H515" s="174">
        <v>1071.16</v>
      </c>
      <c r="I515" s="175"/>
      <c r="J515" s="176">
        <f aca="true" t="shared" si="160" ref="J515:J529">ROUND(I515*H515,2)</f>
        <v>0</v>
      </c>
      <c r="K515" s="172" t="s">
        <v>1286</v>
      </c>
      <c r="L515" s="52"/>
      <c r="M515" s="177" t="s">
        <v>20</v>
      </c>
      <c r="N515" s="178" t="s">
        <v>45</v>
      </c>
      <c r="O515" s="33"/>
      <c r="P515" s="179">
        <f aca="true" t="shared" si="161" ref="P515:P529">O515*H515</f>
        <v>0</v>
      </c>
      <c r="Q515" s="179">
        <v>0</v>
      </c>
      <c r="R515" s="179">
        <f aca="true" t="shared" si="162" ref="R515:R529">Q515*H515</f>
        <v>0</v>
      </c>
      <c r="S515" s="179">
        <v>0</v>
      </c>
      <c r="T515" s="180">
        <f aca="true" t="shared" si="163" ref="T515:T529">S515*H515</f>
        <v>0</v>
      </c>
      <c r="AR515" s="15" t="s">
        <v>143</v>
      </c>
      <c r="AT515" s="15" t="s">
        <v>145</v>
      </c>
      <c r="AU515" s="15" t="s">
        <v>22</v>
      </c>
      <c r="AY515" s="15" t="s">
        <v>144</v>
      </c>
      <c r="BE515" s="181">
        <f aca="true" t="shared" si="164" ref="BE515:BE529">IF(N515="základní",J515,0)</f>
        <v>0</v>
      </c>
      <c r="BF515" s="181">
        <f aca="true" t="shared" si="165" ref="BF515:BF529">IF(N515="snížená",J515,0)</f>
        <v>0</v>
      </c>
      <c r="BG515" s="181">
        <f aca="true" t="shared" si="166" ref="BG515:BG529">IF(N515="zákl. přenesená",J515,0)</f>
        <v>0</v>
      </c>
      <c r="BH515" s="181">
        <f aca="true" t="shared" si="167" ref="BH515:BH529">IF(N515="sníž. přenesená",J515,0)</f>
        <v>0</v>
      </c>
      <c r="BI515" s="181">
        <f aca="true" t="shared" si="168" ref="BI515:BI529">IF(N515="nulová",J515,0)</f>
        <v>0</v>
      </c>
      <c r="BJ515" s="15" t="s">
        <v>22</v>
      </c>
      <c r="BK515" s="181">
        <f aca="true" t="shared" si="169" ref="BK515:BK529">ROUND(I515*H515,2)</f>
        <v>0</v>
      </c>
      <c r="BL515" s="15" t="s">
        <v>143</v>
      </c>
      <c r="BM515" s="15" t="s">
        <v>4100</v>
      </c>
    </row>
    <row r="516" spans="2:65" s="1" customFormat="1" ht="22.5" customHeight="1">
      <c r="B516" s="32"/>
      <c r="C516" s="170" t="s">
        <v>4101</v>
      </c>
      <c r="D516" s="170" t="s">
        <v>145</v>
      </c>
      <c r="E516" s="171" t="s">
        <v>4102</v>
      </c>
      <c r="F516" s="172" t="s">
        <v>4103</v>
      </c>
      <c r="G516" s="173" t="s">
        <v>1586</v>
      </c>
      <c r="H516" s="174">
        <v>8.615</v>
      </c>
      <c r="I516" s="175"/>
      <c r="J516" s="176">
        <f t="shared" si="160"/>
        <v>0</v>
      </c>
      <c r="K516" s="172" t="s">
        <v>1286</v>
      </c>
      <c r="L516" s="52"/>
      <c r="M516" s="177" t="s">
        <v>20</v>
      </c>
      <c r="N516" s="178" t="s">
        <v>45</v>
      </c>
      <c r="O516" s="33"/>
      <c r="P516" s="179">
        <f t="shared" si="161"/>
        <v>0</v>
      </c>
      <c r="Q516" s="179">
        <v>0</v>
      </c>
      <c r="R516" s="179">
        <f t="shared" si="162"/>
        <v>0</v>
      </c>
      <c r="S516" s="179">
        <v>0</v>
      </c>
      <c r="T516" s="180">
        <f t="shared" si="163"/>
        <v>0</v>
      </c>
      <c r="AR516" s="15" t="s">
        <v>143</v>
      </c>
      <c r="AT516" s="15" t="s">
        <v>145</v>
      </c>
      <c r="AU516" s="15" t="s">
        <v>22</v>
      </c>
      <c r="AY516" s="15" t="s">
        <v>144</v>
      </c>
      <c r="BE516" s="181">
        <f t="shared" si="164"/>
        <v>0</v>
      </c>
      <c r="BF516" s="181">
        <f t="shared" si="165"/>
        <v>0</v>
      </c>
      <c r="BG516" s="181">
        <f t="shared" si="166"/>
        <v>0</v>
      </c>
      <c r="BH516" s="181">
        <f t="shared" si="167"/>
        <v>0</v>
      </c>
      <c r="BI516" s="181">
        <f t="shared" si="168"/>
        <v>0</v>
      </c>
      <c r="BJ516" s="15" t="s">
        <v>22</v>
      </c>
      <c r="BK516" s="181">
        <f t="shared" si="169"/>
        <v>0</v>
      </c>
      <c r="BL516" s="15" t="s">
        <v>143</v>
      </c>
      <c r="BM516" s="15" t="s">
        <v>4104</v>
      </c>
    </row>
    <row r="517" spans="2:65" s="1" customFormat="1" ht="22.5" customHeight="1">
      <c r="B517" s="32"/>
      <c r="C517" s="170" t="s">
        <v>4105</v>
      </c>
      <c r="D517" s="170" t="s">
        <v>145</v>
      </c>
      <c r="E517" s="171" t="s">
        <v>4106</v>
      </c>
      <c r="F517" s="172" t="s">
        <v>4107</v>
      </c>
      <c r="G517" s="173" t="s">
        <v>1586</v>
      </c>
      <c r="H517" s="174">
        <v>90.632</v>
      </c>
      <c r="I517" s="175"/>
      <c r="J517" s="176">
        <f t="shared" si="160"/>
        <v>0</v>
      </c>
      <c r="K517" s="172" t="s">
        <v>1286</v>
      </c>
      <c r="L517" s="52"/>
      <c r="M517" s="177" t="s">
        <v>20</v>
      </c>
      <c r="N517" s="178" t="s">
        <v>45</v>
      </c>
      <c r="O517" s="33"/>
      <c r="P517" s="179">
        <f t="shared" si="161"/>
        <v>0</v>
      </c>
      <c r="Q517" s="179">
        <v>0</v>
      </c>
      <c r="R517" s="179">
        <f t="shared" si="162"/>
        <v>0</v>
      </c>
      <c r="S517" s="179">
        <v>0</v>
      </c>
      <c r="T517" s="180">
        <f t="shared" si="163"/>
        <v>0</v>
      </c>
      <c r="AR517" s="15" t="s">
        <v>143</v>
      </c>
      <c r="AT517" s="15" t="s">
        <v>145</v>
      </c>
      <c r="AU517" s="15" t="s">
        <v>22</v>
      </c>
      <c r="AY517" s="15" t="s">
        <v>144</v>
      </c>
      <c r="BE517" s="181">
        <f t="shared" si="164"/>
        <v>0</v>
      </c>
      <c r="BF517" s="181">
        <f t="shared" si="165"/>
        <v>0</v>
      </c>
      <c r="BG517" s="181">
        <f t="shared" si="166"/>
        <v>0</v>
      </c>
      <c r="BH517" s="181">
        <f t="shared" si="167"/>
        <v>0</v>
      </c>
      <c r="BI517" s="181">
        <f t="shared" si="168"/>
        <v>0</v>
      </c>
      <c r="BJ517" s="15" t="s">
        <v>22</v>
      </c>
      <c r="BK517" s="181">
        <f t="shared" si="169"/>
        <v>0</v>
      </c>
      <c r="BL517" s="15" t="s">
        <v>143</v>
      </c>
      <c r="BM517" s="15" t="s">
        <v>4108</v>
      </c>
    </row>
    <row r="518" spans="2:65" s="1" customFormat="1" ht="22.5" customHeight="1">
      <c r="B518" s="32"/>
      <c r="C518" s="170" t="s">
        <v>4109</v>
      </c>
      <c r="D518" s="170" t="s">
        <v>145</v>
      </c>
      <c r="E518" s="171" t="s">
        <v>4110</v>
      </c>
      <c r="F518" s="172" t="s">
        <v>4111</v>
      </c>
      <c r="G518" s="173" t="s">
        <v>192</v>
      </c>
      <c r="H518" s="174">
        <v>1274.068</v>
      </c>
      <c r="I518" s="175"/>
      <c r="J518" s="176">
        <f t="shared" si="160"/>
        <v>0</v>
      </c>
      <c r="K518" s="172" t="s">
        <v>1286</v>
      </c>
      <c r="L518" s="52"/>
      <c r="M518" s="177" t="s">
        <v>20</v>
      </c>
      <c r="N518" s="178" t="s">
        <v>45</v>
      </c>
      <c r="O518" s="33"/>
      <c r="P518" s="179">
        <f t="shared" si="161"/>
        <v>0</v>
      </c>
      <c r="Q518" s="179">
        <v>0</v>
      </c>
      <c r="R518" s="179">
        <f t="shared" si="162"/>
        <v>0</v>
      </c>
      <c r="S518" s="179">
        <v>0</v>
      </c>
      <c r="T518" s="180">
        <f t="shared" si="163"/>
        <v>0</v>
      </c>
      <c r="AR518" s="15" t="s">
        <v>143</v>
      </c>
      <c r="AT518" s="15" t="s">
        <v>145</v>
      </c>
      <c r="AU518" s="15" t="s">
        <v>22</v>
      </c>
      <c r="AY518" s="15" t="s">
        <v>144</v>
      </c>
      <c r="BE518" s="181">
        <f t="shared" si="164"/>
        <v>0</v>
      </c>
      <c r="BF518" s="181">
        <f t="shared" si="165"/>
        <v>0</v>
      </c>
      <c r="BG518" s="181">
        <f t="shared" si="166"/>
        <v>0</v>
      </c>
      <c r="BH518" s="181">
        <f t="shared" si="167"/>
        <v>0</v>
      </c>
      <c r="BI518" s="181">
        <f t="shared" si="168"/>
        <v>0</v>
      </c>
      <c r="BJ518" s="15" t="s">
        <v>22</v>
      </c>
      <c r="BK518" s="181">
        <f t="shared" si="169"/>
        <v>0</v>
      </c>
      <c r="BL518" s="15" t="s">
        <v>143</v>
      </c>
      <c r="BM518" s="15" t="s">
        <v>4112</v>
      </c>
    </row>
    <row r="519" spans="2:65" s="1" customFormat="1" ht="22.5" customHeight="1">
      <c r="B519" s="32"/>
      <c r="C519" s="170" t="s">
        <v>4113</v>
      </c>
      <c r="D519" s="170" t="s">
        <v>145</v>
      </c>
      <c r="E519" s="171" t="s">
        <v>4114</v>
      </c>
      <c r="F519" s="172" t="s">
        <v>4115</v>
      </c>
      <c r="G519" s="173" t="s">
        <v>1903</v>
      </c>
      <c r="H519" s="174">
        <v>1299.549</v>
      </c>
      <c r="I519" s="175"/>
      <c r="J519" s="176">
        <f t="shared" si="160"/>
        <v>0</v>
      </c>
      <c r="K519" s="172" t="s">
        <v>1286</v>
      </c>
      <c r="L519" s="52"/>
      <c r="M519" s="177" t="s">
        <v>20</v>
      </c>
      <c r="N519" s="178" t="s">
        <v>45</v>
      </c>
      <c r="O519" s="33"/>
      <c r="P519" s="179">
        <f t="shared" si="161"/>
        <v>0</v>
      </c>
      <c r="Q519" s="179">
        <v>0</v>
      </c>
      <c r="R519" s="179">
        <f t="shared" si="162"/>
        <v>0</v>
      </c>
      <c r="S519" s="179">
        <v>0</v>
      </c>
      <c r="T519" s="180">
        <f t="shared" si="163"/>
        <v>0</v>
      </c>
      <c r="AR519" s="15" t="s">
        <v>143</v>
      </c>
      <c r="AT519" s="15" t="s">
        <v>145</v>
      </c>
      <c r="AU519" s="15" t="s">
        <v>22</v>
      </c>
      <c r="AY519" s="15" t="s">
        <v>144</v>
      </c>
      <c r="BE519" s="181">
        <f t="shared" si="164"/>
        <v>0</v>
      </c>
      <c r="BF519" s="181">
        <f t="shared" si="165"/>
        <v>0</v>
      </c>
      <c r="BG519" s="181">
        <f t="shared" si="166"/>
        <v>0</v>
      </c>
      <c r="BH519" s="181">
        <f t="shared" si="167"/>
        <v>0</v>
      </c>
      <c r="BI519" s="181">
        <f t="shared" si="168"/>
        <v>0</v>
      </c>
      <c r="BJ519" s="15" t="s">
        <v>22</v>
      </c>
      <c r="BK519" s="181">
        <f t="shared" si="169"/>
        <v>0</v>
      </c>
      <c r="BL519" s="15" t="s">
        <v>143</v>
      </c>
      <c r="BM519" s="15" t="s">
        <v>4116</v>
      </c>
    </row>
    <row r="520" spans="2:65" s="1" customFormat="1" ht="22.5" customHeight="1">
      <c r="B520" s="32"/>
      <c r="C520" s="170" t="s">
        <v>4117</v>
      </c>
      <c r="D520" s="170" t="s">
        <v>145</v>
      </c>
      <c r="E520" s="171" t="s">
        <v>4118</v>
      </c>
      <c r="F520" s="172" t="s">
        <v>4119</v>
      </c>
      <c r="G520" s="173" t="s">
        <v>1550</v>
      </c>
      <c r="H520" s="174">
        <v>100.52</v>
      </c>
      <c r="I520" s="175"/>
      <c r="J520" s="176">
        <f t="shared" si="160"/>
        <v>0</v>
      </c>
      <c r="K520" s="172" t="s">
        <v>1286</v>
      </c>
      <c r="L520" s="52"/>
      <c r="M520" s="177" t="s">
        <v>20</v>
      </c>
      <c r="N520" s="178" t="s">
        <v>45</v>
      </c>
      <c r="O520" s="33"/>
      <c r="P520" s="179">
        <f t="shared" si="161"/>
        <v>0</v>
      </c>
      <c r="Q520" s="179">
        <v>0</v>
      </c>
      <c r="R520" s="179">
        <f t="shared" si="162"/>
        <v>0</v>
      </c>
      <c r="S520" s="179">
        <v>0</v>
      </c>
      <c r="T520" s="180">
        <f t="shared" si="163"/>
        <v>0</v>
      </c>
      <c r="AR520" s="15" t="s">
        <v>143</v>
      </c>
      <c r="AT520" s="15" t="s">
        <v>145</v>
      </c>
      <c r="AU520" s="15" t="s">
        <v>22</v>
      </c>
      <c r="AY520" s="15" t="s">
        <v>144</v>
      </c>
      <c r="BE520" s="181">
        <f t="shared" si="164"/>
        <v>0</v>
      </c>
      <c r="BF520" s="181">
        <f t="shared" si="165"/>
        <v>0</v>
      </c>
      <c r="BG520" s="181">
        <f t="shared" si="166"/>
        <v>0</v>
      </c>
      <c r="BH520" s="181">
        <f t="shared" si="167"/>
        <v>0</v>
      </c>
      <c r="BI520" s="181">
        <f t="shared" si="168"/>
        <v>0</v>
      </c>
      <c r="BJ520" s="15" t="s">
        <v>22</v>
      </c>
      <c r="BK520" s="181">
        <f t="shared" si="169"/>
        <v>0</v>
      </c>
      <c r="BL520" s="15" t="s">
        <v>143</v>
      </c>
      <c r="BM520" s="15" t="s">
        <v>4120</v>
      </c>
    </row>
    <row r="521" spans="2:65" s="1" customFormat="1" ht="22.5" customHeight="1">
      <c r="B521" s="32"/>
      <c r="C521" s="170" t="s">
        <v>4121</v>
      </c>
      <c r="D521" s="170" t="s">
        <v>145</v>
      </c>
      <c r="E521" s="171" t="s">
        <v>4122</v>
      </c>
      <c r="F521" s="172" t="s">
        <v>4123</v>
      </c>
      <c r="G521" s="173" t="s">
        <v>1550</v>
      </c>
      <c r="H521" s="174">
        <v>110.572</v>
      </c>
      <c r="I521" s="175"/>
      <c r="J521" s="176">
        <f t="shared" si="160"/>
        <v>0</v>
      </c>
      <c r="K521" s="172" t="s">
        <v>1286</v>
      </c>
      <c r="L521" s="52"/>
      <c r="M521" s="177" t="s">
        <v>20</v>
      </c>
      <c r="N521" s="178" t="s">
        <v>45</v>
      </c>
      <c r="O521" s="33"/>
      <c r="P521" s="179">
        <f t="shared" si="161"/>
        <v>0</v>
      </c>
      <c r="Q521" s="179">
        <v>0</v>
      </c>
      <c r="R521" s="179">
        <f t="shared" si="162"/>
        <v>0</v>
      </c>
      <c r="S521" s="179">
        <v>0</v>
      </c>
      <c r="T521" s="180">
        <f t="shared" si="163"/>
        <v>0</v>
      </c>
      <c r="AR521" s="15" t="s">
        <v>143</v>
      </c>
      <c r="AT521" s="15" t="s">
        <v>145</v>
      </c>
      <c r="AU521" s="15" t="s">
        <v>22</v>
      </c>
      <c r="AY521" s="15" t="s">
        <v>144</v>
      </c>
      <c r="BE521" s="181">
        <f t="shared" si="164"/>
        <v>0</v>
      </c>
      <c r="BF521" s="181">
        <f t="shared" si="165"/>
        <v>0</v>
      </c>
      <c r="BG521" s="181">
        <f t="shared" si="166"/>
        <v>0</v>
      </c>
      <c r="BH521" s="181">
        <f t="shared" si="167"/>
        <v>0</v>
      </c>
      <c r="BI521" s="181">
        <f t="shared" si="168"/>
        <v>0</v>
      </c>
      <c r="BJ521" s="15" t="s">
        <v>22</v>
      </c>
      <c r="BK521" s="181">
        <f t="shared" si="169"/>
        <v>0</v>
      </c>
      <c r="BL521" s="15" t="s">
        <v>143</v>
      </c>
      <c r="BM521" s="15" t="s">
        <v>4124</v>
      </c>
    </row>
    <row r="522" spans="2:65" s="1" customFormat="1" ht="22.5" customHeight="1">
      <c r="B522" s="32"/>
      <c r="C522" s="170" t="s">
        <v>4125</v>
      </c>
      <c r="D522" s="170" t="s">
        <v>145</v>
      </c>
      <c r="E522" s="171" t="s">
        <v>4126</v>
      </c>
      <c r="F522" s="172" t="s">
        <v>4127</v>
      </c>
      <c r="G522" s="173" t="s">
        <v>1550</v>
      </c>
      <c r="H522" s="174">
        <v>249.311</v>
      </c>
      <c r="I522" s="175"/>
      <c r="J522" s="176">
        <f t="shared" si="160"/>
        <v>0</v>
      </c>
      <c r="K522" s="172" t="s">
        <v>1286</v>
      </c>
      <c r="L522" s="52"/>
      <c r="M522" s="177" t="s">
        <v>20</v>
      </c>
      <c r="N522" s="178" t="s">
        <v>45</v>
      </c>
      <c r="O522" s="33"/>
      <c r="P522" s="179">
        <f t="shared" si="161"/>
        <v>0</v>
      </c>
      <c r="Q522" s="179">
        <v>0</v>
      </c>
      <c r="R522" s="179">
        <f t="shared" si="162"/>
        <v>0</v>
      </c>
      <c r="S522" s="179">
        <v>0</v>
      </c>
      <c r="T522" s="180">
        <f t="shared" si="163"/>
        <v>0</v>
      </c>
      <c r="AR522" s="15" t="s">
        <v>143</v>
      </c>
      <c r="AT522" s="15" t="s">
        <v>145</v>
      </c>
      <c r="AU522" s="15" t="s">
        <v>22</v>
      </c>
      <c r="AY522" s="15" t="s">
        <v>144</v>
      </c>
      <c r="BE522" s="181">
        <f t="shared" si="164"/>
        <v>0</v>
      </c>
      <c r="BF522" s="181">
        <f t="shared" si="165"/>
        <v>0</v>
      </c>
      <c r="BG522" s="181">
        <f t="shared" si="166"/>
        <v>0</v>
      </c>
      <c r="BH522" s="181">
        <f t="shared" si="167"/>
        <v>0</v>
      </c>
      <c r="BI522" s="181">
        <f t="shared" si="168"/>
        <v>0</v>
      </c>
      <c r="BJ522" s="15" t="s">
        <v>22</v>
      </c>
      <c r="BK522" s="181">
        <f t="shared" si="169"/>
        <v>0</v>
      </c>
      <c r="BL522" s="15" t="s">
        <v>143</v>
      </c>
      <c r="BM522" s="15" t="s">
        <v>4128</v>
      </c>
    </row>
    <row r="523" spans="2:65" s="1" customFormat="1" ht="22.5" customHeight="1">
      <c r="B523" s="32"/>
      <c r="C523" s="170" t="s">
        <v>4129</v>
      </c>
      <c r="D523" s="170" t="s">
        <v>145</v>
      </c>
      <c r="E523" s="171" t="s">
        <v>4130</v>
      </c>
      <c r="F523" s="172" t="s">
        <v>4131</v>
      </c>
      <c r="G523" s="173" t="s">
        <v>1550</v>
      </c>
      <c r="H523" s="174">
        <v>26.304</v>
      </c>
      <c r="I523" s="175"/>
      <c r="J523" s="176">
        <f t="shared" si="160"/>
        <v>0</v>
      </c>
      <c r="K523" s="172" t="s">
        <v>1286</v>
      </c>
      <c r="L523" s="52"/>
      <c r="M523" s="177" t="s">
        <v>20</v>
      </c>
      <c r="N523" s="178" t="s">
        <v>45</v>
      </c>
      <c r="O523" s="33"/>
      <c r="P523" s="179">
        <f t="shared" si="161"/>
        <v>0</v>
      </c>
      <c r="Q523" s="179">
        <v>0</v>
      </c>
      <c r="R523" s="179">
        <f t="shared" si="162"/>
        <v>0</v>
      </c>
      <c r="S523" s="179">
        <v>0</v>
      </c>
      <c r="T523" s="180">
        <f t="shared" si="163"/>
        <v>0</v>
      </c>
      <c r="AR523" s="15" t="s">
        <v>143</v>
      </c>
      <c r="AT523" s="15" t="s">
        <v>145</v>
      </c>
      <c r="AU523" s="15" t="s">
        <v>22</v>
      </c>
      <c r="AY523" s="15" t="s">
        <v>144</v>
      </c>
      <c r="BE523" s="181">
        <f t="shared" si="164"/>
        <v>0</v>
      </c>
      <c r="BF523" s="181">
        <f t="shared" si="165"/>
        <v>0</v>
      </c>
      <c r="BG523" s="181">
        <f t="shared" si="166"/>
        <v>0</v>
      </c>
      <c r="BH523" s="181">
        <f t="shared" si="167"/>
        <v>0</v>
      </c>
      <c r="BI523" s="181">
        <f t="shared" si="168"/>
        <v>0</v>
      </c>
      <c r="BJ523" s="15" t="s">
        <v>22</v>
      </c>
      <c r="BK523" s="181">
        <f t="shared" si="169"/>
        <v>0</v>
      </c>
      <c r="BL523" s="15" t="s">
        <v>143</v>
      </c>
      <c r="BM523" s="15" t="s">
        <v>4132</v>
      </c>
    </row>
    <row r="524" spans="2:65" s="1" customFormat="1" ht="22.5" customHeight="1">
      <c r="B524" s="32"/>
      <c r="C524" s="170" t="s">
        <v>4133</v>
      </c>
      <c r="D524" s="170" t="s">
        <v>145</v>
      </c>
      <c r="E524" s="171" t="s">
        <v>4134</v>
      </c>
      <c r="F524" s="172" t="s">
        <v>4135</v>
      </c>
      <c r="G524" s="173" t="s">
        <v>1550</v>
      </c>
      <c r="H524" s="174">
        <v>161.109</v>
      </c>
      <c r="I524" s="175"/>
      <c r="J524" s="176">
        <f t="shared" si="160"/>
        <v>0</v>
      </c>
      <c r="K524" s="172" t="s">
        <v>1286</v>
      </c>
      <c r="L524" s="52"/>
      <c r="M524" s="177" t="s">
        <v>20</v>
      </c>
      <c r="N524" s="178" t="s">
        <v>45</v>
      </c>
      <c r="O524" s="33"/>
      <c r="P524" s="179">
        <f t="shared" si="161"/>
        <v>0</v>
      </c>
      <c r="Q524" s="179">
        <v>0</v>
      </c>
      <c r="R524" s="179">
        <f t="shared" si="162"/>
        <v>0</v>
      </c>
      <c r="S524" s="179">
        <v>0</v>
      </c>
      <c r="T524" s="180">
        <f t="shared" si="163"/>
        <v>0</v>
      </c>
      <c r="AR524" s="15" t="s">
        <v>143</v>
      </c>
      <c r="AT524" s="15" t="s">
        <v>145</v>
      </c>
      <c r="AU524" s="15" t="s">
        <v>22</v>
      </c>
      <c r="AY524" s="15" t="s">
        <v>144</v>
      </c>
      <c r="BE524" s="181">
        <f t="shared" si="164"/>
        <v>0</v>
      </c>
      <c r="BF524" s="181">
        <f t="shared" si="165"/>
        <v>0</v>
      </c>
      <c r="BG524" s="181">
        <f t="shared" si="166"/>
        <v>0</v>
      </c>
      <c r="BH524" s="181">
        <f t="shared" si="167"/>
        <v>0</v>
      </c>
      <c r="BI524" s="181">
        <f t="shared" si="168"/>
        <v>0</v>
      </c>
      <c r="BJ524" s="15" t="s">
        <v>22</v>
      </c>
      <c r="BK524" s="181">
        <f t="shared" si="169"/>
        <v>0</v>
      </c>
      <c r="BL524" s="15" t="s">
        <v>143</v>
      </c>
      <c r="BM524" s="15" t="s">
        <v>4136</v>
      </c>
    </row>
    <row r="525" spans="2:65" s="1" customFormat="1" ht="22.5" customHeight="1">
      <c r="B525" s="32"/>
      <c r="C525" s="170" t="s">
        <v>4137</v>
      </c>
      <c r="D525" s="170" t="s">
        <v>145</v>
      </c>
      <c r="E525" s="171" t="s">
        <v>4138</v>
      </c>
      <c r="F525" s="172" t="s">
        <v>4139</v>
      </c>
      <c r="G525" s="173" t="s">
        <v>1550</v>
      </c>
      <c r="H525" s="174">
        <v>66.884</v>
      </c>
      <c r="I525" s="175"/>
      <c r="J525" s="176">
        <f t="shared" si="160"/>
        <v>0</v>
      </c>
      <c r="K525" s="172" t="s">
        <v>1286</v>
      </c>
      <c r="L525" s="52"/>
      <c r="M525" s="177" t="s">
        <v>20</v>
      </c>
      <c r="N525" s="178" t="s">
        <v>45</v>
      </c>
      <c r="O525" s="33"/>
      <c r="P525" s="179">
        <f t="shared" si="161"/>
        <v>0</v>
      </c>
      <c r="Q525" s="179">
        <v>0</v>
      </c>
      <c r="R525" s="179">
        <f t="shared" si="162"/>
        <v>0</v>
      </c>
      <c r="S525" s="179">
        <v>0</v>
      </c>
      <c r="T525" s="180">
        <f t="shared" si="163"/>
        <v>0</v>
      </c>
      <c r="AR525" s="15" t="s">
        <v>143</v>
      </c>
      <c r="AT525" s="15" t="s">
        <v>145</v>
      </c>
      <c r="AU525" s="15" t="s">
        <v>22</v>
      </c>
      <c r="AY525" s="15" t="s">
        <v>144</v>
      </c>
      <c r="BE525" s="181">
        <f t="shared" si="164"/>
        <v>0</v>
      </c>
      <c r="BF525" s="181">
        <f t="shared" si="165"/>
        <v>0</v>
      </c>
      <c r="BG525" s="181">
        <f t="shared" si="166"/>
        <v>0</v>
      </c>
      <c r="BH525" s="181">
        <f t="shared" si="167"/>
        <v>0</v>
      </c>
      <c r="BI525" s="181">
        <f t="shared" si="168"/>
        <v>0</v>
      </c>
      <c r="BJ525" s="15" t="s">
        <v>22</v>
      </c>
      <c r="BK525" s="181">
        <f t="shared" si="169"/>
        <v>0</v>
      </c>
      <c r="BL525" s="15" t="s">
        <v>143</v>
      </c>
      <c r="BM525" s="15" t="s">
        <v>4140</v>
      </c>
    </row>
    <row r="526" spans="2:65" s="1" customFormat="1" ht="22.5" customHeight="1">
      <c r="B526" s="32"/>
      <c r="C526" s="170" t="s">
        <v>4141</v>
      </c>
      <c r="D526" s="170" t="s">
        <v>145</v>
      </c>
      <c r="E526" s="171" t="s">
        <v>4142</v>
      </c>
      <c r="F526" s="172" t="s">
        <v>4143</v>
      </c>
      <c r="G526" s="173" t="s">
        <v>1550</v>
      </c>
      <c r="H526" s="174">
        <v>902.974</v>
      </c>
      <c r="I526" s="175"/>
      <c r="J526" s="176">
        <f t="shared" si="160"/>
        <v>0</v>
      </c>
      <c r="K526" s="172" t="s">
        <v>1286</v>
      </c>
      <c r="L526" s="52"/>
      <c r="M526" s="177" t="s">
        <v>20</v>
      </c>
      <c r="N526" s="178" t="s">
        <v>45</v>
      </c>
      <c r="O526" s="33"/>
      <c r="P526" s="179">
        <f t="shared" si="161"/>
        <v>0</v>
      </c>
      <c r="Q526" s="179">
        <v>0</v>
      </c>
      <c r="R526" s="179">
        <f t="shared" si="162"/>
        <v>0</v>
      </c>
      <c r="S526" s="179">
        <v>0</v>
      </c>
      <c r="T526" s="180">
        <f t="shared" si="163"/>
        <v>0</v>
      </c>
      <c r="AR526" s="15" t="s">
        <v>143</v>
      </c>
      <c r="AT526" s="15" t="s">
        <v>145</v>
      </c>
      <c r="AU526" s="15" t="s">
        <v>22</v>
      </c>
      <c r="AY526" s="15" t="s">
        <v>144</v>
      </c>
      <c r="BE526" s="181">
        <f t="shared" si="164"/>
        <v>0</v>
      </c>
      <c r="BF526" s="181">
        <f t="shared" si="165"/>
        <v>0</v>
      </c>
      <c r="BG526" s="181">
        <f t="shared" si="166"/>
        <v>0</v>
      </c>
      <c r="BH526" s="181">
        <f t="shared" si="167"/>
        <v>0</v>
      </c>
      <c r="BI526" s="181">
        <f t="shared" si="168"/>
        <v>0</v>
      </c>
      <c r="BJ526" s="15" t="s">
        <v>22</v>
      </c>
      <c r="BK526" s="181">
        <f t="shared" si="169"/>
        <v>0</v>
      </c>
      <c r="BL526" s="15" t="s">
        <v>143</v>
      </c>
      <c r="BM526" s="15" t="s">
        <v>4144</v>
      </c>
    </row>
    <row r="527" spans="2:65" s="1" customFormat="1" ht="22.5" customHeight="1">
      <c r="B527" s="32"/>
      <c r="C527" s="170" t="s">
        <v>4145</v>
      </c>
      <c r="D527" s="170" t="s">
        <v>145</v>
      </c>
      <c r="E527" s="171" t="s">
        <v>4146</v>
      </c>
      <c r="F527" s="172" t="s">
        <v>4147</v>
      </c>
      <c r="G527" s="173" t="s">
        <v>1586</v>
      </c>
      <c r="H527" s="174">
        <v>138.155</v>
      </c>
      <c r="I527" s="175"/>
      <c r="J527" s="176">
        <f t="shared" si="160"/>
        <v>0</v>
      </c>
      <c r="K527" s="172" t="s">
        <v>1286</v>
      </c>
      <c r="L527" s="52"/>
      <c r="M527" s="177" t="s">
        <v>20</v>
      </c>
      <c r="N527" s="178" t="s">
        <v>45</v>
      </c>
      <c r="O527" s="33"/>
      <c r="P527" s="179">
        <f t="shared" si="161"/>
        <v>0</v>
      </c>
      <c r="Q527" s="179">
        <v>0</v>
      </c>
      <c r="R527" s="179">
        <f t="shared" si="162"/>
        <v>0</v>
      </c>
      <c r="S527" s="179">
        <v>0</v>
      </c>
      <c r="T527" s="180">
        <f t="shared" si="163"/>
        <v>0</v>
      </c>
      <c r="AR527" s="15" t="s">
        <v>143</v>
      </c>
      <c r="AT527" s="15" t="s">
        <v>145</v>
      </c>
      <c r="AU527" s="15" t="s">
        <v>22</v>
      </c>
      <c r="AY527" s="15" t="s">
        <v>144</v>
      </c>
      <c r="BE527" s="181">
        <f t="shared" si="164"/>
        <v>0</v>
      </c>
      <c r="BF527" s="181">
        <f t="shared" si="165"/>
        <v>0</v>
      </c>
      <c r="BG527" s="181">
        <f t="shared" si="166"/>
        <v>0</v>
      </c>
      <c r="BH527" s="181">
        <f t="shared" si="167"/>
        <v>0</v>
      </c>
      <c r="BI527" s="181">
        <f t="shared" si="168"/>
        <v>0</v>
      </c>
      <c r="BJ527" s="15" t="s">
        <v>22</v>
      </c>
      <c r="BK527" s="181">
        <f t="shared" si="169"/>
        <v>0</v>
      </c>
      <c r="BL527" s="15" t="s">
        <v>143</v>
      </c>
      <c r="BM527" s="15" t="s">
        <v>4148</v>
      </c>
    </row>
    <row r="528" spans="2:65" s="1" customFormat="1" ht="22.5" customHeight="1">
      <c r="B528" s="32"/>
      <c r="C528" s="170" t="s">
        <v>4149</v>
      </c>
      <c r="D528" s="170" t="s">
        <v>145</v>
      </c>
      <c r="E528" s="171" t="s">
        <v>4150</v>
      </c>
      <c r="F528" s="172" t="s">
        <v>4151</v>
      </c>
      <c r="G528" s="173" t="s">
        <v>1550</v>
      </c>
      <c r="H528" s="174">
        <v>1012.92</v>
      </c>
      <c r="I528" s="175"/>
      <c r="J528" s="176">
        <f t="shared" si="160"/>
        <v>0</v>
      </c>
      <c r="K528" s="172" t="s">
        <v>1286</v>
      </c>
      <c r="L528" s="52"/>
      <c r="M528" s="177" t="s">
        <v>20</v>
      </c>
      <c r="N528" s="178" t="s">
        <v>45</v>
      </c>
      <c r="O528" s="33"/>
      <c r="P528" s="179">
        <f t="shared" si="161"/>
        <v>0</v>
      </c>
      <c r="Q528" s="179">
        <v>0</v>
      </c>
      <c r="R528" s="179">
        <f t="shared" si="162"/>
        <v>0</v>
      </c>
      <c r="S528" s="179">
        <v>0</v>
      </c>
      <c r="T528" s="180">
        <f t="shared" si="163"/>
        <v>0</v>
      </c>
      <c r="AR528" s="15" t="s">
        <v>143</v>
      </c>
      <c r="AT528" s="15" t="s">
        <v>145</v>
      </c>
      <c r="AU528" s="15" t="s">
        <v>22</v>
      </c>
      <c r="AY528" s="15" t="s">
        <v>144</v>
      </c>
      <c r="BE528" s="181">
        <f t="shared" si="164"/>
        <v>0</v>
      </c>
      <c r="BF528" s="181">
        <f t="shared" si="165"/>
        <v>0</v>
      </c>
      <c r="BG528" s="181">
        <f t="shared" si="166"/>
        <v>0</v>
      </c>
      <c r="BH528" s="181">
        <f t="shared" si="167"/>
        <v>0</v>
      </c>
      <c r="BI528" s="181">
        <f t="shared" si="168"/>
        <v>0</v>
      </c>
      <c r="BJ528" s="15" t="s">
        <v>22</v>
      </c>
      <c r="BK528" s="181">
        <f t="shared" si="169"/>
        <v>0</v>
      </c>
      <c r="BL528" s="15" t="s">
        <v>143</v>
      </c>
      <c r="BM528" s="15" t="s">
        <v>4152</v>
      </c>
    </row>
    <row r="529" spans="2:65" s="1" customFormat="1" ht="22.5" customHeight="1">
      <c r="B529" s="32"/>
      <c r="C529" s="170" t="s">
        <v>4153</v>
      </c>
      <c r="D529" s="170" t="s">
        <v>145</v>
      </c>
      <c r="E529" s="171" t="s">
        <v>4154</v>
      </c>
      <c r="F529" s="172" t="s">
        <v>4155</v>
      </c>
      <c r="G529" s="173" t="s">
        <v>1980</v>
      </c>
      <c r="H529" s="174">
        <v>10.045</v>
      </c>
      <c r="I529" s="175"/>
      <c r="J529" s="176">
        <f t="shared" si="160"/>
        <v>0</v>
      </c>
      <c r="K529" s="172" t="s">
        <v>1286</v>
      </c>
      <c r="L529" s="52"/>
      <c r="M529" s="177" t="s">
        <v>20</v>
      </c>
      <c r="N529" s="178" t="s">
        <v>45</v>
      </c>
      <c r="O529" s="33"/>
      <c r="P529" s="179">
        <f t="shared" si="161"/>
        <v>0</v>
      </c>
      <c r="Q529" s="179">
        <v>0</v>
      </c>
      <c r="R529" s="179">
        <f t="shared" si="162"/>
        <v>0</v>
      </c>
      <c r="S529" s="179">
        <v>0</v>
      </c>
      <c r="T529" s="180">
        <f t="shared" si="163"/>
        <v>0</v>
      </c>
      <c r="AR529" s="15" t="s">
        <v>143</v>
      </c>
      <c r="AT529" s="15" t="s">
        <v>145</v>
      </c>
      <c r="AU529" s="15" t="s">
        <v>22</v>
      </c>
      <c r="AY529" s="15" t="s">
        <v>144</v>
      </c>
      <c r="BE529" s="181">
        <f t="shared" si="164"/>
        <v>0</v>
      </c>
      <c r="BF529" s="181">
        <f t="shared" si="165"/>
        <v>0</v>
      </c>
      <c r="BG529" s="181">
        <f t="shared" si="166"/>
        <v>0</v>
      </c>
      <c r="BH529" s="181">
        <f t="shared" si="167"/>
        <v>0</v>
      </c>
      <c r="BI529" s="181">
        <f t="shared" si="168"/>
        <v>0</v>
      </c>
      <c r="BJ529" s="15" t="s">
        <v>22</v>
      </c>
      <c r="BK529" s="181">
        <f t="shared" si="169"/>
        <v>0</v>
      </c>
      <c r="BL529" s="15" t="s">
        <v>143</v>
      </c>
      <c r="BM529" s="15" t="s">
        <v>4156</v>
      </c>
    </row>
    <row r="530" spans="2:63" s="9" customFormat="1" ht="37.35" customHeight="1">
      <c r="B530" s="156"/>
      <c r="C530" s="157"/>
      <c r="D530" s="158" t="s">
        <v>73</v>
      </c>
      <c r="E530" s="159" t="s">
        <v>927</v>
      </c>
      <c r="F530" s="159" t="s">
        <v>4157</v>
      </c>
      <c r="G530" s="157"/>
      <c r="H530" s="157"/>
      <c r="I530" s="160"/>
      <c r="J530" s="161">
        <f>BK530</f>
        <v>0</v>
      </c>
      <c r="K530" s="157"/>
      <c r="L530" s="162"/>
      <c r="M530" s="163"/>
      <c r="N530" s="164"/>
      <c r="O530" s="164"/>
      <c r="P530" s="165">
        <f>SUM(P531:P535)</f>
        <v>0</v>
      </c>
      <c r="Q530" s="164"/>
      <c r="R530" s="165">
        <f>SUM(R531:R535)</f>
        <v>0</v>
      </c>
      <c r="S530" s="164"/>
      <c r="T530" s="166">
        <f>SUM(T531:T535)</f>
        <v>0</v>
      </c>
      <c r="AR530" s="167" t="s">
        <v>143</v>
      </c>
      <c r="AT530" s="168" t="s">
        <v>73</v>
      </c>
      <c r="AU530" s="168" t="s">
        <v>74</v>
      </c>
      <c r="AY530" s="167" t="s">
        <v>144</v>
      </c>
      <c r="BK530" s="169">
        <f>SUM(BK531:BK535)</f>
        <v>0</v>
      </c>
    </row>
    <row r="531" spans="2:65" s="1" customFormat="1" ht="22.5" customHeight="1">
      <c r="B531" s="32"/>
      <c r="C531" s="170" t="s">
        <v>348</v>
      </c>
      <c r="D531" s="170" t="s">
        <v>145</v>
      </c>
      <c r="E531" s="171" t="s">
        <v>4158</v>
      </c>
      <c r="F531" s="172" t="s">
        <v>4159</v>
      </c>
      <c r="G531" s="173" t="s">
        <v>1586</v>
      </c>
      <c r="H531" s="174">
        <v>18.881</v>
      </c>
      <c r="I531" s="175"/>
      <c r="J531" s="176">
        <f>ROUND(I531*H531,2)</f>
        <v>0</v>
      </c>
      <c r="K531" s="172" t="s">
        <v>1286</v>
      </c>
      <c r="L531" s="52"/>
      <c r="M531" s="177" t="s">
        <v>20</v>
      </c>
      <c r="N531" s="178" t="s">
        <v>45</v>
      </c>
      <c r="O531" s="33"/>
      <c r="P531" s="179">
        <f>O531*H531</f>
        <v>0</v>
      </c>
      <c r="Q531" s="179">
        <v>0</v>
      </c>
      <c r="R531" s="179">
        <f>Q531*H531</f>
        <v>0</v>
      </c>
      <c r="S531" s="179">
        <v>0</v>
      </c>
      <c r="T531" s="180">
        <f>S531*H531</f>
        <v>0</v>
      </c>
      <c r="AR531" s="15" t="s">
        <v>143</v>
      </c>
      <c r="AT531" s="15" t="s">
        <v>145</v>
      </c>
      <c r="AU531" s="15" t="s">
        <v>22</v>
      </c>
      <c r="AY531" s="15" t="s">
        <v>144</v>
      </c>
      <c r="BE531" s="181">
        <f>IF(N531="základní",J531,0)</f>
        <v>0</v>
      </c>
      <c r="BF531" s="181">
        <f>IF(N531="snížená",J531,0)</f>
        <v>0</v>
      </c>
      <c r="BG531" s="181">
        <f>IF(N531="zákl. přenesená",J531,0)</f>
        <v>0</v>
      </c>
      <c r="BH531" s="181">
        <f>IF(N531="sníž. přenesená",J531,0)</f>
        <v>0</v>
      </c>
      <c r="BI531" s="181">
        <f>IF(N531="nulová",J531,0)</f>
        <v>0</v>
      </c>
      <c r="BJ531" s="15" t="s">
        <v>22</v>
      </c>
      <c r="BK531" s="181">
        <f>ROUND(I531*H531,2)</f>
        <v>0</v>
      </c>
      <c r="BL531" s="15" t="s">
        <v>143</v>
      </c>
      <c r="BM531" s="15" t="s">
        <v>4160</v>
      </c>
    </row>
    <row r="532" spans="2:65" s="1" customFormat="1" ht="22.5" customHeight="1">
      <c r="B532" s="32"/>
      <c r="C532" s="170" t="s">
        <v>352</v>
      </c>
      <c r="D532" s="170" t="s">
        <v>145</v>
      </c>
      <c r="E532" s="171" t="s">
        <v>4161</v>
      </c>
      <c r="F532" s="172" t="s">
        <v>4159</v>
      </c>
      <c r="G532" s="173" t="s">
        <v>1586</v>
      </c>
      <c r="H532" s="174">
        <v>13.118</v>
      </c>
      <c r="I532" s="175"/>
      <c r="J532" s="176">
        <f>ROUND(I532*H532,2)</f>
        <v>0</v>
      </c>
      <c r="K532" s="172" t="s">
        <v>1286</v>
      </c>
      <c r="L532" s="52"/>
      <c r="M532" s="177" t="s">
        <v>20</v>
      </c>
      <c r="N532" s="178" t="s">
        <v>45</v>
      </c>
      <c r="O532" s="33"/>
      <c r="P532" s="179">
        <f>O532*H532</f>
        <v>0</v>
      </c>
      <c r="Q532" s="179">
        <v>0</v>
      </c>
      <c r="R532" s="179">
        <f>Q532*H532</f>
        <v>0</v>
      </c>
      <c r="S532" s="179">
        <v>0</v>
      </c>
      <c r="T532" s="180">
        <f>S532*H532</f>
        <v>0</v>
      </c>
      <c r="AR532" s="15" t="s">
        <v>143</v>
      </c>
      <c r="AT532" s="15" t="s">
        <v>145</v>
      </c>
      <c r="AU532" s="15" t="s">
        <v>22</v>
      </c>
      <c r="AY532" s="15" t="s">
        <v>144</v>
      </c>
      <c r="BE532" s="181">
        <f>IF(N532="základní",J532,0)</f>
        <v>0</v>
      </c>
      <c r="BF532" s="181">
        <f>IF(N532="snížená",J532,0)</f>
        <v>0</v>
      </c>
      <c r="BG532" s="181">
        <f>IF(N532="zákl. přenesená",J532,0)</f>
        <v>0</v>
      </c>
      <c r="BH532" s="181">
        <f>IF(N532="sníž. přenesená",J532,0)</f>
        <v>0</v>
      </c>
      <c r="BI532" s="181">
        <f>IF(N532="nulová",J532,0)</f>
        <v>0</v>
      </c>
      <c r="BJ532" s="15" t="s">
        <v>22</v>
      </c>
      <c r="BK532" s="181">
        <f>ROUND(I532*H532,2)</f>
        <v>0</v>
      </c>
      <c r="BL532" s="15" t="s">
        <v>143</v>
      </c>
      <c r="BM532" s="15" t="s">
        <v>4162</v>
      </c>
    </row>
    <row r="533" spans="2:65" s="1" customFormat="1" ht="22.5" customHeight="1">
      <c r="B533" s="32"/>
      <c r="C533" s="170" t="s">
        <v>356</v>
      </c>
      <c r="D533" s="170" t="s">
        <v>145</v>
      </c>
      <c r="E533" s="171" t="s">
        <v>4163</v>
      </c>
      <c r="F533" s="172" t="s">
        <v>4164</v>
      </c>
      <c r="G533" s="173" t="s">
        <v>1550</v>
      </c>
      <c r="H533" s="174">
        <v>201.775</v>
      </c>
      <c r="I533" s="175"/>
      <c r="J533" s="176">
        <f>ROUND(I533*H533,2)</f>
        <v>0</v>
      </c>
      <c r="K533" s="172" t="s">
        <v>1286</v>
      </c>
      <c r="L533" s="52"/>
      <c r="M533" s="177" t="s">
        <v>20</v>
      </c>
      <c r="N533" s="178" t="s">
        <v>45</v>
      </c>
      <c r="O533" s="33"/>
      <c r="P533" s="179">
        <f>O533*H533</f>
        <v>0</v>
      </c>
      <c r="Q533" s="179">
        <v>0</v>
      </c>
      <c r="R533" s="179">
        <f>Q533*H533</f>
        <v>0</v>
      </c>
      <c r="S533" s="179">
        <v>0</v>
      </c>
      <c r="T533" s="180">
        <f>S533*H533</f>
        <v>0</v>
      </c>
      <c r="AR533" s="15" t="s">
        <v>143</v>
      </c>
      <c r="AT533" s="15" t="s">
        <v>145</v>
      </c>
      <c r="AU533" s="15" t="s">
        <v>22</v>
      </c>
      <c r="AY533" s="15" t="s">
        <v>144</v>
      </c>
      <c r="BE533" s="181">
        <f>IF(N533="základní",J533,0)</f>
        <v>0</v>
      </c>
      <c r="BF533" s="181">
        <f>IF(N533="snížená",J533,0)</f>
        <v>0</v>
      </c>
      <c r="BG533" s="181">
        <f>IF(N533="zákl. přenesená",J533,0)</f>
        <v>0</v>
      </c>
      <c r="BH533" s="181">
        <f>IF(N533="sníž. přenesená",J533,0)</f>
        <v>0</v>
      </c>
      <c r="BI533" s="181">
        <f>IF(N533="nulová",J533,0)</f>
        <v>0</v>
      </c>
      <c r="BJ533" s="15" t="s">
        <v>22</v>
      </c>
      <c r="BK533" s="181">
        <f>ROUND(I533*H533,2)</f>
        <v>0</v>
      </c>
      <c r="BL533" s="15" t="s">
        <v>143</v>
      </c>
      <c r="BM533" s="15" t="s">
        <v>4165</v>
      </c>
    </row>
    <row r="534" spans="2:65" s="1" customFormat="1" ht="22.5" customHeight="1">
      <c r="B534" s="32"/>
      <c r="C534" s="170" t="s">
        <v>361</v>
      </c>
      <c r="D534" s="170" t="s">
        <v>145</v>
      </c>
      <c r="E534" s="171" t="s">
        <v>3959</v>
      </c>
      <c r="F534" s="172" t="s">
        <v>3960</v>
      </c>
      <c r="G534" s="173" t="s">
        <v>1550</v>
      </c>
      <c r="H534" s="174">
        <v>221.953</v>
      </c>
      <c r="I534" s="175"/>
      <c r="J534" s="176">
        <f>ROUND(I534*H534,2)</f>
        <v>0</v>
      </c>
      <c r="K534" s="172" t="s">
        <v>1286</v>
      </c>
      <c r="L534" s="52"/>
      <c r="M534" s="177" t="s">
        <v>20</v>
      </c>
      <c r="N534" s="178" t="s">
        <v>45</v>
      </c>
      <c r="O534" s="33"/>
      <c r="P534" s="179">
        <f>O534*H534</f>
        <v>0</v>
      </c>
      <c r="Q534" s="179">
        <v>0</v>
      </c>
      <c r="R534" s="179">
        <f>Q534*H534</f>
        <v>0</v>
      </c>
      <c r="S534" s="179">
        <v>0</v>
      </c>
      <c r="T534" s="180">
        <f>S534*H534</f>
        <v>0</v>
      </c>
      <c r="AR534" s="15" t="s">
        <v>143</v>
      </c>
      <c r="AT534" s="15" t="s">
        <v>145</v>
      </c>
      <c r="AU534" s="15" t="s">
        <v>22</v>
      </c>
      <c r="AY534" s="15" t="s">
        <v>144</v>
      </c>
      <c r="BE534" s="181">
        <f>IF(N534="základní",J534,0)</f>
        <v>0</v>
      </c>
      <c r="BF534" s="181">
        <f>IF(N534="snížená",J534,0)</f>
        <v>0</v>
      </c>
      <c r="BG534" s="181">
        <f>IF(N534="zákl. přenesená",J534,0)</f>
        <v>0</v>
      </c>
      <c r="BH534" s="181">
        <f>IF(N534="sníž. přenesená",J534,0)</f>
        <v>0</v>
      </c>
      <c r="BI534" s="181">
        <f>IF(N534="nulová",J534,0)</f>
        <v>0</v>
      </c>
      <c r="BJ534" s="15" t="s">
        <v>22</v>
      </c>
      <c r="BK534" s="181">
        <f>ROUND(I534*H534,2)</f>
        <v>0</v>
      </c>
      <c r="BL534" s="15" t="s">
        <v>143</v>
      </c>
      <c r="BM534" s="15" t="s">
        <v>4166</v>
      </c>
    </row>
    <row r="535" spans="2:65" s="1" customFormat="1" ht="22.5" customHeight="1">
      <c r="B535" s="32"/>
      <c r="C535" s="170" t="s">
        <v>365</v>
      </c>
      <c r="D535" s="170" t="s">
        <v>145</v>
      </c>
      <c r="E535" s="171" t="s">
        <v>4167</v>
      </c>
      <c r="F535" s="172" t="s">
        <v>4168</v>
      </c>
      <c r="G535" s="173" t="s">
        <v>1550</v>
      </c>
      <c r="H535" s="174">
        <v>157.762</v>
      </c>
      <c r="I535" s="175"/>
      <c r="J535" s="176">
        <f>ROUND(I535*H535,2)</f>
        <v>0</v>
      </c>
      <c r="K535" s="172" t="s">
        <v>1286</v>
      </c>
      <c r="L535" s="52"/>
      <c r="M535" s="177" t="s">
        <v>20</v>
      </c>
      <c r="N535" s="178" t="s">
        <v>45</v>
      </c>
      <c r="O535" s="33"/>
      <c r="P535" s="179">
        <f>O535*H535</f>
        <v>0</v>
      </c>
      <c r="Q535" s="179">
        <v>0</v>
      </c>
      <c r="R535" s="179">
        <f>Q535*H535</f>
        <v>0</v>
      </c>
      <c r="S535" s="179">
        <v>0</v>
      </c>
      <c r="T535" s="180">
        <f>S535*H535</f>
        <v>0</v>
      </c>
      <c r="AR535" s="15" t="s">
        <v>143</v>
      </c>
      <c r="AT535" s="15" t="s">
        <v>145</v>
      </c>
      <c r="AU535" s="15" t="s">
        <v>22</v>
      </c>
      <c r="AY535" s="15" t="s">
        <v>144</v>
      </c>
      <c r="BE535" s="181">
        <f>IF(N535="základní",J535,0)</f>
        <v>0</v>
      </c>
      <c r="BF535" s="181">
        <f>IF(N535="snížená",J535,0)</f>
        <v>0</v>
      </c>
      <c r="BG535" s="181">
        <f>IF(N535="zákl. přenesená",J535,0)</f>
        <v>0</v>
      </c>
      <c r="BH535" s="181">
        <f>IF(N535="sníž. přenesená",J535,0)</f>
        <v>0</v>
      </c>
      <c r="BI535" s="181">
        <f>IF(N535="nulová",J535,0)</f>
        <v>0</v>
      </c>
      <c r="BJ535" s="15" t="s">
        <v>22</v>
      </c>
      <c r="BK535" s="181">
        <f>ROUND(I535*H535,2)</f>
        <v>0</v>
      </c>
      <c r="BL535" s="15" t="s">
        <v>143</v>
      </c>
      <c r="BM535" s="15" t="s">
        <v>4169</v>
      </c>
    </row>
    <row r="536" spans="2:63" s="9" customFormat="1" ht="37.35" customHeight="1">
      <c r="B536" s="156"/>
      <c r="C536" s="157"/>
      <c r="D536" s="158" t="s">
        <v>73</v>
      </c>
      <c r="E536" s="159" t="s">
        <v>4170</v>
      </c>
      <c r="F536" s="159" t="s">
        <v>4171</v>
      </c>
      <c r="G536" s="157"/>
      <c r="H536" s="157"/>
      <c r="I536" s="160"/>
      <c r="J536" s="161">
        <f>BK536</f>
        <v>0</v>
      </c>
      <c r="K536" s="157"/>
      <c r="L536" s="162"/>
      <c r="M536" s="163"/>
      <c r="N536" s="164"/>
      <c r="O536" s="164"/>
      <c r="P536" s="165">
        <f>SUM(P537:P539)</f>
        <v>0</v>
      </c>
      <c r="Q536" s="164"/>
      <c r="R536" s="165">
        <f>SUM(R537:R539)</f>
        <v>0</v>
      </c>
      <c r="S536" s="164"/>
      <c r="T536" s="166">
        <f>SUM(T537:T539)</f>
        <v>0</v>
      </c>
      <c r="AR536" s="167" t="s">
        <v>143</v>
      </c>
      <c r="AT536" s="168" t="s">
        <v>73</v>
      </c>
      <c r="AU536" s="168" t="s">
        <v>74</v>
      </c>
      <c r="AY536" s="167" t="s">
        <v>144</v>
      </c>
      <c r="BK536" s="169">
        <f>SUM(BK537:BK539)</f>
        <v>0</v>
      </c>
    </row>
    <row r="537" spans="2:65" s="1" customFormat="1" ht="22.5" customHeight="1">
      <c r="B537" s="32"/>
      <c r="C537" s="170" t="s">
        <v>4172</v>
      </c>
      <c r="D537" s="170" t="s">
        <v>145</v>
      </c>
      <c r="E537" s="171" t="s">
        <v>4173</v>
      </c>
      <c r="F537" s="172" t="s">
        <v>4174</v>
      </c>
      <c r="G537" s="173" t="s">
        <v>4175</v>
      </c>
      <c r="H537" s="174">
        <v>1</v>
      </c>
      <c r="I537" s="175"/>
      <c r="J537" s="176">
        <f>ROUND(I537*H537,2)</f>
        <v>0</v>
      </c>
      <c r="K537" s="172" t="s">
        <v>1286</v>
      </c>
      <c r="L537" s="52"/>
      <c r="M537" s="177" t="s">
        <v>20</v>
      </c>
      <c r="N537" s="178" t="s">
        <v>45</v>
      </c>
      <c r="O537" s="33"/>
      <c r="P537" s="179">
        <f>O537*H537</f>
        <v>0</v>
      </c>
      <c r="Q537" s="179">
        <v>0</v>
      </c>
      <c r="R537" s="179">
        <f>Q537*H537</f>
        <v>0</v>
      </c>
      <c r="S537" s="179">
        <v>0</v>
      </c>
      <c r="T537" s="180">
        <f>S537*H537</f>
        <v>0</v>
      </c>
      <c r="AR537" s="15" t="s">
        <v>143</v>
      </c>
      <c r="AT537" s="15" t="s">
        <v>145</v>
      </c>
      <c r="AU537" s="15" t="s">
        <v>22</v>
      </c>
      <c r="AY537" s="15" t="s">
        <v>144</v>
      </c>
      <c r="BE537" s="181">
        <f>IF(N537="základní",J537,0)</f>
        <v>0</v>
      </c>
      <c r="BF537" s="181">
        <f>IF(N537="snížená",J537,0)</f>
        <v>0</v>
      </c>
      <c r="BG537" s="181">
        <f>IF(N537="zákl. přenesená",J537,0)</f>
        <v>0</v>
      </c>
      <c r="BH537" s="181">
        <f>IF(N537="sníž. přenesená",J537,0)</f>
        <v>0</v>
      </c>
      <c r="BI537" s="181">
        <f>IF(N537="nulová",J537,0)</f>
        <v>0</v>
      </c>
      <c r="BJ537" s="15" t="s">
        <v>22</v>
      </c>
      <c r="BK537" s="181">
        <f>ROUND(I537*H537,2)</f>
        <v>0</v>
      </c>
      <c r="BL537" s="15" t="s">
        <v>143</v>
      </c>
      <c r="BM537" s="15" t="s">
        <v>4176</v>
      </c>
    </row>
    <row r="538" spans="2:65" s="1" customFormat="1" ht="22.5" customHeight="1">
      <c r="B538" s="32"/>
      <c r="C538" s="170" t="s">
        <v>4177</v>
      </c>
      <c r="D538" s="170" t="s">
        <v>145</v>
      </c>
      <c r="E538" s="171" t="s">
        <v>4178</v>
      </c>
      <c r="F538" s="172" t="s">
        <v>4179</v>
      </c>
      <c r="G538" s="173" t="s">
        <v>4175</v>
      </c>
      <c r="H538" s="174">
        <v>1</v>
      </c>
      <c r="I538" s="175"/>
      <c r="J538" s="176">
        <f>ROUND(I538*H538,2)</f>
        <v>0</v>
      </c>
      <c r="K538" s="172" t="s">
        <v>1286</v>
      </c>
      <c r="L538" s="52"/>
      <c r="M538" s="177" t="s">
        <v>20</v>
      </c>
      <c r="N538" s="178" t="s">
        <v>45</v>
      </c>
      <c r="O538" s="33"/>
      <c r="P538" s="179">
        <f>O538*H538</f>
        <v>0</v>
      </c>
      <c r="Q538" s="179">
        <v>0</v>
      </c>
      <c r="R538" s="179">
        <f>Q538*H538</f>
        <v>0</v>
      </c>
      <c r="S538" s="179">
        <v>0</v>
      </c>
      <c r="T538" s="180">
        <f>S538*H538</f>
        <v>0</v>
      </c>
      <c r="AR538" s="15" t="s">
        <v>143</v>
      </c>
      <c r="AT538" s="15" t="s">
        <v>145</v>
      </c>
      <c r="AU538" s="15" t="s">
        <v>22</v>
      </c>
      <c r="AY538" s="15" t="s">
        <v>144</v>
      </c>
      <c r="BE538" s="181">
        <f>IF(N538="základní",J538,0)</f>
        <v>0</v>
      </c>
      <c r="BF538" s="181">
        <f>IF(N538="snížená",J538,0)</f>
        <v>0</v>
      </c>
      <c r="BG538" s="181">
        <f>IF(N538="zákl. přenesená",J538,0)</f>
        <v>0</v>
      </c>
      <c r="BH538" s="181">
        <f>IF(N538="sníž. přenesená",J538,0)</f>
        <v>0</v>
      </c>
      <c r="BI538" s="181">
        <f>IF(N538="nulová",J538,0)</f>
        <v>0</v>
      </c>
      <c r="BJ538" s="15" t="s">
        <v>22</v>
      </c>
      <c r="BK538" s="181">
        <f>ROUND(I538*H538,2)</f>
        <v>0</v>
      </c>
      <c r="BL538" s="15" t="s">
        <v>143</v>
      </c>
      <c r="BM538" s="15" t="s">
        <v>4180</v>
      </c>
    </row>
    <row r="539" spans="2:65" s="1" customFormat="1" ht="22.5" customHeight="1">
      <c r="B539" s="32"/>
      <c r="C539" s="170" t="s">
        <v>4181</v>
      </c>
      <c r="D539" s="170" t="s">
        <v>145</v>
      </c>
      <c r="E539" s="171" t="s">
        <v>4182</v>
      </c>
      <c r="F539" s="172" t="s">
        <v>4183</v>
      </c>
      <c r="G539" s="173" t="s">
        <v>1903</v>
      </c>
      <c r="H539" s="174">
        <v>1</v>
      </c>
      <c r="I539" s="175"/>
      <c r="J539" s="176">
        <f>ROUND(I539*H539,2)</f>
        <v>0</v>
      </c>
      <c r="K539" s="172" t="s">
        <v>1286</v>
      </c>
      <c r="L539" s="52"/>
      <c r="M539" s="177" t="s">
        <v>20</v>
      </c>
      <c r="N539" s="178" t="s">
        <v>45</v>
      </c>
      <c r="O539" s="33"/>
      <c r="P539" s="179">
        <f>O539*H539</f>
        <v>0</v>
      </c>
      <c r="Q539" s="179">
        <v>0</v>
      </c>
      <c r="R539" s="179">
        <f>Q539*H539</f>
        <v>0</v>
      </c>
      <c r="S539" s="179">
        <v>0</v>
      </c>
      <c r="T539" s="180">
        <f>S539*H539</f>
        <v>0</v>
      </c>
      <c r="AR539" s="15" t="s">
        <v>143</v>
      </c>
      <c r="AT539" s="15" t="s">
        <v>145</v>
      </c>
      <c r="AU539" s="15" t="s">
        <v>22</v>
      </c>
      <c r="AY539" s="15" t="s">
        <v>144</v>
      </c>
      <c r="BE539" s="181">
        <f>IF(N539="základní",J539,0)</f>
        <v>0</v>
      </c>
      <c r="BF539" s="181">
        <f>IF(N539="snížená",J539,0)</f>
        <v>0</v>
      </c>
      <c r="BG539" s="181">
        <f>IF(N539="zákl. přenesená",J539,0)</f>
        <v>0</v>
      </c>
      <c r="BH539" s="181">
        <f>IF(N539="sníž. přenesená",J539,0)</f>
        <v>0</v>
      </c>
      <c r="BI539" s="181">
        <f>IF(N539="nulová",J539,0)</f>
        <v>0</v>
      </c>
      <c r="BJ539" s="15" t="s">
        <v>22</v>
      </c>
      <c r="BK539" s="181">
        <f>ROUND(I539*H539,2)</f>
        <v>0</v>
      </c>
      <c r="BL539" s="15" t="s">
        <v>143</v>
      </c>
      <c r="BM539" s="15" t="s">
        <v>4184</v>
      </c>
    </row>
    <row r="540" spans="2:63" s="9" customFormat="1" ht="37.35" customHeight="1">
      <c r="B540" s="156"/>
      <c r="C540" s="157"/>
      <c r="D540" s="158" t="s">
        <v>73</v>
      </c>
      <c r="E540" s="159" t="s">
        <v>4185</v>
      </c>
      <c r="F540" s="159" t="s">
        <v>4186</v>
      </c>
      <c r="G540" s="157"/>
      <c r="H540" s="157"/>
      <c r="I540" s="160"/>
      <c r="J540" s="161">
        <f>BK540</f>
        <v>0</v>
      </c>
      <c r="K540" s="157"/>
      <c r="L540" s="162"/>
      <c r="M540" s="163"/>
      <c r="N540" s="164"/>
      <c r="O540" s="164"/>
      <c r="P540" s="165">
        <f>SUM(P541:P543)</f>
        <v>0</v>
      </c>
      <c r="Q540" s="164"/>
      <c r="R540" s="165">
        <f>SUM(R541:R543)</f>
        <v>0</v>
      </c>
      <c r="S540" s="164"/>
      <c r="T540" s="166">
        <f>SUM(T541:T543)</f>
        <v>0</v>
      </c>
      <c r="AR540" s="167" t="s">
        <v>143</v>
      </c>
      <c r="AT540" s="168" t="s">
        <v>73</v>
      </c>
      <c r="AU540" s="168" t="s">
        <v>74</v>
      </c>
      <c r="AY540" s="167" t="s">
        <v>144</v>
      </c>
      <c r="BK540" s="169">
        <f>SUM(BK541:BK543)</f>
        <v>0</v>
      </c>
    </row>
    <row r="541" spans="2:65" s="1" customFormat="1" ht="22.5" customHeight="1">
      <c r="B541" s="32"/>
      <c r="C541" s="170" t="s">
        <v>4187</v>
      </c>
      <c r="D541" s="170" t="s">
        <v>145</v>
      </c>
      <c r="E541" s="171" t="s">
        <v>4188</v>
      </c>
      <c r="F541" s="172" t="s">
        <v>4189</v>
      </c>
      <c r="G541" s="173" t="s">
        <v>1550</v>
      </c>
      <c r="H541" s="174">
        <v>5.639</v>
      </c>
      <c r="I541" s="175"/>
      <c r="J541" s="176">
        <f>ROUND(I541*H541,2)</f>
        <v>0</v>
      </c>
      <c r="K541" s="172" t="s">
        <v>1286</v>
      </c>
      <c r="L541" s="52"/>
      <c r="M541" s="177" t="s">
        <v>20</v>
      </c>
      <c r="N541" s="178" t="s">
        <v>45</v>
      </c>
      <c r="O541" s="33"/>
      <c r="P541" s="179">
        <f>O541*H541</f>
        <v>0</v>
      </c>
      <c r="Q541" s="179">
        <v>0</v>
      </c>
      <c r="R541" s="179">
        <f>Q541*H541</f>
        <v>0</v>
      </c>
      <c r="S541" s="179">
        <v>0</v>
      </c>
      <c r="T541" s="180">
        <f>S541*H541</f>
        <v>0</v>
      </c>
      <c r="AR541" s="15" t="s">
        <v>143</v>
      </c>
      <c r="AT541" s="15" t="s">
        <v>145</v>
      </c>
      <c r="AU541" s="15" t="s">
        <v>22</v>
      </c>
      <c r="AY541" s="15" t="s">
        <v>144</v>
      </c>
      <c r="BE541" s="181">
        <f>IF(N541="základní",J541,0)</f>
        <v>0</v>
      </c>
      <c r="BF541" s="181">
        <f>IF(N541="snížená",J541,0)</f>
        <v>0</v>
      </c>
      <c r="BG541" s="181">
        <f>IF(N541="zákl. přenesená",J541,0)</f>
        <v>0</v>
      </c>
      <c r="BH541" s="181">
        <f>IF(N541="sníž. přenesená",J541,0)</f>
        <v>0</v>
      </c>
      <c r="BI541" s="181">
        <f>IF(N541="nulová",J541,0)</f>
        <v>0</v>
      </c>
      <c r="BJ541" s="15" t="s">
        <v>22</v>
      </c>
      <c r="BK541" s="181">
        <f>ROUND(I541*H541,2)</f>
        <v>0</v>
      </c>
      <c r="BL541" s="15" t="s">
        <v>143</v>
      </c>
      <c r="BM541" s="15" t="s">
        <v>4190</v>
      </c>
    </row>
    <row r="542" spans="2:65" s="1" customFormat="1" ht="22.5" customHeight="1">
      <c r="B542" s="32"/>
      <c r="C542" s="170" t="s">
        <v>4191</v>
      </c>
      <c r="D542" s="170" t="s">
        <v>145</v>
      </c>
      <c r="E542" s="171" t="s">
        <v>4192</v>
      </c>
      <c r="F542" s="172" t="s">
        <v>4193</v>
      </c>
      <c r="G542" s="173" t="s">
        <v>1550</v>
      </c>
      <c r="H542" s="174">
        <v>82.028</v>
      </c>
      <c r="I542" s="175"/>
      <c r="J542" s="176">
        <f>ROUND(I542*H542,2)</f>
        <v>0</v>
      </c>
      <c r="K542" s="172" t="s">
        <v>1286</v>
      </c>
      <c r="L542" s="52"/>
      <c r="M542" s="177" t="s">
        <v>20</v>
      </c>
      <c r="N542" s="178" t="s">
        <v>45</v>
      </c>
      <c r="O542" s="33"/>
      <c r="P542" s="179">
        <f>O542*H542</f>
        <v>0</v>
      </c>
      <c r="Q542" s="179">
        <v>0</v>
      </c>
      <c r="R542" s="179">
        <f>Q542*H542</f>
        <v>0</v>
      </c>
      <c r="S542" s="179">
        <v>0</v>
      </c>
      <c r="T542" s="180">
        <f>S542*H542</f>
        <v>0</v>
      </c>
      <c r="AR542" s="15" t="s">
        <v>143</v>
      </c>
      <c r="AT542" s="15" t="s">
        <v>145</v>
      </c>
      <c r="AU542" s="15" t="s">
        <v>22</v>
      </c>
      <c r="AY542" s="15" t="s">
        <v>144</v>
      </c>
      <c r="BE542" s="181">
        <f>IF(N542="základní",J542,0)</f>
        <v>0</v>
      </c>
      <c r="BF542" s="181">
        <f>IF(N542="snížená",J542,0)</f>
        <v>0</v>
      </c>
      <c r="BG542" s="181">
        <f>IF(N542="zákl. přenesená",J542,0)</f>
        <v>0</v>
      </c>
      <c r="BH542" s="181">
        <f>IF(N542="sníž. přenesená",J542,0)</f>
        <v>0</v>
      </c>
      <c r="BI542" s="181">
        <f>IF(N542="nulová",J542,0)</f>
        <v>0</v>
      </c>
      <c r="BJ542" s="15" t="s">
        <v>22</v>
      </c>
      <c r="BK542" s="181">
        <f>ROUND(I542*H542,2)</f>
        <v>0</v>
      </c>
      <c r="BL542" s="15" t="s">
        <v>143</v>
      </c>
      <c r="BM542" s="15" t="s">
        <v>4194</v>
      </c>
    </row>
    <row r="543" spans="2:65" s="1" customFormat="1" ht="22.5" customHeight="1">
      <c r="B543" s="32"/>
      <c r="C543" s="170" t="s">
        <v>4195</v>
      </c>
      <c r="D543" s="170" t="s">
        <v>145</v>
      </c>
      <c r="E543" s="171" t="s">
        <v>4196</v>
      </c>
      <c r="F543" s="172" t="s">
        <v>4197</v>
      </c>
      <c r="G543" s="173" t="s">
        <v>1980</v>
      </c>
      <c r="H543" s="174">
        <v>1.302</v>
      </c>
      <c r="I543" s="175"/>
      <c r="J543" s="176">
        <f>ROUND(I543*H543,2)</f>
        <v>0</v>
      </c>
      <c r="K543" s="172" t="s">
        <v>1286</v>
      </c>
      <c r="L543" s="52"/>
      <c r="M543" s="177" t="s">
        <v>20</v>
      </c>
      <c r="N543" s="178" t="s">
        <v>45</v>
      </c>
      <c r="O543" s="33"/>
      <c r="P543" s="179">
        <f>O543*H543</f>
        <v>0</v>
      </c>
      <c r="Q543" s="179">
        <v>0</v>
      </c>
      <c r="R543" s="179">
        <f>Q543*H543</f>
        <v>0</v>
      </c>
      <c r="S543" s="179">
        <v>0</v>
      </c>
      <c r="T543" s="180">
        <f>S543*H543</f>
        <v>0</v>
      </c>
      <c r="AR543" s="15" t="s">
        <v>143</v>
      </c>
      <c r="AT543" s="15" t="s">
        <v>145</v>
      </c>
      <c r="AU543" s="15" t="s">
        <v>22</v>
      </c>
      <c r="AY543" s="15" t="s">
        <v>144</v>
      </c>
      <c r="BE543" s="181">
        <f>IF(N543="základní",J543,0)</f>
        <v>0</v>
      </c>
      <c r="BF543" s="181">
        <f>IF(N543="snížená",J543,0)</f>
        <v>0</v>
      </c>
      <c r="BG543" s="181">
        <f>IF(N543="zákl. přenesená",J543,0)</f>
        <v>0</v>
      </c>
      <c r="BH543" s="181">
        <f>IF(N543="sníž. přenesená",J543,0)</f>
        <v>0</v>
      </c>
      <c r="BI543" s="181">
        <f>IF(N543="nulová",J543,0)</f>
        <v>0</v>
      </c>
      <c r="BJ543" s="15" t="s">
        <v>22</v>
      </c>
      <c r="BK543" s="181">
        <f>ROUND(I543*H543,2)</f>
        <v>0</v>
      </c>
      <c r="BL543" s="15" t="s">
        <v>143</v>
      </c>
      <c r="BM543" s="15" t="s">
        <v>4198</v>
      </c>
    </row>
    <row r="544" spans="2:63" s="9" customFormat="1" ht="37.35" customHeight="1">
      <c r="B544" s="156"/>
      <c r="C544" s="157"/>
      <c r="D544" s="158" t="s">
        <v>73</v>
      </c>
      <c r="E544" s="159" t="s">
        <v>4199</v>
      </c>
      <c r="F544" s="159" t="s">
        <v>4200</v>
      </c>
      <c r="G544" s="157"/>
      <c r="H544" s="157"/>
      <c r="I544" s="160"/>
      <c r="J544" s="161">
        <f>BK544</f>
        <v>0</v>
      </c>
      <c r="K544" s="157"/>
      <c r="L544" s="162"/>
      <c r="M544" s="163"/>
      <c r="N544" s="164"/>
      <c r="O544" s="164"/>
      <c r="P544" s="165">
        <f>SUM(P545:P555)</f>
        <v>0</v>
      </c>
      <c r="Q544" s="164"/>
      <c r="R544" s="165">
        <f>SUM(R545:R555)</f>
        <v>0</v>
      </c>
      <c r="S544" s="164"/>
      <c r="T544" s="166">
        <f>SUM(T545:T555)</f>
        <v>0</v>
      </c>
      <c r="AR544" s="167" t="s">
        <v>143</v>
      </c>
      <c r="AT544" s="168" t="s">
        <v>73</v>
      </c>
      <c r="AU544" s="168" t="s">
        <v>74</v>
      </c>
      <c r="AY544" s="167" t="s">
        <v>144</v>
      </c>
      <c r="BK544" s="169">
        <f>SUM(BK545:BK555)</f>
        <v>0</v>
      </c>
    </row>
    <row r="545" spans="2:65" s="1" customFormat="1" ht="22.5" customHeight="1">
      <c r="B545" s="32"/>
      <c r="C545" s="170" t="s">
        <v>4201</v>
      </c>
      <c r="D545" s="170" t="s">
        <v>145</v>
      </c>
      <c r="E545" s="171" t="s">
        <v>4202</v>
      </c>
      <c r="F545" s="172" t="s">
        <v>4203</v>
      </c>
      <c r="G545" s="173" t="s">
        <v>1550</v>
      </c>
      <c r="H545" s="174">
        <v>13.278</v>
      </c>
      <c r="I545" s="175"/>
      <c r="J545" s="176">
        <f aca="true" t="shared" si="170" ref="J545:J555">ROUND(I545*H545,2)</f>
        <v>0</v>
      </c>
      <c r="K545" s="172" t="s">
        <v>1286</v>
      </c>
      <c r="L545" s="52"/>
      <c r="M545" s="177" t="s">
        <v>20</v>
      </c>
      <c r="N545" s="178" t="s">
        <v>45</v>
      </c>
      <c r="O545" s="33"/>
      <c r="P545" s="179">
        <f aca="true" t="shared" si="171" ref="P545:P555">O545*H545</f>
        <v>0</v>
      </c>
      <c r="Q545" s="179">
        <v>0</v>
      </c>
      <c r="R545" s="179">
        <f aca="true" t="shared" si="172" ref="R545:R555">Q545*H545</f>
        <v>0</v>
      </c>
      <c r="S545" s="179">
        <v>0</v>
      </c>
      <c r="T545" s="180">
        <f aca="true" t="shared" si="173" ref="T545:T555">S545*H545</f>
        <v>0</v>
      </c>
      <c r="AR545" s="15" t="s">
        <v>143</v>
      </c>
      <c r="AT545" s="15" t="s">
        <v>145</v>
      </c>
      <c r="AU545" s="15" t="s">
        <v>22</v>
      </c>
      <c r="AY545" s="15" t="s">
        <v>144</v>
      </c>
      <c r="BE545" s="181">
        <f aca="true" t="shared" si="174" ref="BE545:BE555">IF(N545="základní",J545,0)</f>
        <v>0</v>
      </c>
      <c r="BF545" s="181">
        <f aca="true" t="shared" si="175" ref="BF545:BF555">IF(N545="snížená",J545,0)</f>
        <v>0</v>
      </c>
      <c r="BG545" s="181">
        <f aca="true" t="shared" si="176" ref="BG545:BG555">IF(N545="zákl. přenesená",J545,0)</f>
        <v>0</v>
      </c>
      <c r="BH545" s="181">
        <f aca="true" t="shared" si="177" ref="BH545:BH555">IF(N545="sníž. přenesená",J545,0)</f>
        <v>0</v>
      </c>
      <c r="BI545" s="181">
        <f aca="true" t="shared" si="178" ref="BI545:BI555">IF(N545="nulová",J545,0)</f>
        <v>0</v>
      </c>
      <c r="BJ545" s="15" t="s">
        <v>22</v>
      </c>
      <c r="BK545" s="181">
        <f aca="true" t="shared" si="179" ref="BK545:BK555">ROUND(I545*H545,2)</f>
        <v>0</v>
      </c>
      <c r="BL545" s="15" t="s">
        <v>143</v>
      </c>
      <c r="BM545" s="15" t="s">
        <v>4204</v>
      </c>
    </row>
    <row r="546" spans="2:65" s="1" customFormat="1" ht="22.5" customHeight="1">
      <c r="B546" s="32"/>
      <c r="C546" s="170" t="s">
        <v>4205</v>
      </c>
      <c r="D546" s="170" t="s">
        <v>145</v>
      </c>
      <c r="E546" s="171" t="s">
        <v>4206</v>
      </c>
      <c r="F546" s="172" t="s">
        <v>4207</v>
      </c>
      <c r="G546" s="173" t="s">
        <v>1550</v>
      </c>
      <c r="H546" s="174">
        <v>13.278</v>
      </c>
      <c r="I546" s="175"/>
      <c r="J546" s="176">
        <f t="shared" si="170"/>
        <v>0</v>
      </c>
      <c r="K546" s="172" t="s">
        <v>1286</v>
      </c>
      <c r="L546" s="52"/>
      <c r="M546" s="177" t="s">
        <v>20</v>
      </c>
      <c r="N546" s="178" t="s">
        <v>45</v>
      </c>
      <c r="O546" s="33"/>
      <c r="P546" s="179">
        <f t="shared" si="171"/>
        <v>0</v>
      </c>
      <c r="Q546" s="179">
        <v>0</v>
      </c>
      <c r="R546" s="179">
        <f t="shared" si="172"/>
        <v>0</v>
      </c>
      <c r="S546" s="179">
        <v>0</v>
      </c>
      <c r="T546" s="180">
        <f t="shared" si="173"/>
        <v>0</v>
      </c>
      <c r="AR546" s="15" t="s">
        <v>143</v>
      </c>
      <c r="AT546" s="15" t="s">
        <v>145</v>
      </c>
      <c r="AU546" s="15" t="s">
        <v>22</v>
      </c>
      <c r="AY546" s="15" t="s">
        <v>144</v>
      </c>
      <c r="BE546" s="181">
        <f t="shared" si="174"/>
        <v>0</v>
      </c>
      <c r="BF546" s="181">
        <f t="shared" si="175"/>
        <v>0</v>
      </c>
      <c r="BG546" s="181">
        <f t="shared" si="176"/>
        <v>0</v>
      </c>
      <c r="BH546" s="181">
        <f t="shared" si="177"/>
        <v>0</v>
      </c>
      <c r="BI546" s="181">
        <f t="shared" si="178"/>
        <v>0</v>
      </c>
      <c r="BJ546" s="15" t="s">
        <v>22</v>
      </c>
      <c r="BK546" s="181">
        <f t="shared" si="179"/>
        <v>0</v>
      </c>
      <c r="BL546" s="15" t="s">
        <v>143</v>
      </c>
      <c r="BM546" s="15" t="s">
        <v>4208</v>
      </c>
    </row>
    <row r="547" spans="2:65" s="1" customFormat="1" ht="22.5" customHeight="1">
      <c r="B547" s="32"/>
      <c r="C547" s="170" t="s">
        <v>4209</v>
      </c>
      <c r="D547" s="170" t="s">
        <v>145</v>
      </c>
      <c r="E547" s="171" t="s">
        <v>4210</v>
      </c>
      <c r="F547" s="172" t="s">
        <v>4211</v>
      </c>
      <c r="G547" s="173" t="s">
        <v>1550</v>
      </c>
      <c r="H547" s="174">
        <v>769.27</v>
      </c>
      <c r="I547" s="175"/>
      <c r="J547" s="176">
        <f t="shared" si="170"/>
        <v>0</v>
      </c>
      <c r="K547" s="172" t="s">
        <v>1286</v>
      </c>
      <c r="L547" s="52"/>
      <c r="M547" s="177" t="s">
        <v>20</v>
      </c>
      <c r="N547" s="178" t="s">
        <v>45</v>
      </c>
      <c r="O547" s="33"/>
      <c r="P547" s="179">
        <f t="shared" si="171"/>
        <v>0</v>
      </c>
      <c r="Q547" s="179">
        <v>0</v>
      </c>
      <c r="R547" s="179">
        <f t="shared" si="172"/>
        <v>0</v>
      </c>
      <c r="S547" s="179">
        <v>0</v>
      </c>
      <c r="T547" s="180">
        <f t="shared" si="173"/>
        <v>0</v>
      </c>
      <c r="AR547" s="15" t="s">
        <v>143</v>
      </c>
      <c r="AT547" s="15" t="s">
        <v>145</v>
      </c>
      <c r="AU547" s="15" t="s">
        <v>22</v>
      </c>
      <c r="AY547" s="15" t="s">
        <v>144</v>
      </c>
      <c r="BE547" s="181">
        <f t="shared" si="174"/>
        <v>0</v>
      </c>
      <c r="BF547" s="181">
        <f t="shared" si="175"/>
        <v>0</v>
      </c>
      <c r="BG547" s="181">
        <f t="shared" si="176"/>
        <v>0</v>
      </c>
      <c r="BH547" s="181">
        <f t="shared" si="177"/>
        <v>0</v>
      </c>
      <c r="BI547" s="181">
        <f t="shared" si="178"/>
        <v>0</v>
      </c>
      <c r="BJ547" s="15" t="s">
        <v>22</v>
      </c>
      <c r="BK547" s="181">
        <f t="shared" si="179"/>
        <v>0</v>
      </c>
      <c r="BL547" s="15" t="s">
        <v>143</v>
      </c>
      <c r="BM547" s="15" t="s">
        <v>4212</v>
      </c>
    </row>
    <row r="548" spans="2:65" s="1" customFormat="1" ht="22.5" customHeight="1">
      <c r="B548" s="32"/>
      <c r="C548" s="170" t="s">
        <v>4213</v>
      </c>
      <c r="D548" s="170" t="s">
        <v>145</v>
      </c>
      <c r="E548" s="171" t="s">
        <v>4214</v>
      </c>
      <c r="F548" s="172" t="s">
        <v>4215</v>
      </c>
      <c r="G548" s="173" t="s">
        <v>1550</v>
      </c>
      <c r="H548" s="174">
        <v>112.73</v>
      </c>
      <c r="I548" s="175"/>
      <c r="J548" s="176">
        <f t="shared" si="170"/>
        <v>0</v>
      </c>
      <c r="K548" s="172" t="s">
        <v>1286</v>
      </c>
      <c r="L548" s="52"/>
      <c r="M548" s="177" t="s">
        <v>20</v>
      </c>
      <c r="N548" s="178" t="s">
        <v>45</v>
      </c>
      <c r="O548" s="33"/>
      <c r="P548" s="179">
        <f t="shared" si="171"/>
        <v>0</v>
      </c>
      <c r="Q548" s="179">
        <v>0</v>
      </c>
      <c r="R548" s="179">
        <f t="shared" si="172"/>
        <v>0</v>
      </c>
      <c r="S548" s="179">
        <v>0</v>
      </c>
      <c r="T548" s="180">
        <f t="shared" si="173"/>
        <v>0</v>
      </c>
      <c r="AR548" s="15" t="s">
        <v>143</v>
      </c>
      <c r="AT548" s="15" t="s">
        <v>145</v>
      </c>
      <c r="AU548" s="15" t="s">
        <v>22</v>
      </c>
      <c r="AY548" s="15" t="s">
        <v>144</v>
      </c>
      <c r="BE548" s="181">
        <f t="shared" si="174"/>
        <v>0</v>
      </c>
      <c r="BF548" s="181">
        <f t="shared" si="175"/>
        <v>0</v>
      </c>
      <c r="BG548" s="181">
        <f t="shared" si="176"/>
        <v>0</v>
      </c>
      <c r="BH548" s="181">
        <f t="shared" si="177"/>
        <v>0</v>
      </c>
      <c r="BI548" s="181">
        <f t="shared" si="178"/>
        <v>0</v>
      </c>
      <c r="BJ548" s="15" t="s">
        <v>22</v>
      </c>
      <c r="BK548" s="181">
        <f t="shared" si="179"/>
        <v>0</v>
      </c>
      <c r="BL548" s="15" t="s">
        <v>143</v>
      </c>
      <c r="BM548" s="15" t="s">
        <v>4216</v>
      </c>
    </row>
    <row r="549" spans="2:65" s="1" customFormat="1" ht="22.5" customHeight="1">
      <c r="B549" s="32"/>
      <c r="C549" s="170" t="s">
        <v>4217</v>
      </c>
      <c r="D549" s="170" t="s">
        <v>145</v>
      </c>
      <c r="E549" s="171" t="s">
        <v>4218</v>
      </c>
      <c r="F549" s="172" t="s">
        <v>4219</v>
      </c>
      <c r="G549" s="173" t="s">
        <v>1903</v>
      </c>
      <c r="H549" s="174">
        <v>2</v>
      </c>
      <c r="I549" s="175"/>
      <c r="J549" s="176">
        <f t="shared" si="170"/>
        <v>0</v>
      </c>
      <c r="K549" s="172" t="s">
        <v>1286</v>
      </c>
      <c r="L549" s="52"/>
      <c r="M549" s="177" t="s">
        <v>20</v>
      </c>
      <c r="N549" s="178" t="s">
        <v>45</v>
      </c>
      <c r="O549" s="33"/>
      <c r="P549" s="179">
        <f t="shared" si="171"/>
        <v>0</v>
      </c>
      <c r="Q549" s="179">
        <v>0</v>
      </c>
      <c r="R549" s="179">
        <f t="shared" si="172"/>
        <v>0</v>
      </c>
      <c r="S549" s="179">
        <v>0</v>
      </c>
      <c r="T549" s="180">
        <f t="shared" si="173"/>
        <v>0</v>
      </c>
      <c r="AR549" s="15" t="s">
        <v>143</v>
      </c>
      <c r="AT549" s="15" t="s">
        <v>145</v>
      </c>
      <c r="AU549" s="15" t="s">
        <v>22</v>
      </c>
      <c r="AY549" s="15" t="s">
        <v>144</v>
      </c>
      <c r="BE549" s="181">
        <f t="shared" si="174"/>
        <v>0</v>
      </c>
      <c r="BF549" s="181">
        <f t="shared" si="175"/>
        <v>0</v>
      </c>
      <c r="BG549" s="181">
        <f t="shared" si="176"/>
        <v>0</v>
      </c>
      <c r="BH549" s="181">
        <f t="shared" si="177"/>
        <v>0</v>
      </c>
      <c r="BI549" s="181">
        <f t="shared" si="178"/>
        <v>0</v>
      </c>
      <c r="BJ549" s="15" t="s">
        <v>22</v>
      </c>
      <c r="BK549" s="181">
        <f t="shared" si="179"/>
        <v>0</v>
      </c>
      <c r="BL549" s="15" t="s">
        <v>143</v>
      </c>
      <c r="BM549" s="15" t="s">
        <v>4220</v>
      </c>
    </row>
    <row r="550" spans="2:65" s="1" customFormat="1" ht="22.5" customHeight="1">
      <c r="B550" s="32"/>
      <c r="C550" s="170" t="s">
        <v>4221</v>
      </c>
      <c r="D550" s="170" t="s">
        <v>145</v>
      </c>
      <c r="E550" s="171" t="s">
        <v>4222</v>
      </c>
      <c r="F550" s="172" t="s">
        <v>4223</v>
      </c>
      <c r="G550" s="173" t="s">
        <v>1903</v>
      </c>
      <c r="H550" s="174">
        <v>2</v>
      </c>
      <c r="I550" s="175"/>
      <c r="J550" s="176">
        <f t="shared" si="170"/>
        <v>0</v>
      </c>
      <c r="K550" s="172" t="s">
        <v>1286</v>
      </c>
      <c r="L550" s="52"/>
      <c r="M550" s="177" t="s">
        <v>20</v>
      </c>
      <c r="N550" s="178" t="s">
        <v>45</v>
      </c>
      <c r="O550" s="33"/>
      <c r="P550" s="179">
        <f t="shared" si="171"/>
        <v>0</v>
      </c>
      <c r="Q550" s="179">
        <v>0</v>
      </c>
      <c r="R550" s="179">
        <f t="shared" si="172"/>
        <v>0</v>
      </c>
      <c r="S550" s="179">
        <v>0</v>
      </c>
      <c r="T550" s="180">
        <f t="shared" si="173"/>
        <v>0</v>
      </c>
      <c r="AR550" s="15" t="s">
        <v>143</v>
      </c>
      <c r="AT550" s="15" t="s">
        <v>145</v>
      </c>
      <c r="AU550" s="15" t="s">
        <v>22</v>
      </c>
      <c r="AY550" s="15" t="s">
        <v>144</v>
      </c>
      <c r="BE550" s="181">
        <f t="shared" si="174"/>
        <v>0</v>
      </c>
      <c r="BF550" s="181">
        <f t="shared" si="175"/>
        <v>0</v>
      </c>
      <c r="BG550" s="181">
        <f t="shared" si="176"/>
        <v>0</v>
      </c>
      <c r="BH550" s="181">
        <f t="shared" si="177"/>
        <v>0</v>
      </c>
      <c r="BI550" s="181">
        <f t="shared" si="178"/>
        <v>0</v>
      </c>
      <c r="BJ550" s="15" t="s">
        <v>22</v>
      </c>
      <c r="BK550" s="181">
        <f t="shared" si="179"/>
        <v>0</v>
      </c>
      <c r="BL550" s="15" t="s">
        <v>143</v>
      </c>
      <c r="BM550" s="15" t="s">
        <v>4224</v>
      </c>
    </row>
    <row r="551" spans="2:65" s="1" customFormat="1" ht="22.5" customHeight="1">
      <c r="B551" s="32"/>
      <c r="C551" s="170" t="s">
        <v>4225</v>
      </c>
      <c r="D551" s="170" t="s">
        <v>145</v>
      </c>
      <c r="E551" s="171" t="s">
        <v>4226</v>
      </c>
      <c r="F551" s="172" t="s">
        <v>4227</v>
      </c>
      <c r="G551" s="173" t="s">
        <v>1980</v>
      </c>
      <c r="H551" s="174">
        <v>9.671</v>
      </c>
      <c r="I551" s="175"/>
      <c r="J551" s="176">
        <f t="shared" si="170"/>
        <v>0</v>
      </c>
      <c r="K551" s="172" t="s">
        <v>1286</v>
      </c>
      <c r="L551" s="52"/>
      <c r="M551" s="177" t="s">
        <v>20</v>
      </c>
      <c r="N551" s="178" t="s">
        <v>45</v>
      </c>
      <c r="O551" s="33"/>
      <c r="P551" s="179">
        <f t="shared" si="171"/>
        <v>0</v>
      </c>
      <c r="Q551" s="179">
        <v>0</v>
      </c>
      <c r="R551" s="179">
        <f t="shared" si="172"/>
        <v>0</v>
      </c>
      <c r="S551" s="179">
        <v>0</v>
      </c>
      <c r="T551" s="180">
        <f t="shared" si="173"/>
        <v>0</v>
      </c>
      <c r="AR551" s="15" t="s">
        <v>143</v>
      </c>
      <c r="AT551" s="15" t="s">
        <v>145</v>
      </c>
      <c r="AU551" s="15" t="s">
        <v>22</v>
      </c>
      <c r="AY551" s="15" t="s">
        <v>144</v>
      </c>
      <c r="BE551" s="181">
        <f t="shared" si="174"/>
        <v>0</v>
      </c>
      <c r="BF551" s="181">
        <f t="shared" si="175"/>
        <v>0</v>
      </c>
      <c r="BG551" s="181">
        <f t="shared" si="176"/>
        <v>0</v>
      </c>
      <c r="BH551" s="181">
        <f t="shared" si="177"/>
        <v>0</v>
      </c>
      <c r="BI551" s="181">
        <f t="shared" si="178"/>
        <v>0</v>
      </c>
      <c r="BJ551" s="15" t="s">
        <v>22</v>
      </c>
      <c r="BK551" s="181">
        <f t="shared" si="179"/>
        <v>0</v>
      </c>
      <c r="BL551" s="15" t="s">
        <v>143</v>
      </c>
      <c r="BM551" s="15" t="s">
        <v>4228</v>
      </c>
    </row>
    <row r="552" spans="2:65" s="1" customFormat="1" ht="22.5" customHeight="1">
      <c r="B552" s="32"/>
      <c r="C552" s="170" t="s">
        <v>4229</v>
      </c>
      <c r="D552" s="170" t="s">
        <v>145</v>
      </c>
      <c r="E552" s="171" t="s">
        <v>4230</v>
      </c>
      <c r="F552" s="172" t="s">
        <v>4231</v>
      </c>
      <c r="G552" s="173" t="s">
        <v>1550</v>
      </c>
      <c r="H552" s="174">
        <v>13.278</v>
      </c>
      <c r="I552" s="175"/>
      <c r="J552" s="176">
        <f t="shared" si="170"/>
        <v>0</v>
      </c>
      <c r="K552" s="172" t="s">
        <v>1286</v>
      </c>
      <c r="L552" s="52"/>
      <c r="M552" s="177" t="s">
        <v>20</v>
      </c>
      <c r="N552" s="178" t="s">
        <v>45</v>
      </c>
      <c r="O552" s="33"/>
      <c r="P552" s="179">
        <f t="shared" si="171"/>
        <v>0</v>
      </c>
      <c r="Q552" s="179">
        <v>0</v>
      </c>
      <c r="R552" s="179">
        <f t="shared" si="172"/>
        <v>0</v>
      </c>
      <c r="S552" s="179">
        <v>0</v>
      </c>
      <c r="T552" s="180">
        <f t="shared" si="173"/>
        <v>0</v>
      </c>
      <c r="AR552" s="15" t="s">
        <v>143</v>
      </c>
      <c r="AT552" s="15" t="s">
        <v>145</v>
      </c>
      <c r="AU552" s="15" t="s">
        <v>22</v>
      </c>
      <c r="AY552" s="15" t="s">
        <v>144</v>
      </c>
      <c r="BE552" s="181">
        <f t="shared" si="174"/>
        <v>0</v>
      </c>
      <c r="BF552" s="181">
        <f t="shared" si="175"/>
        <v>0</v>
      </c>
      <c r="BG552" s="181">
        <f t="shared" si="176"/>
        <v>0</v>
      </c>
      <c r="BH552" s="181">
        <f t="shared" si="177"/>
        <v>0</v>
      </c>
      <c r="BI552" s="181">
        <f t="shared" si="178"/>
        <v>0</v>
      </c>
      <c r="BJ552" s="15" t="s">
        <v>22</v>
      </c>
      <c r="BK552" s="181">
        <f t="shared" si="179"/>
        <v>0</v>
      </c>
      <c r="BL552" s="15" t="s">
        <v>143</v>
      </c>
      <c r="BM552" s="15" t="s">
        <v>4232</v>
      </c>
    </row>
    <row r="553" spans="2:65" s="1" customFormat="1" ht="22.5" customHeight="1">
      <c r="B553" s="32"/>
      <c r="C553" s="170" t="s">
        <v>4233</v>
      </c>
      <c r="D553" s="170" t="s">
        <v>145</v>
      </c>
      <c r="E553" s="171" t="s">
        <v>4234</v>
      </c>
      <c r="F553" s="172" t="s">
        <v>4235</v>
      </c>
      <c r="G553" s="173" t="s">
        <v>1550</v>
      </c>
      <c r="H553" s="174">
        <v>94.68</v>
      </c>
      <c r="I553" s="175"/>
      <c r="J553" s="176">
        <f t="shared" si="170"/>
        <v>0</v>
      </c>
      <c r="K553" s="172" t="s">
        <v>1286</v>
      </c>
      <c r="L553" s="52"/>
      <c r="M553" s="177" t="s">
        <v>20</v>
      </c>
      <c r="N553" s="178" t="s">
        <v>45</v>
      </c>
      <c r="O553" s="33"/>
      <c r="P553" s="179">
        <f t="shared" si="171"/>
        <v>0</v>
      </c>
      <c r="Q553" s="179">
        <v>0</v>
      </c>
      <c r="R553" s="179">
        <f t="shared" si="172"/>
        <v>0</v>
      </c>
      <c r="S553" s="179">
        <v>0</v>
      </c>
      <c r="T553" s="180">
        <f t="shared" si="173"/>
        <v>0</v>
      </c>
      <c r="AR553" s="15" t="s">
        <v>143</v>
      </c>
      <c r="AT553" s="15" t="s">
        <v>145</v>
      </c>
      <c r="AU553" s="15" t="s">
        <v>22</v>
      </c>
      <c r="AY553" s="15" t="s">
        <v>144</v>
      </c>
      <c r="BE553" s="181">
        <f t="shared" si="174"/>
        <v>0</v>
      </c>
      <c r="BF553" s="181">
        <f t="shared" si="175"/>
        <v>0</v>
      </c>
      <c r="BG553" s="181">
        <f t="shared" si="176"/>
        <v>0</v>
      </c>
      <c r="BH553" s="181">
        <f t="shared" si="177"/>
        <v>0</v>
      </c>
      <c r="BI553" s="181">
        <f t="shared" si="178"/>
        <v>0</v>
      </c>
      <c r="BJ553" s="15" t="s">
        <v>22</v>
      </c>
      <c r="BK553" s="181">
        <f t="shared" si="179"/>
        <v>0</v>
      </c>
      <c r="BL553" s="15" t="s">
        <v>143</v>
      </c>
      <c r="BM553" s="15" t="s">
        <v>4236</v>
      </c>
    </row>
    <row r="554" spans="2:65" s="1" customFormat="1" ht="22.5" customHeight="1">
      <c r="B554" s="32"/>
      <c r="C554" s="170" t="s">
        <v>4237</v>
      </c>
      <c r="D554" s="170" t="s">
        <v>145</v>
      </c>
      <c r="E554" s="171" t="s">
        <v>4238</v>
      </c>
      <c r="F554" s="172" t="s">
        <v>4239</v>
      </c>
      <c r="G554" s="173" t="s">
        <v>1550</v>
      </c>
      <c r="H554" s="174">
        <v>18.05</v>
      </c>
      <c r="I554" s="175"/>
      <c r="J554" s="176">
        <f t="shared" si="170"/>
        <v>0</v>
      </c>
      <c r="K554" s="172" t="s">
        <v>1286</v>
      </c>
      <c r="L554" s="52"/>
      <c r="M554" s="177" t="s">
        <v>20</v>
      </c>
      <c r="N554" s="178" t="s">
        <v>45</v>
      </c>
      <c r="O554" s="33"/>
      <c r="P554" s="179">
        <f t="shared" si="171"/>
        <v>0</v>
      </c>
      <c r="Q554" s="179">
        <v>0</v>
      </c>
      <c r="R554" s="179">
        <f t="shared" si="172"/>
        <v>0</v>
      </c>
      <c r="S554" s="179">
        <v>0</v>
      </c>
      <c r="T554" s="180">
        <f t="shared" si="173"/>
        <v>0</v>
      </c>
      <c r="AR554" s="15" t="s">
        <v>143</v>
      </c>
      <c r="AT554" s="15" t="s">
        <v>145</v>
      </c>
      <c r="AU554" s="15" t="s">
        <v>22</v>
      </c>
      <c r="AY554" s="15" t="s">
        <v>144</v>
      </c>
      <c r="BE554" s="181">
        <f t="shared" si="174"/>
        <v>0</v>
      </c>
      <c r="BF554" s="181">
        <f t="shared" si="175"/>
        <v>0</v>
      </c>
      <c r="BG554" s="181">
        <f t="shared" si="176"/>
        <v>0</v>
      </c>
      <c r="BH554" s="181">
        <f t="shared" si="177"/>
        <v>0</v>
      </c>
      <c r="BI554" s="181">
        <f t="shared" si="178"/>
        <v>0</v>
      </c>
      <c r="BJ554" s="15" t="s">
        <v>22</v>
      </c>
      <c r="BK554" s="181">
        <f t="shared" si="179"/>
        <v>0</v>
      </c>
      <c r="BL554" s="15" t="s">
        <v>143</v>
      </c>
      <c r="BM554" s="15" t="s">
        <v>4240</v>
      </c>
    </row>
    <row r="555" spans="2:65" s="1" customFormat="1" ht="22.5" customHeight="1">
      <c r="B555" s="32"/>
      <c r="C555" s="170" t="s">
        <v>4241</v>
      </c>
      <c r="D555" s="170" t="s">
        <v>145</v>
      </c>
      <c r="E555" s="171" t="s">
        <v>4242</v>
      </c>
      <c r="F555" s="172" t="s">
        <v>4243</v>
      </c>
      <c r="G555" s="173" t="s">
        <v>1550</v>
      </c>
      <c r="H555" s="174">
        <v>20.25</v>
      </c>
      <c r="I555" s="175"/>
      <c r="J555" s="176">
        <f t="shared" si="170"/>
        <v>0</v>
      </c>
      <c r="K555" s="172" t="s">
        <v>1286</v>
      </c>
      <c r="L555" s="52"/>
      <c r="M555" s="177" t="s">
        <v>20</v>
      </c>
      <c r="N555" s="178" t="s">
        <v>45</v>
      </c>
      <c r="O555" s="33"/>
      <c r="P555" s="179">
        <f t="shared" si="171"/>
        <v>0</v>
      </c>
      <c r="Q555" s="179">
        <v>0</v>
      </c>
      <c r="R555" s="179">
        <f t="shared" si="172"/>
        <v>0</v>
      </c>
      <c r="S555" s="179">
        <v>0</v>
      </c>
      <c r="T555" s="180">
        <f t="shared" si="173"/>
        <v>0</v>
      </c>
      <c r="AR555" s="15" t="s">
        <v>143</v>
      </c>
      <c r="AT555" s="15" t="s">
        <v>145</v>
      </c>
      <c r="AU555" s="15" t="s">
        <v>22</v>
      </c>
      <c r="AY555" s="15" t="s">
        <v>144</v>
      </c>
      <c r="BE555" s="181">
        <f t="shared" si="174"/>
        <v>0</v>
      </c>
      <c r="BF555" s="181">
        <f t="shared" si="175"/>
        <v>0</v>
      </c>
      <c r="BG555" s="181">
        <f t="shared" si="176"/>
        <v>0</v>
      </c>
      <c r="BH555" s="181">
        <f t="shared" si="177"/>
        <v>0</v>
      </c>
      <c r="BI555" s="181">
        <f t="shared" si="178"/>
        <v>0</v>
      </c>
      <c r="BJ555" s="15" t="s">
        <v>22</v>
      </c>
      <c r="BK555" s="181">
        <f t="shared" si="179"/>
        <v>0</v>
      </c>
      <c r="BL555" s="15" t="s">
        <v>143</v>
      </c>
      <c r="BM555" s="15" t="s">
        <v>4244</v>
      </c>
    </row>
    <row r="556" spans="2:63" s="9" customFormat="1" ht="37.35" customHeight="1">
      <c r="B556" s="156"/>
      <c r="C556" s="157"/>
      <c r="D556" s="158" t="s">
        <v>73</v>
      </c>
      <c r="E556" s="159" t="s">
        <v>4245</v>
      </c>
      <c r="F556" s="159" t="s">
        <v>4246</v>
      </c>
      <c r="G556" s="157"/>
      <c r="H556" s="157"/>
      <c r="I556" s="160"/>
      <c r="J556" s="161">
        <f>BK556</f>
        <v>0</v>
      </c>
      <c r="K556" s="157"/>
      <c r="L556" s="162"/>
      <c r="M556" s="163"/>
      <c r="N556" s="164"/>
      <c r="O556" s="164"/>
      <c r="P556" s="165">
        <f>SUM(P557:P566)</f>
        <v>0</v>
      </c>
      <c r="Q556" s="164"/>
      <c r="R556" s="165">
        <f>SUM(R557:R566)</f>
        <v>0</v>
      </c>
      <c r="S556" s="164"/>
      <c r="T556" s="166">
        <f>SUM(T557:T566)</f>
        <v>0</v>
      </c>
      <c r="AR556" s="167" t="s">
        <v>143</v>
      </c>
      <c r="AT556" s="168" t="s">
        <v>73</v>
      </c>
      <c r="AU556" s="168" t="s">
        <v>74</v>
      </c>
      <c r="AY556" s="167" t="s">
        <v>144</v>
      </c>
      <c r="BK556" s="169">
        <f>SUM(BK557:BK566)</f>
        <v>0</v>
      </c>
    </row>
    <row r="557" spans="2:65" s="1" customFormat="1" ht="22.5" customHeight="1">
      <c r="B557" s="32"/>
      <c r="C557" s="170" t="s">
        <v>4247</v>
      </c>
      <c r="D557" s="170" t="s">
        <v>145</v>
      </c>
      <c r="E557" s="171" t="s">
        <v>4248</v>
      </c>
      <c r="F557" s="172" t="s">
        <v>4249</v>
      </c>
      <c r="G557" s="173" t="s">
        <v>192</v>
      </c>
      <c r="H557" s="174">
        <v>9.225</v>
      </c>
      <c r="I557" s="175"/>
      <c r="J557" s="176">
        <f aca="true" t="shared" si="180" ref="J557:J566">ROUND(I557*H557,2)</f>
        <v>0</v>
      </c>
      <c r="K557" s="172" t="s">
        <v>1286</v>
      </c>
      <c r="L557" s="52"/>
      <c r="M557" s="177" t="s">
        <v>20</v>
      </c>
      <c r="N557" s="178" t="s">
        <v>45</v>
      </c>
      <c r="O557" s="33"/>
      <c r="P557" s="179">
        <f aca="true" t="shared" si="181" ref="P557:P566">O557*H557</f>
        <v>0</v>
      </c>
      <c r="Q557" s="179">
        <v>0</v>
      </c>
      <c r="R557" s="179">
        <f aca="true" t="shared" si="182" ref="R557:R566">Q557*H557</f>
        <v>0</v>
      </c>
      <c r="S557" s="179">
        <v>0</v>
      </c>
      <c r="T557" s="180">
        <f aca="true" t="shared" si="183" ref="T557:T566">S557*H557</f>
        <v>0</v>
      </c>
      <c r="AR557" s="15" t="s">
        <v>143</v>
      </c>
      <c r="AT557" s="15" t="s">
        <v>145</v>
      </c>
      <c r="AU557" s="15" t="s">
        <v>22</v>
      </c>
      <c r="AY557" s="15" t="s">
        <v>144</v>
      </c>
      <c r="BE557" s="181">
        <f aca="true" t="shared" si="184" ref="BE557:BE566">IF(N557="základní",J557,0)</f>
        <v>0</v>
      </c>
      <c r="BF557" s="181">
        <f aca="true" t="shared" si="185" ref="BF557:BF566">IF(N557="snížená",J557,0)</f>
        <v>0</v>
      </c>
      <c r="BG557" s="181">
        <f aca="true" t="shared" si="186" ref="BG557:BG566">IF(N557="zákl. přenesená",J557,0)</f>
        <v>0</v>
      </c>
      <c r="BH557" s="181">
        <f aca="true" t="shared" si="187" ref="BH557:BH566">IF(N557="sníž. přenesená",J557,0)</f>
        <v>0</v>
      </c>
      <c r="BI557" s="181">
        <f aca="true" t="shared" si="188" ref="BI557:BI566">IF(N557="nulová",J557,0)</f>
        <v>0</v>
      </c>
      <c r="BJ557" s="15" t="s">
        <v>22</v>
      </c>
      <c r="BK557" s="181">
        <f aca="true" t="shared" si="189" ref="BK557:BK566">ROUND(I557*H557,2)</f>
        <v>0</v>
      </c>
      <c r="BL557" s="15" t="s">
        <v>143</v>
      </c>
      <c r="BM557" s="15" t="s">
        <v>4250</v>
      </c>
    </row>
    <row r="558" spans="2:65" s="1" customFormat="1" ht="22.5" customHeight="1">
      <c r="B558" s="32"/>
      <c r="C558" s="170" t="s">
        <v>4251</v>
      </c>
      <c r="D558" s="170" t="s">
        <v>145</v>
      </c>
      <c r="E558" s="171" t="s">
        <v>4252</v>
      </c>
      <c r="F558" s="172" t="s">
        <v>4253</v>
      </c>
      <c r="G558" s="173" t="s">
        <v>192</v>
      </c>
      <c r="H558" s="174">
        <v>84.45</v>
      </c>
      <c r="I558" s="175"/>
      <c r="J558" s="176">
        <f t="shared" si="180"/>
        <v>0</v>
      </c>
      <c r="K558" s="172" t="s">
        <v>1286</v>
      </c>
      <c r="L558" s="52"/>
      <c r="M558" s="177" t="s">
        <v>20</v>
      </c>
      <c r="N558" s="178" t="s">
        <v>45</v>
      </c>
      <c r="O558" s="33"/>
      <c r="P558" s="179">
        <f t="shared" si="181"/>
        <v>0</v>
      </c>
      <c r="Q558" s="179">
        <v>0</v>
      </c>
      <c r="R558" s="179">
        <f t="shared" si="182"/>
        <v>0</v>
      </c>
      <c r="S558" s="179">
        <v>0</v>
      </c>
      <c r="T558" s="180">
        <f t="shared" si="183"/>
        <v>0</v>
      </c>
      <c r="AR558" s="15" t="s">
        <v>143</v>
      </c>
      <c r="AT558" s="15" t="s">
        <v>145</v>
      </c>
      <c r="AU558" s="15" t="s">
        <v>22</v>
      </c>
      <c r="AY558" s="15" t="s">
        <v>144</v>
      </c>
      <c r="BE558" s="181">
        <f t="shared" si="184"/>
        <v>0</v>
      </c>
      <c r="BF558" s="181">
        <f t="shared" si="185"/>
        <v>0</v>
      </c>
      <c r="BG558" s="181">
        <f t="shared" si="186"/>
        <v>0</v>
      </c>
      <c r="BH558" s="181">
        <f t="shared" si="187"/>
        <v>0</v>
      </c>
      <c r="BI558" s="181">
        <f t="shared" si="188"/>
        <v>0</v>
      </c>
      <c r="BJ558" s="15" t="s">
        <v>22</v>
      </c>
      <c r="BK558" s="181">
        <f t="shared" si="189"/>
        <v>0</v>
      </c>
      <c r="BL558" s="15" t="s">
        <v>143</v>
      </c>
      <c r="BM558" s="15" t="s">
        <v>4254</v>
      </c>
    </row>
    <row r="559" spans="2:65" s="1" customFormat="1" ht="22.5" customHeight="1">
      <c r="B559" s="32"/>
      <c r="C559" s="170" t="s">
        <v>4255</v>
      </c>
      <c r="D559" s="170" t="s">
        <v>145</v>
      </c>
      <c r="E559" s="171" t="s">
        <v>4256</v>
      </c>
      <c r="F559" s="172" t="s">
        <v>4257</v>
      </c>
      <c r="G559" s="173" t="s">
        <v>192</v>
      </c>
      <c r="H559" s="174">
        <v>12.5</v>
      </c>
      <c r="I559" s="175"/>
      <c r="J559" s="176">
        <f t="shared" si="180"/>
        <v>0</v>
      </c>
      <c r="K559" s="172" t="s">
        <v>1286</v>
      </c>
      <c r="L559" s="52"/>
      <c r="M559" s="177" t="s">
        <v>20</v>
      </c>
      <c r="N559" s="178" t="s">
        <v>45</v>
      </c>
      <c r="O559" s="33"/>
      <c r="P559" s="179">
        <f t="shared" si="181"/>
        <v>0</v>
      </c>
      <c r="Q559" s="179">
        <v>0</v>
      </c>
      <c r="R559" s="179">
        <f t="shared" si="182"/>
        <v>0</v>
      </c>
      <c r="S559" s="179">
        <v>0</v>
      </c>
      <c r="T559" s="180">
        <f t="shared" si="183"/>
        <v>0</v>
      </c>
      <c r="AR559" s="15" t="s">
        <v>143</v>
      </c>
      <c r="AT559" s="15" t="s">
        <v>145</v>
      </c>
      <c r="AU559" s="15" t="s">
        <v>22</v>
      </c>
      <c r="AY559" s="15" t="s">
        <v>144</v>
      </c>
      <c r="BE559" s="181">
        <f t="shared" si="184"/>
        <v>0</v>
      </c>
      <c r="BF559" s="181">
        <f t="shared" si="185"/>
        <v>0</v>
      </c>
      <c r="BG559" s="181">
        <f t="shared" si="186"/>
        <v>0</v>
      </c>
      <c r="BH559" s="181">
        <f t="shared" si="187"/>
        <v>0</v>
      </c>
      <c r="BI559" s="181">
        <f t="shared" si="188"/>
        <v>0</v>
      </c>
      <c r="BJ559" s="15" t="s">
        <v>22</v>
      </c>
      <c r="BK559" s="181">
        <f t="shared" si="189"/>
        <v>0</v>
      </c>
      <c r="BL559" s="15" t="s">
        <v>143</v>
      </c>
      <c r="BM559" s="15" t="s">
        <v>4258</v>
      </c>
    </row>
    <row r="560" spans="2:65" s="1" customFormat="1" ht="22.5" customHeight="1">
      <c r="B560" s="32"/>
      <c r="C560" s="170" t="s">
        <v>4259</v>
      </c>
      <c r="D560" s="170" t="s">
        <v>145</v>
      </c>
      <c r="E560" s="171" t="s">
        <v>4260</v>
      </c>
      <c r="F560" s="172" t="s">
        <v>4261</v>
      </c>
      <c r="G560" s="173" t="s">
        <v>192</v>
      </c>
      <c r="H560" s="174">
        <v>12.535</v>
      </c>
      <c r="I560" s="175"/>
      <c r="J560" s="176">
        <f t="shared" si="180"/>
        <v>0</v>
      </c>
      <c r="K560" s="172" t="s">
        <v>1286</v>
      </c>
      <c r="L560" s="52"/>
      <c r="M560" s="177" t="s">
        <v>20</v>
      </c>
      <c r="N560" s="178" t="s">
        <v>45</v>
      </c>
      <c r="O560" s="33"/>
      <c r="P560" s="179">
        <f t="shared" si="181"/>
        <v>0</v>
      </c>
      <c r="Q560" s="179">
        <v>0</v>
      </c>
      <c r="R560" s="179">
        <f t="shared" si="182"/>
        <v>0</v>
      </c>
      <c r="S560" s="179">
        <v>0</v>
      </c>
      <c r="T560" s="180">
        <f t="shared" si="183"/>
        <v>0</v>
      </c>
      <c r="AR560" s="15" t="s">
        <v>143</v>
      </c>
      <c r="AT560" s="15" t="s">
        <v>145</v>
      </c>
      <c r="AU560" s="15" t="s">
        <v>22</v>
      </c>
      <c r="AY560" s="15" t="s">
        <v>144</v>
      </c>
      <c r="BE560" s="181">
        <f t="shared" si="184"/>
        <v>0</v>
      </c>
      <c r="BF560" s="181">
        <f t="shared" si="185"/>
        <v>0</v>
      </c>
      <c r="BG560" s="181">
        <f t="shared" si="186"/>
        <v>0</v>
      </c>
      <c r="BH560" s="181">
        <f t="shared" si="187"/>
        <v>0</v>
      </c>
      <c r="BI560" s="181">
        <f t="shared" si="188"/>
        <v>0</v>
      </c>
      <c r="BJ560" s="15" t="s">
        <v>22</v>
      </c>
      <c r="BK560" s="181">
        <f t="shared" si="189"/>
        <v>0</v>
      </c>
      <c r="BL560" s="15" t="s">
        <v>143</v>
      </c>
      <c r="BM560" s="15" t="s">
        <v>4262</v>
      </c>
    </row>
    <row r="561" spans="2:65" s="1" customFormat="1" ht="22.5" customHeight="1">
      <c r="B561" s="32"/>
      <c r="C561" s="170" t="s">
        <v>4263</v>
      </c>
      <c r="D561" s="170" t="s">
        <v>145</v>
      </c>
      <c r="E561" s="171" t="s">
        <v>4264</v>
      </c>
      <c r="F561" s="172" t="s">
        <v>4265</v>
      </c>
      <c r="G561" s="173" t="s">
        <v>1903</v>
      </c>
      <c r="H561" s="174">
        <v>2</v>
      </c>
      <c r="I561" s="175"/>
      <c r="J561" s="176">
        <f t="shared" si="180"/>
        <v>0</v>
      </c>
      <c r="K561" s="172" t="s">
        <v>1286</v>
      </c>
      <c r="L561" s="52"/>
      <c r="M561" s="177" t="s">
        <v>20</v>
      </c>
      <c r="N561" s="178" t="s">
        <v>45</v>
      </c>
      <c r="O561" s="33"/>
      <c r="P561" s="179">
        <f t="shared" si="181"/>
        <v>0</v>
      </c>
      <c r="Q561" s="179">
        <v>0</v>
      </c>
      <c r="R561" s="179">
        <f t="shared" si="182"/>
        <v>0</v>
      </c>
      <c r="S561" s="179">
        <v>0</v>
      </c>
      <c r="T561" s="180">
        <f t="shared" si="183"/>
        <v>0</v>
      </c>
      <c r="AR561" s="15" t="s">
        <v>143</v>
      </c>
      <c r="AT561" s="15" t="s">
        <v>145</v>
      </c>
      <c r="AU561" s="15" t="s">
        <v>22</v>
      </c>
      <c r="AY561" s="15" t="s">
        <v>144</v>
      </c>
      <c r="BE561" s="181">
        <f t="shared" si="184"/>
        <v>0</v>
      </c>
      <c r="BF561" s="181">
        <f t="shared" si="185"/>
        <v>0</v>
      </c>
      <c r="BG561" s="181">
        <f t="shared" si="186"/>
        <v>0</v>
      </c>
      <c r="BH561" s="181">
        <f t="shared" si="187"/>
        <v>0</v>
      </c>
      <c r="BI561" s="181">
        <f t="shared" si="188"/>
        <v>0</v>
      </c>
      <c r="BJ561" s="15" t="s">
        <v>22</v>
      </c>
      <c r="BK561" s="181">
        <f t="shared" si="189"/>
        <v>0</v>
      </c>
      <c r="BL561" s="15" t="s">
        <v>143</v>
      </c>
      <c r="BM561" s="15" t="s">
        <v>4266</v>
      </c>
    </row>
    <row r="562" spans="2:65" s="1" customFormat="1" ht="22.5" customHeight="1">
      <c r="B562" s="32"/>
      <c r="C562" s="170" t="s">
        <v>4267</v>
      </c>
      <c r="D562" s="170" t="s">
        <v>145</v>
      </c>
      <c r="E562" s="171" t="s">
        <v>4268</v>
      </c>
      <c r="F562" s="172" t="s">
        <v>4269</v>
      </c>
      <c r="G562" s="173" t="s">
        <v>192</v>
      </c>
      <c r="H562" s="174">
        <v>16</v>
      </c>
      <c r="I562" s="175"/>
      <c r="J562" s="176">
        <f t="shared" si="180"/>
        <v>0</v>
      </c>
      <c r="K562" s="172" t="s">
        <v>1286</v>
      </c>
      <c r="L562" s="52"/>
      <c r="M562" s="177" t="s">
        <v>20</v>
      </c>
      <c r="N562" s="178" t="s">
        <v>45</v>
      </c>
      <c r="O562" s="33"/>
      <c r="P562" s="179">
        <f t="shared" si="181"/>
        <v>0</v>
      </c>
      <c r="Q562" s="179">
        <v>0</v>
      </c>
      <c r="R562" s="179">
        <f t="shared" si="182"/>
        <v>0</v>
      </c>
      <c r="S562" s="179">
        <v>0</v>
      </c>
      <c r="T562" s="180">
        <f t="shared" si="183"/>
        <v>0</v>
      </c>
      <c r="AR562" s="15" t="s">
        <v>143</v>
      </c>
      <c r="AT562" s="15" t="s">
        <v>145</v>
      </c>
      <c r="AU562" s="15" t="s">
        <v>22</v>
      </c>
      <c r="AY562" s="15" t="s">
        <v>144</v>
      </c>
      <c r="BE562" s="181">
        <f t="shared" si="184"/>
        <v>0</v>
      </c>
      <c r="BF562" s="181">
        <f t="shared" si="185"/>
        <v>0</v>
      </c>
      <c r="BG562" s="181">
        <f t="shared" si="186"/>
        <v>0</v>
      </c>
      <c r="BH562" s="181">
        <f t="shared" si="187"/>
        <v>0</v>
      </c>
      <c r="BI562" s="181">
        <f t="shared" si="188"/>
        <v>0</v>
      </c>
      <c r="BJ562" s="15" t="s">
        <v>22</v>
      </c>
      <c r="BK562" s="181">
        <f t="shared" si="189"/>
        <v>0</v>
      </c>
      <c r="BL562" s="15" t="s">
        <v>143</v>
      </c>
      <c r="BM562" s="15" t="s">
        <v>4270</v>
      </c>
    </row>
    <row r="563" spans="2:65" s="1" customFormat="1" ht="22.5" customHeight="1">
      <c r="B563" s="32"/>
      <c r="C563" s="170" t="s">
        <v>4271</v>
      </c>
      <c r="D563" s="170" t="s">
        <v>145</v>
      </c>
      <c r="E563" s="171" t="s">
        <v>4272</v>
      </c>
      <c r="F563" s="172" t="s">
        <v>4273</v>
      </c>
      <c r="G563" s="173" t="s">
        <v>1903</v>
      </c>
      <c r="H563" s="174">
        <v>4</v>
      </c>
      <c r="I563" s="175"/>
      <c r="J563" s="176">
        <f t="shared" si="180"/>
        <v>0</v>
      </c>
      <c r="K563" s="172" t="s">
        <v>1286</v>
      </c>
      <c r="L563" s="52"/>
      <c r="M563" s="177" t="s">
        <v>20</v>
      </c>
      <c r="N563" s="178" t="s">
        <v>45</v>
      </c>
      <c r="O563" s="33"/>
      <c r="P563" s="179">
        <f t="shared" si="181"/>
        <v>0</v>
      </c>
      <c r="Q563" s="179">
        <v>0</v>
      </c>
      <c r="R563" s="179">
        <f t="shared" si="182"/>
        <v>0</v>
      </c>
      <c r="S563" s="179">
        <v>0</v>
      </c>
      <c r="T563" s="180">
        <f t="shared" si="183"/>
        <v>0</v>
      </c>
      <c r="AR563" s="15" t="s">
        <v>143</v>
      </c>
      <c r="AT563" s="15" t="s">
        <v>145</v>
      </c>
      <c r="AU563" s="15" t="s">
        <v>22</v>
      </c>
      <c r="AY563" s="15" t="s">
        <v>144</v>
      </c>
      <c r="BE563" s="181">
        <f t="shared" si="184"/>
        <v>0</v>
      </c>
      <c r="BF563" s="181">
        <f t="shared" si="185"/>
        <v>0</v>
      </c>
      <c r="BG563" s="181">
        <f t="shared" si="186"/>
        <v>0</v>
      </c>
      <c r="BH563" s="181">
        <f t="shared" si="187"/>
        <v>0</v>
      </c>
      <c r="BI563" s="181">
        <f t="shared" si="188"/>
        <v>0</v>
      </c>
      <c r="BJ563" s="15" t="s">
        <v>22</v>
      </c>
      <c r="BK563" s="181">
        <f t="shared" si="189"/>
        <v>0</v>
      </c>
      <c r="BL563" s="15" t="s">
        <v>143</v>
      </c>
      <c r="BM563" s="15" t="s">
        <v>4274</v>
      </c>
    </row>
    <row r="564" spans="2:65" s="1" customFormat="1" ht="22.5" customHeight="1">
      <c r="B564" s="32"/>
      <c r="C564" s="170" t="s">
        <v>4275</v>
      </c>
      <c r="D564" s="170" t="s">
        <v>145</v>
      </c>
      <c r="E564" s="171" t="s">
        <v>4276</v>
      </c>
      <c r="F564" s="172" t="s">
        <v>4277</v>
      </c>
      <c r="G564" s="173" t="s">
        <v>1903</v>
      </c>
      <c r="H564" s="174">
        <v>4</v>
      </c>
      <c r="I564" s="175"/>
      <c r="J564" s="176">
        <f t="shared" si="180"/>
        <v>0</v>
      </c>
      <c r="K564" s="172" t="s">
        <v>1286</v>
      </c>
      <c r="L564" s="52"/>
      <c r="M564" s="177" t="s">
        <v>20</v>
      </c>
      <c r="N564" s="178" t="s">
        <v>45</v>
      </c>
      <c r="O564" s="33"/>
      <c r="P564" s="179">
        <f t="shared" si="181"/>
        <v>0</v>
      </c>
      <c r="Q564" s="179">
        <v>0</v>
      </c>
      <c r="R564" s="179">
        <f t="shared" si="182"/>
        <v>0</v>
      </c>
      <c r="S564" s="179">
        <v>0</v>
      </c>
      <c r="T564" s="180">
        <f t="shared" si="183"/>
        <v>0</v>
      </c>
      <c r="AR564" s="15" t="s">
        <v>143</v>
      </c>
      <c r="AT564" s="15" t="s">
        <v>145</v>
      </c>
      <c r="AU564" s="15" t="s">
        <v>22</v>
      </c>
      <c r="AY564" s="15" t="s">
        <v>144</v>
      </c>
      <c r="BE564" s="181">
        <f t="shared" si="184"/>
        <v>0</v>
      </c>
      <c r="BF564" s="181">
        <f t="shared" si="185"/>
        <v>0</v>
      </c>
      <c r="BG564" s="181">
        <f t="shared" si="186"/>
        <v>0</v>
      </c>
      <c r="BH564" s="181">
        <f t="shared" si="187"/>
        <v>0</v>
      </c>
      <c r="BI564" s="181">
        <f t="shared" si="188"/>
        <v>0</v>
      </c>
      <c r="BJ564" s="15" t="s">
        <v>22</v>
      </c>
      <c r="BK564" s="181">
        <f t="shared" si="189"/>
        <v>0</v>
      </c>
      <c r="BL564" s="15" t="s">
        <v>143</v>
      </c>
      <c r="BM564" s="15" t="s">
        <v>4278</v>
      </c>
    </row>
    <row r="565" spans="2:65" s="1" customFormat="1" ht="22.5" customHeight="1">
      <c r="B565" s="32"/>
      <c r="C565" s="170" t="s">
        <v>4279</v>
      </c>
      <c r="D565" s="170" t="s">
        <v>145</v>
      </c>
      <c r="E565" s="171" t="s">
        <v>4280</v>
      </c>
      <c r="F565" s="172" t="s">
        <v>4281</v>
      </c>
      <c r="G565" s="173" t="s">
        <v>192</v>
      </c>
      <c r="H565" s="174">
        <v>1</v>
      </c>
      <c r="I565" s="175"/>
      <c r="J565" s="176">
        <f t="shared" si="180"/>
        <v>0</v>
      </c>
      <c r="K565" s="172" t="s">
        <v>1286</v>
      </c>
      <c r="L565" s="52"/>
      <c r="M565" s="177" t="s">
        <v>20</v>
      </c>
      <c r="N565" s="178" t="s">
        <v>45</v>
      </c>
      <c r="O565" s="33"/>
      <c r="P565" s="179">
        <f t="shared" si="181"/>
        <v>0</v>
      </c>
      <c r="Q565" s="179">
        <v>0</v>
      </c>
      <c r="R565" s="179">
        <f t="shared" si="182"/>
        <v>0</v>
      </c>
      <c r="S565" s="179">
        <v>0</v>
      </c>
      <c r="T565" s="180">
        <f t="shared" si="183"/>
        <v>0</v>
      </c>
      <c r="AR565" s="15" t="s">
        <v>143</v>
      </c>
      <c r="AT565" s="15" t="s">
        <v>145</v>
      </c>
      <c r="AU565" s="15" t="s">
        <v>22</v>
      </c>
      <c r="AY565" s="15" t="s">
        <v>144</v>
      </c>
      <c r="BE565" s="181">
        <f t="shared" si="184"/>
        <v>0</v>
      </c>
      <c r="BF565" s="181">
        <f t="shared" si="185"/>
        <v>0</v>
      </c>
      <c r="BG565" s="181">
        <f t="shared" si="186"/>
        <v>0</v>
      </c>
      <c r="BH565" s="181">
        <f t="shared" si="187"/>
        <v>0</v>
      </c>
      <c r="BI565" s="181">
        <f t="shared" si="188"/>
        <v>0</v>
      </c>
      <c r="BJ565" s="15" t="s">
        <v>22</v>
      </c>
      <c r="BK565" s="181">
        <f t="shared" si="189"/>
        <v>0</v>
      </c>
      <c r="BL565" s="15" t="s">
        <v>143</v>
      </c>
      <c r="BM565" s="15" t="s">
        <v>4282</v>
      </c>
    </row>
    <row r="566" spans="2:65" s="1" customFormat="1" ht="22.5" customHeight="1">
      <c r="B566" s="32"/>
      <c r="C566" s="170" t="s">
        <v>4283</v>
      </c>
      <c r="D566" s="170" t="s">
        <v>145</v>
      </c>
      <c r="E566" s="171" t="s">
        <v>4284</v>
      </c>
      <c r="F566" s="172" t="s">
        <v>4285</v>
      </c>
      <c r="G566" s="173" t="s">
        <v>1980</v>
      </c>
      <c r="H566" s="174">
        <v>0.329</v>
      </c>
      <c r="I566" s="175"/>
      <c r="J566" s="176">
        <f t="shared" si="180"/>
        <v>0</v>
      </c>
      <c r="K566" s="172" t="s">
        <v>1286</v>
      </c>
      <c r="L566" s="52"/>
      <c r="M566" s="177" t="s">
        <v>20</v>
      </c>
      <c r="N566" s="178" t="s">
        <v>45</v>
      </c>
      <c r="O566" s="33"/>
      <c r="P566" s="179">
        <f t="shared" si="181"/>
        <v>0</v>
      </c>
      <c r="Q566" s="179">
        <v>0</v>
      </c>
      <c r="R566" s="179">
        <f t="shared" si="182"/>
        <v>0</v>
      </c>
      <c r="S566" s="179">
        <v>0</v>
      </c>
      <c r="T566" s="180">
        <f t="shared" si="183"/>
        <v>0</v>
      </c>
      <c r="AR566" s="15" t="s">
        <v>143</v>
      </c>
      <c r="AT566" s="15" t="s">
        <v>145</v>
      </c>
      <c r="AU566" s="15" t="s">
        <v>22</v>
      </c>
      <c r="AY566" s="15" t="s">
        <v>144</v>
      </c>
      <c r="BE566" s="181">
        <f t="shared" si="184"/>
        <v>0</v>
      </c>
      <c r="BF566" s="181">
        <f t="shared" si="185"/>
        <v>0</v>
      </c>
      <c r="BG566" s="181">
        <f t="shared" si="186"/>
        <v>0</v>
      </c>
      <c r="BH566" s="181">
        <f t="shared" si="187"/>
        <v>0</v>
      </c>
      <c r="BI566" s="181">
        <f t="shared" si="188"/>
        <v>0</v>
      </c>
      <c r="BJ566" s="15" t="s">
        <v>22</v>
      </c>
      <c r="BK566" s="181">
        <f t="shared" si="189"/>
        <v>0</v>
      </c>
      <c r="BL566" s="15" t="s">
        <v>143</v>
      </c>
      <c r="BM566" s="15" t="s">
        <v>4286</v>
      </c>
    </row>
    <row r="567" spans="2:63" s="9" customFormat="1" ht="37.35" customHeight="1">
      <c r="B567" s="156"/>
      <c r="C567" s="157"/>
      <c r="D567" s="158" t="s">
        <v>73</v>
      </c>
      <c r="E567" s="159" t="s">
        <v>4287</v>
      </c>
      <c r="F567" s="159" t="s">
        <v>4288</v>
      </c>
      <c r="G567" s="157"/>
      <c r="H567" s="157"/>
      <c r="I567" s="160"/>
      <c r="J567" s="161">
        <f>BK567</f>
        <v>0</v>
      </c>
      <c r="K567" s="157"/>
      <c r="L567" s="162"/>
      <c r="M567" s="163"/>
      <c r="N567" s="164"/>
      <c r="O567" s="164"/>
      <c r="P567" s="165">
        <f>SUM(P568:P612)</f>
        <v>0</v>
      </c>
      <c r="Q567" s="164"/>
      <c r="R567" s="165">
        <f>SUM(R568:R612)</f>
        <v>0</v>
      </c>
      <c r="S567" s="164"/>
      <c r="T567" s="166">
        <f>SUM(T568:T612)</f>
        <v>0</v>
      </c>
      <c r="AR567" s="167" t="s">
        <v>143</v>
      </c>
      <c r="AT567" s="168" t="s">
        <v>73</v>
      </c>
      <c r="AU567" s="168" t="s">
        <v>74</v>
      </c>
      <c r="AY567" s="167" t="s">
        <v>144</v>
      </c>
      <c r="BK567" s="169">
        <f>SUM(BK568:BK612)</f>
        <v>0</v>
      </c>
    </row>
    <row r="568" spans="2:65" s="1" customFormat="1" ht="22.5" customHeight="1">
      <c r="B568" s="32"/>
      <c r="C568" s="170" t="s">
        <v>4289</v>
      </c>
      <c r="D568" s="170" t="s">
        <v>145</v>
      </c>
      <c r="E568" s="171" t="s">
        <v>4290</v>
      </c>
      <c r="F568" s="172" t="s">
        <v>4291</v>
      </c>
      <c r="G568" s="173" t="s">
        <v>1550</v>
      </c>
      <c r="H568" s="174">
        <v>148.02</v>
      </c>
      <c r="I568" s="175"/>
      <c r="J568" s="176">
        <f aca="true" t="shared" si="190" ref="J568:J612">ROUND(I568*H568,2)</f>
        <v>0</v>
      </c>
      <c r="K568" s="172" t="s">
        <v>149</v>
      </c>
      <c r="L568" s="52"/>
      <c r="M568" s="177" t="s">
        <v>20</v>
      </c>
      <c r="N568" s="178" t="s">
        <v>45</v>
      </c>
      <c r="O568" s="33"/>
      <c r="P568" s="179">
        <f aca="true" t="shared" si="191" ref="P568:P612">O568*H568</f>
        <v>0</v>
      </c>
      <c r="Q568" s="179">
        <v>0</v>
      </c>
      <c r="R568" s="179">
        <f aca="true" t="shared" si="192" ref="R568:R612">Q568*H568</f>
        <v>0</v>
      </c>
      <c r="S568" s="179">
        <v>0</v>
      </c>
      <c r="T568" s="180">
        <f aca="true" t="shared" si="193" ref="T568:T612">S568*H568</f>
        <v>0</v>
      </c>
      <c r="AR568" s="15" t="s">
        <v>143</v>
      </c>
      <c r="AT568" s="15" t="s">
        <v>145</v>
      </c>
      <c r="AU568" s="15" t="s">
        <v>22</v>
      </c>
      <c r="AY568" s="15" t="s">
        <v>144</v>
      </c>
      <c r="BE568" s="181">
        <f aca="true" t="shared" si="194" ref="BE568:BE612">IF(N568="základní",J568,0)</f>
        <v>0</v>
      </c>
      <c r="BF568" s="181">
        <f aca="true" t="shared" si="195" ref="BF568:BF612">IF(N568="snížená",J568,0)</f>
        <v>0</v>
      </c>
      <c r="BG568" s="181">
        <f aca="true" t="shared" si="196" ref="BG568:BG612">IF(N568="zákl. přenesená",J568,0)</f>
        <v>0</v>
      </c>
      <c r="BH568" s="181">
        <f aca="true" t="shared" si="197" ref="BH568:BH612">IF(N568="sníž. přenesená",J568,0)</f>
        <v>0</v>
      </c>
      <c r="BI568" s="181">
        <f aca="true" t="shared" si="198" ref="BI568:BI612">IF(N568="nulová",J568,0)</f>
        <v>0</v>
      </c>
      <c r="BJ568" s="15" t="s">
        <v>22</v>
      </c>
      <c r="BK568" s="181">
        <f aca="true" t="shared" si="199" ref="BK568:BK612">ROUND(I568*H568,2)</f>
        <v>0</v>
      </c>
      <c r="BL568" s="15" t="s">
        <v>143</v>
      </c>
      <c r="BM568" s="15" t="s">
        <v>4292</v>
      </c>
    </row>
    <row r="569" spans="2:65" s="1" customFormat="1" ht="22.5" customHeight="1">
      <c r="B569" s="32"/>
      <c r="C569" s="170" t="s">
        <v>4293</v>
      </c>
      <c r="D569" s="170" t="s">
        <v>145</v>
      </c>
      <c r="E569" s="171" t="s">
        <v>4294</v>
      </c>
      <c r="F569" s="172" t="s">
        <v>4295</v>
      </c>
      <c r="G569" s="173" t="s">
        <v>1903</v>
      </c>
      <c r="H569" s="174">
        <v>42</v>
      </c>
      <c r="I569" s="175"/>
      <c r="J569" s="176">
        <f t="shared" si="190"/>
        <v>0</v>
      </c>
      <c r="K569" s="172" t="s">
        <v>1286</v>
      </c>
      <c r="L569" s="52"/>
      <c r="M569" s="177" t="s">
        <v>20</v>
      </c>
      <c r="N569" s="178" t="s">
        <v>45</v>
      </c>
      <c r="O569" s="33"/>
      <c r="P569" s="179">
        <f t="shared" si="191"/>
        <v>0</v>
      </c>
      <c r="Q569" s="179">
        <v>0</v>
      </c>
      <c r="R569" s="179">
        <f t="shared" si="192"/>
        <v>0</v>
      </c>
      <c r="S569" s="179">
        <v>0</v>
      </c>
      <c r="T569" s="180">
        <f t="shared" si="193"/>
        <v>0</v>
      </c>
      <c r="AR569" s="15" t="s">
        <v>143</v>
      </c>
      <c r="AT569" s="15" t="s">
        <v>145</v>
      </c>
      <c r="AU569" s="15" t="s">
        <v>22</v>
      </c>
      <c r="AY569" s="15" t="s">
        <v>144</v>
      </c>
      <c r="BE569" s="181">
        <f t="shared" si="194"/>
        <v>0</v>
      </c>
      <c r="BF569" s="181">
        <f t="shared" si="195"/>
        <v>0</v>
      </c>
      <c r="BG569" s="181">
        <f t="shared" si="196"/>
        <v>0</v>
      </c>
      <c r="BH569" s="181">
        <f t="shared" si="197"/>
        <v>0</v>
      </c>
      <c r="BI569" s="181">
        <f t="shared" si="198"/>
        <v>0</v>
      </c>
      <c r="BJ569" s="15" t="s">
        <v>22</v>
      </c>
      <c r="BK569" s="181">
        <f t="shared" si="199"/>
        <v>0</v>
      </c>
      <c r="BL569" s="15" t="s">
        <v>143</v>
      </c>
      <c r="BM569" s="15" t="s">
        <v>4296</v>
      </c>
    </row>
    <row r="570" spans="2:65" s="1" customFormat="1" ht="22.5" customHeight="1">
      <c r="B570" s="32"/>
      <c r="C570" s="170" t="s">
        <v>4297</v>
      </c>
      <c r="D570" s="170" t="s">
        <v>145</v>
      </c>
      <c r="E570" s="171" t="s">
        <v>4298</v>
      </c>
      <c r="F570" s="172" t="s">
        <v>4299</v>
      </c>
      <c r="G570" s="173" t="s">
        <v>1903</v>
      </c>
      <c r="H570" s="174">
        <v>9</v>
      </c>
      <c r="I570" s="175"/>
      <c r="J570" s="176">
        <f t="shared" si="190"/>
        <v>0</v>
      </c>
      <c r="K570" s="172" t="s">
        <v>1286</v>
      </c>
      <c r="L570" s="52"/>
      <c r="M570" s="177" t="s">
        <v>20</v>
      </c>
      <c r="N570" s="178" t="s">
        <v>45</v>
      </c>
      <c r="O570" s="33"/>
      <c r="P570" s="179">
        <f t="shared" si="191"/>
        <v>0</v>
      </c>
      <c r="Q570" s="179">
        <v>0</v>
      </c>
      <c r="R570" s="179">
        <f t="shared" si="192"/>
        <v>0</v>
      </c>
      <c r="S570" s="179">
        <v>0</v>
      </c>
      <c r="T570" s="180">
        <f t="shared" si="193"/>
        <v>0</v>
      </c>
      <c r="AR570" s="15" t="s">
        <v>143</v>
      </c>
      <c r="AT570" s="15" t="s">
        <v>145</v>
      </c>
      <c r="AU570" s="15" t="s">
        <v>22</v>
      </c>
      <c r="AY570" s="15" t="s">
        <v>144</v>
      </c>
      <c r="BE570" s="181">
        <f t="shared" si="194"/>
        <v>0</v>
      </c>
      <c r="BF570" s="181">
        <f t="shared" si="195"/>
        <v>0</v>
      </c>
      <c r="BG570" s="181">
        <f t="shared" si="196"/>
        <v>0</v>
      </c>
      <c r="BH570" s="181">
        <f t="shared" si="197"/>
        <v>0</v>
      </c>
      <c r="BI570" s="181">
        <f t="shared" si="198"/>
        <v>0</v>
      </c>
      <c r="BJ570" s="15" t="s">
        <v>22</v>
      </c>
      <c r="BK570" s="181">
        <f t="shared" si="199"/>
        <v>0</v>
      </c>
      <c r="BL570" s="15" t="s">
        <v>143</v>
      </c>
      <c r="BM570" s="15" t="s">
        <v>4300</v>
      </c>
    </row>
    <row r="571" spans="2:65" s="1" customFormat="1" ht="22.5" customHeight="1">
      <c r="B571" s="32"/>
      <c r="C571" s="170" t="s">
        <v>4301</v>
      </c>
      <c r="D571" s="170" t="s">
        <v>145</v>
      </c>
      <c r="E571" s="171" t="s">
        <v>4302</v>
      </c>
      <c r="F571" s="172" t="s">
        <v>4303</v>
      </c>
      <c r="G571" s="173" t="s">
        <v>1903</v>
      </c>
      <c r="H571" s="174">
        <v>1</v>
      </c>
      <c r="I571" s="175"/>
      <c r="J571" s="176">
        <f t="shared" si="190"/>
        <v>0</v>
      </c>
      <c r="K571" s="172" t="s">
        <v>1286</v>
      </c>
      <c r="L571" s="52"/>
      <c r="M571" s="177" t="s">
        <v>20</v>
      </c>
      <c r="N571" s="178" t="s">
        <v>45</v>
      </c>
      <c r="O571" s="33"/>
      <c r="P571" s="179">
        <f t="shared" si="191"/>
        <v>0</v>
      </c>
      <c r="Q571" s="179">
        <v>0</v>
      </c>
      <c r="R571" s="179">
        <f t="shared" si="192"/>
        <v>0</v>
      </c>
      <c r="S571" s="179">
        <v>0</v>
      </c>
      <c r="T571" s="180">
        <f t="shared" si="193"/>
        <v>0</v>
      </c>
      <c r="AR571" s="15" t="s">
        <v>143</v>
      </c>
      <c r="AT571" s="15" t="s">
        <v>145</v>
      </c>
      <c r="AU571" s="15" t="s">
        <v>22</v>
      </c>
      <c r="AY571" s="15" t="s">
        <v>144</v>
      </c>
      <c r="BE571" s="181">
        <f t="shared" si="194"/>
        <v>0</v>
      </c>
      <c r="BF571" s="181">
        <f t="shared" si="195"/>
        <v>0</v>
      </c>
      <c r="BG571" s="181">
        <f t="shared" si="196"/>
        <v>0</v>
      </c>
      <c r="BH571" s="181">
        <f t="shared" si="197"/>
        <v>0</v>
      </c>
      <c r="BI571" s="181">
        <f t="shared" si="198"/>
        <v>0</v>
      </c>
      <c r="BJ571" s="15" t="s">
        <v>22</v>
      </c>
      <c r="BK571" s="181">
        <f t="shared" si="199"/>
        <v>0</v>
      </c>
      <c r="BL571" s="15" t="s">
        <v>143</v>
      </c>
      <c r="BM571" s="15" t="s">
        <v>4304</v>
      </c>
    </row>
    <row r="572" spans="2:65" s="1" customFormat="1" ht="22.5" customHeight="1">
      <c r="B572" s="32"/>
      <c r="C572" s="170" t="s">
        <v>4305</v>
      </c>
      <c r="D572" s="170" t="s">
        <v>145</v>
      </c>
      <c r="E572" s="171" t="s">
        <v>4306</v>
      </c>
      <c r="F572" s="172" t="s">
        <v>4307</v>
      </c>
      <c r="G572" s="173" t="s">
        <v>1903</v>
      </c>
      <c r="H572" s="174">
        <v>8</v>
      </c>
      <c r="I572" s="175"/>
      <c r="J572" s="176">
        <f t="shared" si="190"/>
        <v>0</v>
      </c>
      <c r="K572" s="172" t="s">
        <v>1286</v>
      </c>
      <c r="L572" s="52"/>
      <c r="M572" s="177" t="s">
        <v>20</v>
      </c>
      <c r="N572" s="178" t="s">
        <v>45</v>
      </c>
      <c r="O572" s="33"/>
      <c r="P572" s="179">
        <f t="shared" si="191"/>
        <v>0</v>
      </c>
      <c r="Q572" s="179">
        <v>0</v>
      </c>
      <c r="R572" s="179">
        <f t="shared" si="192"/>
        <v>0</v>
      </c>
      <c r="S572" s="179">
        <v>0</v>
      </c>
      <c r="T572" s="180">
        <f t="shared" si="193"/>
        <v>0</v>
      </c>
      <c r="AR572" s="15" t="s">
        <v>143</v>
      </c>
      <c r="AT572" s="15" t="s">
        <v>145</v>
      </c>
      <c r="AU572" s="15" t="s">
        <v>22</v>
      </c>
      <c r="AY572" s="15" t="s">
        <v>144</v>
      </c>
      <c r="BE572" s="181">
        <f t="shared" si="194"/>
        <v>0</v>
      </c>
      <c r="BF572" s="181">
        <f t="shared" si="195"/>
        <v>0</v>
      </c>
      <c r="BG572" s="181">
        <f t="shared" si="196"/>
        <v>0</v>
      </c>
      <c r="BH572" s="181">
        <f t="shared" si="197"/>
        <v>0</v>
      </c>
      <c r="BI572" s="181">
        <f t="shared" si="198"/>
        <v>0</v>
      </c>
      <c r="BJ572" s="15" t="s">
        <v>22</v>
      </c>
      <c r="BK572" s="181">
        <f t="shared" si="199"/>
        <v>0</v>
      </c>
      <c r="BL572" s="15" t="s">
        <v>143</v>
      </c>
      <c r="BM572" s="15" t="s">
        <v>4308</v>
      </c>
    </row>
    <row r="573" spans="2:65" s="1" customFormat="1" ht="22.5" customHeight="1">
      <c r="B573" s="32"/>
      <c r="C573" s="170" t="s">
        <v>4309</v>
      </c>
      <c r="D573" s="170" t="s">
        <v>145</v>
      </c>
      <c r="E573" s="171" t="s">
        <v>4310</v>
      </c>
      <c r="F573" s="172" t="s">
        <v>4311</v>
      </c>
      <c r="G573" s="173" t="s">
        <v>1903</v>
      </c>
      <c r="H573" s="174">
        <v>8</v>
      </c>
      <c r="I573" s="175"/>
      <c r="J573" s="176">
        <f t="shared" si="190"/>
        <v>0</v>
      </c>
      <c r="K573" s="172" t="s">
        <v>1286</v>
      </c>
      <c r="L573" s="52"/>
      <c r="M573" s="177" t="s">
        <v>20</v>
      </c>
      <c r="N573" s="178" t="s">
        <v>45</v>
      </c>
      <c r="O573" s="33"/>
      <c r="P573" s="179">
        <f t="shared" si="191"/>
        <v>0</v>
      </c>
      <c r="Q573" s="179">
        <v>0</v>
      </c>
      <c r="R573" s="179">
        <f t="shared" si="192"/>
        <v>0</v>
      </c>
      <c r="S573" s="179">
        <v>0</v>
      </c>
      <c r="T573" s="180">
        <f t="shared" si="193"/>
        <v>0</v>
      </c>
      <c r="AR573" s="15" t="s">
        <v>143</v>
      </c>
      <c r="AT573" s="15" t="s">
        <v>145</v>
      </c>
      <c r="AU573" s="15" t="s">
        <v>22</v>
      </c>
      <c r="AY573" s="15" t="s">
        <v>144</v>
      </c>
      <c r="BE573" s="181">
        <f t="shared" si="194"/>
        <v>0</v>
      </c>
      <c r="BF573" s="181">
        <f t="shared" si="195"/>
        <v>0</v>
      </c>
      <c r="BG573" s="181">
        <f t="shared" si="196"/>
        <v>0</v>
      </c>
      <c r="BH573" s="181">
        <f t="shared" si="197"/>
        <v>0</v>
      </c>
      <c r="BI573" s="181">
        <f t="shared" si="198"/>
        <v>0</v>
      </c>
      <c r="BJ573" s="15" t="s">
        <v>22</v>
      </c>
      <c r="BK573" s="181">
        <f t="shared" si="199"/>
        <v>0</v>
      </c>
      <c r="BL573" s="15" t="s">
        <v>143</v>
      </c>
      <c r="BM573" s="15" t="s">
        <v>4312</v>
      </c>
    </row>
    <row r="574" spans="2:65" s="1" customFormat="1" ht="22.5" customHeight="1">
      <c r="B574" s="32"/>
      <c r="C574" s="170" t="s">
        <v>4313</v>
      </c>
      <c r="D574" s="170" t="s">
        <v>145</v>
      </c>
      <c r="E574" s="171" t="s">
        <v>4314</v>
      </c>
      <c r="F574" s="172" t="s">
        <v>4315</v>
      </c>
      <c r="G574" s="173" t="s">
        <v>1903</v>
      </c>
      <c r="H574" s="174">
        <v>50</v>
      </c>
      <c r="I574" s="175"/>
      <c r="J574" s="176">
        <f t="shared" si="190"/>
        <v>0</v>
      </c>
      <c r="K574" s="172" t="s">
        <v>1286</v>
      </c>
      <c r="L574" s="52"/>
      <c r="M574" s="177" t="s">
        <v>20</v>
      </c>
      <c r="N574" s="178" t="s">
        <v>45</v>
      </c>
      <c r="O574" s="33"/>
      <c r="P574" s="179">
        <f t="shared" si="191"/>
        <v>0</v>
      </c>
      <c r="Q574" s="179">
        <v>0</v>
      </c>
      <c r="R574" s="179">
        <f t="shared" si="192"/>
        <v>0</v>
      </c>
      <c r="S574" s="179">
        <v>0</v>
      </c>
      <c r="T574" s="180">
        <f t="shared" si="193"/>
        <v>0</v>
      </c>
      <c r="AR574" s="15" t="s">
        <v>143</v>
      </c>
      <c r="AT574" s="15" t="s">
        <v>145</v>
      </c>
      <c r="AU574" s="15" t="s">
        <v>22</v>
      </c>
      <c r="AY574" s="15" t="s">
        <v>144</v>
      </c>
      <c r="BE574" s="181">
        <f t="shared" si="194"/>
        <v>0</v>
      </c>
      <c r="BF574" s="181">
        <f t="shared" si="195"/>
        <v>0</v>
      </c>
      <c r="BG574" s="181">
        <f t="shared" si="196"/>
        <v>0</v>
      </c>
      <c r="BH574" s="181">
        <f t="shared" si="197"/>
        <v>0</v>
      </c>
      <c r="BI574" s="181">
        <f t="shared" si="198"/>
        <v>0</v>
      </c>
      <c r="BJ574" s="15" t="s">
        <v>22</v>
      </c>
      <c r="BK574" s="181">
        <f t="shared" si="199"/>
        <v>0</v>
      </c>
      <c r="BL574" s="15" t="s">
        <v>143</v>
      </c>
      <c r="BM574" s="15" t="s">
        <v>4316</v>
      </c>
    </row>
    <row r="575" spans="2:65" s="1" customFormat="1" ht="22.5" customHeight="1">
      <c r="B575" s="32"/>
      <c r="C575" s="170" t="s">
        <v>4317</v>
      </c>
      <c r="D575" s="170" t="s">
        <v>145</v>
      </c>
      <c r="E575" s="171" t="s">
        <v>4318</v>
      </c>
      <c r="F575" s="172" t="s">
        <v>4319</v>
      </c>
      <c r="G575" s="173" t="s">
        <v>1903</v>
      </c>
      <c r="H575" s="174">
        <v>17</v>
      </c>
      <c r="I575" s="175"/>
      <c r="J575" s="176">
        <f t="shared" si="190"/>
        <v>0</v>
      </c>
      <c r="K575" s="172" t="s">
        <v>1286</v>
      </c>
      <c r="L575" s="52"/>
      <c r="M575" s="177" t="s">
        <v>20</v>
      </c>
      <c r="N575" s="178" t="s">
        <v>45</v>
      </c>
      <c r="O575" s="33"/>
      <c r="P575" s="179">
        <f t="shared" si="191"/>
        <v>0</v>
      </c>
      <c r="Q575" s="179">
        <v>0</v>
      </c>
      <c r="R575" s="179">
        <f t="shared" si="192"/>
        <v>0</v>
      </c>
      <c r="S575" s="179">
        <v>0</v>
      </c>
      <c r="T575" s="180">
        <f t="shared" si="193"/>
        <v>0</v>
      </c>
      <c r="AR575" s="15" t="s">
        <v>143</v>
      </c>
      <c r="AT575" s="15" t="s">
        <v>145</v>
      </c>
      <c r="AU575" s="15" t="s">
        <v>22</v>
      </c>
      <c r="AY575" s="15" t="s">
        <v>144</v>
      </c>
      <c r="BE575" s="181">
        <f t="shared" si="194"/>
        <v>0</v>
      </c>
      <c r="BF575" s="181">
        <f t="shared" si="195"/>
        <v>0</v>
      </c>
      <c r="BG575" s="181">
        <f t="shared" si="196"/>
        <v>0</v>
      </c>
      <c r="BH575" s="181">
        <f t="shared" si="197"/>
        <v>0</v>
      </c>
      <c r="BI575" s="181">
        <f t="shared" si="198"/>
        <v>0</v>
      </c>
      <c r="BJ575" s="15" t="s">
        <v>22</v>
      </c>
      <c r="BK575" s="181">
        <f t="shared" si="199"/>
        <v>0</v>
      </c>
      <c r="BL575" s="15" t="s">
        <v>143</v>
      </c>
      <c r="BM575" s="15" t="s">
        <v>4320</v>
      </c>
    </row>
    <row r="576" spans="2:65" s="1" customFormat="1" ht="22.5" customHeight="1">
      <c r="B576" s="32"/>
      <c r="C576" s="170" t="s">
        <v>4321</v>
      </c>
      <c r="D576" s="170" t="s">
        <v>145</v>
      </c>
      <c r="E576" s="171" t="s">
        <v>4322</v>
      </c>
      <c r="F576" s="172" t="s">
        <v>4323</v>
      </c>
      <c r="G576" s="173" t="s">
        <v>1903</v>
      </c>
      <c r="H576" s="174">
        <v>1</v>
      </c>
      <c r="I576" s="175"/>
      <c r="J576" s="176">
        <f t="shared" si="190"/>
        <v>0</v>
      </c>
      <c r="K576" s="172" t="s">
        <v>1286</v>
      </c>
      <c r="L576" s="52"/>
      <c r="M576" s="177" t="s">
        <v>20</v>
      </c>
      <c r="N576" s="178" t="s">
        <v>45</v>
      </c>
      <c r="O576" s="33"/>
      <c r="P576" s="179">
        <f t="shared" si="191"/>
        <v>0</v>
      </c>
      <c r="Q576" s="179">
        <v>0</v>
      </c>
      <c r="R576" s="179">
        <f t="shared" si="192"/>
        <v>0</v>
      </c>
      <c r="S576" s="179">
        <v>0</v>
      </c>
      <c r="T576" s="180">
        <f t="shared" si="193"/>
        <v>0</v>
      </c>
      <c r="AR576" s="15" t="s">
        <v>143</v>
      </c>
      <c r="AT576" s="15" t="s">
        <v>145</v>
      </c>
      <c r="AU576" s="15" t="s">
        <v>22</v>
      </c>
      <c r="AY576" s="15" t="s">
        <v>144</v>
      </c>
      <c r="BE576" s="181">
        <f t="shared" si="194"/>
        <v>0</v>
      </c>
      <c r="BF576" s="181">
        <f t="shared" si="195"/>
        <v>0</v>
      </c>
      <c r="BG576" s="181">
        <f t="shared" si="196"/>
        <v>0</v>
      </c>
      <c r="BH576" s="181">
        <f t="shared" si="197"/>
        <v>0</v>
      </c>
      <c r="BI576" s="181">
        <f t="shared" si="198"/>
        <v>0</v>
      </c>
      <c r="BJ576" s="15" t="s">
        <v>22</v>
      </c>
      <c r="BK576" s="181">
        <f t="shared" si="199"/>
        <v>0</v>
      </c>
      <c r="BL576" s="15" t="s">
        <v>143</v>
      </c>
      <c r="BM576" s="15" t="s">
        <v>4324</v>
      </c>
    </row>
    <row r="577" spans="2:65" s="1" customFormat="1" ht="22.5" customHeight="1">
      <c r="B577" s="32"/>
      <c r="C577" s="170" t="s">
        <v>4325</v>
      </c>
      <c r="D577" s="170" t="s">
        <v>145</v>
      </c>
      <c r="E577" s="171" t="s">
        <v>4326</v>
      </c>
      <c r="F577" s="172" t="s">
        <v>4327</v>
      </c>
      <c r="G577" s="173" t="s">
        <v>1903</v>
      </c>
      <c r="H577" s="174">
        <v>1</v>
      </c>
      <c r="I577" s="175"/>
      <c r="J577" s="176">
        <f t="shared" si="190"/>
        <v>0</v>
      </c>
      <c r="K577" s="172" t="s">
        <v>1286</v>
      </c>
      <c r="L577" s="52"/>
      <c r="M577" s="177" t="s">
        <v>20</v>
      </c>
      <c r="N577" s="178" t="s">
        <v>45</v>
      </c>
      <c r="O577" s="33"/>
      <c r="P577" s="179">
        <f t="shared" si="191"/>
        <v>0</v>
      </c>
      <c r="Q577" s="179">
        <v>0</v>
      </c>
      <c r="R577" s="179">
        <f t="shared" si="192"/>
        <v>0</v>
      </c>
      <c r="S577" s="179">
        <v>0</v>
      </c>
      <c r="T577" s="180">
        <f t="shared" si="193"/>
        <v>0</v>
      </c>
      <c r="AR577" s="15" t="s">
        <v>143</v>
      </c>
      <c r="AT577" s="15" t="s">
        <v>145</v>
      </c>
      <c r="AU577" s="15" t="s">
        <v>22</v>
      </c>
      <c r="AY577" s="15" t="s">
        <v>144</v>
      </c>
      <c r="BE577" s="181">
        <f t="shared" si="194"/>
        <v>0</v>
      </c>
      <c r="BF577" s="181">
        <f t="shared" si="195"/>
        <v>0</v>
      </c>
      <c r="BG577" s="181">
        <f t="shared" si="196"/>
        <v>0</v>
      </c>
      <c r="BH577" s="181">
        <f t="shared" si="197"/>
        <v>0</v>
      </c>
      <c r="BI577" s="181">
        <f t="shared" si="198"/>
        <v>0</v>
      </c>
      <c r="BJ577" s="15" t="s">
        <v>22</v>
      </c>
      <c r="BK577" s="181">
        <f t="shared" si="199"/>
        <v>0</v>
      </c>
      <c r="BL577" s="15" t="s">
        <v>143</v>
      </c>
      <c r="BM577" s="15" t="s">
        <v>4328</v>
      </c>
    </row>
    <row r="578" spans="2:65" s="1" customFormat="1" ht="22.5" customHeight="1">
      <c r="B578" s="32"/>
      <c r="C578" s="170" t="s">
        <v>4329</v>
      </c>
      <c r="D578" s="170" t="s">
        <v>145</v>
      </c>
      <c r="E578" s="171" t="s">
        <v>4330</v>
      </c>
      <c r="F578" s="172" t="s">
        <v>4331</v>
      </c>
      <c r="G578" s="173" t="s">
        <v>1903</v>
      </c>
      <c r="H578" s="174">
        <v>3</v>
      </c>
      <c r="I578" s="175"/>
      <c r="J578" s="176">
        <f t="shared" si="190"/>
        <v>0</v>
      </c>
      <c r="K578" s="172" t="s">
        <v>1286</v>
      </c>
      <c r="L578" s="52"/>
      <c r="M578" s="177" t="s">
        <v>20</v>
      </c>
      <c r="N578" s="178" t="s">
        <v>45</v>
      </c>
      <c r="O578" s="33"/>
      <c r="P578" s="179">
        <f t="shared" si="191"/>
        <v>0</v>
      </c>
      <c r="Q578" s="179">
        <v>0</v>
      </c>
      <c r="R578" s="179">
        <f t="shared" si="192"/>
        <v>0</v>
      </c>
      <c r="S578" s="179">
        <v>0</v>
      </c>
      <c r="T578" s="180">
        <f t="shared" si="193"/>
        <v>0</v>
      </c>
      <c r="AR578" s="15" t="s">
        <v>143</v>
      </c>
      <c r="AT578" s="15" t="s">
        <v>145</v>
      </c>
      <c r="AU578" s="15" t="s">
        <v>22</v>
      </c>
      <c r="AY578" s="15" t="s">
        <v>144</v>
      </c>
      <c r="BE578" s="181">
        <f t="shared" si="194"/>
        <v>0</v>
      </c>
      <c r="BF578" s="181">
        <f t="shared" si="195"/>
        <v>0</v>
      </c>
      <c r="BG578" s="181">
        <f t="shared" si="196"/>
        <v>0</v>
      </c>
      <c r="BH578" s="181">
        <f t="shared" si="197"/>
        <v>0</v>
      </c>
      <c r="BI578" s="181">
        <f t="shared" si="198"/>
        <v>0</v>
      </c>
      <c r="BJ578" s="15" t="s">
        <v>22</v>
      </c>
      <c r="BK578" s="181">
        <f t="shared" si="199"/>
        <v>0</v>
      </c>
      <c r="BL578" s="15" t="s">
        <v>143</v>
      </c>
      <c r="BM578" s="15" t="s">
        <v>4332</v>
      </c>
    </row>
    <row r="579" spans="2:65" s="1" customFormat="1" ht="22.5" customHeight="1">
      <c r="B579" s="32"/>
      <c r="C579" s="170" t="s">
        <v>4333</v>
      </c>
      <c r="D579" s="170" t="s">
        <v>145</v>
      </c>
      <c r="E579" s="171" t="s">
        <v>4334</v>
      </c>
      <c r="F579" s="172" t="s">
        <v>4335</v>
      </c>
      <c r="G579" s="173" t="s">
        <v>1903</v>
      </c>
      <c r="H579" s="174">
        <v>2</v>
      </c>
      <c r="I579" s="175"/>
      <c r="J579" s="176">
        <f t="shared" si="190"/>
        <v>0</v>
      </c>
      <c r="K579" s="172" t="s">
        <v>1286</v>
      </c>
      <c r="L579" s="52"/>
      <c r="M579" s="177" t="s">
        <v>20</v>
      </c>
      <c r="N579" s="178" t="s">
        <v>45</v>
      </c>
      <c r="O579" s="33"/>
      <c r="P579" s="179">
        <f t="shared" si="191"/>
        <v>0</v>
      </c>
      <c r="Q579" s="179">
        <v>0</v>
      </c>
      <c r="R579" s="179">
        <f t="shared" si="192"/>
        <v>0</v>
      </c>
      <c r="S579" s="179">
        <v>0</v>
      </c>
      <c r="T579" s="180">
        <f t="shared" si="193"/>
        <v>0</v>
      </c>
      <c r="AR579" s="15" t="s">
        <v>143</v>
      </c>
      <c r="AT579" s="15" t="s">
        <v>145</v>
      </c>
      <c r="AU579" s="15" t="s">
        <v>22</v>
      </c>
      <c r="AY579" s="15" t="s">
        <v>144</v>
      </c>
      <c r="BE579" s="181">
        <f t="shared" si="194"/>
        <v>0</v>
      </c>
      <c r="BF579" s="181">
        <f t="shared" si="195"/>
        <v>0</v>
      </c>
      <c r="BG579" s="181">
        <f t="shared" si="196"/>
        <v>0</v>
      </c>
      <c r="BH579" s="181">
        <f t="shared" si="197"/>
        <v>0</v>
      </c>
      <c r="BI579" s="181">
        <f t="shared" si="198"/>
        <v>0</v>
      </c>
      <c r="BJ579" s="15" t="s">
        <v>22</v>
      </c>
      <c r="BK579" s="181">
        <f t="shared" si="199"/>
        <v>0</v>
      </c>
      <c r="BL579" s="15" t="s">
        <v>143</v>
      </c>
      <c r="BM579" s="15" t="s">
        <v>4336</v>
      </c>
    </row>
    <row r="580" spans="2:65" s="1" customFormat="1" ht="22.5" customHeight="1">
      <c r="B580" s="32"/>
      <c r="C580" s="170" t="s">
        <v>4337</v>
      </c>
      <c r="D580" s="170" t="s">
        <v>145</v>
      </c>
      <c r="E580" s="171" t="s">
        <v>4338</v>
      </c>
      <c r="F580" s="172" t="s">
        <v>4339</v>
      </c>
      <c r="G580" s="173" t="s">
        <v>1903</v>
      </c>
      <c r="H580" s="174">
        <v>49</v>
      </c>
      <c r="I580" s="175"/>
      <c r="J580" s="176">
        <f t="shared" si="190"/>
        <v>0</v>
      </c>
      <c r="K580" s="172" t="s">
        <v>1286</v>
      </c>
      <c r="L580" s="52"/>
      <c r="M580" s="177" t="s">
        <v>20</v>
      </c>
      <c r="N580" s="178" t="s">
        <v>45</v>
      </c>
      <c r="O580" s="33"/>
      <c r="P580" s="179">
        <f t="shared" si="191"/>
        <v>0</v>
      </c>
      <c r="Q580" s="179">
        <v>0</v>
      </c>
      <c r="R580" s="179">
        <f t="shared" si="192"/>
        <v>0</v>
      </c>
      <c r="S580" s="179">
        <v>0</v>
      </c>
      <c r="T580" s="180">
        <f t="shared" si="193"/>
        <v>0</v>
      </c>
      <c r="AR580" s="15" t="s">
        <v>143</v>
      </c>
      <c r="AT580" s="15" t="s">
        <v>145</v>
      </c>
      <c r="AU580" s="15" t="s">
        <v>22</v>
      </c>
      <c r="AY580" s="15" t="s">
        <v>144</v>
      </c>
      <c r="BE580" s="181">
        <f t="shared" si="194"/>
        <v>0</v>
      </c>
      <c r="BF580" s="181">
        <f t="shared" si="195"/>
        <v>0</v>
      </c>
      <c r="BG580" s="181">
        <f t="shared" si="196"/>
        <v>0</v>
      </c>
      <c r="BH580" s="181">
        <f t="shared" si="197"/>
        <v>0</v>
      </c>
      <c r="BI580" s="181">
        <f t="shared" si="198"/>
        <v>0</v>
      </c>
      <c r="BJ580" s="15" t="s">
        <v>22</v>
      </c>
      <c r="BK580" s="181">
        <f t="shared" si="199"/>
        <v>0</v>
      </c>
      <c r="BL580" s="15" t="s">
        <v>143</v>
      </c>
      <c r="BM580" s="15" t="s">
        <v>4340</v>
      </c>
    </row>
    <row r="581" spans="2:65" s="1" customFormat="1" ht="22.5" customHeight="1">
      <c r="B581" s="32"/>
      <c r="C581" s="170" t="s">
        <v>4341</v>
      </c>
      <c r="D581" s="170" t="s">
        <v>145</v>
      </c>
      <c r="E581" s="171" t="s">
        <v>4342</v>
      </c>
      <c r="F581" s="172" t="s">
        <v>4343</v>
      </c>
      <c r="G581" s="173" t="s">
        <v>1903</v>
      </c>
      <c r="H581" s="174">
        <v>2</v>
      </c>
      <c r="I581" s="175"/>
      <c r="J581" s="176">
        <f t="shared" si="190"/>
        <v>0</v>
      </c>
      <c r="K581" s="172" t="s">
        <v>1286</v>
      </c>
      <c r="L581" s="52"/>
      <c r="M581" s="177" t="s">
        <v>20</v>
      </c>
      <c r="N581" s="178" t="s">
        <v>45</v>
      </c>
      <c r="O581" s="33"/>
      <c r="P581" s="179">
        <f t="shared" si="191"/>
        <v>0</v>
      </c>
      <c r="Q581" s="179">
        <v>0</v>
      </c>
      <c r="R581" s="179">
        <f t="shared" si="192"/>
        <v>0</v>
      </c>
      <c r="S581" s="179">
        <v>0</v>
      </c>
      <c r="T581" s="180">
        <f t="shared" si="193"/>
        <v>0</v>
      </c>
      <c r="AR581" s="15" t="s">
        <v>143</v>
      </c>
      <c r="AT581" s="15" t="s">
        <v>145</v>
      </c>
      <c r="AU581" s="15" t="s">
        <v>22</v>
      </c>
      <c r="AY581" s="15" t="s">
        <v>144</v>
      </c>
      <c r="BE581" s="181">
        <f t="shared" si="194"/>
        <v>0</v>
      </c>
      <c r="BF581" s="181">
        <f t="shared" si="195"/>
        <v>0</v>
      </c>
      <c r="BG581" s="181">
        <f t="shared" si="196"/>
        <v>0</v>
      </c>
      <c r="BH581" s="181">
        <f t="shared" si="197"/>
        <v>0</v>
      </c>
      <c r="BI581" s="181">
        <f t="shared" si="198"/>
        <v>0</v>
      </c>
      <c r="BJ581" s="15" t="s">
        <v>22</v>
      </c>
      <c r="BK581" s="181">
        <f t="shared" si="199"/>
        <v>0</v>
      </c>
      <c r="BL581" s="15" t="s">
        <v>143</v>
      </c>
      <c r="BM581" s="15" t="s">
        <v>4344</v>
      </c>
    </row>
    <row r="582" spans="2:65" s="1" customFormat="1" ht="22.5" customHeight="1">
      <c r="B582" s="32"/>
      <c r="C582" s="170" t="s">
        <v>4345</v>
      </c>
      <c r="D582" s="170" t="s">
        <v>145</v>
      </c>
      <c r="E582" s="171" t="s">
        <v>4346</v>
      </c>
      <c r="F582" s="172" t="s">
        <v>4347</v>
      </c>
      <c r="G582" s="173" t="s">
        <v>1903</v>
      </c>
      <c r="H582" s="174">
        <v>15</v>
      </c>
      <c r="I582" s="175"/>
      <c r="J582" s="176">
        <f t="shared" si="190"/>
        <v>0</v>
      </c>
      <c r="K582" s="172" t="s">
        <v>1286</v>
      </c>
      <c r="L582" s="52"/>
      <c r="M582" s="177" t="s">
        <v>20</v>
      </c>
      <c r="N582" s="178" t="s">
        <v>45</v>
      </c>
      <c r="O582" s="33"/>
      <c r="P582" s="179">
        <f t="shared" si="191"/>
        <v>0</v>
      </c>
      <c r="Q582" s="179">
        <v>0</v>
      </c>
      <c r="R582" s="179">
        <f t="shared" si="192"/>
        <v>0</v>
      </c>
      <c r="S582" s="179">
        <v>0</v>
      </c>
      <c r="T582" s="180">
        <f t="shared" si="193"/>
        <v>0</v>
      </c>
      <c r="AR582" s="15" t="s">
        <v>143</v>
      </c>
      <c r="AT582" s="15" t="s">
        <v>145</v>
      </c>
      <c r="AU582" s="15" t="s">
        <v>22</v>
      </c>
      <c r="AY582" s="15" t="s">
        <v>144</v>
      </c>
      <c r="BE582" s="181">
        <f t="shared" si="194"/>
        <v>0</v>
      </c>
      <c r="BF582" s="181">
        <f t="shared" si="195"/>
        <v>0</v>
      </c>
      <c r="BG582" s="181">
        <f t="shared" si="196"/>
        <v>0</v>
      </c>
      <c r="BH582" s="181">
        <f t="shared" si="197"/>
        <v>0</v>
      </c>
      <c r="BI582" s="181">
        <f t="shared" si="198"/>
        <v>0</v>
      </c>
      <c r="BJ582" s="15" t="s">
        <v>22</v>
      </c>
      <c r="BK582" s="181">
        <f t="shared" si="199"/>
        <v>0</v>
      </c>
      <c r="BL582" s="15" t="s">
        <v>143</v>
      </c>
      <c r="BM582" s="15" t="s">
        <v>4348</v>
      </c>
    </row>
    <row r="583" spans="2:65" s="1" customFormat="1" ht="22.5" customHeight="1">
      <c r="B583" s="32"/>
      <c r="C583" s="170" t="s">
        <v>4349</v>
      </c>
      <c r="D583" s="170" t="s">
        <v>145</v>
      </c>
      <c r="E583" s="171" t="s">
        <v>4350</v>
      </c>
      <c r="F583" s="172" t="s">
        <v>4351</v>
      </c>
      <c r="G583" s="173" t="s">
        <v>1903</v>
      </c>
      <c r="H583" s="174">
        <v>1</v>
      </c>
      <c r="I583" s="175"/>
      <c r="J583" s="176">
        <f t="shared" si="190"/>
        <v>0</v>
      </c>
      <c r="K583" s="172" t="s">
        <v>1286</v>
      </c>
      <c r="L583" s="52"/>
      <c r="M583" s="177" t="s">
        <v>20</v>
      </c>
      <c r="N583" s="178" t="s">
        <v>45</v>
      </c>
      <c r="O583" s="33"/>
      <c r="P583" s="179">
        <f t="shared" si="191"/>
        <v>0</v>
      </c>
      <c r="Q583" s="179">
        <v>0</v>
      </c>
      <c r="R583" s="179">
        <f t="shared" si="192"/>
        <v>0</v>
      </c>
      <c r="S583" s="179">
        <v>0</v>
      </c>
      <c r="T583" s="180">
        <f t="shared" si="193"/>
        <v>0</v>
      </c>
      <c r="AR583" s="15" t="s">
        <v>143</v>
      </c>
      <c r="AT583" s="15" t="s">
        <v>145</v>
      </c>
      <c r="AU583" s="15" t="s">
        <v>22</v>
      </c>
      <c r="AY583" s="15" t="s">
        <v>144</v>
      </c>
      <c r="BE583" s="181">
        <f t="shared" si="194"/>
        <v>0</v>
      </c>
      <c r="BF583" s="181">
        <f t="shared" si="195"/>
        <v>0</v>
      </c>
      <c r="BG583" s="181">
        <f t="shared" si="196"/>
        <v>0</v>
      </c>
      <c r="BH583" s="181">
        <f t="shared" si="197"/>
        <v>0</v>
      </c>
      <c r="BI583" s="181">
        <f t="shared" si="198"/>
        <v>0</v>
      </c>
      <c r="BJ583" s="15" t="s">
        <v>22</v>
      </c>
      <c r="BK583" s="181">
        <f t="shared" si="199"/>
        <v>0</v>
      </c>
      <c r="BL583" s="15" t="s">
        <v>143</v>
      </c>
      <c r="BM583" s="15" t="s">
        <v>4352</v>
      </c>
    </row>
    <row r="584" spans="2:65" s="1" customFormat="1" ht="22.5" customHeight="1">
      <c r="B584" s="32"/>
      <c r="C584" s="170" t="s">
        <v>4353</v>
      </c>
      <c r="D584" s="170" t="s">
        <v>145</v>
      </c>
      <c r="E584" s="171" t="s">
        <v>4354</v>
      </c>
      <c r="F584" s="172" t="s">
        <v>4355</v>
      </c>
      <c r="G584" s="173" t="s">
        <v>1903</v>
      </c>
      <c r="H584" s="174">
        <v>2</v>
      </c>
      <c r="I584" s="175"/>
      <c r="J584" s="176">
        <f t="shared" si="190"/>
        <v>0</v>
      </c>
      <c r="K584" s="172" t="s">
        <v>1286</v>
      </c>
      <c r="L584" s="52"/>
      <c r="M584" s="177" t="s">
        <v>20</v>
      </c>
      <c r="N584" s="178" t="s">
        <v>45</v>
      </c>
      <c r="O584" s="33"/>
      <c r="P584" s="179">
        <f t="shared" si="191"/>
        <v>0</v>
      </c>
      <c r="Q584" s="179">
        <v>0</v>
      </c>
      <c r="R584" s="179">
        <f t="shared" si="192"/>
        <v>0</v>
      </c>
      <c r="S584" s="179">
        <v>0</v>
      </c>
      <c r="T584" s="180">
        <f t="shared" si="193"/>
        <v>0</v>
      </c>
      <c r="AR584" s="15" t="s">
        <v>143</v>
      </c>
      <c r="AT584" s="15" t="s">
        <v>145</v>
      </c>
      <c r="AU584" s="15" t="s">
        <v>22</v>
      </c>
      <c r="AY584" s="15" t="s">
        <v>144</v>
      </c>
      <c r="BE584" s="181">
        <f t="shared" si="194"/>
        <v>0</v>
      </c>
      <c r="BF584" s="181">
        <f t="shared" si="195"/>
        <v>0</v>
      </c>
      <c r="BG584" s="181">
        <f t="shared" si="196"/>
        <v>0</v>
      </c>
      <c r="BH584" s="181">
        <f t="shared" si="197"/>
        <v>0</v>
      </c>
      <c r="BI584" s="181">
        <f t="shared" si="198"/>
        <v>0</v>
      </c>
      <c r="BJ584" s="15" t="s">
        <v>22</v>
      </c>
      <c r="BK584" s="181">
        <f t="shared" si="199"/>
        <v>0</v>
      </c>
      <c r="BL584" s="15" t="s">
        <v>143</v>
      </c>
      <c r="BM584" s="15" t="s">
        <v>4356</v>
      </c>
    </row>
    <row r="585" spans="2:65" s="1" customFormat="1" ht="22.5" customHeight="1">
      <c r="B585" s="32"/>
      <c r="C585" s="170" t="s">
        <v>4357</v>
      </c>
      <c r="D585" s="170" t="s">
        <v>145</v>
      </c>
      <c r="E585" s="171" t="s">
        <v>4358</v>
      </c>
      <c r="F585" s="172" t="s">
        <v>4359</v>
      </c>
      <c r="G585" s="173" t="s">
        <v>1903</v>
      </c>
      <c r="H585" s="174">
        <v>65</v>
      </c>
      <c r="I585" s="175"/>
      <c r="J585" s="176">
        <f t="shared" si="190"/>
        <v>0</v>
      </c>
      <c r="K585" s="172" t="s">
        <v>1286</v>
      </c>
      <c r="L585" s="52"/>
      <c r="M585" s="177" t="s">
        <v>20</v>
      </c>
      <c r="N585" s="178" t="s">
        <v>45</v>
      </c>
      <c r="O585" s="33"/>
      <c r="P585" s="179">
        <f t="shared" si="191"/>
        <v>0</v>
      </c>
      <c r="Q585" s="179">
        <v>0</v>
      </c>
      <c r="R585" s="179">
        <f t="shared" si="192"/>
        <v>0</v>
      </c>
      <c r="S585" s="179">
        <v>0</v>
      </c>
      <c r="T585" s="180">
        <f t="shared" si="193"/>
        <v>0</v>
      </c>
      <c r="AR585" s="15" t="s">
        <v>143</v>
      </c>
      <c r="AT585" s="15" t="s">
        <v>145</v>
      </c>
      <c r="AU585" s="15" t="s">
        <v>22</v>
      </c>
      <c r="AY585" s="15" t="s">
        <v>144</v>
      </c>
      <c r="BE585" s="181">
        <f t="shared" si="194"/>
        <v>0</v>
      </c>
      <c r="BF585" s="181">
        <f t="shared" si="195"/>
        <v>0</v>
      </c>
      <c r="BG585" s="181">
        <f t="shared" si="196"/>
        <v>0</v>
      </c>
      <c r="BH585" s="181">
        <f t="shared" si="197"/>
        <v>0</v>
      </c>
      <c r="BI585" s="181">
        <f t="shared" si="198"/>
        <v>0</v>
      </c>
      <c r="BJ585" s="15" t="s">
        <v>22</v>
      </c>
      <c r="BK585" s="181">
        <f t="shared" si="199"/>
        <v>0</v>
      </c>
      <c r="BL585" s="15" t="s">
        <v>143</v>
      </c>
      <c r="BM585" s="15" t="s">
        <v>4360</v>
      </c>
    </row>
    <row r="586" spans="2:65" s="1" customFormat="1" ht="22.5" customHeight="1">
      <c r="B586" s="32"/>
      <c r="C586" s="170" t="s">
        <v>4361</v>
      </c>
      <c r="D586" s="170" t="s">
        <v>145</v>
      </c>
      <c r="E586" s="171" t="s">
        <v>4362</v>
      </c>
      <c r="F586" s="172" t="s">
        <v>4363</v>
      </c>
      <c r="G586" s="173" t="s">
        <v>1903</v>
      </c>
      <c r="H586" s="174">
        <v>2</v>
      </c>
      <c r="I586" s="175"/>
      <c r="J586" s="176">
        <f t="shared" si="190"/>
        <v>0</v>
      </c>
      <c r="K586" s="172" t="s">
        <v>1286</v>
      </c>
      <c r="L586" s="52"/>
      <c r="M586" s="177" t="s">
        <v>20</v>
      </c>
      <c r="N586" s="178" t="s">
        <v>45</v>
      </c>
      <c r="O586" s="33"/>
      <c r="P586" s="179">
        <f t="shared" si="191"/>
        <v>0</v>
      </c>
      <c r="Q586" s="179">
        <v>0</v>
      </c>
      <c r="R586" s="179">
        <f t="shared" si="192"/>
        <v>0</v>
      </c>
      <c r="S586" s="179">
        <v>0</v>
      </c>
      <c r="T586" s="180">
        <f t="shared" si="193"/>
        <v>0</v>
      </c>
      <c r="AR586" s="15" t="s">
        <v>143</v>
      </c>
      <c r="AT586" s="15" t="s">
        <v>145</v>
      </c>
      <c r="AU586" s="15" t="s">
        <v>22</v>
      </c>
      <c r="AY586" s="15" t="s">
        <v>144</v>
      </c>
      <c r="BE586" s="181">
        <f t="shared" si="194"/>
        <v>0</v>
      </c>
      <c r="BF586" s="181">
        <f t="shared" si="195"/>
        <v>0</v>
      </c>
      <c r="BG586" s="181">
        <f t="shared" si="196"/>
        <v>0</v>
      </c>
      <c r="BH586" s="181">
        <f t="shared" si="197"/>
        <v>0</v>
      </c>
      <c r="BI586" s="181">
        <f t="shared" si="198"/>
        <v>0</v>
      </c>
      <c r="BJ586" s="15" t="s">
        <v>22</v>
      </c>
      <c r="BK586" s="181">
        <f t="shared" si="199"/>
        <v>0</v>
      </c>
      <c r="BL586" s="15" t="s">
        <v>143</v>
      </c>
      <c r="BM586" s="15" t="s">
        <v>4364</v>
      </c>
    </row>
    <row r="587" spans="2:65" s="1" customFormat="1" ht="22.5" customHeight="1">
      <c r="B587" s="32"/>
      <c r="C587" s="170" t="s">
        <v>4365</v>
      </c>
      <c r="D587" s="170" t="s">
        <v>145</v>
      </c>
      <c r="E587" s="171" t="s">
        <v>4366</v>
      </c>
      <c r="F587" s="172" t="s">
        <v>4367</v>
      </c>
      <c r="G587" s="173" t="s">
        <v>1903</v>
      </c>
      <c r="H587" s="174">
        <v>1</v>
      </c>
      <c r="I587" s="175"/>
      <c r="J587" s="176">
        <f t="shared" si="190"/>
        <v>0</v>
      </c>
      <c r="K587" s="172" t="s">
        <v>1286</v>
      </c>
      <c r="L587" s="52"/>
      <c r="M587" s="177" t="s">
        <v>20</v>
      </c>
      <c r="N587" s="178" t="s">
        <v>45</v>
      </c>
      <c r="O587" s="33"/>
      <c r="P587" s="179">
        <f t="shared" si="191"/>
        <v>0</v>
      </c>
      <c r="Q587" s="179">
        <v>0</v>
      </c>
      <c r="R587" s="179">
        <f t="shared" si="192"/>
        <v>0</v>
      </c>
      <c r="S587" s="179">
        <v>0</v>
      </c>
      <c r="T587" s="180">
        <f t="shared" si="193"/>
        <v>0</v>
      </c>
      <c r="AR587" s="15" t="s">
        <v>143</v>
      </c>
      <c r="AT587" s="15" t="s">
        <v>145</v>
      </c>
      <c r="AU587" s="15" t="s">
        <v>22</v>
      </c>
      <c r="AY587" s="15" t="s">
        <v>144</v>
      </c>
      <c r="BE587" s="181">
        <f t="shared" si="194"/>
        <v>0</v>
      </c>
      <c r="BF587" s="181">
        <f t="shared" si="195"/>
        <v>0</v>
      </c>
      <c r="BG587" s="181">
        <f t="shared" si="196"/>
        <v>0</v>
      </c>
      <c r="BH587" s="181">
        <f t="shared" si="197"/>
        <v>0</v>
      </c>
      <c r="BI587" s="181">
        <f t="shared" si="198"/>
        <v>0</v>
      </c>
      <c r="BJ587" s="15" t="s">
        <v>22</v>
      </c>
      <c r="BK587" s="181">
        <f t="shared" si="199"/>
        <v>0</v>
      </c>
      <c r="BL587" s="15" t="s">
        <v>143</v>
      </c>
      <c r="BM587" s="15" t="s">
        <v>4368</v>
      </c>
    </row>
    <row r="588" spans="2:65" s="1" customFormat="1" ht="22.5" customHeight="1">
      <c r="B588" s="32"/>
      <c r="C588" s="170" t="s">
        <v>4369</v>
      </c>
      <c r="D588" s="170" t="s">
        <v>145</v>
      </c>
      <c r="E588" s="171" t="s">
        <v>4370</v>
      </c>
      <c r="F588" s="172" t="s">
        <v>4371</v>
      </c>
      <c r="G588" s="173" t="s">
        <v>1903</v>
      </c>
      <c r="H588" s="174">
        <v>6</v>
      </c>
      <c r="I588" s="175"/>
      <c r="J588" s="176">
        <f t="shared" si="190"/>
        <v>0</v>
      </c>
      <c r="K588" s="172" t="s">
        <v>1286</v>
      </c>
      <c r="L588" s="52"/>
      <c r="M588" s="177" t="s">
        <v>20</v>
      </c>
      <c r="N588" s="178" t="s">
        <v>45</v>
      </c>
      <c r="O588" s="33"/>
      <c r="P588" s="179">
        <f t="shared" si="191"/>
        <v>0</v>
      </c>
      <c r="Q588" s="179">
        <v>0</v>
      </c>
      <c r="R588" s="179">
        <f t="shared" si="192"/>
        <v>0</v>
      </c>
      <c r="S588" s="179">
        <v>0</v>
      </c>
      <c r="T588" s="180">
        <f t="shared" si="193"/>
        <v>0</v>
      </c>
      <c r="AR588" s="15" t="s">
        <v>143</v>
      </c>
      <c r="AT588" s="15" t="s">
        <v>145</v>
      </c>
      <c r="AU588" s="15" t="s">
        <v>22</v>
      </c>
      <c r="AY588" s="15" t="s">
        <v>144</v>
      </c>
      <c r="BE588" s="181">
        <f t="shared" si="194"/>
        <v>0</v>
      </c>
      <c r="BF588" s="181">
        <f t="shared" si="195"/>
        <v>0</v>
      </c>
      <c r="BG588" s="181">
        <f t="shared" si="196"/>
        <v>0</v>
      </c>
      <c r="BH588" s="181">
        <f t="shared" si="197"/>
        <v>0</v>
      </c>
      <c r="BI588" s="181">
        <f t="shared" si="198"/>
        <v>0</v>
      </c>
      <c r="BJ588" s="15" t="s">
        <v>22</v>
      </c>
      <c r="BK588" s="181">
        <f t="shared" si="199"/>
        <v>0</v>
      </c>
      <c r="BL588" s="15" t="s">
        <v>143</v>
      </c>
      <c r="BM588" s="15" t="s">
        <v>4372</v>
      </c>
    </row>
    <row r="589" spans="2:65" s="1" customFormat="1" ht="22.5" customHeight="1">
      <c r="B589" s="32"/>
      <c r="C589" s="170" t="s">
        <v>4373</v>
      </c>
      <c r="D589" s="170" t="s">
        <v>145</v>
      </c>
      <c r="E589" s="171" t="s">
        <v>4374</v>
      </c>
      <c r="F589" s="172" t="s">
        <v>4375</v>
      </c>
      <c r="G589" s="173" t="s">
        <v>1903</v>
      </c>
      <c r="H589" s="174">
        <v>16</v>
      </c>
      <c r="I589" s="175"/>
      <c r="J589" s="176">
        <f t="shared" si="190"/>
        <v>0</v>
      </c>
      <c r="K589" s="172" t="s">
        <v>149</v>
      </c>
      <c r="L589" s="52"/>
      <c r="M589" s="177" t="s">
        <v>20</v>
      </c>
      <c r="N589" s="178" t="s">
        <v>45</v>
      </c>
      <c r="O589" s="33"/>
      <c r="P589" s="179">
        <f t="shared" si="191"/>
        <v>0</v>
      </c>
      <c r="Q589" s="179">
        <v>0</v>
      </c>
      <c r="R589" s="179">
        <f t="shared" si="192"/>
        <v>0</v>
      </c>
      <c r="S589" s="179">
        <v>0</v>
      </c>
      <c r="T589" s="180">
        <f t="shared" si="193"/>
        <v>0</v>
      </c>
      <c r="AR589" s="15" t="s">
        <v>143</v>
      </c>
      <c r="AT589" s="15" t="s">
        <v>145</v>
      </c>
      <c r="AU589" s="15" t="s">
        <v>22</v>
      </c>
      <c r="AY589" s="15" t="s">
        <v>144</v>
      </c>
      <c r="BE589" s="181">
        <f t="shared" si="194"/>
        <v>0</v>
      </c>
      <c r="BF589" s="181">
        <f t="shared" si="195"/>
        <v>0</v>
      </c>
      <c r="BG589" s="181">
        <f t="shared" si="196"/>
        <v>0</v>
      </c>
      <c r="BH589" s="181">
        <f t="shared" si="197"/>
        <v>0</v>
      </c>
      <c r="BI589" s="181">
        <f t="shared" si="198"/>
        <v>0</v>
      </c>
      <c r="BJ589" s="15" t="s">
        <v>22</v>
      </c>
      <c r="BK589" s="181">
        <f t="shared" si="199"/>
        <v>0</v>
      </c>
      <c r="BL589" s="15" t="s">
        <v>143</v>
      </c>
      <c r="BM589" s="15" t="s">
        <v>4376</v>
      </c>
    </row>
    <row r="590" spans="2:65" s="1" customFormat="1" ht="22.5" customHeight="1">
      <c r="B590" s="32"/>
      <c r="C590" s="170" t="s">
        <v>4377</v>
      </c>
      <c r="D590" s="170" t="s">
        <v>145</v>
      </c>
      <c r="E590" s="171" t="s">
        <v>4378</v>
      </c>
      <c r="F590" s="172" t="s">
        <v>4379</v>
      </c>
      <c r="G590" s="173" t="s">
        <v>1903</v>
      </c>
      <c r="H590" s="174">
        <v>2</v>
      </c>
      <c r="I590" s="175"/>
      <c r="J590" s="176">
        <f t="shared" si="190"/>
        <v>0</v>
      </c>
      <c r="K590" s="172" t="s">
        <v>149</v>
      </c>
      <c r="L590" s="52"/>
      <c r="M590" s="177" t="s">
        <v>20</v>
      </c>
      <c r="N590" s="178" t="s">
        <v>45</v>
      </c>
      <c r="O590" s="33"/>
      <c r="P590" s="179">
        <f t="shared" si="191"/>
        <v>0</v>
      </c>
      <c r="Q590" s="179">
        <v>0</v>
      </c>
      <c r="R590" s="179">
        <f t="shared" si="192"/>
        <v>0</v>
      </c>
      <c r="S590" s="179">
        <v>0</v>
      </c>
      <c r="T590" s="180">
        <f t="shared" si="193"/>
        <v>0</v>
      </c>
      <c r="AR590" s="15" t="s">
        <v>143</v>
      </c>
      <c r="AT590" s="15" t="s">
        <v>145</v>
      </c>
      <c r="AU590" s="15" t="s">
        <v>22</v>
      </c>
      <c r="AY590" s="15" t="s">
        <v>144</v>
      </c>
      <c r="BE590" s="181">
        <f t="shared" si="194"/>
        <v>0</v>
      </c>
      <c r="BF590" s="181">
        <f t="shared" si="195"/>
        <v>0</v>
      </c>
      <c r="BG590" s="181">
        <f t="shared" si="196"/>
        <v>0</v>
      </c>
      <c r="BH590" s="181">
        <f t="shared" si="197"/>
        <v>0</v>
      </c>
      <c r="BI590" s="181">
        <f t="shared" si="198"/>
        <v>0</v>
      </c>
      <c r="BJ590" s="15" t="s">
        <v>22</v>
      </c>
      <c r="BK590" s="181">
        <f t="shared" si="199"/>
        <v>0</v>
      </c>
      <c r="BL590" s="15" t="s">
        <v>143</v>
      </c>
      <c r="BM590" s="15" t="s">
        <v>4380</v>
      </c>
    </row>
    <row r="591" spans="2:65" s="1" customFormat="1" ht="22.5" customHeight="1">
      <c r="B591" s="32"/>
      <c r="C591" s="170" t="s">
        <v>4381</v>
      </c>
      <c r="D591" s="170" t="s">
        <v>145</v>
      </c>
      <c r="E591" s="171" t="s">
        <v>4382</v>
      </c>
      <c r="F591" s="172" t="s">
        <v>4383</v>
      </c>
      <c r="G591" s="173" t="s">
        <v>1903</v>
      </c>
      <c r="H591" s="174">
        <v>25</v>
      </c>
      <c r="I591" s="175"/>
      <c r="J591" s="176">
        <f t="shared" si="190"/>
        <v>0</v>
      </c>
      <c r="K591" s="172" t="s">
        <v>149</v>
      </c>
      <c r="L591" s="52"/>
      <c r="M591" s="177" t="s">
        <v>20</v>
      </c>
      <c r="N591" s="178" t="s">
        <v>45</v>
      </c>
      <c r="O591" s="33"/>
      <c r="P591" s="179">
        <f t="shared" si="191"/>
        <v>0</v>
      </c>
      <c r="Q591" s="179">
        <v>0</v>
      </c>
      <c r="R591" s="179">
        <f t="shared" si="192"/>
        <v>0</v>
      </c>
      <c r="S591" s="179">
        <v>0</v>
      </c>
      <c r="T591" s="180">
        <f t="shared" si="193"/>
        <v>0</v>
      </c>
      <c r="AR591" s="15" t="s">
        <v>143</v>
      </c>
      <c r="AT591" s="15" t="s">
        <v>145</v>
      </c>
      <c r="AU591" s="15" t="s">
        <v>22</v>
      </c>
      <c r="AY591" s="15" t="s">
        <v>144</v>
      </c>
      <c r="BE591" s="181">
        <f t="shared" si="194"/>
        <v>0</v>
      </c>
      <c r="BF591" s="181">
        <f t="shared" si="195"/>
        <v>0</v>
      </c>
      <c r="BG591" s="181">
        <f t="shared" si="196"/>
        <v>0</v>
      </c>
      <c r="BH591" s="181">
        <f t="shared" si="197"/>
        <v>0</v>
      </c>
      <c r="BI591" s="181">
        <f t="shared" si="198"/>
        <v>0</v>
      </c>
      <c r="BJ591" s="15" t="s">
        <v>22</v>
      </c>
      <c r="BK591" s="181">
        <f t="shared" si="199"/>
        <v>0</v>
      </c>
      <c r="BL591" s="15" t="s">
        <v>143</v>
      </c>
      <c r="BM591" s="15" t="s">
        <v>4384</v>
      </c>
    </row>
    <row r="592" spans="2:65" s="1" customFormat="1" ht="22.5" customHeight="1">
      <c r="B592" s="32"/>
      <c r="C592" s="170" t="s">
        <v>4385</v>
      </c>
      <c r="D592" s="170" t="s">
        <v>145</v>
      </c>
      <c r="E592" s="171" t="s">
        <v>4386</v>
      </c>
      <c r="F592" s="172" t="s">
        <v>4387</v>
      </c>
      <c r="G592" s="173" t="s">
        <v>1903</v>
      </c>
      <c r="H592" s="174">
        <v>2</v>
      </c>
      <c r="I592" s="175"/>
      <c r="J592" s="176">
        <f t="shared" si="190"/>
        <v>0</v>
      </c>
      <c r="K592" s="172" t="s">
        <v>149</v>
      </c>
      <c r="L592" s="52"/>
      <c r="M592" s="177" t="s">
        <v>20</v>
      </c>
      <c r="N592" s="178" t="s">
        <v>45</v>
      </c>
      <c r="O592" s="33"/>
      <c r="P592" s="179">
        <f t="shared" si="191"/>
        <v>0</v>
      </c>
      <c r="Q592" s="179">
        <v>0</v>
      </c>
      <c r="R592" s="179">
        <f t="shared" si="192"/>
        <v>0</v>
      </c>
      <c r="S592" s="179">
        <v>0</v>
      </c>
      <c r="T592" s="180">
        <f t="shared" si="193"/>
        <v>0</v>
      </c>
      <c r="AR592" s="15" t="s">
        <v>143</v>
      </c>
      <c r="AT592" s="15" t="s">
        <v>145</v>
      </c>
      <c r="AU592" s="15" t="s">
        <v>22</v>
      </c>
      <c r="AY592" s="15" t="s">
        <v>144</v>
      </c>
      <c r="BE592" s="181">
        <f t="shared" si="194"/>
        <v>0</v>
      </c>
      <c r="BF592" s="181">
        <f t="shared" si="195"/>
        <v>0</v>
      </c>
      <c r="BG592" s="181">
        <f t="shared" si="196"/>
        <v>0</v>
      </c>
      <c r="BH592" s="181">
        <f t="shared" si="197"/>
        <v>0</v>
      </c>
      <c r="BI592" s="181">
        <f t="shared" si="198"/>
        <v>0</v>
      </c>
      <c r="BJ592" s="15" t="s">
        <v>22</v>
      </c>
      <c r="BK592" s="181">
        <f t="shared" si="199"/>
        <v>0</v>
      </c>
      <c r="BL592" s="15" t="s">
        <v>143</v>
      </c>
      <c r="BM592" s="15" t="s">
        <v>4388</v>
      </c>
    </row>
    <row r="593" spans="2:65" s="1" customFormat="1" ht="22.5" customHeight="1">
      <c r="B593" s="32"/>
      <c r="C593" s="170" t="s">
        <v>4389</v>
      </c>
      <c r="D593" s="170" t="s">
        <v>145</v>
      </c>
      <c r="E593" s="171" t="s">
        <v>4390</v>
      </c>
      <c r="F593" s="172" t="s">
        <v>4391</v>
      </c>
      <c r="G593" s="173" t="s">
        <v>1903</v>
      </c>
      <c r="H593" s="174">
        <v>3</v>
      </c>
      <c r="I593" s="175"/>
      <c r="J593" s="176">
        <f t="shared" si="190"/>
        <v>0</v>
      </c>
      <c r="K593" s="172" t="s">
        <v>1286</v>
      </c>
      <c r="L593" s="52"/>
      <c r="M593" s="177" t="s">
        <v>20</v>
      </c>
      <c r="N593" s="178" t="s">
        <v>45</v>
      </c>
      <c r="O593" s="33"/>
      <c r="P593" s="179">
        <f t="shared" si="191"/>
        <v>0</v>
      </c>
      <c r="Q593" s="179">
        <v>0</v>
      </c>
      <c r="R593" s="179">
        <f t="shared" si="192"/>
        <v>0</v>
      </c>
      <c r="S593" s="179">
        <v>0</v>
      </c>
      <c r="T593" s="180">
        <f t="shared" si="193"/>
        <v>0</v>
      </c>
      <c r="AR593" s="15" t="s">
        <v>143</v>
      </c>
      <c r="AT593" s="15" t="s">
        <v>145</v>
      </c>
      <c r="AU593" s="15" t="s">
        <v>22</v>
      </c>
      <c r="AY593" s="15" t="s">
        <v>144</v>
      </c>
      <c r="BE593" s="181">
        <f t="shared" si="194"/>
        <v>0</v>
      </c>
      <c r="BF593" s="181">
        <f t="shared" si="195"/>
        <v>0</v>
      </c>
      <c r="BG593" s="181">
        <f t="shared" si="196"/>
        <v>0</v>
      </c>
      <c r="BH593" s="181">
        <f t="shared" si="197"/>
        <v>0</v>
      </c>
      <c r="BI593" s="181">
        <f t="shared" si="198"/>
        <v>0</v>
      </c>
      <c r="BJ593" s="15" t="s">
        <v>22</v>
      </c>
      <c r="BK593" s="181">
        <f t="shared" si="199"/>
        <v>0</v>
      </c>
      <c r="BL593" s="15" t="s">
        <v>143</v>
      </c>
      <c r="BM593" s="15" t="s">
        <v>4392</v>
      </c>
    </row>
    <row r="594" spans="2:65" s="1" customFormat="1" ht="22.5" customHeight="1">
      <c r="B594" s="32"/>
      <c r="C594" s="170" t="s">
        <v>4393</v>
      </c>
      <c r="D594" s="170" t="s">
        <v>145</v>
      </c>
      <c r="E594" s="171" t="s">
        <v>4394</v>
      </c>
      <c r="F594" s="172" t="s">
        <v>4395</v>
      </c>
      <c r="G594" s="173" t="s">
        <v>1903</v>
      </c>
      <c r="H594" s="174">
        <v>1</v>
      </c>
      <c r="I594" s="175"/>
      <c r="J594" s="176">
        <f t="shared" si="190"/>
        <v>0</v>
      </c>
      <c r="K594" s="172" t="s">
        <v>1286</v>
      </c>
      <c r="L594" s="52"/>
      <c r="M594" s="177" t="s">
        <v>20</v>
      </c>
      <c r="N594" s="178" t="s">
        <v>45</v>
      </c>
      <c r="O594" s="33"/>
      <c r="P594" s="179">
        <f t="shared" si="191"/>
        <v>0</v>
      </c>
      <c r="Q594" s="179">
        <v>0</v>
      </c>
      <c r="R594" s="179">
        <f t="shared" si="192"/>
        <v>0</v>
      </c>
      <c r="S594" s="179">
        <v>0</v>
      </c>
      <c r="T594" s="180">
        <f t="shared" si="193"/>
        <v>0</v>
      </c>
      <c r="AR594" s="15" t="s">
        <v>143</v>
      </c>
      <c r="AT594" s="15" t="s">
        <v>145</v>
      </c>
      <c r="AU594" s="15" t="s">
        <v>22</v>
      </c>
      <c r="AY594" s="15" t="s">
        <v>144</v>
      </c>
      <c r="BE594" s="181">
        <f t="shared" si="194"/>
        <v>0</v>
      </c>
      <c r="BF594" s="181">
        <f t="shared" si="195"/>
        <v>0</v>
      </c>
      <c r="BG594" s="181">
        <f t="shared" si="196"/>
        <v>0</v>
      </c>
      <c r="BH594" s="181">
        <f t="shared" si="197"/>
        <v>0</v>
      </c>
      <c r="BI594" s="181">
        <f t="shared" si="198"/>
        <v>0</v>
      </c>
      <c r="BJ594" s="15" t="s">
        <v>22</v>
      </c>
      <c r="BK594" s="181">
        <f t="shared" si="199"/>
        <v>0</v>
      </c>
      <c r="BL594" s="15" t="s">
        <v>143</v>
      </c>
      <c r="BM594" s="15" t="s">
        <v>4396</v>
      </c>
    </row>
    <row r="595" spans="2:65" s="1" customFormat="1" ht="22.5" customHeight="1">
      <c r="B595" s="32"/>
      <c r="C595" s="170" t="s">
        <v>4397</v>
      </c>
      <c r="D595" s="170" t="s">
        <v>145</v>
      </c>
      <c r="E595" s="171" t="s">
        <v>4398</v>
      </c>
      <c r="F595" s="172" t="s">
        <v>4399</v>
      </c>
      <c r="G595" s="173" t="s">
        <v>1903</v>
      </c>
      <c r="H595" s="174">
        <v>4</v>
      </c>
      <c r="I595" s="175"/>
      <c r="J595" s="176">
        <f t="shared" si="190"/>
        <v>0</v>
      </c>
      <c r="K595" s="172" t="s">
        <v>1286</v>
      </c>
      <c r="L595" s="52"/>
      <c r="M595" s="177" t="s">
        <v>20</v>
      </c>
      <c r="N595" s="178" t="s">
        <v>45</v>
      </c>
      <c r="O595" s="33"/>
      <c r="P595" s="179">
        <f t="shared" si="191"/>
        <v>0</v>
      </c>
      <c r="Q595" s="179">
        <v>0</v>
      </c>
      <c r="R595" s="179">
        <f t="shared" si="192"/>
        <v>0</v>
      </c>
      <c r="S595" s="179">
        <v>0</v>
      </c>
      <c r="T595" s="180">
        <f t="shared" si="193"/>
        <v>0</v>
      </c>
      <c r="AR595" s="15" t="s">
        <v>143</v>
      </c>
      <c r="AT595" s="15" t="s">
        <v>145</v>
      </c>
      <c r="AU595" s="15" t="s">
        <v>22</v>
      </c>
      <c r="AY595" s="15" t="s">
        <v>144</v>
      </c>
      <c r="BE595" s="181">
        <f t="shared" si="194"/>
        <v>0</v>
      </c>
      <c r="BF595" s="181">
        <f t="shared" si="195"/>
        <v>0</v>
      </c>
      <c r="BG595" s="181">
        <f t="shared" si="196"/>
        <v>0</v>
      </c>
      <c r="BH595" s="181">
        <f t="shared" si="197"/>
        <v>0</v>
      </c>
      <c r="BI595" s="181">
        <f t="shared" si="198"/>
        <v>0</v>
      </c>
      <c r="BJ595" s="15" t="s">
        <v>22</v>
      </c>
      <c r="BK595" s="181">
        <f t="shared" si="199"/>
        <v>0</v>
      </c>
      <c r="BL595" s="15" t="s">
        <v>143</v>
      </c>
      <c r="BM595" s="15" t="s">
        <v>4400</v>
      </c>
    </row>
    <row r="596" spans="2:65" s="1" customFormat="1" ht="22.5" customHeight="1">
      <c r="B596" s="32"/>
      <c r="C596" s="170" t="s">
        <v>4401</v>
      </c>
      <c r="D596" s="170" t="s">
        <v>145</v>
      </c>
      <c r="E596" s="171" t="s">
        <v>4402</v>
      </c>
      <c r="F596" s="172" t="s">
        <v>4403</v>
      </c>
      <c r="G596" s="173" t="s">
        <v>1903</v>
      </c>
      <c r="H596" s="174">
        <v>5</v>
      </c>
      <c r="I596" s="175"/>
      <c r="J596" s="176">
        <f t="shared" si="190"/>
        <v>0</v>
      </c>
      <c r="K596" s="172" t="s">
        <v>1286</v>
      </c>
      <c r="L596" s="52"/>
      <c r="M596" s="177" t="s">
        <v>20</v>
      </c>
      <c r="N596" s="178" t="s">
        <v>45</v>
      </c>
      <c r="O596" s="33"/>
      <c r="P596" s="179">
        <f t="shared" si="191"/>
        <v>0</v>
      </c>
      <c r="Q596" s="179">
        <v>0</v>
      </c>
      <c r="R596" s="179">
        <f t="shared" si="192"/>
        <v>0</v>
      </c>
      <c r="S596" s="179">
        <v>0</v>
      </c>
      <c r="T596" s="180">
        <f t="shared" si="193"/>
        <v>0</v>
      </c>
      <c r="AR596" s="15" t="s">
        <v>143</v>
      </c>
      <c r="AT596" s="15" t="s">
        <v>145</v>
      </c>
      <c r="AU596" s="15" t="s">
        <v>22</v>
      </c>
      <c r="AY596" s="15" t="s">
        <v>144</v>
      </c>
      <c r="BE596" s="181">
        <f t="shared" si="194"/>
        <v>0</v>
      </c>
      <c r="BF596" s="181">
        <f t="shared" si="195"/>
        <v>0</v>
      </c>
      <c r="BG596" s="181">
        <f t="shared" si="196"/>
        <v>0</v>
      </c>
      <c r="BH596" s="181">
        <f t="shared" si="197"/>
        <v>0</v>
      </c>
      <c r="BI596" s="181">
        <f t="shared" si="198"/>
        <v>0</v>
      </c>
      <c r="BJ596" s="15" t="s">
        <v>22</v>
      </c>
      <c r="BK596" s="181">
        <f t="shared" si="199"/>
        <v>0</v>
      </c>
      <c r="BL596" s="15" t="s">
        <v>143</v>
      </c>
      <c r="BM596" s="15" t="s">
        <v>4404</v>
      </c>
    </row>
    <row r="597" spans="2:65" s="1" customFormat="1" ht="22.5" customHeight="1">
      <c r="B597" s="32"/>
      <c r="C597" s="170" t="s">
        <v>4405</v>
      </c>
      <c r="D597" s="170" t="s">
        <v>145</v>
      </c>
      <c r="E597" s="171" t="s">
        <v>4406</v>
      </c>
      <c r="F597" s="172" t="s">
        <v>4407</v>
      </c>
      <c r="G597" s="173" t="s">
        <v>1903</v>
      </c>
      <c r="H597" s="174">
        <v>5</v>
      </c>
      <c r="I597" s="175"/>
      <c r="J597" s="176">
        <f t="shared" si="190"/>
        <v>0</v>
      </c>
      <c r="K597" s="172" t="s">
        <v>1286</v>
      </c>
      <c r="L597" s="52"/>
      <c r="M597" s="177" t="s">
        <v>20</v>
      </c>
      <c r="N597" s="178" t="s">
        <v>45</v>
      </c>
      <c r="O597" s="33"/>
      <c r="P597" s="179">
        <f t="shared" si="191"/>
        <v>0</v>
      </c>
      <c r="Q597" s="179">
        <v>0</v>
      </c>
      <c r="R597" s="179">
        <f t="shared" si="192"/>
        <v>0</v>
      </c>
      <c r="S597" s="179">
        <v>0</v>
      </c>
      <c r="T597" s="180">
        <f t="shared" si="193"/>
        <v>0</v>
      </c>
      <c r="AR597" s="15" t="s">
        <v>143</v>
      </c>
      <c r="AT597" s="15" t="s">
        <v>145</v>
      </c>
      <c r="AU597" s="15" t="s">
        <v>22</v>
      </c>
      <c r="AY597" s="15" t="s">
        <v>144</v>
      </c>
      <c r="BE597" s="181">
        <f t="shared" si="194"/>
        <v>0</v>
      </c>
      <c r="BF597" s="181">
        <f t="shared" si="195"/>
        <v>0</v>
      </c>
      <c r="BG597" s="181">
        <f t="shared" si="196"/>
        <v>0</v>
      </c>
      <c r="BH597" s="181">
        <f t="shared" si="197"/>
        <v>0</v>
      </c>
      <c r="BI597" s="181">
        <f t="shared" si="198"/>
        <v>0</v>
      </c>
      <c r="BJ597" s="15" t="s">
        <v>22</v>
      </c>
      <c r="BK597" s="181">
        <f t="shared" si="199"/>
        <v>0</v>
      </c>
      <c r="BL597" s="15" t="s">
        <v>143</v>
      </c>
      <c r="BM597" s="15" t="s">
        <v>4408</v>
      </c>
    </row>
    <row r="598" spans="2:65" s="1" customFormat="1" ht="22.5" customHeight="1">
      <c r="B598" s="32"/>
      <c r="C598" s="170" t="s">
        <v>4409</v>
      </c>
      <c r="D598" s="170" t="s">
        <v>145</v>
      </c>
      <c r="E598" s="171" t="s">
        <v>4410</v>
      </c>
      <c r="F598" s="172" t="s">
        <v>4411</v>
      </c>
      <c r="G598" s="173" t="s">
        <v>1903</v>
      </c>
      <c r="H598" s="174">
        <v>34</v>
      </c>
      <c r="I598" s="175"/>
      <c r="J598" s="176">
        <f t="shared" si="190"/>
        <v>0</v>
      </c>
      <c r="K598" s="172" t="s">
        <v>1286</v>
      </c>
      <c r="L598" s="52"/>
      <c r="M598" s="177" t="s">
        <v>20</v>
      </c>
      <c r="N598" s="178" t="s">
        <v>45</v>
      </c>
      <c r="O598" s="33"/>
      <c r="P598" s="179">
        <f t="shared" si="191"/>
        <v>0</v>
      </c>
      <c r="Q598" s="179">
        <v>0</v>
      </c>
      <c r="R598" s="179">
        <f t="shared" si="192"/>
        <v>0</v>
      </c>
      <c r="S598" s="179">
        <v>0</v>
      </c>
      <c r="T598" s="180">
        <f t="shared" si="193"/>
        <v>0</v>
      </c>
      <c r="AR598" s="15" t="s">
        <v>143</v>
      </c>
      <c r="AT598" s="15" t="s">
        <v>145</v>
      </c>
      <c r="AU598" s="15" t="s">
        <v>22</v>
      </c>
      <c r="AY598" s="15" t="s">
        <v>144</v>
      </c>
      <c r="BE598" s="181">
        <f t="shared" si="194"/>
        <v>0</v>
      </c>
      <c r="BF598" s="181">
        <f t="shared" si="195"/>
        <v>0</v>
      </c>
      <c r="BG598" s="181">
        <f t="shared" si="196"/>
        <v>0</v>
      </c>
      <c r="BH598" s="181">
        <f t="shared" si="197"/>
        <v>0</v>
      </c>
      <c r="BI598" s="181">
        <f t="shared" si="198"/>
        <v>0</v>
      </c>
      <c r="BJ598" s="15" t="s">
        <v>22</v>
      </c>
      <c r="BK598" s="181">
        <f t="shared" si="199"/>
        <v>0</v>
      </c>
      <c r="BL598" s="15" t="s">
        <v>143</v>
      </c>
      <c r="BM598" s="15" t="s">
        <v>4412</v>
      </c>
    </row>
    <row r="599" spans="2:65" s="1" customFormat="1" ht="22.5" customHeight="1">
      <c r="B599" s="32"/>
      <c r="C599" s="170" t="s">
        <v>4413</v>
      </c>
      <c r="D599" s="170" t="s">
        <v>145</v>
      </c>
      <c r="E599" s="171" t="s">
        <v>4414</v>
      </c>
      <c r="F599" s="172" t="s">
        <v>4415</v>
      </c>
      <c r="G599" s="173" t="s">
        <v>1903</v>
      </c>
      <c r="H599" s="174">
        <v>34</v>
      </c>
      <c r="I599" s="175"/>
      <c r="J599" s="176">
        <f t="shared" si="190"/>
        <v>0</v>
      </c>
      <c r="K599" s="172" t="s">
        <v>1286</v>
      </c>
      <c r="L599" s="52"/>
      <c r="M599" s="177" t="s">
        <v>20</v>
      </c>
      <c r="N599" s="178" t="s">
        <v>45</v>
      </c>
      <c r="O599" s="33"/>
      <c r="P599" s="179">
        <f t="shared" si="191"/>
        <v>0</v>
      </c>
      <c r="Q599" s="179">
        <v>0</v>
      </c>
      <c r="R599" s="179">
        <f t="shared" si="192"/>
        <v>0</v>
      </c>
      <c r="S599" s="179">
        <v>0</v>
      </c>
      <c r="T599" s="180">
        <f t="shared" si="193"/>
        <v>0</v>
      </c>
      <c r="AR599" s="15" t="s">
        <v>143</v>
      </c>
      <c r="AT599" s="15" t="s">
        <v>145</v>
      </c>
      <c r="AU599" s="15" t="s">
        <v>22</v>
      </c>
      <c r="AY599" s="15" t="s">
        <v>144</v>
      </c>
      <c r="BE599" s="181">
        <f t="shared" si="194"/>
        <v>0</v>
      </c>
      <c r="BF599" s="181">
        <f t="shared" si="195"/>
        <v>0</v>
      </c>
      <c r="BG599" s="181">
        <f t="shared" si="196"/>
        <v>0</v>
      </c>
      <c r="BH599" s="181">
        <f t="shared" si="197"/>
        <v>0</v>
      </c>
      <c r="BI599" s="181">
        <f t="shared" si="198"/>
        <v>0</v>
      </c>
      <c r="BJ599" s="15" t="s">
        <v>22</v>
      </c>
      <c r="BK599" s="181">
        <f t="shared" si="199"/>
        <v>0</v>
      </c>
      <c r="BL599" s="15" t="s">
        <v>143</v>
      </c>
      <c r="BM599" s="15" t="s">
        <v>4416</v>
      </c>
    </row>
    <row r="600" spans="2:65" s="1" customFormat="1" ht="22.5" customHeight="1">
      <c r="B600" s="32"/>
      <c r="C600" s="170" t="s">
        <v>4417</v>
      </c>
      <c r="D600" s="170" t="s">
        <v>145</v>
      </c>
      <c r="E600" s="171" t="s">
        <v>4418</v>
      </c>
      <c r="F600" s="172" t="s">
        <v>4419</v>
      </c>
      <c r="G600" s="173" t="s">
        <v>1903</v>
      </c>
      <c r="H600" s="174">
        <v>76</v>
      </c>
      <c r="I600" s="175"/>
      <c r="J600" s="176">
        <f t="shared" si="190"/>
        <v>0</v>
      </c>
      <c r="K600" s="172" t="s">
        <v>1286</v>
      </c>
      <c r="L600" s="52"/>
      <c r="M600" s="177" t="s">
        <v>20</v>
      </c>
      <c r="N600" s="178" t="s">
        <v>45</v>
      </c>
      <c r="O600" s="33"/>
      <c r="P600" s="179">
        <f t="shared" si="191"/>
        <v>0</v>
      </c>
      <c r="Q600" s="179">
        <v>0</v>
      </c>
      <c r="R600" s="179">
        <f t="shared" si="192"/>
        <v>0</v>
      </c>
      <c r="S600" s="179">
        <v>0</v>
      </c>
      <c r="T600" s="180">
        <f t="shared" si="193"/>
        <v>0</v>
      </c>
      <c r="AR600" s="15" t="s">
        <v>143</v>
      </c>
      <c r="AT600" s="15" t="s">
        <v>145</v>
      </c>
      <c r="AU600" s="15" t="s">
        <v>22</v>
      </c>
      <c r="AY600" s="15" t="s">
        <v>144</v>
      </c>
      <c r="BE600" s="181">
        <f t="shared" si="194"/>
        <v>0</v>
      </c>
      <c r="BF600" s="181">
        <f t="shared" si="195"/>
        <v>0</v>
      </c>
      <c r="BG600" s="181">
        <f t="shared" si="196"/>
        <v>0</v>
      </c>
      <c r="BH600" s="181">
        <f t="shared" si="197"/>
        <v>0</v>
      </c>
      <c r="BI600" s="181">
        <f t="shared" si="198"/>
        <v>0</v>
      </c>
      <c r="BJ600" s="15" t="s">
        <v>22</v>
      </c>
      <c r="BK600" s="181">
        <f t="shared" si="199"/>
        <v>0</v>
      </c>
      <c r="BL600" s="15" t="s">
        <v>143</v>
      </c>
      <c r="BM600" s="15" t="s">
        <v>4420</v>
      </c>
    </row>
    <row r="601" spans="2:65" s="1" customFormat="1" ht="22.5" customHeight="1">
      <c r="B601" s="32"/>
      <c r="C601" s="170" t="s">
        <v>4421</v>
      </c>
      <c r="D601" s="170" t="s">
        <v>145</v>
      </c>
      <c r="E601" s="171" t="s">
        <v>4422</v>
      </c>
      <c r="F601" s="172" t="s">
        <v>4423</v>
      </c>
      <c r="G601" s="173" t="s">
        <v>1903</v>
      </c>
      <c r="H601" s="174">
        <v>76</v>
      </c>
      <c r="I601" s="175"/>
      <c r="J601" s="176">
        <f t="shared" si="190"/>
        <v>0</v>
      </c>
      <c r="K601" s="172" t="s">
        <v>1286</v>
      </c>
      <c r="L601" s="52"/>
      <c r="M601" s="177" t="s">
        <v>20</v>
      </c>
      <c r="N601" s="178" t="s">
        <v>45</v>
      </c>
      <c r="O601" s="33"/>
      <c r="P601" s="179">
        <f t="shared" si="191"/>
        <v>0</v>
      </c>
      <c r="Q601" s="179">
        <v>0</v>
      </c>
      <c r="R601" s="179">
        <f t="shared" si="192"/>
        <v>0</v>
      </c>
      <c r="S601" s="179">
        <v>0</v>
      </c>
      <c r="T601" s="180">
        <f t="shared" si="193"/>
        <v>0</v>
      </c>
      <c r="AR601" s="15" t="s">
        <v>143</v>
      </c>
      <c r="AT601" s="15" t="s">
        <v>145</v>
      </c>
      <c r="AU601" s="15" t="s">
        <v>22</v>
      </c>
      <c r="AY601" s="15" t="s">
        <v>144</v>
      </c>
      <c r="BE601" s="181">
        <f t="shared" si="194"/>
        <v>0</v>
      </c>
      <c r="BF601" s="181">
        <f t="shared" si="195"/>
        <v>0</v>
      </c>
      <c r="BG601" s="181">
        <f t="shared" si="196"/>
        <v>0</v>
      </c>
      <c r="BH601" s="181">
        <f t="shared" si="197"/>
        <v>0</v>
      </c>
      <c r="BI601" s="181">
        <f t="shared" si="198"/>
        <v>0</v>
      </c>
      <c r="BJ601" s="15" t="s">
        <v>22</v>
      </c>
      <c r="BK601" s="181">
        <f t="shared" si="199"/>
        <v>0</v>
      </c>
      <c r="BL601" s="15" t="s">
        <v>143</v>
      </c>
      <c r="BM601" s="15" t="s">
        <v>4424</v>
      </c>
    </row>
    <row r="602" spans="2:65" s="1" customFormat="1" ht="22.5" customHeight="1">
      <c r="B602" s="32"/>
      <c r="C602" s="170" t="s">
        <v>4425</v>
      </c>
      <c r="D602" s="170" t="s">
        <v>145</v>
      </c>
      <c r="E602" s="171" t="s">
        <v>4426</v>
      </c>
      <c r="F602" s="172" t="s">
        <v>4427</v>
      </c>
      <c r="G602" s="173" t="s">
        <v>1903</v>
      </c>
      <c r="H602" s="174">
        <v>1</v>
      </c>
      <c r="I602" s="175"/>
      <c r="J602" s="176">
        <f t="shared" si="190"/>
        <v>0</v>
      </c>
      <c r="K602" s="172" t="s">
        <v>1286</v>
      </c>
      <c r="L602" s="52"/>
      <c r="M602" s="177" t="s">
        <v>20</v>
      </c>
      <c r="N602" s="178" t="s">
        <v>45</v>
      </c>
      <c r="O602" s="33"/>
      <c r="P602" s="179">
        <f t="shared" si="191"/>
        <v>0</v>
      </c>
      <c r="Q602" s="179">
        <v>0</v>
      </c>
      <c r="R602" s="179">
        <f t="shared" si="192"/>
        <v>0</v>
      </c>
      <c r="S602" s="179">
        <v>0</v>
      </c>
      <c r="T602" s="180">
        <f t="shared" si="193"/>
        <v>0</v>
      </c>
      <c r="AR602" s="15" t="s">
        <v>143</v>
      </c>
      <c r="AT602" s="15" t="s">
        <v>145</v>
      </c>
      <c r="AU602" s="15" t="s">
        <v>22</v>
      </c>
      <c r="AY602" s="15" t="s">
        <v>144</v>
      </c>
      <c r="BE602" s="181">
        <f t="shared" si="194"/>
        <v>0</v>
      </c>
      <c r="BF602" s="181">
        <f t="shared" si="195"/>
        <v>0</v>
      </c>
      <c r="BG602" s="181">
        <f t="shared" si="196"/>
        <v>0</v>
      </c>
      <c r="BH602" s="181">
        <f t="shared" si="197"/>
        <v>0</v>
      </c>
      <c r="BI602" s="181">
        <f t="shared" si="198"/>
        <v>0</v>
      </c>
      <c r="BJ602" s="15" t="s">
        <v>22</v>
      </c>
      <c r="BK602" s="181">
        <f t="shared" si="199"/>
        <v>0</v>
      </c>
      <c r="BL602" s="15" t="s">
        <v>143</v>
      </c>
      <c r="BM602" s="15" t="s">
        <v>4428</v>
      </c>
    </row>
    <row r="603" spans="2:65" s="1" customFormat="1" ht="22.5" customHeight="1">
      <c r="B603" s="32"/>
      <c r="C603" s="170" t="s">
        <v>4429</v>
      </c>
      <c r="D603" s="170" t="s">
        <v>145</v>
      </c>
      <c r="E603" s="171" t="s">
        <v>4430</v>
      </c>
      <c r="F603" s="172" t="s">
        <v>4431</v>
      </c>
      <c r="G603" s="173" t="s">
        <v>1903</v>
      </c>
      <c r="H603" s="174">
        <v>20</v>
      </c>
      <c r="I603" s="175"/>
      <c r="J603" s="176">
        <f t="shared" si="190"/>
        <v>0</v>
      </c>
      <c r="K603" s="172" t="s">
        <v>1286</v>
      </c>
      <c r="L603" s="52"/>
      <c r="M603" s="177" t="s">
        <v>20</v>
      </c>
      <c r="N603" s="178" t="s">
        <v>45</v>
      </c>
      <c r="O603" s="33"/>
      <c r="P603" s="179">
        <f t="shared" si="191"/>
        <v>0</v>
      </c>
      <c r="Q603" s="179">
        <v>0</v>
      </c>
      <c r="R603" s="179">
        <f t="shared" si="192"/>
        <v>0</v>
      </c>
      <c r="S603" s="179">
        <v>0</v>
      </c>
      <c r="T603" s="180">
        <f t="shared" si="193"/>
        <v>0</v>
      </c>
      <c r="AR603" s="15" t="s">
        <v>143</v>
      </c>
      <c r="AT603" s="15" t="s">
        <v>145</v>
      </c>
      <c r="AU603" s="15" t="s">
        <v>22</v>
      </c>
      <c r="AY603" s="15" t="s">
        <v>144</v>
      </c>
      <c r="BE603" s="181">
        <f t="shared" si="194"/>
        <v>0</v>
      </c>
      <c r="BF603" s="181">
        <f t="shared" si="195"/>
        <v>0</v>
      </c>
      <c r="BG603" s="181">
        <f t="shared" si="196"/>
        <v>0</v>
      </c>
      <c r="BH603" s="181">
        <f t="shared" si="197"/>
        <v>0</v>
      </c>
      <c r="BI603" s="181">
        <f t="shared" si="198"/>
        <v>0</v>
      </c>
      <c r="BJ603" s="15" t="s">
        <v>22</v>
      </c>
      <c r="BK603" s="181">
        <f t="shared" si="199"/>
        <v>0</v>
      </c>
      <c r="BL603" s="15" t="s">
        <v>143</v>
      </c>
      <c r="BM603" s="15" t="s">
        <v>4432</v>
      </c>
    </row>
    <row r="604" spans="2:65" s="1" customFormat="1" ht="22.5" customHeight="1">
      <c r="B604" s="32"/>
      <c r="C604" s="170" t="s">
        <v>4433</v>
      </c>
      <c r="D604" s="170" t="s">
        <v>145</v>
      </c>
      <c r="E604" s="171" t="s">
        <v>4434</v>
      </c>
      <c r="F604" s="172" t="s">
        <v>4435</v>
      </c>
      <c r="G604" s="173" t="s">
        <v>376</v>
      </c>
      <c r="H604" s="174">
        <v>2</v>
      </c>
      <c r="I604" s="175"/>
      <c r="J604" s="176">
        <f t="shared" si="190"/>
        <v>0</v>
      </c>
      <c r="K604" s="172" t="s">
        <v>149</v>
      </c>
      <c r="L604" s="52"/>
      <c r="M604" s="177" t="s">
        <v>20</v>
      </c>
      <c r="N604" s="178" t="s">
        <v>45</v>
      </c>
      <c r="O604" s="33"/>
      <c r="P604" s="179">
        <f t="shared" si="191"/>
        <v>0</v>
      </c>
      <c r="Q604" s="179">
        <v>0</v>
      </c>
      <c r="R604" s="179">
        <f t="shared" si="192"/>
        <v>0</v>
      </c>
      <c r="S604" s="179">
        <v>0</v>
      </c>
      <c r="T604" s="180">
        <f t="shared" si="193"/>
        <v>0</v>
      </c>
      <c r="AR604" s="15" t="s">
        <v>143</v>
      </c>
      <c r="AT604" s="15" t="s">
        <v>145</v>
      </c>
      <c r="AU604" s="15" t="s">
        <v>22</v>
      </c>
      <c r="AY604" s="15" t="s">
        <v>144</v>
      </c>
      <c r="BE604" s="181">
        <f t="shared" si="194"/>
        <v>0</v>
      </c>
      <c r="BF604" s="181">
        <f t="shared" si="195"/>
        <v>0</v>
      </c>
      <c r="BG604" s="181">
        <f t="shared" si="196"/>
        <v>0</v>
      </c>
      <c r="BH604" s="181">
        <f t="shared" si="197"/>
        <v>0</v>
      </c>
      <c r="BI604" s="181">
        <f t="shared" si="198"/>
        <v>0</v>
      </c>
      <c r="BJ604" s="15" t="s">
        <v>22</v>
      </c>
      <c r="BK604" s="181">
        <f t="shared" si="199"/>
        <v>0</v>
      </c>
      <c r="BL604" s="15" t="s">
        <v>143</v>
      </c>
      <c r="BM604" s="15" t="s">
        <v>4436</v>
      </c>
    </row>
    <row r="605" spans="2:65" s="1" customFormat="1" ht="22.5" customHeight="1">
      <c r="B605" s="32"/>
      <c r="C605" s="170" t="s">
        <v>4437</v>
      </c>
      <c r="D605" s="170" t="s">
        <v>145</v>
      </c>
      <c r="E605" s="171" t="s">
        <v>4438</v>
      </c>
      <c r="F605" s="172" t="s">
        <v>4439</v>
      </c>
      <c r="G605" s="173" t="s">
        <v>192</v>
      </c>
      <c r="H605" s="174">
        <v>7</v>
      </c>
      <c r="I605" s="175"/>
      <c r="J605" s="176">
        <f t="shared" si="190"/>
        <v>0</v>
      </c>
      <c r="K605" s="172" t="s">
        <v>1286</v>
      </c>
      <c r="L605" s="52"/>
      <c r="M605" s="177" t="s">
        <v>20</v>
      </c>
      <c r="N605" s="178" t="s">
        <v>45</v>
      </c>
      <c r="O605" s="33"/>
      <c r="P605" s="179">
        <f t="shared" si="191"/>
        <v>0</v>
      </c>
      <c r="Q605" s="179">
        <v>0</v>
      </c>
      <c r="R605" s="179">
        <f t="shared" si="192"/>
        <v>0</v>
      </c>
      <c r="S605" s="179">
        <v>0</v>
      </c>
      <c r="T605" s="180">
        <f t="shared" si="193"/>
        <v>0</v>
      </c>
      <c r="AR605" s="15" t="s">
        <v>143</v>
      </c>
      <c r="AT605" s="15" t="s">
        <v>145</v>
      </c>
      <c r="AU605" s="15" t="s">
        <v>22</v>
      </c>
      <c r="AY605" s="15" t="s">
        <v>144</v>
      </c>
      <c r="BE605" s="181">
        <f t="shared" si="194"/>
        <v>0</v>
      </c>
      <c r="BF605" s="181">
        <f t="shared" si="195"/>
        <v>0</v>
      </c>
      <c r="BG605" s="181">
        <f t="shared" si="196"/>
        <v>0</v>
      </c>
      <c r="BH605" s="181">
        <f t="shared" si="197"/>
        <v>0</v>
      </c>
      <c r="BI605" s="181">
        <f t="shared" si="198"/>
        <v>0</v>
      </c>
      <c r="BJ605" s="15" t="s">
        <v>22</v>
      </c>
      <c r="BK605" s="181">
        <f t="shared" si="199"/>
        <v>0</v>
      </c>
      <c r="BL605" s="15" t="s">
        <v>143</v>
      </c>
      <c r="BM605" s="15" t="s">
        <v>4440</v>
      </c>
    </row>
    <row r="606" spans="2:65" s="1" customFormat="1" ht="22.5" customHeight="1">
      <c r="B606" s="32"/>
      <c r="C606" s="170" t="s">
        <v>4441</v>
      </c>
      <c r="D606" s="170" t="s">
        <v>145</v>
      </c>
      <c r="E606" s="171" t="s">
        <v>4442</v>
      </c>
      <c r="F606" s="172" t="s">
        <v>4443</v>
      </c>
      <c r="G606" s="173" t="s">
        <v>1903</v>
      </c>
      <c r="H606" s="174">
        <v>7</v>
      </c>
      <c r="I606" s="175"/>
      <c r="J606" s="176">
        <f t="shared" si="190"/>
        <v>0</v>
      </c>
      <c r="K606" s="172" t="s">
        <v>1286</v>
      </c>
      <c r="L606" s="52"/>
      <c r="M606" s="177" t="s">
        <v>20</v>
      </c>
      <c r="N606" s="178" t="s">
        <v>45</v>
      </c>
      <c r="O606" s="33"/>
      <c r="P606" s="179">
        <f t="shared" si="191"/>
        <v>0</v>
      </c>
      <c r="Q606" s="179">
        <v>0</v>
      </c>
      <c r="R606" s="179">
        <f t="shared" si="192"/>
        <v>0</v>
      </c>
      <c r="S606" s="179">
        <v>0</v>
      </c>
      <c r="T606" s="180">
        <f t="shared" si="193"/>
        <v>0</v>
      </c>
      <c r="AR606" s="15" t="s">
        <v>143</v>
      </c>
      <c r="AT606" s="15" t="s">
        <v>145</v>
      </c>
      <c r="AU606" s="15" t="s">
        <v>22</v>
      </c>
      <c r="AY606" s="15" t="s">
        <v>144</v>
      </c>
      <c r="BE606" s="181">
        <f t="shared" si="194"/>
        <v>0</v>
      </c>
      <c r="BF606" s="181">
        <f t="shared" si="195"/>
        <v>0</v>
      </c>
      <c r="BG606" s="181">
        <f t="shared" si="196"/>
        <v>0</v>
      </c>
      <c r="BH606" s="181">
        <f t="shared" si="197"/>
        <v>0</v>
      </c>
      <c r="BI606" s="181">
        <f t="shared" si="198"/>
        <v>0</v>
      </c>
      <c r="BJ606" s="15" t="s">
        <v>22</v>
      </c>
      <c r="BK606" s="181">
        <f t="shared" si="199"/>
        <v>0</v>
      </c>
      <c r="BL606" s="15" t="s">
        <v>143</v>
      </c>
      <c r="BM606" s="15" t="s">
        <v>4444</v>
      </c>
    </row>
    <row r="607" spans="2:65" s="1" customFormat="1" ht="22.5" customHeight="1">
      <c r="B607" s="32"/>
      <c r="C607" s="170" t="s">
        <v>4445</v>
      </c>
      <c r="D607" s="170" t="s">
        <v>145</v>
      </c>
      <c r="E607" s="171" t="s">
        <v>4446</v>
      </c>
      <c r="F607" s="172" t="s">
        <v>4447</v>
      </c>
      <c r="G607" s="173" t="s">
        <v>1903</v>
      </c>
      <c r="H607" s="174">
        <v>1</v>
      </c>
      <c r="I607" s="175"/>
      <c r="J607" s="176">
        <f t="shared" si="190"/>
        <v>0</v>
      </c>
      <c r="K607" s="172" t="s">
        <v>1286</v>
      </c>
      <c r="L607" s="52"/>
      <c r="M607" s="177" t="s">
        <v>20</v>
      </c>
      <c r="N607" s="178" t="s">
        <v>45</v>
      </c>
      <c r="O607" s="33"/>
      <c r="P607" s="179">
        <f t="shared" si="191"/>
        <v>0</v>
      </c>
      <c r="Q607" s="179">
        <v>0</v>
      </c>
      <c r="R607" s="179">
        <f t="shared" si="192"/>
        <v>0</v>
      </c>
      <c r="S607" s="179">
        <v>0</v>
      </c>
      <c r="T607" s="180">
        <f t="shared" si="193"/>
        <v>0</v>
      </c>
      <c r="AR607" s="15" t="s">
        <v>143</v>
      </c>
      <c r="AT607" s="15" t="s">
        <v>145</v>
      </c>
      <c r="AU607" s="15" t="s">
        <v>22</v>
      </c>
      <c r="AY607" s="15" t="s">
        <v>144</v>
      </c>
      <c r="BE607" s="181">
        <f t="shared" si="194"/>
        <v>0</v>
      </c>
      <c r="BF607" s="181">
        <f t="shared" si="195"/>
        <v>0</v>
      </c>
      <c r="BG607" s="181">
        <f t="shared" si="196"/>
        <v>0</v>
      </c>
      <c r="BH607" s="181">
        <f t="shared" si="197"/>
        <v>0</v>
      </c>
      <c r="BI607" s="181">
        <f t="shared" si="198"/>
        <v>0</v>
      </c>
      <c r="BJ607" s="15" t="s">
        <v>22</v>
      </c>
      <c r="BK607" s="181">
        <f t="shared" si="199"/>
        <v>0</v>
      </c>
      <c r="BL607" s="15" t="s">
        <v>143</v>
      </c>
      <c r="BM607" s="15" t="s">
        <v>4448</v>
      </c>
    </row>
    <row r="608" spans="2:65" s="1" customFormat="1" ht="22.5" customHeight="1">
      <c r="B608" s="32"/>
      <c r="C608" s="170" t="s">
        <v>4449</v>
      </c>
      <c r="D608" s="170" t="s">
        <v>145</v>
      </c>
      <c r="E608" s="171" t="s">
        <v>4450</v>
      </c>
      <c r="F608" s="172" t="s">
        <v>4451</v>
      </c>
      <c r="G608" s="173" t="s">
        <v>1903</v>
      </c>
      <c r="H608" s="174">
        <v>49</v>
      </c>
      <c r="I608" s="175"/>
      <c r="J608" s="176">
        <f t="shared" si="190"/>
        <v>0</v>
      </c>
      <c r="K608" s="172" t="s">
        <v>1286</v>
      </c>
      <c r="L608" s="52"/>
      <c r="M608" s="177" t="s">
        <v>20</v>
      </c>
      <c r="N608" s="178" t="s">
        <v>45</v>
      </c>
      <c r="O608" s="33"/>
      <c r="P608" s="179">
        <f t="shared" si="191"/>
        <v>0</v>
      </c>
      <c r="Q608" s="179">
        <v>0</v>
      </c>
      <c r="R608" s="179">
        <f t="shared" si="192"/>
        <v>0</v>
      </c>
      <c r="S608" s="179">
        <v>0</v>
      </c>
      <c r="T608" s="180">
        <f t="shared" si="193"/>
        <v>0</v>
      </c>
      <c r="AR608" s="15" t="s">
        <v>143</v>
      </c>
      <c r="AT608" s="15" t="s">
        <v>145</v>
      </c>
      <c r="AU608" s="15" t="s">
        <v>22</v>
      </c>
      <c r="AY608" s="15" t="s">
        <v>144</v>
      </c>
      <c r="BE608" s="181">
        <f t="shared" si="194"/>
        <v>0</v>
      </c>
      <c r="BF608" s="181">
        <f t="shared" si="195"/>
        <v>0</v>
      </c>
      <c r="BG608" s="181">
        <f t="shared" si="196"/>
        <v>0</v>
      </c>
      <c r="BH608" s="181">
        <f t="shared" si="197"/>
        <v>0</v>
      </c>
      <c r="BI608" s="181">
        <f t="shared" si="198"/>
        <v>0</v>
      </c>
      <c r="BJ608" s="15" t="s">
        <v>22</v>
      </c>
      <c r="BK608" s="181">
        <f t="shared" si="199"/>
        <v>0</v>
      </c>
      <c r="BL608" s="15" t="s">
        <v>143</v>
      </c>
      <c r="BM608" s="15" t="s">
        <v>4452</v>
      </c>
    </row>
    <row r="609" spans="2:65" s="1" customFormat="1" ht="22.5" customHeight="1">
      <c r="B609" s="32"/>
      <c r="C609" s="170" t="s">
        <v>4453</v>
      </c>
      <c r="D609" s="170" t="s">
        <v>145</v>
      </c>
      <c r="E609" s="171" t="s">
        <v>4454</v>
      </c>
      <c r="F609" s="172" t="s">
        <v>4455</v>
      </c>
      <c r="G609" s="173" t="s">
        <v>1903</v>
      </c>
      <c r="H609" s="174">
        <v>9</v>
      </c>
      <c r="I609" s="175"/>
      <c r="J609" s="176">
        <f t="shared" si="190"/>
        <v>0</v>
      </c>
      <c r="K609" s="172" t="s">
        <v>1286</v>
      </c>
      <c r="L609" s="52"/>
      <c r="M609" s="177" t="s">
        <v>20</v>
      </c>
      <c r="N609" s="178" t="s">
        <v>45</v>
      </c>
      <c r="O609" s="33"/>
      <c r="P609" s="179">
        <f t="shared" si="191"/>
        <v>0</v>
      </c>
      <c r="Q609" s="179">
        <v>0</v>
      </c>
      <c r="R609" s="179">
        <f t="shared" si="192"/>
        <v>0</v>
      </c>
      <c r="S609" s="179">
        <v>0</v>
      </c>
      <c r="T609" s="180">
        <f t="shared" si="193"/>
        <v>0</v>
      </c>
      <c r="AR609" s="15" t="s">
        <v>143</v>
      </c>
      <c r="AT609" s="15" t="s">
        <v>145</v>
      </c>
      <c r="AU609" s="15" t="s">
        <v>22</v>
      </c>
      <c r="AY609" s="15" t="s">
        <v>144</v>
      </c>
      <c r="BE609" s="181">
        <f t="shared" si="194"/>
        <v>0</v>
      </c>
      <c r="BF609" s="181">
        <f t="shared" si="195"/>
        <v>0</v>
      </c>
      <c r="BG609" s="181">
        <f t="shared" si="196"/>
        <v>0</v>
      </c>
      <c r="BH609" s="181">
        <f t="shared" si="197"/>
        <v>0</v>
      </c>
      <c r="BI609" s="181">
        <f t="shared" si="198"/>
        <v>0</v>
      </c>
      <c r="BJ609" s="15" t="s">
        <v>22</v>
      </c>
      <c r="BK609" s="181">
        <f t="shared" si="199"/>
        <v>0</v>
      </c>
      <c r="BL609" s="15" t="s">
        <v>143</v>
      </c>
      <c r="BM609" s="15" t="s">
        <v>4456</v>
      </c>
    </row>
    <row r="610" spans="2:65" s="1" customFormat="1" ht="22.5" customHeight="1">
      <c r="B610" s="32"/>
      <c r="C610" s="170" t="s">
        <v>4457</v>
      </c>
      <c r="D610" s="170" t="s">
        <v>145</v>
      </c>
      <c r="E610" s="171" t="s">
        <v>4458</v>
      </c>
      <c r="F610" s="172" t="s">
        <v>4459</v>
      </c>
      <c r="G610" s="173" t="s">
        <v>192</v>
      </c>
      <c r="H610" s="174">
        <v>91.05</v>
      </c>
      <c r="I610" s="175"/>
      <c r="J610" s="176">
        <f t="shared" si="190"/>
        <v>0</v>
      </c>
      <c r="K610" s="172" t="s">
        <v>1286</v>
      </c>
      <c r="L610" s="52"/>
      <c r="M610" s="177" t="s">
        <v>20</v>
      </c>
      <c r="N610" s="178" t="s">
        <v>45</v>
      </c>
      <c r="O610" s="33"/>
      <c r="P610" s="179">
        <f t="shared" si="191"/>
        <v>0</v>
      </c>
      <c r="Q610" s="179">
        <v>0</v>
      </c>
      <c r="R610" s="179">
        <f t="shared" si="192"/>
        <v>0</v>
      </c>
      <c r="S610" s="179">
        <v>0</v>
      </c>
      <c r="T610" s="180">
        <f t="shared" si="193"/>
        <v>0</v>
      </c>
      <c r="AR610" s="15" t="s">
        <v>143</v>
      </c>
      <c r="AT610" s="15" t="s">
        <v>145</v>
      </c>
      <c r="AU610" s="15" t="s">
        <v>22</v>
      </c>
      <c r="AY610" s="15" t="s">
        <v>144</v>
      </c>
      <c r="BE610" s="181">
        <f t="shared" si="194"/>
        <v>0</v>
      </c>
      <c r="BF610" s="181">
        <f t="shared" si="195"/>
        <v>0</v>
      </c>
      <c r="BG610" s="181">
        <f t="shared" si="196"/>
        <v>0</v>
      </c>
      <c r="BH610" s="181">
        <f t="shared" si="197"/>
        <v>0</v>
      </c>
      <c r="BI610" s="181">
        <f t="shared" si="198"/>
        <v>0</v>
      </c>
      <c r="BJ610" s="15" t="s">
        <v>22</v>
      </c>
      <c r="BK610" s="181">
        <f t="shared" si="199"/>
        <v>0</v>
      </c>
      <c r="BL610" s="15" t="s">
        <v>143</v>
      </c>
      <c r="BM610" s="15" t="s">
        <v>4460</v>
      </c>
    </row>
    <row r="611" spans="2:65" s="1" customFormat="1" ht="22.5" customHeight="1">
      <c r="B611" s="32"/>
      <c r="C611" s="170" t="s">
        <v>4461</v>
      </c>
      <c r="D611" s="170" t="s">
        <v>145</v>
      </c>
      <c r="E611" s="171" t="s">
        <v>4462</v>
      </c>
      <c r="F611" s="172" t="s">
        <v>4463</v>
      </c>
      <c r="G611" s="173" t="s">
        <v>1903</v>
      </c>
      <c r="H611" s="174">
        <v>118</v>
      </c>
      <c r="I611" s="175"/>
      <c r="J611" s="176">
        <f t="shared" si="190"/>
        <v>0</v>
      </c>
      <c r="K611" s="172" t="s">
        <v>1286</v>
      </c>
      <c r="L611" s="52"/>
      <c r="M611" s="177" t="s">
        <v>20</v>
      </c>
      <c r="N611" s="178" t="s">
        <v>45</v>
      </c>
      <c r="O611" s="33"/>
      <c r="P611" s="179">
        <f t="shared" si="191"/>
        <v>0</v>
      </c>
      <c r="Q611" s="179">
        <v>0</v>
      </c>
      <c r="R611" s="179">
        <f t="shared" si="192"/>
        <v>0</v>
      </c>
      <c r="S611" s="179">
        <v>0</v>
      </c>
      <c r="T611" s="180">
        <f t="shared" si="193"/>
        <v>0</v>
      </c>
      <c r="AR611" s="15" t="s">
        <v>143</v>
      </c>
      <c r="AT611" s="15" t="s">
        <v>145</v>
      </c>
      <c r="AU611" s="15" t="s">
        <v>22</v>
      </c>
      <c r="AY611" s="15" t="s">
        <v>144</v>
      </c>
      <c r="BE611" s="181">
        <f t="shared" si="194"/>
        <v>0</v>
      </c>
      <c r="BF611" s="181">
        <f t="shared" si="195"/>
        <v>0</v>
      </c>
      <c r="BG611" s="181">
        <f t="shared" si="196"/>
        <v>0</v>
      </c>
      <c r="BH611" s="181">
        <f t="shared" si="197"/>
        <v>0</v>
      </c>
      <c r="BI611" s="181">
        <f t="shared" si="198"/>
        <v>0</v>
      </c>
      <c r="BJ611" s="15" t="s">
        <v>22</v>
      </c>
      <c r="BK611" s="181">
        <f t="shared" si="199"/>
        <v>0</v>
      </c>
      <c r="BL611" s="15" t="s">
        <v>143</v>
      </c>
      <c r="BM611" s="15" t="s">
        <v>4464</v>
      </c>
    </row>
    <row r="612" spans="2:65" s="1" customFormat="1" ht="22.5" customHeight="1">
      <c r="B612" s="32"/>
      <c r="C612" s="170" t="s">
        <v>4465</v>
      </c>
      <c r="D612" s="170" t="s">
        <v>145</v>
      </c>
      <c r="E612" s="171" t="s">
        <v>4466</v>
      </c>
      <c r="F612" s="172" t="s">
        <v>4467</v>
      </c>
      <c r="G612" s="173" t="s">
        <v>1980</v>
      </c>
      <c r="H612" s="174">
        <v>4.85</v>
      </c>
      <c r="I612" s="175"/>
      <c r="J612" s="176">
        <f t="shared" si="190"/>
        <v>0</v>
      </c>
      <c r="K612" s="172" t="s">
        <v>1286</v>
      </c>
      <c r="L612" s="52"/>
      <c r="M612" s="177" t="s">
        <v>20</v>
      </c>
      <c r="N612" s="178" t="s">
        <v>45</v>
      </c>
      <c r="O612" s="33"/>
      <c r="P612" s="179">
        <f t="shared" si="191"/>
        <v>0</v>
      </c>
      <c r="Q612" s="179">
        <v>0</v>
      </c>
      <c r="R612" s="179">
        <f t="shared" si="192"/>
        <v>0</v>
      </c>
      <c r="S612" s="179">
        <v>0</v>
      </c>
      <c r="T612" s="180">
        <f t="shared" si="193"/>
        <v>0</v>
      </c>
      <c r="AR612" s="15" t="s">
        <v>143</v>
      </c>
      <c r="AT612" s="15" t="s">
        <v>145</v>
      </c>
      <c r="AU612" s="15" t="s">
        <v>22</v>
      </c>
      <c r="AY612" s="15" t="s">
        <v>144</v>
      </c>
      <c r="BE612" s="181">
        <f t="shared" si="194"/>
        <v>0</v>
      </c>
      <c r="BF612" s="181">
        <f t="shared" si="195"/>
        <v>0</v>
      </c>
      <c r="BG612" s="181">
        <f t="shared" si="196"/>
        <v>0</v>
      </c>
      <c r="BH612" s="181">
        <f t="shared" si="197"/>
        <v>0</v>
      </c>
      <c r="BI612" s="181">
        <f t="shared" si="198"/>
        <v>0</v>
      </c>
      <c r="BJ612" s="15" t="s">
        <v>22</v>
      </c>
      <c r="BK612" s="181">
        <f t="shared" si="199"/>
        <v>0</v>
      </c>
      <c r="BL612" s="15" t="s">
        <v>143</v>
      </c>
      <c r="BM612" s="15" t="s">
        <v>4468</v>
      </c>
    </row>
    <row r="613" spans="2:63" s="9" customFormat="1" ht="37.35" customHeight="1">
      <c r="B613" s="156"/>
      <c r="C613" s="157"/>
      <c r="D613" s="158" t="s">
        <v>73</v>
      </c>
      <c r="E613" s="159" t="s">
        <v>4469</v>
      </c>
      <c r="F613" s="159" t="s">
        <v>4470</v>
      </c>
      <c r="G613" s="157"/>
      <c r="H613" s="157"/>
      <c r="I613" s="160"/>
      <c r="J613" s="161">
        <f>BK613</f>
        <v>0</v>
      </c>
      <c r="K613" s="157"/>
      <c r="L613" s="162"/>
      <c r="M613" s="163"/>
      <c r="N613" s="164"/>
      <c r="O613" s="164"/>
      <c r="P613" s="165">
        <f>SUM(P614:P641)</f>
        <v>0</v>
      </c>
      <c r="Q613" s="164"/>
      <c r="R613" s="165">
        <f>SUM(R614:R641)</f>
        <v>0</v>
      </c>
      <c r="S613" s="164"/>
      <c r="T613" s="166">
        <f>SUM(T614:T641)</f>
        <v>0</v>
      </c>
      <c r="AR613" s="167" t="s">
        <v>143</v>
      </c>
      <c r="AT613" s="168" t="s">
        <v>73</v>
      </c>
      <c r="AU613" s="168" t="s">
        <v>74</v>
      </c>
      <c r="AY613" s="167" t="s">
        <v>144</v>
      </c>
      <c r="BK613" s="169">
        <f>SUM(BK614:BK641)</f>
        <v>0</v>
      </c>
    </row>
    <row r="614" spans="2:65" s="1" customFormat="1" ht="22.5" customHeight="1">
      <c r="B614" s="32"/>
      <c r="C614" s="170" t="s">
        <v>4471</v>
      </c>
      <c r="D614" s="170" t="s">
        <v>145</v>
      </c>
      <c r="E614" s="171" t="s">
        <v>4472</v>
      </c>
      <c r="F614" s="172" t="s">
        <v>4473</v>
      </c>
      <c r="G614" s="173" t="s">
        <v>1903</v>
      </c>
      <c r="H614" s="174">
        <v>1</v>
      </c>
      <c r="I614" s="175"/>
      <c r="J614" s="176">
        <f aca="true" t="shared" si="200" ref="J614:J641">ROUND(I614*H614,2)</f>
        <v>0</v>
      </c>
      <c r="K614" s="172" t="s">
        <v>149</v>
      </c>
      <c r="L614" s="52"/>
      <c r="M614" s="177" t="s">
        <v>20</v>
      </c>
      <c r="N614" s="178" t="s">
        <v>45</v>
      </c>
      <c r="O614" s="33"/>
      <c r="P614" s="179">
        <f aca="true" t="shared" si="201" ref="P614:P641">O614*H614</f>
        <v>0</v>
      </c>
      <c r="Q614" s="179">
        <v>0</v>
      </c>
      <c r="R614" s="179">
        <f aca="true" t="shared" si="202" ref="R614:R641">Q614*H614</f>
        <v>0</v>
      </c>
      <c r="S614" s="179">
        <v>0</v>
      </c>
      <c r="T614" s="180">
        <f aca="true" t="shared" si="203" ref="T614:T641">S614*H614</f>
        <v>0</v>
      </c>
      <c r="AR614" s="15" t="s">
        <v>143</v>
      </c>
      <c r="AT614" s="15" t="s">
        <v>145</v>
      </c>
      <c r="AU614" s="15" t="s">
        <v>22</v>
      </c>
      <c r="AY614" s="15" t="s">
        <v>144</v>
      </c>
      <c r="BE614" s="181">
        <f aca="true" t="shared" si="204" ref="BE614:BE641">IF(N614="základní",J614,0)</f>
        <v>0</v>
      </c>
      <c r="BF614" s="181">
        <f aca="true" t="shared" si="205" ref="BF614:BF641">IF(N614="snížená",J614,0)</f>
        <v>0</v>
      </c>
      <c r="BG614" s="181">
        <f aca="true" t="shared" si="206" ref="BG614:BG641">IF(N614="zákl. přenesená",J614,0)</f>
        <v>0</v>
      </c>
      <c r="BH614" s="181">
        <f aca="true" t="shared" si="207" ref="BH614:BH641">IF(N614="sníž. přenesená",J614,0)</f>
        <v>0</v>
      </c>
      <c r="BI614" s="181">
        <f aca="true" t="shared" si="208" ref="BI614:BI641">IF(N614="nulová",J614,0)</f>
        <v>0</v>
      </c>
      <c r="BJ614" s="15" t="s">
        <v>22</v>
      </c>
      <c r="BK614" s="181">
        <f aca="true" t="shared" si="209" ref="BK614:BK641">ROUND(I614*H614,2)</f>
        <v>0</v>
      </c>
      <c r="BL614" s="15" t="s">
        <v>143</v>
      </c>
      <c r="BM614" s="15" t="s">
        <v>4474</v>
      </c>
    </row>
    <row r="615" spans="2:65" s="1" customFormat="1" ht="22.5" customHeight="1">
      <c r="B615" s="32"/>
      <c r="C615" s="170" t="s">
        <v>4475</v>
      </c>
      <c r="D615" s="170" t="s">
        <v>145</v>
      </c>
      <c r="E615" s="171" t="s">
        <v>4476</v>
      </c>
      <c r="F615" s="172" t="s">
        <v>4477</v>
      </c>
      <c r="G615" s="173" t="s">
        <v>1903</v>
      </c>
      <c r="H615" s="174">
        <v>1</v>
      </c>
      <c r="I615" s="175"/>
      <c r="J615" s="176">
        <f t="shared" si="200"/>
        <v>0</v>
      </c>
      <c r="K615" s="172" t="s">
        <v>149</v>
      </c>
      <c r="L615" s="52"/>
      <c r="M615" s="177" t="s">
        <v>20</v>
      </c>
      <c r="N615" s="178" t="s">
        <v>45</v>
      </c>
      <c r="O615" s="33"/>
      <c r="P615" s="179">
        <f t="shared" si="201"/>
        <v>0</v>
      </c>
      <c r="Q615" s="179">
        <v>0</v>
      </c>
      <c r="R615" s="179">
        <f t="shared" si="202"/>
        <v>0</v>
      </c>
      <c r="S615" s="179">
        <v>0</v>
      </c>
      <c r="T615" s="180">
        <f t="shared" si="203"/>
        <v>0</v>
      </c>
      <c r="AR615" s="15" t="s">
        <v>143</v>
      </c>
      <c r="AT615" s="15" t="s">
        <v>145</v>
      </c>
      <c r="AU615" s="15" t="s">
        <v>22</v>
      </c>
      <c r="AY615" s="15" t="s">
        <v>144</v>
      </c>
      <c r="BE615" s="181">
        <f t="shared" si="204"/>
        <v>0</v>
      </c>
      <c r="BF615" s="181">
        <f t="shared" si="205"/>
        <v>0</v>
      </c>
      <c r="BG615" s="181">
        <f t="shared" si="206"/>
        <v>0</v>
      </c>
      <c r="BH615" s="181">
        <f t="shared" si="207"/>
        <v>0</v>
      </c>
      <c r="BI615" s="181">
        <f t="shared" si="208"/>
        <v>0</v>
      </c>
      <c r="BJ615" s="15" t="s">
        <v>22</v>
      </c>
      <c r="BK615" s="181">
        <f t="shared" si="209"/>
        <v>0</v>
      </c>
      <c r="BL615" s="15" t="s">
        <v>143</v>
      </c>
      <c r="BM615" s="15" t="s">
        <v>4478</v>
      </c>
    </row>
    <row r="616" spans="2:65" s="1" customFormat="1" ht="22.5" customHeight="1">
      <c r="B616" s="32"/>
      <c r="C616" s="170" t="s">
        <v>4479</v>
      </c>
      <c r="D616" s="170" t="s">
        <v>145</v>
      </c>
      <c r="E616" s="171" t="s">
        <v>4480</v>
      </c>
      <c r="F616" s="172" t="s">
        <v>4481</v>
      </c>
      <c r="G616" s="173" t="s">
        <v>1903</v>
      </c>
      <c r="H616" s="174">
        <v>1</v>
      </c>
      <c r="I616" s="175"/>
      <c r="J616" s="176">
        <f t="shared" si="200"/>
        <v>0</v>
      </c>
      <c r="K616" s="172" t="s">
        <v>149</v>
      </c>
      <c r="L616" s="52"/>
      <c r="M616" s="177" t="s">
        <v>20</v>
      </c>
      <c r="N616" s="178" t="s">
        <v>45</v>
      </c>
      <c r="O616" s="33"/>
      <c r="P616" s="179">
        <f t="shared" si="201"/>
        <v>0</v>
      </c>
      <c r="Q616" s="179">
        <v>0</v>
      </c>
      <c r="R616" s="179">
        <f t="shared" si="202"/>
        <v>0</v>
      </c>
      <c r="S616" s="179">
        <v>0</v>
      </c>
      <c r="T616" s="180">
        <f t="shared" si="203"/>
        <v>0</v>
      </c>
      <c r="AR616" s="15" t="s">
        <v>143</v>
      </c>
      <c r="AT616" s="15" t="s">
        <v>145</v>
      </c>
      <c r="AU616" s="15" t="s">
        <v>22</v>
      </c>
      <c r="AY616" s="15" t="s">
        <v>144</v>
      </c>
      <c r="BE616" s="181">
        <f t="shared" si="204"/>
        <v>0</v>
      </c>
      <c r="BF616" s="181">
        <f t="shared" si="205"/>
        <v>0</v>
      </c>
      <c r="BG616" s="181">
        <f t="shared" si="206"/>
        <v>0</v>
      </c>
      <c r="BH616" s="181">
        <f t="shared" si="207"/>
        <v>0</v>
      </c>
      <c r="BI616" s="181">
        <f t="shared" si="208"/>
        <v>0</v>
      </c>
      <c r="BJ616" s="15" t="s">
        <v>22</v>
      </c>
      <c r="BK616" s="181">
        <f t="shared" si="209"/>
        <v>0</v>
      </c>
      <c r="BL616" s="15" t="s">
        <v>143</v>
      </c>
      <c r="BM616" s="15" t="s">
        <v>4482</v>
      </c>
    </row>
    <row r="617" spans="2:65" s="1" customFormat="1" ht="22.5" customHeight="1">
      <c r="B617" s="32"/>
      <c r="C617" s="170" t="s">
        <v>4483</v>
      </c>
      <c r="D617" s="170" t="s">
        <v>145</v>
      </c>
      <c r="E617" s="171" t="s">
        <v>4484</v>
      </c>
      <c r="F617" s="172" t="s">
        <v>4485</v>
      </c>
      <c r="G617" s="173" t="s">
        <v>1903</v>
      </c>
      <c r="H617" s="174">
        <v>1</v>
      </c>
      <c r="I617" s="175"/>
      <c r="J617" s="176">
        <f t="shared" si="200"/>
        <v>0</v>
      </c>
      <c r="K617" s="172" t="s">
        <v>149</v>
      </c>
      <c r="L617" s="52"/>
      <c r="M617" s="177" t="s">
        <v>20</v>
      </c>
      <c r="N617" s="178" t="s">
        <v>45</v>
      </c>
      <c r="O617" s="33"/>
      <c r="P617" s="179">
        <f t="shared" si="201"/>
        <v>0</v>
      </c>
      <c r="Q617" s="179">
        <v>0</v>
      </c>
      <c r="R617" s="179">
        <f t="shared" si="202"/>
        <v>0</v>
      </c>
      <c r="S617" s="179">
        <v>0</v>
      </c>
      <c r="T617" s="180">
        <f t="shared" si="203"/>
        <v>0</v>
      </c>
      <c r="AR617" s="15" t="s">
        <v>143</v>
      </c>
      <c r="AT617" s="15" t="s">
        <v>145</v>
      </c>
      <c r="AU617" s="15" t="s">
        <v>22</v>
      </c>
      <c r="AY617" s="15" t="s">
        <v>144</v>
      </c>
      <c r="BE617" s="181">
        <f t="shared" si="204"/>
        <v>0</v>
      </c>
      <c r="BF617" s="181">
        <f t="shared" si="205"/>
        <v>0</v>
      </c>
      <c r="BG617" s="181">
        <f t="shared" si="206"/>
        <v>0</v>
      </c>
      <c r="BH617" s="181">
        <f t="shared" si="207"/>
        <v>0</v>
      </c>
      <c r="BI617" s="181">
        <f t="shared" si="208"/>
        <v>0</v>
      </c>
      <c r="BJ617" s="15" t="s">
        <v>22</v>
      </c>
      <c r="BK617" s="181">
        <f t="shared" si="209"/>
        <v>0</v>
      </c>
      <c r="BL617" s="15" t="s">
        <v>143</v>
      </c>
      <c r="BM617" s="15" t="s">
        <v>4486</v>
      </c>
    </row>
    <row r="618" spans="2:65" s="1" customFormat="1" ht="22.5" customHeight="1">
      <c r="B618" s="32"/>
      <c r="C618" s="170" t="s">
        <v>4487</v>
      </c>
      <c r="D618" s="170" t="s">
        <v>145</v>
      </c>
      <c r="E618" s="171" t="s">
        <v>4488</v>
      </c>
      <c r="F618" s="172" t="s">
        <v>4489</v>
      </c>
      <c r="G618" s="173" t="s">
        <v>4175</v>
      </c>
      <c r="H618" s="174">
        <v>5</v>
      </c>
      <c r="I618" s="175"/>
      <c r="J618" s="176">
        <f t="shared" si="200"/>
        <v>0</v>
      </c>
      <c r="K618" s="172" t="s">
        <v>149</v>
      </c>
      <c r="L618" s="52"/>
      <c r="M618" s="177" t="s">
        <v>20</v>
      </c>
      <c r="N618" s="178" t="s">
        <v>45</v>
      </c>
      <c r="O618" s="33"/>
      <c r="P618" s="179">
        <f t="shared" si="201"/>
        <v>0</v>
      </c>
      <c r="Q618" s="179">
        <v>0</v>
      </c>
      <c r="R618" s="179">
        <f t="shared" si="202"/>
        <v>0</v>
      </c>
      <c r="S618" s="179">
        <v>0</v>
      </c>
      <c r="T618" s="180">
        <f t="shared" si="203"/>
        <v>0</v>
      </c>
      <c r="AR618" s="15" t="s">
        <v>143</v>
      </c>
      <c r="AT618" s="15" t="s">
        <v>145</v>
      </c>
      <c r="AU618" s="15" t="s">
        <v>22</v>
      </c>
      <c r="AY618" s="15" t="s">
        <v>144</v>
      </c>
      <c r="BE618" s="181">
        <f t="shared" si="204"/>
        <v>0</v>
      </c>
      <c r="BF618" s="181">
        <f t="shared" si="205"/>
        <v>0</v>
      </c>
      <c r="BG618" s="181">
        <f t="shared" si="206"/>
        <v>0</v>
      </c>
      <c r="BH618" s="181">
        <f t="shared" si="207"/>
        <v>0</v>
      </c>
      <c r="BI618" s="181">
        <f t="shared" si="208"/>
        <v>0</v>
      </c>
      <c r="BJ618" s="15" t="s">
        <v>22</v>
      </c>
      <c r="BK618" s="181">
        <f t="shared" si="209"/>
        <v>0</v>
      </c>
      <c r="BL618" s="15" t="s">
        <v>143</v>
      </c>
      <c r="BM618" s="15" t="s">
        <v>4490</v>
      </c>
    </row>
    <row r="619" spans="2:65" s="1" customFormat="1" ht="22.5" customHeight="1">
      <c r="B619" s="32"/>
      <c r="C619" s="170" t="s">
        <v>4491</v>
      </c>
      <c r="D619" s="170" t="s">
        <v>145</v>
      </c>
      <c r="E619" s="171" t="s">
        <v>4492</v>
      </c>
      <c r="F619" s="172" t="s">
        <v>4493</v>
      </c>
      <c r="G619" s="173" t="s">
        <v>4175</v>
      </c>
      <c r="H619" s="174">
        <v>3</v>
      </c>
      <c r="I619" s="175"/>
      <c r="J619" s="176">
        <f t="shared" si="200"/>
        <v>0</v>
      </c>
      <c r="K619" s="172" t="s">
        <v>149</v>
      </c>
      <c r="L619" s="52"/>
      <c r="M619" s="177" t="s">
        <v>20</v>
      </c>
      <c r="N619" s="178" t="s">
        <v>45</v>
      </c>
      <c r="O619" s="33"/>
      <c r="P619" s="179">
        <f t="shared" si="201"/>
        <v>0</v>
      </c>
      <c r="Q619" s="179">
        <v>0</v>
      </c>
      <c r="R619" s="179">
        <f t="shared" si="202"/>
        <v>0</v>
      </c>
      <c r="S619" s="179">
        <v>0</v>
      </c>
      <c r="T619" s="180">
        <f t="shared" si="203"/>
        <v>0</v>
      </c>
      <c r="AR619" s="15" t="s">
        <v>143</v>
      </c>
      <c r="AT619" s="15" t="s">
        <v>145</v>
      </c>
      <c r="AU619" s="15" t="s">
        <v>22</v>
      </c>
      <c r="AY619" s="15" t="s">
        <v>144</v>
      </c>
      <c r="BE619" s="181">
        <f t="shared" si="204"/>
        <v>0</v>
      </c>
      <c r="BF619" s="181">
        <f t="shared" si="205"/>
        <v>0</v>
      </c>
      <c r="BG619" s="181">
        <f t="shared" si="206"/>
        <v>0</v>
      </c>
      <c r="BH619" s="181">
        <f t="shared" si="207"/>
        <v>0</v>
      </c>
      <c r="BI619" s="181">
        <f t="shared" si="208"/>
        <v>0</v>
      </c>
      <c r="BJ619" s="15" t="s">
        <v>22</v>
      </c>
      <c r="BK619" s="181">
        <f t="shared" si="209"/>
        <v>0</v>
      </c>
      <c r="BL619" s="15" t="s">
        <v>143</v>
      </c>
      <c r="BM619" s="15" t="s">
        <v>4494</v>
      </c>
    </row>
    <row r="620" spans="2:65" s="1" customFormat="1" ht="22.5" customHeight="1">
      <c r="B620" s="32"/>
      <c r="C620" s="170" t="s">
        <v>4495</v>
      </c>
      <c r="D620" s="170" t="s">
        <v>145</v>
      </c>
      <c r="E620" s="171" t="s">
        <v>4496</v>
      </c>
      <c r="F620" s="172" t="s">
        <v>4497</v>
      </c>
      <c r="G620" s="173" t="s">
        <v>381</v>
      </c>
      <c r="H620" s="174">
        <v>728.52</v>
      </c>
      <c r="I620" s="175"/>
      <c r="J620" s="176">
        <f t="shared" si="200"/>
        <v>0</v>
      </c>
      <c r="K620" s="172" t="s">
        <v>1286</v>
      </c>
      <c r="L620" s="52"/>
      <c r="M620" s="177" t="s">
        <v>20</v>
      </c>
      <c r="N620" s="178" t="s">
        <v>45</v>
      </c>
      <c r="O620" s="33"/>
      <c r="P620" s="179">
        <f t="shared" si="201"/>
        <v>0</v>
      </c>
      <c r="Q620" s="179">
        <v>0</v>
      </c>
      <c r="R620" s="179">
        <f t="shared" si="202"/>
        <v>0</v>
      </c>
      <c r="S620" s="179">
        <v>0</v>
      </c>
      <c r="T620" s="180">
        <f t="shared" si="203"/>
        <v>0</v>
      </c>
      <c r="AR620" s="15" t="s">
        <v>143</v>
      </c>
      <c r="AT620" s="15" t="s">
        <v>145</v>
      </c>
      <c r="AU620" s="15" t="s">
        <v>22</v>
      </c>
      <c r="AY620" s="15" t="s">
        <v>144</v>
      </c>
      <c r="BE620" s="181">
        <f t="shared" si="204"/>
        <v>0</v>
      </c>
      <c r="BF620" s="181">
        <f t="shared" si="205"/>
        <v>0</v>
      </c>
      <c r="BG620" s="181">
        <f t="shared" si="206"/>
        <v>0</v>
      </c>
      <c r="BH620" s="181">
        <f t="shared" si="207"/>
        <v>0</v>
      </c>
      <c r="BI620" s="181">
        <f t="shared" si="208"/>
        <v>0</v>
      </c>
      <c r="BJ620" s="15" t="s">
        <v>22</v>
      </c>
      <c r="BK620" s="181">
        <f t="shared" si="209"/>
        <v>0</v>
      </c>
      <c r="BL620" s="15" t="s">
        <v>143</v>
      </c>
      <c r="BM620" s="15" t="s">
        <v>4498</v>
      </c>
    </row>
    <row r="621" spans="2:65" s="1" customFormat="1" ht="22.5" customHeight="1">
      <c r="B621" s="32"/>
      <c r="C621" s="170" t="s">
        <v>4499</v>
      </c>
      <c r="D621" s="170" t="s">
        <v>145</v>
      </c>
      <c r="E621" s="171" t="s">
        <v>4500</v>
      </c>
      <c r="F621" s="172" t="s">
        <v>4501</v>
      </c>
      <c r="G621" s="173" t="s">
        <v>1980</v>
      </c>
      <c r="H621" s="174">
        <v>0.729</v>
      </c>
      <c r="I621" s="175"/>
      <c r="J621" s="176">
        <f t="shared" si="200"/>
        <v>0</v>
      </c>
      <c r="K621" s="172" t="s">
        <v>1286</v>
      </c>
      <c r="L621" s="52"/>
      <c r="M621" s="177" t="s">
        <v>20</v>
      </c>
      <c r="N621" s="178" t="s">
        <v>45</v>
      </c>
      <c r="O621" s="33"/>
      <c r="P621" s="179">
        <f t="shared" si="201"/>
        <v>0</v>
      </c>
      <c r="Q621" s="179">
        <v>0</v>
      </c>
      <c r="R621" s="179">
        <f t="shared" si="202"/>
        <v>0</v>
      </c>
      <c r="S621" s="179">
        <v>0</v>
      </c>
      <c r="T621" s="180">
        <f t="shared" si="203"/>
        <v>0</v>
      </c>
      <c r="AR621" s="15" t="s">
        <v>143</v>
      </c>
      <c r="AT621" s="15" t="s">
        <v>145</v>
      </c>
      <c r="AU621" s="15" t="s">
        <v>22</v>
      </c>
      <c r="AY621" s="15" t="s">
        <v>144</v>
      </c>
      <c r="BE621" s="181">
        <f t="shared" si="204"/>
        <v>0</v>
      </c>
      <c r="BF621" s="181">
        <f t="shared" si="205"/>
        <v>0</v>
      </c>
      <c r="BG621" s="181">
        <f t="shared" si="206"/>
        <v>0</v>
      </c>
      <c r="BH621" s="181">
        <f t="shared" si="207"/>
        <v>0</v>
      </c>
      <c r="BI621" s="181">
        <f t="shared" si="208"/>
        <v>0</v>
      </c>
      <c r="BJ621" s="15" t="s">
        <v>22</v>
      </c>
      <c r="BK621" s="181">
        <f t="shared" si="209"/>
        <v>0</v>
      </c>
      <c r="BL621" s="15" t="s">
        <v>143</v>
      </c>
      <c r="BM621" s="15" t="s">
        <v>4502</v>
      </c>
    </row>
    <row r="622" spans="2:65" s="1" customFormat="1" ht="22.5" customHeight="1">
      <c r="B622" s="32"/>
      <c r="C622" s="170" t="s">
        <v>4503</v>
      </c>
      <c r="D622" s="170" t="s">
        <v>145</v>
      </c>
      <c r="E622" s="171" t="s">
        <v>4504</v>
      </c>
      <c r="F622" s="172" t="s">
        <v>4505</v>
      </c>
      <c r="G622" s="173" t="s">
        <v>1903</v>
      </c>
      <c r="H622" s="174">
        <v>2</v>
      </c>
      <c r="I622" s="175"/>
      <c r="J622" s="176">
        <f t="shared" si="200"/>
        <v>0</v>
      </c>
      <c r="K622" s="172" t="s">
        <v>1286</v>
      </c>
      <c r="L622" s="52"/>
      <c r="M622" s="177" t="s">
        <v>20</v>
      </c>
      <c r="N622" s="178" t="s">
        <v>45</v>
      </c>
      <c r="O622" s="33"/>
      <c r="P622" s="179">
        <f t="shared" si="201"/>
        <v>0</v>
      </c>
      <c r="Q622" s="179">
        <v>0</v>
      </c>
      <c r="R622" s="179">
        <f t="shared" si="202"/>
        <v>0</v>
      </c>
      <c r="S622" s="179">
        <v>0</v>
      </c>
      <c r="T622" s="180">
        <f t="shared" si="203"/>
        <v>0</v>
      </c>
      <c r="AR622" s="15" t="s">
        <v>143</v>
      </c>
      <c r="AT622" s="15" t="s">
        <v>145</v>
      </c>
      <c r="AU622" s="15" t="s">
        <v>22</v>
      </c>
      <c r="AY622" s="15" t="s">
        <v>144</v>
      </c>
      <c r="BE622" s="181">
        <f t="shared" si="204"/>
        <v>0</v>
      </c>
      <c r="BF622" s="181">
        <f t="shared" si="205"/>
        <v>0</v>
      </c>
      <c r="BG622" s="181">
        <f t="shared" si="206"/>
        <v>0</v>
      </c>
      <c r="BH622" s="181">
        <f t="shared" si="207"/>
        <v>0</v>
      </c>
      <c r="BI622" s="181">
        <f t="shared" si="208"/>
        <v>0</v>
      </c>
      <c r="BJ622" s="15" t="s">
        <v>22</v>
      </c>
      <c r="BK622" s="181">
        <f t="shared" si="209"/>
        <v>0</v>
      </c>
      <c r="BL622" s="15" t="s">
        <v>143</v>
      </c>
      <c r="BM622" s="15" t="s">
        <v>4506</v>
      </c>
    </row>
    <row r="623" spans="2:65" s="1" customFormat="1" ht="22.5" customHeight="1">
      <c r="B623" s="32"/>
      <c r="C623" s="170" t="s">
        <v>4507</v>
      </c>
      <c r="D623" s="170" t="s">
        <v>145</v>
      </c>
      <c r="E623" s="171" t="s">
        <v>4508</v>
      </c>
      <c r="F623" s="172" t="s">
        <v>4509</v>
      </c>
      <c r="G623" s="173" t="s">
        <v>1903</v>
      </c>
      <c r="H623" s="174">
        <v>2</v>
      </c>
      <c r="I623" s="175"/>
      <c r="J623" s="176">
        <f t="shared" si="200"/>
        <v>0</v>
      </c>
      <c r="K623" s="172" t="s">
        <v>1286</v>
      </c>
      <c r="L623" s="52"/>
      <c r="M623" s="177" t="s">
        <v>20</v>
      </c>
      <c r="N623" s="178" t="s">
        <v>45</v>
      </c>
      <c r="O623" s="33"/>
      <c r="P623" s="179">
        <f t="shared" si="201"/>
        <v>0</v>
      </c>
      <c r="Q623" s="179">
        <v>0</v>
      </c>
      <c r="R623" s="179">
        <f t="shared" si="202"/>
        <v>0</v>
      </c>
      <c r="S623" s="179">
        <v>0</v>
      </c>
      <c r="T623" s="180">
        <f t="shared" si="203"/>
        <v>0</v>
      </c>
      <c r="AR623" s="15" t="s">
        <v>143</v>
      </c>
      <c r="AT623" s="15" t="s">
        <v>145</v>
      </c>
      <c r="AU623" s="15" t="s">
        <v>22</v>
      </c>
      <c r="AY623" s="15" t="s">
        <v>144</v>
      </c>
      <c r="BE623" s="181">
        <f t="shared" si="204"/>
        <v>0</v>
      </c>
      <c r="BF623" s="181">
        <f t="shared" si="205"/>
        <v>0</v>
      </c>
      <c r="BG623" s="181">
        <f t="shared" si="206"/>
        <v>0</v>
      </c>
      <c r="BH623" s="181">
        <f t="shared" si="207"/>
        <v>0</v>
      </c>
      <c r="BI623" s="181">
        <f t="shared" si="208"/>
        <v>0</v>
      </c>
      <c r="BJ623" s="15" t="s">
        <v>22</v>
      </c>
      <c r="BK623" s="181">
        <f t="shared" si="209"/>
        <v>0</v>
      </c>
      <c r="BL623" s="15" t="s">
        <v>143</v>
      </c>
      <c r="BM623" s="15" t="s">
        <v>4510</v>
      </c>
    </row>
    <row r="624" spans="2:65" s="1" customFormat="1" ht="22.5" customHeight="1">
      <c r="B624" s="32"/>
      <c r="C624" s="170" t="s">
        <v>4511</v>
      </c>
      <c r="D624" s="170" t="s">
        <v>145</v>
      </c>
      <c r="E624" s="171" t="s">
        <v>4512</v>
      </c>
      <c r="F624" s="172" t="s">
        <v>4513</v>
      </c>
      <c r="G624" s="173" t="s">
        <v>1903</v>
      </c>
      <c r="H624" s="174">
        <v>2</v>
      </c>
      <c r="I624" s="175"/>
      <c r="J624" s="176">
        <f t="shared" si="200"/>
        <v>0</v>
      </c>
      <c r="K624" s="172" t="s">
        <v>1286</v>
      </c>
      <c r="L624" s="52"/>
      <c r="M624" s="177" t="s">
        <v>20</v>
      </c>
      <c r="N624" s="178" t="s">
        <v>45</v>
      </c>
      <c r="O624" s="33"/>
      <c r="P624" s="179">
        <f t="shared" si="201"/>
        <v>0</v>
      </c>
      <c r="Q624" s="179">
        <v>0</v>
      </c>
      <c r="R624" s="179">
        <f t="shared" si="202"/>
        <v>0</v>
      </c>
      <c r="S624" s="179">
        <v>0</v>
      </c>
      <c r="T624" s="180">
        <f t="shared" si="203"/>
        <v>0</v>
      </c>
      <c r="AR624" s="15" t="s">
        <v>143</v>
      </c>
      <c r="AT624" s="15" t="s">
        <v>145</v>
      </c>
      <c r="AU624" s="15" t="s">
        <v>22</v>
      </c>
      <c r="AY624" s="15" t="s">
        <v>144</v>
      </c>
      <c r="BE624" s="181">
        <f t="shared" si="204"/>
        <v>0</v>
      </c>
      <c r="BF624" s="181">
        <f t="shared" si="205"/>
        <v>0</v>
      </c>
      <c r="BG624" s="181">
        <f t="shared" si="206"/>
        <v>0</v>
      </c>
      <c r="BH624" s="181">
        <f t="shared" si="207"/>
        <v>0</v>
      </c>
      <c r="BI624" s="181">
        <f t="shared" si="208"/>
        <v>0</v>
      </c>
      <c r="BJ624" s="15" t="s">
        <v>22</v>
      </c>
      <c r="BK624" s="181">
        <f t="shared" si="209"/>
        <v>0</v>
      </c>
      <c r="BL624" s="15" t="s">
        <v>143</v>
      </c>
      <c r="BM624" s="15" t="s">
        <v>4514</v>
      </c>
    </row>
    <row r="625" spans="2:65" s="1" customFormat="1" ht="22.5" customHeight="1">
      <c r="B625" s="32"/>
      <c r="C625" s="170" t="s">
        <v>4515</v>
      </c>
      <c r="D625" s="170" t="s">
        <v>145</v>
      </c>
      <c r="E625" s="171" t="s">
        <v>4516</v>
      </c>
      <c r="F625" s="172" t="s">
        <v>4517</v>
      </c>
      <c r="G625" s="173" t="s">
        <v>1903</v>
      </c>
      <c r="H625" s="174">
        <v>2</v>
      </c>
      <c r="I625" s="175"/>
      <c r="J625" s="176">
        <f t="shared" si="200"/>
        <v>0</v>
      </c>
      <c r="K625" s="172" t="s">
        <v>1286</v>
      </c>
      <c r="L625" s="52"/>
      <c r="M625" s="177" t="s">
        <v>20</v>
      </c>
      <c r="N625" s="178" t="s">
        <v>45</v>
      </c>
      <c r="O625" s="33"/>
      <c r="P625" s="179">
        <f t="shared" si="201"/>
        <v>0</v>
      </c>
      <c r="Q625" s="179">
        <v>0</v>
      </c>
      <c r="R625" s="179">
        <f t="shared" si="202"/>
        <v>0</v>
      </c>
      <c r="S625" s="179">
        <v>0</v>
      </c>
      <c r="T625" s="180">
        <f t="shared" si="203"/>
        <v>0</v>
      </c>
      <c r="AR625" s="15" t="s">
        <v>143</v>
      </c>
      <c r="AT625" s="15" t="s">
        <v>145</v>
      </c>
      <c r="AU625" s="15" t="s">
        <v>22</v>
      </c>
      <c r="AY625" s="15" t="s">
        <v>144</v>
      </c>
      <c r="BE625" s="181">
        <f t="shared" si="204"/>
        <v>0</v>
      </c>
      <c r="BF625" s="181">
        <f t="shared" si="205"/>
        <v>0</v>
      </c>
      <c r="BG625" s="181">
        <f t="shared" si="206"/>
        <v>0</v>
      </c>
      <c r="BH625" s="181">
        <f t="shared" si="207"/>
        <v>0</v>
      </c>
      <c r="BI625" s="181">
        <f t="shared" si="208"/>
        <v>0</v>
      </c>
      <c r="BJ625" s="15" t="s">
        <v>22</v>
      </c>
      <c r="BK625" s="181">
        <f t="shared" si="209"/>
        <v>0</v>
      </c>
      <c r="BL625" s="15" t="s">
        <v>143</v>
      </c>
      <c r="BM625" s="15" t="s">
        <v>4518</v>
      </c>
    </row>
    <row r="626" spans="2:65" s="1" customFormat="1" ht="22.5" customHeight="1">
      <c r="B626" s="32"/>
      <c r="C626" s="170" t="s">
        <v>4519</v>
      </c>
      <c r="D626" s="170" t="s">
        <v>145</v>
      </c>
      <c r="E626" s="171" t="s">
        <v>4520</v>
      </c>
      <c r="F626" s="172" t="s">
        <v>4423</v>
      </c>
      <c r="G626" s="173" t="s">
        <v>1903</v>
      </c>
      <c r="H626" s="174">
        <v>2</v>
      </c>
      <c r="I626" s="175"/>
      <c r="J626" s="176">
        <f t="shared" si="200"/>
        <v>0</v>
      </c>
      <c r="K626" s="172" t="s">
        <v>1286</v>
      </c>
      <c r="L626" s="52"/>
      <c r="M626" s="177" t="s">
        <v>20</v>
      </c>
      <c r="N626" s="178" t="s">
        <v>45</v>
      </c>
      <c r="O626" s="33"/>
      <c r="P626" s="179">
        <f t="shared" si="201"/>
        <v>0</v>
      </c>
      <c r="Q626" s="179">
        <v>0</v>
      </c>
      <c r="R626" s="179">
        <f t="shared" si="202"/>
        <v>0</v>
      </c>
      <c r="S626" s="179">
        <v>0</v>
      </c>
      <c r="T626" s="180">
        <f t="shared" si="203"/>
        <v>0</v>
      </c>
      <c r="AR626" s="15" t="s">
        <v>143</v>
      </c>
      <c r="AT626" s="15" t="s">
        <v>145</v>
      </c>
      <c r="AU626" s="15" t="s">
        <v>22</v>
      </c>
      <c r="AY626" s="15" t="s">
        <v>144</v>
      </c>
      <c r="BE626" s="181">
        <f t="shared" si="204"/>
        <v>0</v>
      </c>
      <c r="BF626" s="181">
        <f t="shared" si="205"/>
        <v>0</v>
      </c>
      <c r="BG626" s="181">
        <f t="shared" si="206"/>
        <v>0</v>
      </c>
      <c r="BH626" s="181">
        <f t="shared" si="207"/>
        <v>0</v>
      </c>
      <c r="BI626" s="181">
        <f t="shared" si="208"/>
        <v>0</v>
      </c>
      <c r="BJ626" s="15" t="s">
        <v>22</v>
      </c>
      <c r="BK626" s="181">
        <f t="shared" si="209"/>
        <v>0</v>
      </c>
      <c r="BL626" s="15" t="s">
        <v>143</v>
      </c>
      <c r="BM626" s="15" t="s">
        <v>4521</v>
      </c>
    </row>
    <row r="627" spans="2:65" s="1" customFormat="1" ht="22.5" customHeight="1">
      <c r="B627" s="32"/>
      <c r="C627" s="170" t="s">
        <v>4522</v>
      </c>
      <c r="D627" s="170" t="s">
        <v>145</v>
      </c>
      <c r="E627" s="171" t="s">
        <v>4523</v>
      </c>
      <c r="F627" s="172" t="s">
        <v>4431</v>
      </c>
      <c r="G627" s="173" t="s">
        <v>1903</v>
      </c>
      <c r="H627" s="174">
        <v>2</v>
      </c>
      <c r="I627" s="175"/>
      <c r="J627" s="176">
        <f t="shared" si="200"/>
        <v>0</v>
      </c>
      <c r="K627" s="172" t="s">
        <v>1286</v>
      </c>
      <c r="L627" s="52"/>
      <c r="M627" s="177" t="s">
        <v>20</v>
      </c>
      <c r="N627" s="178" t="s">
        <v>45</v>
      </c>
      <c r="O627" s="33"/>
      <c r="P627" s="179">
        <f t="shared" si="201"/>
        <v>0</v>
      </c>
      <c r="Q627" s="179">
        <v>0</v>
      </c>
      <c r="R627" s="179">
        <f t="shared" si="202"/>
        <v>0</v>
      </c>
      <c r="S627" s="179">
        <v>0</v>
      </c>
      <c r="T627" s="180">
        <f t="shared" si="203"/>
        <v>0</v>
      </c>
      <c r="AR627" s="15" t="s">
        <v>143</v>
      </c>
      <c r="AT627" s="15" t="s">
        <v>145</v>
      </c>
      <c r="AU627" s="15" t="s">
        <v>22</v>
      </c>
      <c r="AY627" s="15" t="s">
        <v>144</v>
      </c>
      <c r="BE627" s="181">
        <f t="shared" si="204"/>
        <v>0</v>
      </c>
      <c r="BF627" s="181">
        <f t="shared" si="205"/>
        <v>0</v>
      </c>
      <c r="BG627" s="181">
        <f t="shared" si="206"/>
        <v>0</v>
      </c>
      <c r="BH627" s="181">
        <f t="shared" si="207"/>
        <v>0</v>
      </c>
      <c r="BI627" s="181">
        <f t="shared" si="208"/>
        <v>0</v>
      </c>
      <c r="BJ627" s="15" t="s">
        <v>22</v>
      </c>
      <c r="BK627" s="181">
        <f t="shared" si="209"/>
        <v>0</v>
      </c>
      <c r="BL627" s="15" t="s">
        <v>143</v>
      </c>
      <c r="BM627" s="15" t="s">
        <v>4524</v>
      </c>
    </row>
    <row r="628" spans="2:65" s="1" customFormat="1" ht="22.5" customHeight="1">
      <c r="B628" s="32"/>
      <c r="C628" s="170" t="s">
        <v>4525</v>
      </c>
      <c r="D628" s="170" t="s">
        <v>145</v>
      </c>
      <c r="E628" s="171" t="s">
        <v>4526</v>
      </c>
      <c r="F628" s="172" t="s">
        <v>4527</v>
      </c>
      <c r="G628" s="173" t="s">
        <v>192</v>
      </c>
      <c r="H628" s="174">
        <v>12</v>
      </c>
      <c r="I628" s="175"/>
      <c r="J628" s="176">
        <f t="shared" si="200"/>
        <v>0</v>
      </c>
      <c r="K628" s="172" t="s">
        <v>1286</v>
      </c>
      <c r="L628" s="52"/>
      <c r="M628" s="177" t="s">
        <v>20</v>
      </c>
      <c r="N628" s="178" t="s">
        <v>45</v>
      </c>
      <c r="O628" s="33"/>
      <c r="P628" s="179">
        <f t="shared" si="201"/>
        <v>0</v>
      </c>
      <c r="Q628" s="179">
        <v>0</v>
      </c>
      <c r="R628" s="179">
        <f t="shared" si="202"/>
        <v>0</v>
      </c>
      <c r="S628" s="179">
        <v>0</v>
      </c>
      <c r="T628" s="180">
        <f t="shared" si="203"/>
        <v>0</v>
      </c>
      <c r="AR628" s="15" t="s">
        <v>143</v>
      </c>
      <c r="AT628" s="15" t="s">
        <v>145</v>
      </c>
      <c r="AU628" s="15" t="s">
        <v>22</v>
      </c>
      <c r="AY628" s="15" t="s">
        <v>144</v>
      </c>
      <c r="BE628" s="181">
        <f t="shared" si="204"/>
        <v>0</v>
      </c>
      <c r="BF628" s="181">
        <f t="shared" si="205"/>
        <v>0</v>
      </c>
      <c r="BG628" s="181">
        <f t="shared" si="206"/>
        <v>0</v>
      </c>
      <c r="BH628" s="181">
        <f t="shared" si="207"/>
        <v>0</v>
      </c>
      <c r="BI628" s="181">
        <f t="shared" si="208"/>
        <v>0</v>
      </c>
      <c r="BJ628" s="15" t="s">
        <v>22</v>
      </c>
      <c r="BK628" s="181">
        <f t="shared" si="209"/>
        <v>0</v>
      </c>
      <c r="BL628" s="15" t="s">
        <v>143</v>
      </c>
      <c r="BM628" s="15" t="s">
        <v>4528</v>
      </c>
    </row>
    <row r="629" spans="2:65" s="1" customFormat="1" ht="22.5" customHeight="1">
      <c r="B629" s="32"/>
      <c r="C629" s="170" t="s">
        <v>4529</v>
      </c>
      <c r="D629" s="170" t="s">
        <v>145</v>
      </c>
      <c r="E629" s="171" t="s">
        <v>4530</v>
      </c>
      <c r="F629" s="172" t="s">
        <v>4531</v>
      </c>
      <c r="G629" s="173" t="s">
        <v>1903</v>
      </c>
      <c r="H629" s="174">
        <v>1</v>
      </c>
      <c r="I629" s="175"/>
      <c r="J629" s="176">
        <f t="shared" si="200"/>
        <v>0</v>
      </c>
      <c r="K629" s="172" t="s">
        <v>1286</v>
      </c>
      <c r="L629" s="52"/>
      <c r="M629" s="177" t="s">
        <v>20</v>
      </c>
      <c r="N629" s="178" t="s">
        <v>45</v>
      </c>
      <c r="O629" s="33"/>
      <c r="P629" s="179">
        <f t="shared" si="201"/>
        <v>0</v>
      </c>
      <c r="Q629" s="179">
        <v>0</v>
      </c>
      <c r="R629" s="179">
        <f t="shared" si="202"/>
        <v>0</v>
      </c>
      <c r="S629" s="179">
        <v>0</v>
      </c>
      <c r="T629" s="180">
        <f t="shared" si="203"/>
        <v>0</v>
      </c>
      <c r="AR629" s="15" t="s">
        <v>143</v>
      </c>
      <c r="AT629" s="15" t="s">
        <v>145</v>
      </c>
      <c r="AU629" s="15" t="s">
        <v>22</v>
      </c>
      <c r="AY629" s="15" t="s">
        <v>144</v>
      </c>
      <c r="BE629" s="181">
        <f t="shared" si="204"/>
        <v>0</v>
      </c>
      <c r="BF629" s="181">
        <f t="shared" si="205"/>
        <v>0</v>
      </c>
      <c r="BG629" s="181">
        <f t="shared" si="206"/>
        <v>0</v>
      </c>
      <c r="BH629" s="181">
        <f t="shared" si="207"/>
        <v>0</v>
      </c>
      <c r="BI629" s="181">
        <f t="shared" si="208"/>
        <v>0</v>
      </c>
      <c r="BJ629" s="15" t="s">
        <v>22</v>
      </c>
      <c r="BK629" s="181">
        <f t="shared" si="209"/>
        <v>0</v>
      </c>
      <c r="BL629" s="15" t="s">
        <v>143</v>
      </c>
      <c r="BM629" s="15" t="s">
        <v>4532</v>
      </c>
    </row>
    <row r="630" spans="2:65" s="1" customFormat="1" ht="22.5" customHeight="1">
      <c r="B630" s="32"/>
      <c r="C630" s="170" t="s">
        <v>4533</v>
      </c>
      <c r="D630" s="170" t="s">
        <v>145</v>
      </c>
      <c r="E630" s="171" t="s">
        <v>4534</v>
      </c>
      <c r="F630" s="172" t="s">
        <v>4535</v>
      </c>
      <c r="G630" s="173" t="s">
        <v>192</v>
      </c>
      <c r="H630" s="174">
        <v>46.96</v>
      </c>
      <c r="I630" s="175"/>
      <c r="J630" s="176">
        <f t="shared" si="200"/>
        <v>0</v>
      </c>
      <c r="K630" s="172" t="s">
        <v>149</v>
      </c>
      <c r="L630" s="52"/>
      <c r="M630" s="177" t="s">
        <v>20</v>
      </c>
      <c r="N630" s="178" t="s">
        <v>45</v>
      </c>
      <c r="O630" s="33"/>
      <c r="P630" s="179">
        <f t="shared" si="201"/>
        <v>0</v>
      </c>
      <c r="Q630" s="179">
        <v>0</v>
      </c>
      <c r="R630" s="179">
        <f t="shared" si="202"/>
        <v>0</v>
      </c>
      <c r="S630" s="179">
        <v>0</v>
      </c>
      <c r="T630" s="180">
        <f t="shared" si="203"/>
        <v>0</v>
      </c>
      <c r="AR630" s="15" t="s">
        <v>143</v>
      </c>
      <c r="AT630" s="15" t="s">
        <v>145</v>
      </c>
      <c r="AU630" s="15" t="s">
        <v>22</v>
      </c>
      <c r="AY630" s="15" t="s">
        <v>144</v>
      </c>
      <c r="BE630" s="181">
        <f t="shared" si="204"/>
        <v>0</v>
      </c>
      <c r="BF630" s="181">
        <f t="shared" si="205"/>
        <v>0</v>
      </c>
      <c r="BG630" s="181">
        <f t="shared" si="206"/>
        <v>0</v>
      </c>
      <c r="BH630" s="181">
        <f t="shared" si="207"/>
        <v>0</v>
      </c>
      <c r="BI630" s="181">
        <f t="shared" si="208"/>
        <v>0</v>
      </c>
      <c r="BJ630" s="15" t="s">
        <v>22</v>
      </c>
      <c r="BK630" s="181">
        <f t="shared" si="209"/>
        <v>0</v>
      </c>
      <c r="BL630" s="15" t="s">
        <v>143</v>
      </c>
      <c r="BM630" s="15" t="s">
        <v>4536</v>
      </c>
    </row>
    <row r="631" spans="2:65" s="1" customFormat="1" ht="22.5" customHeight="1">
      <c r="B631" s="32"/>
      <c r="C631" s="170" t="s">
        <v>4537</v>
      </c>
      <c r="D631" s="170" t="s">
        <v>145</v>
      </c>
      <c r="E631" s="171" t="s">
        <v>4538</v>
      </c>
      <c r="F631" s="172" t="s">
        <v>4539</v>
      </c>
      <c r="G631" s="173" t="s">
        <v>192</v>
      </c>
      <c r="H631" s="174">
        <v>1.4</v>
      </c>
      <c r="I631" s="175"/>
      <c r="J631" s="176">
        <f t="shared" si="200"/>
        <v>0</v>
      </c>
      <c r="K631" s="172" t="s">
        <v>149</v>
      </c>
      <c r="L631" s="52"/>
      <c r="M631" s="177" t="s">
        <v>20</v>
      </c>
      <c r="N631" s="178" t="s">
        <v>45</v>
      </c>
      <c r="O631" s="33"/>
      <c r="P631" s="179">
        <f t="shared" si="201"/>
        <v>0</v>
      </c>
      <c r="Q631" s="179">
        <v>0</v>
      </c>
      <c r="R631" s="179">
        <f t="shared" si="202"/>
        <v>0</v>
      </c>
      <c r="S631" s="179">
        <v>0</v>
      </c>
      <c r="T631" s="180">
        <f t="shared" si="203"/>
        <v>0</v>
      </c>
      <c r="AR631" s="15" t="s">
        <v>143</v>
      </c>
      <c r="AT631" s="15" t="s">
        <v>145</v>
      </c>
      <c r="AU631" s="15" t="s">
        <v>22</v>
      </c>
      <c r="AY631" s="15" t="s">
        <v>144</v>
      </c>
      <c r="BE631" s="181">
        <f t="shared" si="204"/>
        <v>0</v>
      </c>
      <c r="BF631" s="181">
        <f t="shared" si="205"/>
        <v>0</v>
      </c>
      <c r="BG631" s="181">
        <f t="shared" si="206"/>
        <v>0</v>
      </c>
      <c r="BH631" s="181">
        <f t="shared" si="207"/>
        <v>0</v>
      </c>
      <c r="BI631" s="181">
        <f t="shared" si="208"/>
        <v>0</v>
      </c>
      <c r="BJ631" s="15" t="s">
        <v>22</v>
      </c>
      <c r="BK631" s="181">
        <f t="shared" si="209"/>
        <v>0</v>
      </c>
      <c r="BL631" s="15" t="s">
        <v>143</v>
      </c>
      <c r="BM631" s="15" t="s">
        <v>4540</v>
      </c>
    </row>
    <row r="632" spans="2:65" s="1" customFormat="1" ht="22.5" customHeight="1">
      <c r="B632" s="32"/>
      <c r="C632" s="170" t="s">
        <v>4541</v>
      </c>
      <c r="D632" s="170" t="s">
        <v>145</v>
      </c>
      <c r="E632" s="171" t="s">
        <v>4542</v>
      </c>
      <c r="F632" s="172" t="s">
        <v>4543</v>
      </c>
      <c r="G632" s="173" t="s">
        <v>192</v>
      </c>
      <c r="H632" s="174">
        <v>66</v>
      </c>
      <c r="I632" s="175"/>
      <c r="J632" s="176">
        <f t="shared" si="200"/>
        <v>0</v>
      </c>
      <c r="K632" s="172" t="s">
        <v>149</v>
      </c>
      <c r="L632" s="52"/>
      <c r="M632" s="177" t="s">
        <v>20</v>
      </c>
      <c r="N632" s="178" t="s">
        <v>45</v>
      </c>
      <c r="O632" s="33"/>
      <c r="P632" s="179">
        <f t="shared" si="201"/>
        <v>0</v>
      </c>
      <c r="Q632" s="179">
        <v>0</v>
      </c>
      <c r="R632" s="179">
        <f t="shared" si="202"/>
        <v>0</v>
      </c>
      <c r="S632" s="179">
        <v>0</v>
      </c>
      <c r="T632" s="180">
        <f t="shared" si="203"/>
        <v>0</v>
      </c>
      <c r="AR632" s="15" t="s">
        <v>143</v>
      </c>
      <c r="AT632" s="15" t="s">
        <v>145</v>
      </c>
      <c r="AU632" s="15" t="s">
        <v>22</v>
      </c>
      <c r="AY632" s="15" t="s">
        <v>144</v>
      </c>
      <c r="BE632" s="181">
        <f t="shared" si="204"/>
        <v>0</v>
      </c>
      <c r="BF632" s="181">
        <f t="shared" si="205"/>
        <v>0</v>
      </c>
      <c r="BG632" s="181">
        <f t="shared" si="206"/>
        <v>0</v>
      </c>
      <c r="BH632" s="181">
        <f t="shared" si="207"/>
        <v>0</v>
      </c>
      <c r="BI632" s="181">
        <f t="shared" si="208"/>
        <v>0</v>
      </c>
      <c r="BJ632" s="15" t="s">
        <v>22</v>
      </c>
      <c r="BK632" s="181">
        <f t="shared" si="209"/>
        <v>0</v>
      </c>
      <c r="BL632" s="15" t="s">
        <v>143</v>
      </c>
      <c r="BM632" s="15" t="s">
        <v>4544</v>
      </c>
    </row>
    <row r="633" spans="2:65" s="1" customFormat="1" ht="22.5" customHeight="1">
      <c r="B633" s="32"/>
      <c r="C633" s="170" t="s">
        <v>4545</v>
      </c>
      <c r="D633" s="170" t="s">
        <v>145</v>
      </c>
      <c r="E633" s="171" t="s">
        <v>4546</v>
      </c>
      <c r="F633" s="172" t="s">
        <v>4547</v>
      </c>
      <c r="G633" s="173" t="s">
        <v>192</v>
      </c>
      <c r="H633" s="174">
        <v>27.5</v>
      </c>
      <c r="I633" s="175"/>
      <c r="J633" s="176">
        <f t="shared" si="200"/>
        <v>0</v>
      </c>
      <c r="K633" s="172" t="s">
        <v>149</v>
      </c>
      <c r="L633" s="52"/>
      <c r="M633" s="177" t="s">
        <v>20</v>
      </c>
      <c r="N633" s="178" t="s">
        <v>45</v>
      </c>
      <c r="O633" s="33"/>
      <c r="P633" s="179">
        <f t="shared" si="201"/>
        <v>0</v>
      </c>
      <c r="Q633" s="179">
        <v>0</v>
      </c>
      <c r="R633" s="179">
        <f t="shared" si="202"/>
        <v>0</v>
      </c>
      <c r="S633" s="179">
        <v>0</v>
      </c>
      <c r="T633" s="180">
        <f t="shared" si="203"/>
        <v>0</v>
      </c>
      <c r="AR633" s="15" t="s">
        <v>143</v>
      </c>
      <c r="AT633" s="15" t="s">
        <v>145</v>
      </c>
      <c r="AU633" s="15" t="s">
        <v>22</v>
      </c>
      <c r="AY633" s="15" t="s">
        <v>144</v>
      </c>
      <c r="BE633" s="181">
        <f t="shared" si="204"/>
        <v>0</v>
      </c>
      <c r="BF633" s="181">
        <f t="shared" si="205"/>
        <v>0</v>
      </c>
      <c r="BG633" s="181">
        <f t="shared" si="206"/>
        <v>0</v>
      </c>
      <c r="BH633" s="181">
        <f t="shared" si="207"/>
        <v>0</v>
      </c>
      <c r="BI633" s="181">
        <f t="shared" si="208"/>
        <v>0</v>
      </c>
      <c r="BJ633" s="15" t="s">
        <v>22</v>
      </c>
      <c r="BK633" s="181">
        <f t="shared" si="209"/>
        <v>0</v>
      </c>
      <c r="BL633" s="15" t="s">
        <v>143</v>
      </c>
      <c r="BM633" s="15" t="s">
        <v>4548</v>
      </c>
    </row>
    <row r="634" spans="2:65" s="1" customFormat="1" ht="22.5" customHeight="1">
      <c r="B634" s="32"/>
      <c r="C634" s="170" t="s">
        <v>4549</v>
      </c>
      <c r="D634" s="170" t="s">
        <v>145</v>
      </c>
      <c r="E634" s="171" t="s">
        <v>4550</v>
      </c>
      <c r="F634" s="172" t="s">
        <v>4551</v>
      </c>
      <c r="G634" s="173" t="s">
        <v>192</v>
      </c>
      <c r="H634" s="174">
        <v>31</v>
      </c>
      <c r="I634" s="175"/>
      <c r="J634" s="176">
        <f t="shared" si="200"/>
        <v>0</v>
      </c>
      <c r="K634" s="172" t="s">
        <v>1286</v>
      </c>
      <c r="L634" s="52"/>
      <c r="M634" s="177" t="s">
        <v>20</v>
      </c>
      <c r="N634" s="178" t="s">
        <v>45</v>
      </c>
      <c r="O634" s="33"/>
      <c r="P634" s="179">
        <f t="shared" si="201"/>
        <v>0</v>
      </c>
      <c r="Q634" s="179">
        <v>0</v>
      </c>
      <c r="R634" s="179">
        <f t="shared" si="202"/>
        <v>0</v>
      </c>
      <c r="S634" s="179">
        <v>0</v>
      </c>
      <c r="T634" s="180">
        <f t="shared" si="203"/>
        <v>0</v>
      </c>
      <c r="AR634" s="15" t="s">
        <v>143</v>
      </c>
      <c r="AT634" s="15" t="s">
        <v>145</v>
      </c>
      <c r="AU634" s="15" t="s">
        <v>22</v>
      </c>
      <c r="AY634" s="15" t="s">
        <v>144</v>
      </c>
      <c r="BE634" s="181">
        <f t="shared" si="204"/>
        <v>0</v>
      </c>
      <c r="BF634" s="181">
        <f t="shared" si="205"/>
        <v>0</v>
      </c>
      <c r="BG634" s="181">
        <f t="shared" si="206"/>
        <v>0</v>
      </c>
      <c r="BH634" s="181">
        <f t="shared" si="207"/>
        <v>0</v>
      </c>
      <c r="BI634" s="181">
        <f t="shared" si="208"/>
        <v>0</v>
      </c>
      <c r="BJ634" s="15" t="s">
        <v>22</v>
      </c>
      <c r="BK634" s="181">
        <f t="shared" si="209"/>
        <v>0</v>
      </c>
      <c r="BL634" s="15" t="s">
        <v>143</v>
      </c>
      <c r="BM634" s="15" t="s">
        <v>4552</v>
      </c>
    </row>
    <row r="635" spans="2:65" s="1" customFormat="1" ht="22.5" customHeight="1">
      <c r="B635" s="32"/>
      <c r="C635" s="170" t="s">
        <v>4553</v>
      </c>
      <c r="D635" s="170" t="s">
        <v>145</v>
      </c>
      <c r="E635" s="171" t="s">
        <v>4554</v>
      </c>
      <c r="F635" s="172" t="s">
        <v>4555</v>
      </c>
      <c r="G635" s="173" t="s">
        <v>192</v>
      </c>
      <c r="H635" s="174">
        <v>31</v>
      </c>
      <c r="I635" s="175"/>
      <c r="J635" s="176">
        <f t="shared" si="200"/>
        <v>0</v>
      </c>
      <c r="K635" s="172" t="s">
        <v>1286</v>
      </c>
      <c r="L635" s="52"/>
      <c r="M635" s="177" t="s">
        <v>20</v>
      </c>
      <c r="N635" s="178" t="s">
        <v>45</v>
      </c>
      <c r="O635" s="33"/>
      <c r="P635" s="179">
        <f t="shared" si="201"/>
        <v>0</v>
      </c>
      <c r="Q635" s="179">
        <v>0</v>
      </c>
      <c r="R635" s="179">
        <f t="shared" si="202"/>
        <v>0</v>
      </c>
      <c r="S635" s="179">
        <v>0</v>
      </c>
      <c r="T635" s="180">
        <f t="shared" si="203"/>
        <v>0</v>
      </c>
      <c r="AR635" s="15" t="s">
        <v>143</v>
      </c>
      <c r="AT635" s="15" t="s">
        <v>145</v>
      </c>
      <c r="AU635" s="15" t="s">
        <v>22</v>
      </c>
      <c r="AY635" s="15" t="s">
        <v>144</v>
      </c>
      <c r="BE635" s="181">
        <f t="shared" si="204"/>
        <v>0</v>
      </c>
      <c r="BF635" s="181">
        <f t="shared" si="205"/>
        <v>0</v>
      </c>
      <c r="BG635" s="181">
        <f t="shared" si="206"/>
        <v>0</v>
      </c>
      <c r="BH635" s="181">
        <f t="shared" si="207"/>
        <v>0</v>
      </c>
      <c r="BI635" s="181">
        <f t="shared" si="208"/>
        <v>0</v>
      </c>
      <c r="BJ635" s="15" t="s">
        <v>22</v>
      </c>
      <c r="BK635" s="181">
        <f t="shared" si="209"/>
        <v>0</v>
      </c>
      <c r="BL635" s="15" t="s">
        <v>143</v>
      </c>
      <c r="BM635" s="15" t="s">
        <v>4556</v>
      </c>
    </row>
    <row r="636" spans="2:65" s="1" customFormat="1" ht="22.5" customHeight="1">
      <c r="B636" s="32"/>
      <c r="C636" s="170" t="s">
        <v>4557</v>
      </c>
      <c r="D636" s="170" t="s">
        <v>145</v>
      </c>
      <c r="E636" s="171" t="s">
        <v>4558</v>
      </c>
      <c r="F636" s="172" t="s">
        <v>4559</v>
      </c>
      <c r="G636" s="173" t="s">
        <v>192</v>
      </c>
      <c r="H636" s="174">
        <v>93</v>
      </c>
      <c r="I636" s="175"/>
      <c r="J636" s="176">
        <f t="shared" si="200"/>
        <v>0</v>
      </c>
      <c r="K636" s="172" t="s">
        <v>1286</v>
      </c>
      <c r="L636" s="52"/>
      <c r="M636" s="177" t="s">
        <v>20</v>
      </c>
      <c r="N636" s="178" t="s">
        <v>45</v>
      </c>
      <c r="O636" s="33"/>
      <c r="P636" s="179">
        <f t="shared" si="201"/>
        <v>0</v>
      </c>
      <c r="Q636" s="179">
        <v>0</v>
      </c>
      <c r="R636" s="179">
        <f t="shared" si="202"/>
        <v>0</v>
      </c>
      <c r="S636" s="179">
        <v>0</v>
      </c>
      <c r="T636" s="180">
        <f t="shared" si="203"/>
        <v>0</v>
      </c>
      <c r="AR636" s="15" t="s">
        <v>143</v>
      </c>
      <c r="AT636" s="15" t="s">
        <v>145</v>
      </c>
      <c r="AU636" s="15" t="s">
        <v>22</v>
      </c>
      <c r="AY636" s="15" t="s">
        <v>144</v>
      </c>
      <c r="BE636" s="181">
        <f t="shared" si="204"/>
        <v>0</v>
      </c>
      <c r="BF636" s="181">
        <f t="shared" si="205"/>
        <v>0</v>
      </c>
      <c r="BG636" s="181">
        <f t="shared" si="206"/>
        <v>0</v>
      </c>
      <c r="BH636" s="181">
        <f t="shared" si="207"/>
        <v>0</v>
      </c>
      <c r="BI636" s="181">
        <f t="shared" si="208"/>
        <v>0</v>
      </c>
      <c r="BJ636" s="15" t="s">
        <v>22</v>
      </c>
      <c r="BK636" s="181">
        <f t="shared" si="209"/>
        <v>0</v>
      </c>
      <c r="BL636" s="15" t="s">
        <v>143</v>
      </c>
      <c r="BM636" s="15" t="s">
        <v>4560</v>
      </c>
    </row>
    <row r="637" spans="2:65" s="1" customFormat="1" ht="22.5" customHeight="1">
      <c r="B637" s="32"/>
      <c r="C637" s="170" t="s">
        <v>4561</v>
      </c>
      <c r="D637" s="170" t="s">
        <v>145</v>
      </c>
      <c r="E637" s="171" t="s">
        <v>4562</v>
      </c>
      <c r="F637" s="172" t="s">
        <v>4563</v>
      </c>
      <c r="G637" s="173" t="s">
        <v>192</v>
      </c>
      <c r="H637" s="174">
        <v>100</v>
      </c>
      <c r="I637" s="175"/>
      <c r="J637" s="176">
        <f t="shared" si="200"/>
        <v>0</v>
      </c>
      <c r="K637" s="172" t="s">
        <v>1286</v>
      </c>
      <c r="L637" s="52"/>
      <c r="M637" s="177" t="s">
        <v>20</v>
      </c>
      <c r="N637" s="178" t="s">
        <v>45</v>
      </c>
      <c r="O637" s="33"/>
      <c r="P637" s="179">
        <f t="shared" si="201"/>
        <v>0</v>
      </c>
      <c r="Q637" s="179">
        <v>0</v>
      </c>
      <c r="R637" s="179">
        <f t="shared" si="202"/>
        <v>0</v>
      </c>
      <c r="S637" s="179">
        <v>0</v>
      </c>
      <c r="T637" s="180">
        <f t="shared" si="203"/>
        <v>0</v>
      </c>
      <c r="AR637" s="15" t="s">
        <v>143</v>
      </c>
      <c r="AT637" s="15" t="s">
        <v>145</v>
      </c>
      <c r="AU637" s="15" t="s">
        <v>22</v>
      </c>
      <c r="AY637" s="15" t="s">
        <v>144</v>
      </c>
      <c r="BE637" s="181">
        <f t="shared" si="204"/>
        <v>0</v>
      </c>
      <c r="BF637" s="181">
        <f t="shared" si="205"/>
        <v>0</v>
      </c>
      <c r="BG637" s="181">
        <f t="shared" si="206"/>
        <v>0</v>
      </c>
      <c r="BH637" s="181">
        <f t="shared" si="207"/>
        <v>0</v>
      </c>
      <c r="BI637" s="181">
        <f t="shared" si="208"/>
        <v>0</v>
      </c>
      <c r="BJ637" s="15" t="s">
        <v>22</v>
      </c>
      <c r="BK637" s="181">
        <f t="shared" si="209"/>
        <v>0</v>
      </c>
      <c r="BL637" s="15" t="s">
        <v>143</v>
      </c>
      <c r="BM637" s="15" t="s">
        <v>4564</v>
      </c>
    </row>
    <row r="638" spans="2:65" s="1" customFormat="1" ht="22.5" customHeight="1">
      <c r="B638" s="32"/>
      <c r="C638" s="170" t="s">
        <v>4565</v>
      </c>
      <c r="D638" s="170" t="s">
        <v>145</v>
      </c>
      <c r="E638" s="171" t="s">
        <v>4566</v>
      </c>
      <c r="F638" s="172" t="s">
        <v>4567</v>
      </c>
      <c r="G638" s="173" t="s">
        <v>192</v>
      </c>
      <c r="H638" s="174">
        <v>93</v>
      </c>
      <c r="I638" s="175"/>
      <c r="J638" s="176">
        <f t="shared" si="200"/>
        <v>0</v>
      </c>
      <c r="K638" s="172" t="s">
        <v>1286</v>
      </c>
      <c r="L638" s="52"/>
      <c r="M638" s="177" t="s">
        <v>20</v>
      </c>
      <c r="N638" s="178" t="s">
        <v>45</v>
      </c>
      <c r="O638" s="33"/>
      <c r="P638" s="179">
        <f t="shared" si="201"/>
        <v>0</v>
      </c>
      <c r="Q638" s="179">
        <v>0</v>
      </c>
      <c r="R638" s="179">
        <f t="shared" si="202"/>
        <v>0</v>
      </c>
      <c r="S638" s="179">
        <v>0</v>
      </c>
      <c r="T638" s="180">
        <f t="shared" si="203"/>
        <v>0</v>
      </c>
      <c r="AR638" s="15" t="s">
        <v>143</v>
      </c>
      <c r="AT638" s="15" t="s">
        <v>145</v>
      </c>
      <c r="AU638" s="15" t="s">
        <v>22</v>
      </c>
      <c r="AY638" s="15" t="s">
        <v>144</v>
      </c>
      <c r="BE638" s="181">
        <f t="shared" si="204"/>
        <v>0</v>
      </c>
      <c r="BF638" s="181">
        <f t="shared" si="205"/>
        <v>0</v>
      </c>
      <c r="BG638" s="181">
        <f t="shared" si="206"/>
        <v>0</v>
      </c>
      <c r="BH638" s="181">
        <f t="shared" si="207"/>
        <v>0</v>
      </c>
      <c r="BI638" s="181">
        <f t="shared" si="208"/>
        <v>0</v>
      </c>
      <c r="BJ638" s="15" t="s">
        <v>22</v>
      </c>
      <c r="BK638" s="181">
        <f t="shared" si="209"/>
        <v>0</v>
      </c>
      <c r="BL638" s="15" t="s">
        <v>143</v>
      </c>
      <c r="BM638" s="15" t="s">
        <v>4568</v>
      </c>
    </row>
    <row r="639" spans="2:65" s="1" customFormat="1" ht="22.5" customHeight="1">
      <c r="B639" s="32"/>
      <c r="C639" s="170" t="s">
        <v>4569</v>
      </c>
      <c r="D639" s="170" t="s">
        <v>145</v>
      </c>
      <c r="E639" s="171" t="s">
        <v>4570</v>
      </c>
      <c r="F639" s="172" t="s">
        <v>4571</v>
      </c>
      <c r="G639" s="173" t="s">
        <v>192</v>
      </c>
      <c r="H639" s="174">
        <v>25</v>
      </c>
      <c r="I639" s="175"/>
      <c r="J639" s="176">
        <f t="shared" si="200"/>
        <v>0</v>
      </c>
      <c r="K639" s="172" t="s">
        <v>1286</v>
      </c>
      <c r="L639" s="52"/>
      <c r="M639" s="177" t="s">
        <v>20</v>
      </c>
      <c r="N639" s="178" t="s">
        <v>45</v>
      </c>
      <c r="O639" s="33"/>
      <c r="P639" s="179">
        <f t="shared" si="201"/>
        <v>0</v>
      </c>
      <c r="Q639" s="179">
        <v>0</v>
      </c>
      <c r="R639" s="179">
        <f t="shared" si="202"/>
        <v>0</v>
      </c>
      <c r="S639" s="179">
        <v>0</v>
      </c>
      <c r="T639" s="180">
        <f t="shared" si="203"/>
        <v>0</v>
      </c>
      <c r="AR639" s="15" t="s">
        <v>143</v>
      </c>
      <c r="AT639" s="15" t="s">
        <v>145</v>
      </c>
      <c r="AU639" s="15" t="s">
        <v>22</v>
      </c>
      <c r="AY639" s="15" t="s">
        <v>144</v>
      </c>
      <c r="BE639" s="181">
        <f t="shared" si="204"/>
        <v>0</v>
      </c>
      <c r="BF639" s="181">
        <f t="shared" si="205"/>
        <v>0</v>
      </c>
      <c r="BG639" s="181">
        <f t="shared" si="206"/>
        <v>0</v>
      </c>
      <c r="BH639" s="181">
        <f t="shared" si="207"/>
        <v>0</v>
      </c>
      <c r="BI639" s="181">
        <f t="shared" si="208"/>
        <v>0</v>
      </c>
      <c r="BJ639" s="15" t="s">
        <v>22</v>
      </c>
      <c r="BK639" s="181">
        <f t="shared" si="209"/>
        <v>0</v>
      </c>
      <c r="BL639" s="15" t="s">
        <v>143</v>
      </c>
      <c r="BM639" s="15" t="s">
        <v>4572</v>
      </c>
    </row>
    <row r="640" spans="2:65" s="1" customFormat="1" ht="22.5" customHeight="1">
      <c r="B640" s="32"/>
      <c r="C640" s="170" t="s">
        <v>4573</v>
      </c>
      <c r="D640" s="170" t="s">
        <v>145</v>
      </c>
      <c r="E640" s="171" t="s">
        <v>4574</v>
      </c>
      <c r="F640" s="172" t="s">
        <v>4575</v>
      </c>
      <c r="G640" s="173" t="s">
        <v>1903</v>
      </c>
      <c r="H640" s="174">
        <v>9</v>
      </c>
      <c r="I640" s="175"/>
      <c r="J640" s="176">
        <f t="shared" si="200"/>
        <v>0</v>
      </c>
      <c r="K640" s="172" t="s">
        <v>1286</v>
      </c>
      <c r="L640" s="52"/>
      <c r="M640" s="177" t="s">
        <v>20</v>
      </c>
      <c r="N640" s="178" t="s">
        <v>45</v>
      </c>
      <c r="O640" s="33"/>
      <c r="P640" s="179">
        <f t="shared" si="201"/>
        <v>0</v>
      </c>
      <c r="Q640" s="179">
        <v>0</v>
      </c>
      <c r="R640" s="179">
        <f t="shared" si="202"/>
        <v>0</v>
      </c>
      <c r="S640" s="179">
        <v>0</v>
      </c>
      <c r="T640" s="180">
        <f t="shared" si="203"/>
        <v>0</v>
      </c>
      <c r="AR640" s="15" t="s">
        <v>143</v>
      </c>
      <c r="AT640" s="15" t="s">
        <v>145</v>
      </c>
      <c r="AU640" s="15" t="s">
        <v>22</v>
      </c>
      <c r="AY640" s="15" t="s">
        <v>144</v>
      </c>
      <c r="BE640" s="181">
        <f t="shared" si="204"/>
        <v>0</v>
      </c>
      <c r="BF640" s="181">
        <f t="shared" si="205"/>
        <v>0</v>
      </c>
      <c r="BG640" s="181">
        <f t="shared" si="206"/>
        <v>0</v>
      </c>
      <c r="BH640" s="181">
        <f t="shared" si="207"/>
        <v>0</v>
      </c>
      <c r="BI640" s="181">
        <f t="shared" si="208"/>
        <v>0</v>
      </c>
      <c r="BJ640" s="15" t="s">
        <v>22</v>
      </c>
      <c r="BK640" s="181">
        <f t="shared" si="209"/>
        <v>0</v>
      </c>
      <c r="BL640" s="15" t="s">
        <v>143</v>
      </c>
      <c r="BM640" s="15" t="s">
        <v>4576</v>
      </c>
    </row>
    <row r="641" spans="2:65" s="1" customFormat="1" ht="22.5" customHeight="1">
      <c r="B641" s="32"/>
      <c r="C641" s="170" t="s">
        <v>4577</v>
      </c>
      <c r="D641" s="170" t="s">
        <v>145</v>
      </c>
      <c r="E641" s="171" t="s">
        <v>4578</v>
      </c>
      <c r="F641" s="172" t="s">
        <v>4579</v>
      </c>
      <c r="G641" s="173" t="s">
        <v>1980</v>
      </c>
      <c r="H641" s="174">
        <v>2.215</v>
      </c>
      <c r="I641" s="175"/>
      <c r="J641" s="176">
        <f t="shared" si="200"/>
        <v>0</v>
      </c>
      <c r="K641" s="172" t="s">
        <v>1286</v>
      </c>
      <c r="L641" s="52"/>
      <c r="M641" s="177" t="s">
        <v>20</v>
      </c>
      <c r="N641" s="178" t="s">
        <v>45</v>
      </c>
      <c r="O641" s="33"/>
      <c r="P641" s="179">
        <f t="shared" si="201"/>
        <v>0</v>
      </c>
      <c r="Q641" s="179">
        <v>0</v>
      </c>
      <c r="R641" s="179">
        <f t="shared" si="202"/>
        <v>0</v>
      </c>
      <c r="S641" s="179">
        <v>0</v>
      </c>
      <c r="T641" s="180">
        <f t="shared" si="203"/>
        <v>0</v>
      </c>
      <c r="AR641" s="15" t="s">
        <v>143</v>
      </c>
      <c r="AT641" s="15" t="s">
        <v>145</v>
      </c>
      <c r="AU641" s="15" t="s">
        <v>22</v>
      </c>
      <c r="AY641" s="15" t="s">
        <v>144</v>
      </c>
      <c r="BE641" s="181">
        <f t="shared" si="204"/>
        <v>0</v>
      </c>
      <c r="BF641" s="181">
        <f t="shared" si="205"/>
        <v>0</v>
      </c>
      <c r="BG641" s="181">
        <f t="shared" si="206"/>
        <v>0</v>
      </c>
      <c r="BH641" s="181">
        <f t="shared" si="207"/>
        <v>0</v>
      </c>
      <c r="BI641" s="181">
        <f t="shared" si="208"/>
        <v>0</v>
      </c>
      <c r="BJ641" s="15" t="s">
        <v>22</v>
      </c>
      <c r="BK641" s="181">
        <f t="shared" si="209"/>
        <v>0</v>
      </c>
      <c r="BL641" s="15" t="s">
        <v>143</v>
      </c>
      <c r="BM641" s="15" t="s">
        <v>4580</v>
      </c>
    </row>
    <row r="642" spans="2:63" s="9" customFormat="1" ht="37.35" customHeight="1">
      <c r="B642" s="156"/>
      <c r="C642" s="157"/>
      <c r="D642" s="158" t="s">
        <v>73</v>
      </c>
      <c r="E642" s="159" t="s">
        <v>4581</v>
      </c>
      <c r="F642" s="159" t="s">
        <v>4582</v>
      </c>
      <c r="G642" s="157"/>
      <c r="H642" s="157"/>
      <c r="I642" s="160"/>
      <c r="J642" s="161">
        <f>BK642</f>
        <v>0</v>
      </c>
      <c r="K642" s="157"/>
      <c r="L642" s="162"/>
      <c r="M642" s="163"/>
      <c r="N642" s="164"/>
      <c r="O642" s="164"/>
      <c r="P642" s="165">
        <f>SUM(P643:P661)</f>
        <v>0</v>
      </c>
      <c r="Q642" s="164"/>
      <c r="R642" s="165">
        <f>SUM(R643:R661)</f>
        <v>0</v>
      </c>
      <c r="S642" s="164"/>
      <c r="T642" s="166">
        <f>SUM(T643:T661)</f>
        <v>0</v>
      </c>
      <c r="AR642" s="167" t="s">
        <v>143</v>
      </c>
      <c r="AT642" s="168" t="s">
        <v>73</v>
      </c>
      <c r="AU642" s="168" t="s">
        <v>74</v>
      </c>
      <c r="AY642" s="167" t="s">
        <v>144</v>
      </c>
      <c r="BK642" s="169">
        <f>SUM(BK643:BK661)</f>
        <v>0</v>
      </c>
    </row>
    <row r="643" spans="2:65" s="1" customFormat="1" ht="22.5" customHeight="1">
      <c r="B643" s="32"/>
      <c r="C643" s="170" t="s">
        <v>4583</v>
      </c>
      <c r="D643" s="170" t="s">
        <v>145</v>
      </c>
      <c r="E643" s="171" t="s">
        <v>4584</v>
      </c>
      <c r="F643" s="172" t="s">
        <v>4585</v>
      </c>
      <c r="G643" s="173" t="s">
        <v>192</v>
      </c>
      <c r="H643" s="174">
        <v>76.5</v>
      </c>
      <c r="I643" s="175"/>
      <c r="J643" s="176">
        <f aca="true" t="shared" si="210" ref="J643:J661">ROUND(I643*H643,2)</f>
        <v>0</v>
      </c>
      <c r="K643" s="172" t="s">
        <v>1286</v>
      </c>
      <c r="L643" s="52"/>
      <c r="M643" s="177" t="s">
        <v>20</v>
      </c>
      <c r="N643" s="178" t="s">
        <v>45</v>
      </c>
      <c r="O643" s="33"/>
      <c r="P643" s="179">
        <f aca="true" t="shared" si="211" ref="P643:P661">O643*H643</f>
        <v>0</v>
      </c>
      <c r="Q643" s="179">
        <v>0</v>
      </c>
      <c r="R643" s="179">
        <f aca="true" t="shared" si="212" ref="R643:R661">Q643*H643</f>
        <v>0</v>
      </c>
      <c r="S643" s="179">
        <v>0</v>
      </c>
      <c r="T643" s="180">
        <f aca="true" t="shared" si="213" ref="T643:T661">S643*H643</f>
        <v>0</v>
      </c>
      <c r="AR643" s="15" t="s">
        <v>143</v>
      </c>
      <c r="AT643" s="15" t="s">
        <v>145</v>
      </c>
      <c r="AU643" s="15" t="s">
        <v>22</v>
      </c>
      <c r="AY643" s="15" t="s">
        <v>144</v>
      </c>
      <c r="BE643" s="181">
        <f aca="true" t="shared" si="214" ref="BE643:BE661">IF(N643="základní",J643,0)</f>
        <v>0</v>
      </c>
      <c r="BF643" s="181">
        <f aca="true" t="shared" si="215" ref="BF643:BF661">IF(N643="snížená",J643,0)</f>
        <v>0</v>
      </c>
      <c r="BG643" s="181">
        <f aca="true" t="shared" si="216" ref="BG643:BG661">IF(N643="zákl. přenesená",J643,0)</f>
        <v>0</v>
      </c>
      <c r="BH643" s="181">
        <f aca="true" t="shared" si="217" ref="BH643:BH661">IF(N643="sníž. přenesená",J643,0)</f>
        <v>0</v>
      </c>
      <c r="BI643" s="181">
        <f aca="true" t="shared" si="218" ref="BI643:BI661">IF(N643="nulová",J643,0)</f>
        <v>0</v>
      </c>
      <c r="BJ643" s="15" t="s">
        <v>22</v>
      </c>
      <c r="BK643" s="181">
        <f aca="true" t="shared" si="219" ref="BK643:BK661">ROUND(I643*H643,2)</f>
        <v>0</v>
      </c>
      <c r="BL643" s="15" t="s">
        <v>143</v>
      </c>
      <c r="BM643" s="15" t="s">
        <v>4586</v>
      </c>
    </row>
    <row r="644" spans="2:65" s="1" customFormat="1" ht="22.5" customHeight="1">
      <c r="B644" s="32"/>
      <c r="C644" s="170" t="s">
        <v>4587</v>
      </c>
      <c r="D644" s="170" t="s">
        <v>145</v>
      </c>
      <c r="E644" s="171" t="s">
        <v>4588</v>
      </c>
      <c r="F644" s="172" t="s">
        <v>4589</v>
      </c>
      <c r="G644" s="173" t="s">
        <v>192</v>
      </c>
      <c r="H644" s="174">
        <v>76.5</v>
      </c>
      <c r="I644" s="175"/>
      <c r="J644" s="176">
        <f t="shared" si="210"/>
        <v>0</v>
      </c>
      <c r="K644" s="172" t="s">
        <v>1286</v>
      </c>
      <c r="L644" s="52"/>
      <c r="M644" s="177" t="s">
        <v>20</v>
      </c>
      <c r="N644" s="178" t="s">
        <v>45</v>
      </c>
      <c r="O644" s="33"/>
      <c r="P644" s="179">
        <f t="shared" si="211"/>
        <v>0</v>
      </c>
      <c r="Q644" s="179">
        <v>0</v>
      </c>
      <c r="R644" s="179">
        <f t="shared" si="212"/>
        <v>0</v>
      </c>
      <c r="S644" s="179">
        <v>0</v>
      </c>
      <c r="T644" s="180">
        <f t="shared" si="213"/>
        <v>0</v>
      </c>
      <c r="AR644" s="15" t="s">
        <v>143</v>
      </c>
      <c r="AT644" s="15" t="s">
        <v>145</v>
      </c>
      <c r="AU644" s="15" t="s">
        <v>22</v>
      </c>
      <c r="AY644" s="15" t="s">
        <v>144</v>
      </c>
      <c r="BE644" s="181">
        <f t="shared" si="214"/>
        <v>0</v>
      </c>
      <c r="BF644" s="181">
        <f t="shared" si="215"/>
        <v>0</v>
      </c>
      <c r="BG644" s="181">
        <f t="shared" si="216"/>
        <v>0</v>
      </c>
      <c r="BH644" s="181">
        <f t="shared" si="217"/>
        <v>0</v>
      </c>
      <c r="BI644" s="181">
        <f t="shared" si="218"/>
        <v>0</v>
      </c>
      <c r="BJ644" s="15" t="s">
        <v>22</v>
      </c>
      <c r="BK644" s="181">
        <f t="shared" si="219"/>
        <v>0</v>
      </c>
      <c r="BL644" s="15" t="s">
        <v>143</v>
      </c>
      <c r="BM644" s="15" t="s">
        <v>4590</v>
      </c>
    </row>
    <row r="645" spans="2:65" s="1" customFormat="1" ht="22.5" customHeight="1">
      <c r="B645" s="32"/>
      <c r="C645" s="170" t="s">
        <v>4591</v>
      </c>
      <c r="D645" s="170" t="s">
        <v>145</v>
      </c>
      <c r="E645" s="171" t="s">
        <v>4592</v>
      </c>
      <c r="F645" s="172" t="s">
        <v>4593</v>
      </c>
      <c r="G645" s="173" t="s">
        <v>1550</v>
      </c>
      <c r="H645" s="174">
        <v>24.098</v>
      </c>
      <c r="I645" s="175"/>
      <c r="J645" s="176">
        <f t="shared" si="210"/>
        <v>0</v>
      </c>
      <c r="K645" s="172" t="s">
        <v>1286</v>
      </c>
      <c r="L645" s="52"/>
      <c r="M645" s="177" t="s">
        <v>20</v>
      </c>
      <c r="N645" s="178" t="s">
        <v>45</v>
      </c>
      <c r="O645" s="33"/>
      <c r="P645" s="179">
        <f t="shared" si="211"/>
        <v>0</v>
      </c>
      <c r="Q645" s="179">
        <v>0</v>
      </c>
      <c r="R645" s="179">
        <f t="shared" si="212"/>
        <v>0</v>
      </c>
      <c r="S645" s="179">
        <v>0</v>
      </c>
      <c r="T645" s="180">
        <f t="shared" si="213"/>
        <v>0</v>
      </c>
      <c r="AR645" s="15" t="s">
        <v>143</v>
      </c>
      <c r="AT645" s="15" t="s">
        <v>145</v>
      </c>
      <c r="AU645" s="15" t="s">
        <v>22</v>
      </c>
      <c r="AY645" s="15" t="s">
        <v>144</v>
      </c>
      <c r="BE645" s="181">
        <f t="shared" si="214"/>
        <v>0</v>
      </c>
      <c r="BF645" s="181">
        <f t="shared" si="215"/>
        <v>0</v>
      </c>
      <c r="BG645" s="181">
        <f t="shared" si="216"/>
        <v>0</v>
      </c>
      <c r="BH645" s="181">
        <f t="shared" si="217"/>
        <v>0</v>
      </c>
      <c r="BI645" s="181">
        <f t="shared" si="218"/>
        <v>0</v>
      </c>
      <c r="BJ645" s="15" t="s">
        <v>22</v>
      </c>
      <c r="BK645" s="181">
        <f t="shared" si="219"/>
        <v>0</v>
      </c>
      <c r="BL645" s="15" t="s">
        <v>143</v>
      </c>
      <c r="BM645" s="15" t="s">
        <v>4594</v>
      </c>
    </row>
    <row r="646" spans="2:65" s="1" customFormat="1" ht="22.5" customHeight="1">
      <c r="B646" s="32"/>
      <c r="C646" s="170" t="s">
        <v>4595</v>
      </c>
      <c r="D646" s="170" t="s">
        <v>145</v>
      </c>
      <c r="E646" s="171" t="s">
        <v>4596</v>
      </c>
      <c r="F646" s="172" t="s">
        <v>4597</v>
      </c>
      <c r="G646" s="173" t="s">
        <v>192</v>
      </c>
      <c r="H646" s="174">
        <v>537.269</v>
      </c>
      <c r="I646" s="175"/>
      <c r="J646" s="176">
        <f t="shared" si="210"/>
        <v>0</v>
      </c>
      <c r="K646" s="172" t="s">
        <v>1286</v>
      </c>
      <c r="L646" s="52"/>
      <c r="M646" s="177" t="s">
        <v>20</v>
      </c>
      <c r="N646" s="178" t="s">
        <v>45</v>
      </c>
      <c r="O646" s="33"/>
      <c r="P646" s="179">
        <f t="shared" si="211"/>
        <v>0</v>
      </c>
      <c r="Q646" s="179">
        <v>0</v>
      </c>
      <c r="R646" s="179">
        <f t="shared" si="212"/>
        <v>0</v>
      </c>
      <c r="S646" s="179">
        <v>0</v>
      </c>
      <c r="T646" s="180">
        <f t="shared" si="213"/>
        <v>0</v>
      </c>
      <c r="AR646" s="15" t="s">
        <v>143</v>
      </c>
      <c r="AT646" s="15" t="s">
        <v>145</v>
      </c>
      <c r="AU646" s="15" t="s">
        <v>22</v>
      </c>
      <c r="AY646" s="15" t="s">
        <v>144</v>
      </c>
      <c r="BE646" s="181">
        <f t="shared" si="214"/>
        <v>0</v>
      </c>
      <c r="BF646" s="181">
        <f t="shared" si="215"/>
        <v>0</v>
      </c>
      <c r="BG646" s="181">
        <f t="shared" si="216"/>
        <v>0</v>
      </c>
      <c r="BH646" s="181">
        <f t="shared" si="217"/>
        <v>0</v>
      </c>
      <c r="BI646" s="181">
        <f t="shared" si="218"/>
        <v>0</v>
      </c>
      <c r="BJ646" s="15" t="s">
        <v>22</v>
      </c>
      <c r="BK646" s="181">
        <f t="shared" si="219"/>
        <v>0</v>
      </c>
      <c r="BL646" s="15" t="s">
        <v>143</v>
      </c>
      <c r="BM646" s="15" t="s">
        <v>4598</v>
      </c>
    </row>
    <row r="647" spans="2:65" s="1" customFormat="1" ht="22.5" customHeight="1">
      <c r="B647" s="32"/>
      <c r="C647" s="170" t="s">
        <v>4599</v>
      </c>
      <c r="D647" s="170" t="s">
        <v>145</v>
      </c>
      <c r="E647" s="171" t="s">
        <v>4600</v>
      </c>
      <c r="F647" s="172" t="s">
        <v>4601</v>
      </c>
      <c r="G647" s="173" t="s">
        <v>192</v>
      </c>
      <c r="H647" s="174">
        <v>564.132</v>
      </c>
      <c r="I647" s="175"/>
      <c r="J647" s="176">
        <f t="shared" si="210"/>
        <v>0</v>
      </c>
      <c r="K647" s="172" t="s">
        <v>1286</v>
      </c>
      <c r="L647" s="52"/>
      <c r="M647" s="177" t="s">
        <v>20</v>
      </c>
      <c r="N647" s="178" t="s">
        <v>45</v>
      </c>
      <c r="O647" s="33"/>
      <c r="P647" s="179">
        <f t="shared" si="211"/>
        <v>0</v>
      </c>
      <c r="Q647" s="179">
        <v>0</v>
      </c>
      <c r="R647" s="179">
        <f t="shared" si="212"/>
        <v>0</v>
      </c>
      <c r="S647" s="179">
        <v>0</v>
      </c>
      <c r="T647" s="180">
        <f t="shared" si="213"/>
        <v>0</v>
      </c>
      <c r="AR647" s="15" t="s">
        <v>143</v>
      </c>
      <c r="AT647" s="15" t="s">
        <v>145</v>
      </c>
      <c r="AU647" s="15" t="s">
        <v>22</v>
      </c>
      <c r="AY647" s="15" t="s">
        <v>144</v>
      </c>
      <c r="BE647" s="181">
        <f t="shared" si="214"/>
        <v>0</v>
      </c>
      <c r="BF647" s="181">
        <f t="shared" si="215"/>
        <v>0</v>
      </c>
      <c r="BG647" s="181">
        <f t="shared" si="216"/>
        <v>0</v>
      </c>
      <c r="BH647" s="181">
        <f t="shared" si="217"/>
        <v>0</v>
      </c>
      <c r="BI647" s="181">
        <f t="shared" si="218"/>
        <v>0</v>
      </c>
      <c r="BJ647" s="15" t="s">
        <v>22</v>
      </c>
      <c r="BK647" s="181">
        <f t="shared" si="219"/>
        <v>0</v>
      </c>
      <c r="BL647" s="15" t="s">
        <v>143</v>
      </c>
      <c r="BM647" s="15" t="s">
        <v>4602</v>
      </c>
    </row>
    <row r="648" spans="2:65" s="1" customFormat="1" ht="22.5" customHeight="1">
      <c r="B648" s="32"/>
      <c r="C648" s="170" t="s">
        <v>4603</v>
      </c>
      <c r="D648" s="170" t="s">
        <v>145</v>
      </c>
      <c r="E648" s="171" t="s">
        <v>4604</v>
      </c>
      <c r="F648" s="172" t="s">
        <v>4605</v>
      </c>
      <c r="G648" s="173" t="s">
        <v>192</v>
      </c>
      <c r="H648" s="174">
        <v>51</v>
      </c>
      <c r="I648" s="175"/>
      <c r="J648" s="176">
        <f t="shared" si="210"/>
        <v>0</v>
      </c>
      <c r="K648" s="172" t="s">
        <v>1286</v>
      </c>
      <c r="L648" s="52"/>
      <c r="M648" s="177" t="s">
        <v>20</v>
      </c>
      <c r="N648" s="178" t="s">
        <v>45</v>
      </c>
      <c r="O648" s="33"/>
      <c r="P648" s="179">
        <f t="shared" si="211"/>
        <v>0</v>
      </c>
      <c r="Q648" s="179">
        <v>0</v>
      </c>
      <c r="R648" s="179">
        <f t="shared" si="212"/>
        <v>0</v>
      </c>
      <c r="S648" s="179">
        <v>0</v>
      </c>
      <c r="T648" s="180">
        <f t="shared" si="213"/>
        <v>0</v>
      </c>
      <c r="AR648" s="15" t="s">
        <v>143</v>
      </c>
      <c r="AT648" s="15" t="s">
        <v>145</v>
      </c>
      <c r="AU648" s="15" t="s">
        <v>22</v>
      </c>
      <c r="AY648" s="15" t="s">
        <v>144</v>
      </c>
      <c r="BE648" s="181">
        <f t="shared" si="214"/>
        <v>0</v>
      </c>
      <c r="BF648" s="181">
        <f t="shared" si="215"/>
        <v>0</v>
      </c>
      <c r="BG648" s="181">
        <f t="shared" si="216"/>
        <v>0</v>
      </c>
      <c r="BH648" s="181">
        <f t="shared" si="217"/>
        <v>0</v>
      </c>
      <c r="BI648" s="181">
        <f t="shared" si="218"/>
        <v>0</v>
      </c>
      <c r="BJ648" s="15" t="s">
        <v>22</v>
      </c>
      <c r="BK648" s="181">
        <f t="shared" si="219"/>
        <v>0</v>
      </c>
      <c r="BL648" s="15" t="s">
        <v>143</v>
      </c>
      <c r="BM648" s="15" t="s">
        <v>4606</v>
      </c>
    </row>
    <row r="649" spans="2:65" s="1" customFormat="1" ht="22.5" customHeight="1">
      <c r="B649" s="32"/>
      <c r="C649" s="170" t="s">
        <v>4607</v>
      </c>
      <c r="D649" s="170" t="s">
        <v>145</v>
      </c>
      <c r="E649" s="171" t="s">
        <v>4608</v>
      </c>
      <c r="F649" s="172" t="s">
        <v>4601</v>
      </c>
      <c r="G649" s="173" t="s">
        <v>192</v>
      </c>
      <c r="H649" s="174">
        <v>53.55</v>
      </c>
      <c r="I649" s="175"/>
      <c r="J649" s="176">
        <f t="shared" si="210"/>
        <v>0</v>
      </c>
      <c r="K649" s="172" t="s">
        <v>1286</v>
      </c>
      <c r="L649" s="52"/>
      <c r="M649" s="177" t="s">
        <v>20</v>
      </c>
      <c r="N649" s="178" t="s">
        <v>45</v>
      </c>
      <c r="O649" s="33"/>
      <c r="P649" s="179">
        <f t="shared" si="211"/>
        <v>0</v>
      </c>
      <c r="Q649" s="179">
        <v>0</v>
      </c>
      <c r="R649" s="179">
        <f t="shared" si="212"/>
        <v>0</v>
      </c>
      <c r="S649" s="179">
        <v>0</v>
      </c>
      <c r="T649" s="180">
        <f t="shared" si="213"/>
        <v>0</v>
      </c>
      <c r="AR649" s="15" t="s">
        <v>143</v>
      </c>
      <c r="AT649" s="15" t="s">
        <v>145</v>
      </c>
      <c r="AU649" s="15" t="s">
        <v>22</v>
      </c>
      <c r="AY649" s="15" t="s">
        <v>144</v>
      </c>
      <c r="BE649" s="181">
        <f t="shared" si="214"/>
        <v>0</v>
      </c>
      <c r="BF649" s="181">
        <f t="shared" si="215"/>
        <v>0</v>
      </c>
      <c r="BG649" s="181">
        <f t="shared" si="216"/>
        <v>0</v>
      </c>
      <c r="BH649" s="181">
        <f t="shared" si="217"/>
        <v>0</v>
      </c>
      <c r="BI649" s="181">
        <f t="shared" si="218"/>
        <v>0</v>
      </c>
      <c r="BJ649" s="15" t="s">
        <v>22</v>
      </c>
      <c r="BK649" s="181">
        <f t="shared" si="219"/>
        <v>0</v>
      </c>
      <c r="BL649" s="15" t="s">
        <v>143</v>
      </c>
      <c r="BM649" s="15" t="s">
        <v>4609</v>
      </c>
    </row>
    <row r="650" spans="2:65" s="1" customFormat="1" ht="22.5" customHeight="1">
      <c r="B650" s="32"/>
      <c r="C650" s="170" t="s">
        <v>4610</v>
      </c>
      <c r="D650" s="170" t="s">
        <v>145</v>
      </c>
      <c r="E650" s="171" t="s">
        <v>4611</v>
      </c>
      <c r="F650" s="172" t="s">
        <v>4612</v>
      </c>
      <c r="G650" s="173" t="s">
        <v>1550</v>
      </c>
      <c r="H650" s="174">
        <v>658.37</v>
      </c>
      <c r="I650" s="175"/>
      <c r="J650" s="176">
        <f t="shared" si="210"/>
        <v>0</v>
      </c>
      <c r="K650" s="172" t="s">
        <v>1286</v>
      </c>
      <c r="L650" s="52"/>
      <c r="M650" s="177" t="s">
        <v>20</v>
      </c>
      <c r="N650" s="178" t="s">
        <v>45</v>
      </c>
      <c r="O650" s="33"/>
      <c r="P650" s="179">
        <f t="shared" si="211"/>
        <v>0</v>
      </c>
      <c r="Q650" s="179">
        <v>0</v>
      </c>
      <c r="R650" s="179">
        <f t="shared" si="212"/>
        <v>0</v>
      </c>
      <c r="S650" s="179">
        <v>0</v>
      </c>
      <c r="T650" s="180">
        <f t="shared" si="213"/>
        <v>0</v>
      </c>
      <c r="AR650" s="15" t="s">
        <v>143</v>
      </c>
      <c r="AT650" s="15" t="s">
        <v>145</v>
      </c>
      <c r="AU650" s="15" t="s">
        <v>22</v>
      </c>
      <c r="AY650" s="15" t="s">
        <v>144</v>
      </c>
      <c r="BE650" s="181">
        <f t="shared" si="214"/>
        <v>0</v>
      </c>
      <c r="BF650" s="181">
        <f t="shared" si="215"/>
        <v>0</v>
      </c>
      <c r="BG650" s="181">
        <f t="shared" si="216"/>
        <v>0</v>
      </c>
      <c r="BH650" s="181">
        <f t="shared" si="217"/>
        <v>0</v>
      </c>
      <c r="BI650" s="181">
        <f t="shared" si="218"/>
        <v>0</v>
      </c>
      <c r="BJ650" s="15" t="s">
        <v>22</v>
      </c>
      <c r="BK650" s="181">
        <f t="shared" si="219"/>
        <v>0</v>
      </c>
      <c r="BL650" s="15" t="s">
        <v>143</v>
      </c>
      <c r="BM650" s="15" t="s">
        <v>4613</v>
      </c>
    </row>
    <row r="651" spans="2:65" s="1" customFormat="1" ht="22.5" customHeight="1">
      <c r="B651" s="32"/>
      <c r="C651" s="170" t="s">
        <v>4614</v>
      </c>
      <c r="D651" s="170" t="s">
        <v>145</v>
      </c>
      <c r="E651" s="171" t="s">
        <v>4615</v>
      </c>
      <c r="F651" s="172" t="s">
        <v>4616</v>
      </c>
      <c r="G651" s="173" t="s">
        <v>1550</v>
      </c>
      <c r="H651" s="174">
        <v>715.386</v>
      </c>
      <c r="I651" s="175"/>
      <c r="J651" s="176">
        <f t="shared" si="210"/>
        <v>0</v>
      </c>
      <c r="K651" s="172" t="s">
        <v>1286</v>
      </c>
      <c r="L651" s="52"/>
      <c r="M651" s="177" t="s">
        <v>20</v>
      </c>
      <c r="N651" s="178" t="s">
        <v>45</v>
      </c>
      <c r="O651" s="33"/>
      <c r="P651" s="179">
        <f t="shared" si="211"/>
        <v>0</v>
      </c>
      <c r="Q651" s="179">
        <v>0</v>
      </c>
      <c r="R651" s="179">
        <f t="shared" si="212"/>
        <v>0</v>
      </c>
      <c r="S651" s="179">
        <v>0</v>
      </c>
      <c r="T651" s="180">
        <f t="shared" si="213"/>
        <v>0</v>
      </c>
      <c r="AR651" s="15" t="s">
        <v>143</v>
      </c>
      <c r="AT651" s="15" t="s">
        <v>145</v>
      </c>
      <c r="AU651" s="15" t="s">
        <v>22</v>
      </c>
      <c r="AY651" s="15" t="s">
        <v>144</v>
      </c>
      <c r="BE651" s="181">
        <f t="shared" si="214"/>
        <v>0</v>
      </c>
      <c r="BF651" s="181">
        <f t="shared" si="215"/>
        <v>0</v>
      </c>
      <c r="BG651" s="181">
        <f t="shared" si="216"/>
        <v>0</v>
      </c>
      <c r="BH651" s="181">
        <f t="shared" si="217"/>
        <v>0</v>
      </c>
      <c r="BI651" s="181">
        <f t="shared" si="218"/>
        <v>0</v>
      </c>
      <c r="BJ651" s="15" t="s">
        <v>22</v>
      </c>
      <c r="BK651" s="181">
        <f t="shared" si="219"/>
        <v>0</v>
      </c>
      <c r="BL651" s="15" t="s">
        <v>143</v>
      </c>
      <c r="BM651" s="15" t="s">
        <v>4617</v>
      </c>
    </row>
    <row r="652" spans="2:65" s="1" customFormat="1" ht="22.5" customHeight="1">
      <c r="B652" s="32"/>
      <c r="C652" s="170" t="s">
        <v>4618</v>
      </c>
      <c r="D652" s="170" t="s">
        <v>145</v>
      </c>
      <c r="E652" s="171" t="s">
        <v>4619</v>
      </c>
      <c r="F652" s="172" t="s">
        <v>4620</v>
      </c>
      <c r="G652" s="173" t="s">
        <v>1550</v>
      </c>
      <c r="H652" s="174">
        <v>52.13</v>
      </c>
      <c r="I652" s="175"/>
      <c r="J652" s="176">
        <f t="shared" si="210"/>
        <v>0</v>
      </c>
      <c r="K652" s="172" t="s">
        <v>1286</v>
      </c>
      <c r="L652" s="52"/>
      <c r="M652" s="177" t="s">
        <v>20</v>
      </c>
      <c r="N652" s="178" t="s">
        <v>45</v>
      </c>
      <c r="O652" s="33"/>
      <c r="P652" s="179">
        <f t="shared" si="211"/>
        <v>0</v>
      </c>
      <c r="Q652" s="179">
        <v>0</v>
      </c>
      <c r="R652" s="179">
        <f t="shared" si="212"/>
        <v>0</v>
      </c>
      <c r="S652" s="179">
        <v>0</v>
      </c>
      <c r="T652" s="180">
        <f t="shared" si="213"/>
        <v>0</v>
      </c>
      <c r="AR652" s="15" t="s">
        <v>143</v>
      </c>
      <c r="AT652" s="15" t="s">
        <v>145</v>
      </c>
      <c r="AU652" s="15" t="s">
        <v>22</v>
      </c>
      <c r="AY652" s="15" t="s">
        <v>144</v>
      </c>
      <c r="BE652" s="181">
        <f t="shared" si="214"/>
        <v>0</v>
      </c>
      <c r="BF652" s="181">
        <f t="shared" si="215"/>
        <v>0</v>
      </c>
      <c r="BG652" s="181">
        <f t="shared" si="216"/>
        <v>0</v>
      </c>
      <c r="BH652" s="181">
        <f t="shared" si="217"/>
        <v>0</v>
      </c>
      <c r="BI652" s="181">
        <f t="shared" si="218"/>
        <v>0</v>
      </c>
      <c r="BJ652" s="15" t="s">
        <v>22</v>
      </c>
      <c r="BK652" s="181">
        <f t="shared" si="219"/>
        <v>0</v>
      </c>
      <c r="BL652" s="15" t="s">
        <v>143</v>
      </c>
      <c r="BM652" s="15" t="s">
        <v>4621</v>
      </c>
    </row>
    <row r="653" spans="2:65" s="1" customFormat="1" ht="22.5" customHeight="1">
      <c r="B653" s="32"/>
      <c r="C653" s="170" t="s">
        <v>4622</v>
      </c>
      <c r="D653" s="170" t="s">
        <v>145</v>
      </c>
      <c r="E653" s="171" t="s">
        <v>4623</v>
      </c>
      <c r="F653" s="172" t="s">
        <v>4624</v>
      </c>
      <c r="G653" s="173" t="s">
        <v>1550</v>
      </c>
      <c r="H653" s="174">
        <v>44.037</v>
      </c>
      <c r="I653" s="175"/>
      <c r="J653" s="176">
        <f t="shared" si="210"/>
        <v>0</v>
      </c>
      <c r="K653" s="172" t="s">
        <v>1286</v>
      </c>
      <c r="L653" s="52"/>
      <c r="M653" s="177" t="s">
        <v>20</v>
      </c>
      <c r="N653" s="178" t="s">
        <v>45</v>
      </c>
      <c r="O653" s="33"/>
      <c r="P653" s="179">
        <f t="shared" si="211"/>
        <v>0</v>
      </c>
      <c r="Q653" s="179">
        <v>0</v>
      </c>
      <c r="R653" s="179">
        <f t="shared" si="212"/>
        <v>0</v>
      </c>
      <c r="S653" s="179">
        <v>0</v>
      </c>
      <c r="T653" s="180">
        <f t="shared" si="213"/>
        <v>0</v>
      </c>
      <c r="AR653" s="15" t="s">
        <v>143</v>
      </c>
      <c r="AT653" s="15" t="s">
        <v>145</v>
      </c>
      <c r="AU653" s="15" t="s">
        <v>22</v>
      </c>
      <c r="AY653" s="15" t="s">
        <v>144</v>
      </c>
      <c r="BE653" s="181">
        <f t="shared" si="214"/>
        <v>0</v>
      </c>
      <c r="BF653" s="181">
        <f t="shared" si="215"/>
        <v>0</v>
      </c>
      <c r="BG653" s="181">
        <f t="shared" si="216"/>
        <v>0</v>
      </c>
      <c r="BH653" s="181">
        <f t="shared" si="217"/>
        <v>0</v>
      </c>
      <c r="BI653" s="181">
        <f t="shared" si="218"/>
        <v>0</v>
      </c>
      <c r="BJ653" s="15" t="s">
        <v>22</v>
      </c>
      <c r="BK653" s="181">
        <f t="shared" si="219"/>
        <v>0</v>
      </c>
      <c r="BL653" s="15" t="s">
        <v>143</v>
      </c>
      <c r="BM653" s="15" t="s">
        <v>4625</v>
      </c>
    </row>
    <row r="654" spans="2:65" s="1" customFormat="1" ht="22.5" customHeight="1">
      <c r="B654" s="32"/>
      <c r="C654" s="170" t="s">
        <v>4626</v>
      </c>
      <c r="D654" s="170" t="s">
        <v>145</v>
      </c>
      <c r="E654" s="171" t="s">
        <v>4627</v>
      </c>
      <c r="F654" s="172" t="s">
        <v>4628</v>
      </c>
      <c r="G654" s="173" t="s">
        <v>192</v>
      </c>
      <c r="H654" s="174">
        <v>54.664</v>
      </c>
      <c r="I654" s="175"/>
      <c r="J654" s="176">
        <f t="shared" si="210"/>
        <v>0</v>
      </c>
      <c r="K654" s="172" t="s">
        <v>1286</v>
      </c>
      <c r="L654" s="52"/>
      <c r="M654" s="177" t="s">
        <v>20</v>
      </c>
      <c r="N654" s="178" t="s">
        <v>45</v>
      </c>
      <c r="O654" s="33"/>
      <c r="P654" s="179">
        <f t="shared" si="211"/>
        <v>0</v>
      </c>
      <c r="Q654" s="179">
        <v>0</v>
      </c>
      <c r="R654" s="179">
        <f t="shared" si="212"/>
        <v>0</v>
      </c>
      <c r="S654" s="179">
        <v>0</v>
      </c>
      <c r="T654" s="180">
        <f t="shared" si="213"/>
        <v>0</v>
      </c>
      <c r="AR654" s="15" t="s">
        <v>143</v>
      </c>
      <c r="AT654" s="15" t="s">
        <v>145</v>
      </c>
      <c r="AU654" s="15" t="s">
        <v>22</v>
      </c>
      <c r="AY654" s="15" t="s">
        <v>144</v>
      </c>
      <c r="BE654" s="181">
        <f t="shared" si="214"/>
        <v>0</v>
      </c>
      <c r="BF654" s="181">
        <f t="shared" si="215"/>
        <v>0</v>
      </c>
      <c r="BG654" s="181">
        <f t="shared" si="216"/>
        <v>0</v>
      </c>
      <c r="BH654" s="181">
        <f t="shared" si="217"/>
        <v>0</v>
      </c>
      <c r="BI654" s="181">
        <f t="shared" si="218"/>
        <v>0</v>
      </c>
      <c r="BJ654" s="15" t="s">
        <v>22</v>
      </c>
      <c r="BK654" s="181">
        <f t="shared" si="219"/>
        <v>0</v>
      </c>
      <c r="BL654" s="15" t="s">
        <v>143</v>
      </c>
      <c r="BM654" s="15" t="s">
        <v>4629</v>
      </c>
    </row>
    <row r="655" spans="2:65" s="1" customFormat="1" ht="22.5" customHeight="1">
      <c r="B655" s="32"/>
      <c r="C655" s="170" t="s">
        <v>4630</v>
      </c>
      <c r="D655" s="170" t="s">
        <v>145</v>
      </c>
      <c r="E655" s="171" t="s">
        <v>4631</v>
      </c>
      <c r="F655" s="172" t="s">
        <v>4632</v>
      </c>
      <c r="G655" s="173" t="s">
        <v>192</v>
      </c>
      <c r="H655" s="174">
        <v>54.664</v>
      </c>
      <c r="I655" s="175"/>
      <c r="J655" s="176">
        <f t="shared" si="210"/>
        <v>0</v>
      </c>
      <c r="K655" s="172" t="s">
        <v>1286</v>
      </c>
      <c r="L655" s="52"/>
      <c r="M655" s="177" t="s">
        <v>20</v>
      </c>
      <c r="N655" s="178" t="s">
        <v>45</v>
      </c>
      <c r="O655" s="33"/>
      <c r="P655" s="179">
        <f t="shared" si="211"/>
        <v>0</v>
      </c>
      <c r="Q655" s="179">
        <v>0</v>
      </c>
      <c r="R655" s="179">
        <f t="shared" si="212"/>
        <v>0</v>
      </c>
      <c r="S655" s="179">
        <v>0</v>
      </c>
      <c r="T655" s="180">
        <f t="shared" si="213"/>
        <v>0</v>
      </c>
      <c r="AR655" s="15" t="s">
        <v>143</v>
      </c>
      <c r="AT655" s="15" t="s">
        <v>145</v>
      </c>
      <c r="AU655" s="15" t="s">
        <v>22</v>
      </c>
      <c r="AY655" s="15" t="s">
        <v>144</v>
      </c>
      <c r="BE655" s="181">
        <f t="shared" si="214"/>
        <v>0</v>
      </c>
      <c r="BF655" s="181">
        <f t="shared" si="215"/>
        <v>0</v>
      </c>
      <c r="BG655" s="181">
        <f t="shared" si="216"/>
        <v>0</v>
      </c>
      <c r="BH655" s="181">
        <f t="shared" si="217"/>
        <v>0</v>
      </c>
      <c r="BI655" s="181">
        <f t="shared" si="218"/>
        <v>0</v>
      </c>
      <c r="BJ655" s="15" t="s">
        <v>22</v>
      </c>
      <c r="BK655" s="181">
        <f t="shared" si="219"/>
        <v>0</v>
      </c>
      <c r="BL655" s="15" t="s">
        <v>143</v>
      </c>
      <c r="BM655" s="15" t="s">
        <v>4633</v>
      </c>
    </row>
    <row r="656" spans="2:65" s="1" customFormat="1" ht="22.5" customHeight="1">
      <c r="B656" s="32"/>
      <c r="C656" s="170" t="s">
        <v>4634</v>
      </c>
      <c r="D656" s="170" t="s">
        <v>145</v>
      </c>
      <c r="E656" s="171" t="s">
        <v>4635</v>
      </c>
      <c r="F656" s="172" t="s">
        <v>4636</v>
      </c>
      <c r="G656" s="173" t="s">
        <v>192</v>
      </c>
      <c r="H656" s="174">
        <v>23.74</v>
      </c>
      <c r="I656" s="175"/>
      <c r="J656" s="176">
        <f t="shared" si="210"/>
        <v>0</v>
      </c>
      <c r="K656" s="172" t="s">
        <v>1286</v>
      </c>
      <c r="L656" s="52"/>
      <c r="M656" s="177" t="s">
        <v>20</v>
      </c>
      <c r="N656" s="178" t="s">
        <v>45</v>
      </c>
      <c r="O656" s="33"/>
      <c r="P656" s="179">
        <f t="shared" si="211"/>
        <v>0</v>
      </c>
      <c r="Q656" s="179">
        <v>0</v>
      </c>
      <c r="R656" s="179">
        <f t="shared" si="212"/>
        <v>0</v>
      </c>
      <c r="S656" s="179">
        <v>0</v>
      </c>
      <c r="T656" s="180">
        <f t="shared" si="213"/>
        <v>0</v>
      </c>
      <c r="AR656" s="15" t="s">
        <v>143</v>
      </c>
      <c r="AT656" s="15" t="s">
        <v>145</v>
      </c>
      <c r="AU656" s="15" t="s">
        <v>22</v>
      </c>
      <c r="AY656" s="15" t="s">
        <v>144</v>
      </c>
      <c r="BE656" s="181">
        <f t="shared" si="214"/>
        <v>0</v>
      </c>
      <c r="BF656" s="181">
        <f t="shared" si="215"/>
        <v>0</v>
      </c>
      <c r="BG656" s="181">
        <f t="shared" si="216"/>
        <v>0</v>
      </c>
      <c r="BH656" s="181">
        <f t="shared" si="217"/>
        <v>0</v>
      </c>
      <c r="BI656" s="181">
        <f t="shared" si="218"/>
        <v>0</v>
      </c>
      <c r="BJ656" s="15" t="s">
        <v>22</v>
      </c>
      <c r="BK656" s="181">
        <f t="shared" si="219"/>
        <v>0</v>
      </c>
      <c r="BL656" s="15" t="s">
        <v>143</v>
      </c>
      <c r="BM656" s="15" t="s">
        <v>4637</v>
      </c>
    </row>
    <row r="657" spans="2:65" s="1" customFormat="1" ht="22.5" customHeight="1">
      <c r="B657" s="32"/>
      <c r="C657" s="170" t="s">
        <v>4638</v>
      </c>
      <c r="D657" s="170" t="s">
        <v>145</v>
      </c>
      <c r="E657" s="171" t="s">
        <v>4639</v>
      </c>
      <c r="F657" s="172" t="s">
        <v>4640</v>
      </c>
      <c r="G657" s="173" t="s">
        <v>192</v>
      </c>
      <c r="H657" s="174">
        <v>24.927</v>
      </c>
      <c r="I657" s="175"/>
      <c r="J657" s="176">
        <f t="shared" si="210"/>
        <v>0</v>
      </c>
      <c r="K657" s="172" t="s">
        <v>1286</v>
      </c>
      <c r="L657" s="52"/>
      <c r="M657" s="177" t="s">
        <v>20</v>
      </c>
      <c r="N657" s="178" t="s">
        <v>45</v>
      </c>
      <c r="O657" s="33"/>
      <c r="P657" s="179">
        <f t="shared" si="211"/>
        <v>0</v>
      </c>
      <c r="Q657" s="179">
        <v>0</v>
      </c>
      <c r="R657" s="179">
        <f t="shared" si="212"/>
        <v>0</v>
      </c>
      <c r="S657" s="179">
        <v>0</v>
      </c>
      <c r="T657" s="180">
        <f t="shared" si="213"/>
        <v>0</v>
      </c>
      <c r="AR657" s="15" t="s">
        <v>143</v>
      </c>
      <c r="AT657" s="15" t="s">
        <v>145</v>
      </c>
      <c r="AU657" s="15" t="s">
        <v>22</v>
      </c>
      <c r="AY657" s="15" t="s">
        <v>144</v>
      </c>
      <c r="BE657" s="181">
        <f t="shared" si="214"/>
        <v>0</v>
      </c>
      <c r="BF657" s="181">
        <f t="shared" si="215"/>
        <v>0</v>
      </c>
      <c r="BG657" s="181">
        <f t="shared" si="216"/>
        <v>0</v>
      </c>
      <c r="BH657" s="181">
        <f t="shared" si="217"/>
        <v>0</v>
      </c>
      <c r="BI657" s="181">
        <f t="shared" si="218"/>
        <v>0</v>
      </c>
      <c r="BJ657" s="15" t="s">
        <v>22</v>
      </c>
      <c r="BK657" s="181">
        <f t="shared" si="219"/>
        <v>0</v>
      </c>
      <c r="BL657" s="15" t="s">
        <v>143</v>
      </c>
      <c r="BM657" s="15" t="s">
        <v>4641</v>
      </c>
    </row>
    <row r="658" spans="2:65" s="1" customFormat="1" ht="22.5" customHeight="1">
      <c r="B658" s="32"/>
      <c r="C658" s="170" t="s">
        <v>4642</v>
      </c>
      <c r="D658" s="170" t="s">
        <v>145</v>
      </c>
      <c r="E658" s="171" t="s">
        <v>4643</v>
      </c>
      <c r="F658" s="172" t="s">
        <v>4644</v>
      </c>
      <c r="G658" s="173" t="s">
        <v>192</v>
      </c>
      <c r="H658" s="174">
        <v>17.5</v>
      </c>
      <c r="I658" s="175"/>
      <c r="J658" s="176">
        <f t="shared" si="210"/>
        <v>0</v>
      </c>
      <c r="K658" s="172" t="s">
        <v>1286</v>
      </c>
      <c r="L658" s="52"/>
      <c r="M658" s="177" t="s">
        <v>20</v>
      </c>
      <c r="N658" s="178" t="s">
        <v>45</v>
      </c>
      <c r="O658" s="33"/>
      <c r="P658" s="179">
        <f t="shared" si="211"/>
        <v>0</v>
      </c>
      <c r="Q658" s="179">
        <v>0</v>
      </c>
      <c r="R658" s="179">
        <f t="shared" si="212"/>
        <v>0</v>
      </c>
      <c r="S658" s="179">
        <v>0</v>
      </c>
      <c r="T658" s="180">
        <f t="shared" si="213"/>
        <v>0</v>
      </c>
      <c r="AR658" s="15" t="s">
        <v>143</v>
      </c>
      <c r="AT658" s="15" t="s">
        <v>145</v>
      </c>
      <c r="AU658" s="15" t="s">
        <v>22</v>
      </c>
      <c r="AY658" s="15" t="s">
        <v>144</v>
      </c>
      <c r="BE658" s="181">
        <f t="shared" si="214"/>
        <v>0</v>
      </c>
      <c r="BF658" s="181">
        <f t="shared" si="215"/>
        <v>0</v>
      </c>
      <c r="BG658" s="181">
        <f t="shared" si="216"/>
        <v>0</v>
      </c>
      <c r="BH658" s="181">
        <f t="shared" si="217"/>
        <v>0</v>
      </c>
      <c r="BI658" s="181">
        <f t="shared" si="218"/>
        <v>0</v>
      </c>
      <c r="BJ658" s="15" t="s">
        <v>22</v>
      </c>
      <c r="BK658" s="181">
        <f t="shared" si="219"/>
        <v>0</v>
      </c>
      <c r="BL658" s="15" t="s">
        <v>143</v>
      </c>
      <c r="BM658" s="15" t="s">
        <v>4645</v>
      </c>
    </row>
    <row r="659" spans="2:65" s="1" customFormat="1" ht="22.5" customHeight="1">
      <c r="B659" s="32"/>
      <c r="C659" s="170" t="s">
        <v>4646</v>
      </c>
      <c r="D659" s="170" t="s">
        <v>145</v>
      </c>
      <c r="E659" s="171" t="s">
        <v>4647</v>
      </c>
      <c r="F659" s="172" t="s">
        <v>4648</v>
      </c>
      <c r="G659" s="173" t="s">
        <v>192</v>
      </c>
      <c r="H659" s="174">
        <v>18.375</v>
      </c>
      <c r="I659" s="175"/>
      <c r="J659" s="176">
        <f t="shared" si="210"/>
        <v>0</v>
      </c>
      <c r="K659" s="172" t="s">
        <v>1286</v>
      </c>
      <c r="L659" s="52"/>
      <c r="M659" s="177" t="s">
        <v>20</v>
      </c>
      <c r="N659" s="178" t="s">
        <v>45</v>
      </c>
      <c r="O659" s="33"/>
      <c r="P659" s="179">
        <f t="shared" si="211"/>
        <v>0</v>
      </c>
      <c r="Q659" s="179">
        <v>0</v>
      </c>
      <c r="R659" s="179">
        <f t="shared" si="212"/>
        <v>0</v>
      </c>
      <c r="S659" s="179">
        <v>0</v>
      </c>
      <c r="T659" s="180">
        <f t="shared" si="213"/>
        <v>0</v>
      </c>
      <c r="AR659" s="15" t="s">
        <v>143</v>
      </c>
      <c r="AT659" s="15" t="s">
        <v>145</v>
      </c>
      <c r="AU659" s="15" t="s">
        <v>22</v>
      </c>
      <c r="AY659" s="15" t="s">
        <v>144</v>
      </c>
      <c r="BE659" s="181">
        <f t="shared" si="214"/>
        <v>0</v>
      </c>
      <c r="BF659" s="181">
        <f t="shared" si="215"/>
        <v>0</v>
      </c>
      <c r="BG659" s="181">
        <f t="shared" si="216"/>
        <v>0</v>
      </c>
      <c r="BH659" s="181">
        <f t="shared" si="217"/>
        <v>0</v>
      </c>
      <c r="BI659" s="181">
        <f t="shared" si="218"/>
        <v>0</v>
      </c>
      <c r="BJ659" s="15" t="s">
        <v>22</v>
      </c>
      <c r="BK659" s="181">
        <f t="shared" si="219"/>
        <v>0</v>
      </c>
      <c r="BL659" s="15" t="s">
        <v>143</v>
      </c>
      <c r="BM659" s="15" t="s">
        <v>4649</v>
      </c>
    </row>
    <row r="660" spans="2:65" s="1" customFormat="1" ht="22.5" customHeight="1">
      <c r="B660" s="32"/>
      <c r="C660" s="170" t="s">
        <v>4650</v>
      </c>
      <c r="D660" s="170" t="s">
        <v>145</v>
      </c>
      <c r="E660" s="171" t="s">
        <v>4651</v>
      </c>
      <c r="F660" s="172" t="s">
        <v>4652</v>
      </c>
      <c r="G660" s="173" t="s">
        <v>1550</v>
      </c>
      <c r="H660" s="174">
        <v>658.37</v>
      </c>
      <c r="I660" s="175"/>
      <c r="J660" s="176">
        <f t="shared" si="210"/>
        <v>0</v>
      </c>
      <c r="K660" s="172" t="s">
        <v>1286</v>
      </c>
      <c r="L660" s="52"/>
      <c r="M660" s="177" t="s">
        <v>20</v>
      </c>
      <c r="N660" s="178" t="s">
        <v>45</v>
      </c>
      <c r="O660" s="33"/>
      <c r="P660" s="179">
        <f t="shared" si="211"/>
        <v>0</v>
      </c>
      <c r="Q660" s="179">
        <v>0</v>
      </c>
      <c r="R660" s="179">
        <f t="shared" si="212"/>
        <v>0</v>
      </c>
      <c r="S660" s="179">
        <v>0</v>
      </c>
      <c r="T660" s="180">
        <f t="shared" si="213"/>
        <v>0</v>
      </c>
      <c r="AR660" s="15" t="s">
        <v>143</v>
      </c>
      <c r="AT660" s="15" t="s">
        <v>145</v>
      </c>
      <c r="AU660" s="15" t="s">
        <v>22</v>
      </c>
      <c r="AY660" s="15" t="s">
        <v>144</v>
      </c>
      <c r="BE660" s="181">
        <f t="shared" si="214"/>
        <v>0</v>
      </c>
      <c r="BF660" s="181">
        <f t="shared" si="215"/>
        <v>0</v>
      </c>
      <c r="BG660" s="181">
        <f t="shared" si="216"/>
        <v>0</v>
      </c>
      <c r="BH660" s="181">
        <f t="shared" si="217"/>
        <v>0</v>
      </c>
      <c r="BI660" s="181">
        <f t="shared" si="218"/>
        <v>0</v>
      </c>
      <c r="BJ660" s="15" t="s">
        <v>22</v>
      </c>
      <c r="BK660" s="181">
        <f t="shared" si="219"/>
        <v>0</v>
      </c>
      <c r="BL660" s="15" t="s">
        <v>143</v>
      </c>
      <c r="BM660" s="15" t="s">
        <v>4653</v>
      </c>
    </row>
    <row r="661" spans="2:65" s="1" customFormat="1" ht="22.5" customHeight="1">
      <c r="B661" s="32"/>
      <c r="C661" s="170" t="s">
        <v>4654</v>
      </c>
      <c r="D661" s="170" t="s">
        <v>145</v>
      </c>
      <c r="E661" s="171" t="s">
        <v>4655</v>
      </c>
      <c r="F661" s="172" t="s">
        <v>4656</v>
      </c>
      <c r="G661" s="173" t="s">
        <v>1980</v>
      </c>
      <c r="H661" s="174">
        <v>18.231</v>
      </c>
      <c r="I661" s="175"/>
      <c r="J661" s="176">
        <f t="shared" si="210"/>
        <v>0</v>
      </c>
      <c r="K661" s="172" t="s">
        <v>1286</v>
      </c>
      <c r="L661" s="52"/>
      <c r="M661" s="177" t="s">
        <v>20</v>
      </c>
      <c r="N661" s="178" t="s">
        <v>45</v>
      </c>
      <c r="O661" s="33"/>
      <c r="P661" s="179">
        <f t="shared" si="211"/>
        <v>0</v>
      </c>
      <c r="Q661" s="179">
        <v>0</v>
      </c>
      <c r="R661" s="179">
        <f t="shared" si="212"/>
        <v>0</v>
      </c>
      <c r="S661" s="179">
        <v>0</v>
      </c>
      <c r="T661" s="180">
        <f t="shared" si="213"/>
        <v>0</v>
      </c>
      <c r="AR661" s="15" t="s">
        <v>143</v>
      </c>
      <c r="AT661" s="15" t="s">
        <v>145</v>
      </c>
      <c r="AU661" s="15" t="s">
        <v>22</v>
      </c>
      <c r="AY661" s="15" t="s">
        <v>144</v>
      </c>
      <c r="BE661" s="181">
        <f t="shared" si="214"/>
        <v>0</v>
      </c>
      <c r="BF661" s="181">
        <f t="shared" si="215"/>
        <v>0</v>
      </c>
      <c r="BG661" s="181">
        <f t="shared" si="216"/>
        <v>0</v>
      </c>
      <c r="BH661" s="181">
        <f t="shared" si="217"/>
        <v>0</v>
      </c>
      <c r="BI661" s="181">
        <f t="shared" si="218"/>
        <v>0</v>
      </c>
      <c r="BJ661" s="15" t="s">
        <v>22</v>
      </c>
      <c r="BK661" s="181">
        <f t="shared" si="219"/>
        <v>0</v>
      </c>
      <c r="BL661" s="15" t="s">
        <v>143</v>
      </c>
      <c r="BM661" s="15" t="s">
        <v>4657</v>
      </c>
    </row>
    <row r="662" spans="2:63" s="9" customFormat="1" ht="37.35" customHeight="1">
      <c r="B662" s="156"/>
      <c r="C662" s="157"/>
      <c r="D662" s="158" t="s">
        <v>73</v>
      </c>
      <c r="E662" s="159" t="s">
        <v>4658</v>
      </c>
      <c r="F662" s="159" t="s">
        <v>4659</v>
      </c>
      <c r="G662" s="157"/>
      <c r="H662" s="157"/>
      <c r="I662" s="160"/>
      <c r="J662" s="161">
        <f>BK662</f>
        <v>0</v>
      </c>
      <c r="K662" s="157"/>
      <c r="L662" s="162"/>
      <c r="M662" s="163"/>
      <c r="N662" s="164"/>
      <c r="O662" s="164"/>
      <c r="P662" s="165">
        <f>SUM(P663:P680)</f>
        <v>0</v>
      </c>
      <c r="Q662" s="164"/>
      <c r="R662" s="165">
        <f>SUM(R663:R680)</f>
        <v>0</v>
      </c>
      <c r="S662" s="164"/>
      <c r="T662" s="166">
        <f>SUM(T663:T680)</f>
        <v>0</v>
      </c>
      <c r="AR662" s="167" t="s">
        <v>143</v>
      </c>
      <c r="AT662" s="168" t="s">
        <v>73</v>
      </c>
      <c r="AU662" s="168" t="s">
        <v>74</v>
      </c>
      <c r="AY662" s="167" t="s">
        <v>144</v>
      </c>
      <c r="BK662" s="169">
        <f>SUM(BK663:BK680)</f>
        <v>0</v>
      </c>
    </row>
    <row r="663" spans="2:65" s="1" customFormat="1" ht="22.5" customHeight="1">
      <c r="B663" s="32"/>
      <c r="C663" s="170" t="s">
        <v>4660</v>
      </c>
      <c r="D663" s="170" t="s">
        <v>145</v>
      </c>
      <c r="E663" s="171" t="s">
        <v>4661</v>
      </c>
      <c r="F663" s="172" t="s">
        <v>4662</v>
      </c>
      <c r="G663" s="173" t="s">
        <v>192</v>
      </c>
      <c r="H663" s="174">
        <v>120.36</v>
      </c>
      <c r="I663" s="175"/>
      <c r="J663" s="176">
        <f aca="true" t="shared" si="220" ref="J663:J680">ROUND(I663*H663,2)</f>
        <v>0</v>
      </c>
      <c r="K663" s="172" t="s">
        <v>1286</v>
      </c>
      <c r="L663" s="52"/>
      <c r="M663" s="177" t="s">
        <v>20</v>
      </c>
      <c r="N663" s="178" t="s">
        <v>45</v>
      </c>
      <c r="O663" s="33"/>
      <c r="P663" s="179">
        <f aca="true" t="shared" si="221" ref="P663:P680">O663*H663</f>
        <v>0</v>
      </c>
      <c r="Q663" s="179">
        <v>0</v>
      </c>
      <c r="R663" s="179">
        <f aca="true" t="shared" si="222" ref="R663:R680">Q663*H663</f>
        <v>0</v>
      </c>
      <c r="S663" s="179">
        <v>0</v>
      </c>
      <c r="T663" s="180">
        <f aca="true" t="shared" si="223" ref="T663:T680">S663*H663</f>
        <v>0</v>
      </c>
      <c r="AR663" s="15" t="s">
        <v>143</v>
      </c>
      <c r="AT663" s="15" t="s">
        <v>145</v>
      </c>
      <c r="AU663" s="15" t="s">
        <v>22</v>
      </c>
      <c r="AY663" s="15" t="s">
        <v>144</v>
      </c>
      <c r="BE663" s="181">
        <f aca="true" t="shared" si="224" ref="BE663:BE680">IF(N663="základní",J663,0)</f>
        <v>0</v>
      </c>
      <c r="BF663" s="181">
        <f aca="true" t="shared" si="225" ref="BF663:BF680">IF(N663="snížená",J663,0)</f>
        <v>0</v>
      </c>
      <c r="BG663" s="181">
        <f aca="true" t="shared" si="226" ref="BG663:BG680">IF(N663="zákl. přenesená",J663,0)</f>
        <v>0</v>
      </c>
      <c r="BH663" s="181">
        <f aca="true" t="shared" si="227" ref="BH663:BH680">IF(N663="sníž. přenesená",J663,0)</f>
        <v>0</v>
      </c>
      <c r="BI663" s="181">
        <f aca="true" t="shared" si="228" ref="BI663:BI680">IF(N663="nulová",J663,0)</f>
        <v>0</v>
      </c>
      <c r="BJ663" s="15" t="s">
        <v>22</v>
      </c>
      <c r="BK663" s="181">
        <f aca="true" t="shared" si="229" ref="BK663:BK680">ROUND(I663*H663,2)</f>
        <v>0</v>
      </c>
      <c r="BL663" s="15" t="s">
        <v>143</v>
      </c>
      <c r="BM663" s="15" t="s">
        <v>4663</v>
      </c>
    </row>
    <row r="664" spans="2:65" s="1" customFormat="1" ht="22.5" customHeight="1">
      <c r="B664" s="32"/>
      <c r="C664" s="170" t="s">
        <v>4664</v>
      </c>
      <c r="D664" s="170" t="s">
        <v>145</v>
      </c>
      <c r="E664" s="171" t="s">
        <v>4665</v>
      </c>
      <c r="F664" s="172" t="s">
        <v>4666</v>
      </c>
      <c r="G664" s="173" t="s">
        <v>192</v>
      </c>
      <c r="H664" s="174">
        <v>126.378</v>
      </c>
      <c r="I664" s="175"/>
      <c r="J664" s="176">
        <f t="shared" si="220"/>
        <v>0</v>
      </c>
      <c r="K664" s="172" t="s">
        <v>1286</v>
      </c>
      <c r="L664" s="52"/>
      <c r="M664" s="177" t="s">
        <v>20</v>
      </c>
      <c r="N664" s="178" t="s">
        <v>45</v>
      </c>
      <c r="O664" s="33"/>
      <c r="P664" s="179">
        <f t="shared" si="221"/>
        <v>0</v>
      </c>
      <c r="Q664" s="179">
        <v>0</v>
      </c>
      <c r="R664" s="179">
        <f t="shared" si="222"/>
        <v>0</v>
      </c>
      <c r="S664" s="179">
        <v>0</v>
      </c>
      <c r="T664" s="180">
        <f t="shared" si="223"/>
        <v>0</v>
      </c>
      <c r="AR664" s="15" t="s">
        <v>143</v>
      </c>
      <c r="AT664" s="15" t="s">
        <v>145</v>
      </c>
      <c r="AU664" s="15" t="s">
        <v>22</v>
      </c>
      <c r="AY664" s="15" t="s">
        <v>144</v>
      </c>
      <c r="BE664" s="181">
        <f t="shared" si="224"/>
        <v>0</v>
      </c>
      <c r="BF664" s="181">
        <f t="shared" si="225"/>
        <v>0</v>
      </c>
      <c r="BG664" s="181">
        <f t="shared" si="226"/>
        <v>0</v>
      </c>
      <c r="BH664" s="181">
        <f t="shared" si="227"/>
        <v>0</v>
      </c>
      <c r="BI664" s="181">
        <f t="shared" si="228"/>
        <v>0</v>
      </c>
      <c r="BJ664" s="15" t="s">
        <v>22</v>
      </c>
      <c r="BK664" s="181">
        <f t="shared" si="229"/>
        <v>0</v>
      </c>
      <c r="BL664" s="15" t="s">
        <v>143</v>
      </c>
      <c r="BM664" s="15" t="s">
        <v>4667</v>
      </c>
    </row>
    <row r="665" spans="2:65" s="1" customFormat="1" ht="22.5" customHeight="1">
      <c r="B665" s="32"/>
      <c r="C665" s="170" t="s">
        <v>4668</v>
      </c>
      <c r="D665" s="170" t="s">
        <v>145</v>
      </c>
      <c r="E665" s="171" t="s">
        <v>4669</v>
      </c>
      <c r="F665" s="172" t="s">
        <v>4670</v>
      </c>
      <c r="G665" s="173" t="s">
        <v>192</v>
      </c>
      <c r="H665" s="174">
        <v>215.404</v>
      </c>
      <c r="I665" s="175"/>
      <c r="J665" s="176">
        <f t="shared" si="220"/>
        <v>0</v>
      </c>
      <c r="K665" s="172" t="s">
        <v>1286</v>
      </c>
      <c r="L665" s="52"/>
      <c r="M665" s="177" t="s">
        <v>20</v>
      </c>
      <c r="N665" s="178" t="s">
        <v>45</v>
      </c>
      <c r="O665" s="33"/>
      <c r="P665" s="179">
        <f t="shared" si="221"/>
        <v>0</v>
      </c>
      <c r="Q665" s="179">
        <v>0</v>
      </c>
      <c r="R665" s="179">
        <f t="shared" si="222"/>
        <v>0</v>
      </c>
      <c r="S665" s="179">
        <v>0</v>
      </c>
      <c r="T665" s="180">
        <f t="shared" si="223"/>
        <v>0</v>
      </c>
      <c r="AR665" s="15" t="s">
        <v>143</v>
      </c>
      <c r="AT665" s="15" t="s">
        <v>145</v>
      </c>
      <c r="AU665" s="15" t="s">
        <v>22</v>
      </c>
      <c r="AY665" s="15" t="s">
        <v>144</v>
      </c>
      <c r="BE665" s="181">
        <f t="shared" si="224"/>
        <v>0</v>
      </c>
      <c r="BF665" s="181">
        <f t="shared" si="225"/>
        <v>0</v>
      </c>
      <c r="BG665" s="181">
        <f t="shared" si="226"/>
        <v>0</v>
      </c>
      <c r="BH665" s="181">
        <f t="shared" si="227"/>
        <v>0</v>
      </c>
      <c r="BI665" s="181">
        <f t="shared" si="228"/>
        <v>0</v>
      </c>
      <c r="BJ665" s="15" t="s">
        <v>22</v>
      </c>
      <c r="BK665" s="181">
        <f t="shared" si="229"/>
        <v>0</v>
      </c>
      <c r="BL665" s="15" t="s">
        <v>143</v>
      </c>
      <c r="BM665" s="15" t="s">
        <v>4671</v>
      </c>
    </row>
    <row r="666" spans="2:65" s="1" customFormat="1" ht="22.5" customHeight="1">
      <c r="B666" s="32"/>
      <c r="C666" s="170" t="s">
        <v>4672</v>
      </c>
      <c r="D666" s="170" t="s">
        <v>145</v>
      </c>
      <c r="E666" s="171" t="s">
        <v>4673</v>
      </c>
      <c r="F666" s="172" t="s">
        <v>4674</v>
      </c>
      <c r="G666" s="173" t="s">
        <v>192</v>
      </c>
      <c r="H666" s="174">
        <v>226.174</v>
      </c>
      <c r="I666" s="175"/>
      <c r="J666" s="176">
        <f t="shared" si="220"/>
        <v>0</v>
      </c>
      <c r="K666" s="172" t="s">
        <v>1286</v>
      </c>
      <c r="L666" s="52"/>
      <c r="M666" s="177" t="s">
        <v>20</v>
      </c>
      <c r="N666" s="178" t="s">
        <v>45</v>
      </c>
      <c r="O666" s="33"/>
      <c r="P666" s="179">
        <f t="shared" si="221"/>
        <v>0</v>
      </c>
      <c r="Q666" s="179">
        <v>0</v>
      </c>
      <c r="R666" s="179">
        <f t="shared" si="222"/>
        <v>0</v>
      </c>
      <c r="S666" s="179">
        <v>0</v>
      </c>
      <c r="T666" s="180">
        <f t="shared" si="223"/>
        <v>0</v>
      </c>
      <c r="AR666" s="15" t="s">
        <v>143</v>
      </c>
      <c r="AT666" s="15" t="s">
        <v>145</v>
      </c>
      <c r="AU666" s="15" t="s">
        <v>22</v>
      </c>
      <c r="AY666" s="15" t="s">
        <v>144</v>
      </c>
      <c r="BE666" s="181">
        <f t="shared" si="224"/>
        <v>0</v>
      </c>
      <c r="BF666" s="181">
        <f t="shared" si="225"/>
        <v>0</v>
      </c>
      <c r="BG666" s="181">
        <f t="shared" si="226"/>
        <v>0</v>
      </c>
      <c r="BH666" s="181">
        <f t="shared" si="227"/>
        <v>0</v>
      </c>
      <c r="BI666" s="181">
        <f t="shared" si="228"/>
        <v>0</v>
      </c>
      <c r="BJ666" s="15" t="s">
        <v>22</v>
      </c>
      <c r="BK666" s="181">
        <f t="shared" si="229"/>
        <v>0</v>
      </c>
      <c r="BL666" s="15" t="s">
        <v>143</v>
      </c>
      <c r="BM666" s="15" t="s">
        <v>4675</v>
      </c>
    </row>
    <row r="667" spans="2:65" s="1" customFormat="1" ht="22.5" customHeight="1">
      <c r="B667" s="32"/>
      <c r="C667" s="170" t="s">
        <v>4676</v>
      </c>
      <c r="D667" s="170" t="s">
        <v>145</v>
      </c>
      <c r="E667" s="171" t="s">
        <v>4677</v>
      </c>
      <c r="F667" s="172" t="s">
        <v>4678</v>
      </c>
      <c r="G667" s="173" t="s">
        <v>192</v>
      </c>
      <c r="H667" s="174">
        <v>226.174</v>
      </c>
      <c r="I667" s="175"/>
      <c r="J667" s="176">
        <f t="shared" si="220"/>
        <v>0</v>
      </c>
      <c r="K667" s="172" t="s">
        <v>1286</v>
      </c>
      <c r="L667" s="52"/>
      <c r="M667" s="177" t="s">
        <v>20</v>
      </c>
      <c r="N667" s="178" t="s">
        <v>45</v>
      </c>
      <c r="O667" s="33"/>
      <c r="P667" s="179">
        <f t="shared" si="221"/>
        <v>0</v>
      </c>
      <c r="Q667" s="179">
        <v>0</v>
      </c>
      <c r="R667" s="179">
        <f t="shared" si="222"/>
        <v>0</v>
      </c>
      <c r="S667" s="179">
        <v>0</v>
      </c>
      <c r="T667" s="180">
        <f t="shared" si="223"/>
        <v>0</v>
      </c>
      <c r="AR667" s="15" t="s">
        <v>143</v>
      </c>
      <c r="AT667" s="15" t="s">
        <v>145</v>
      </c>
      <c r="AU667" s="15" t="s">
        <v>22</v>
      </c>
      <c r="AY667" s="15" t="s">
        <v>144</v>
      </c>
      <c r="BE667" s="181">
        <f t="shared" si="224"/>
        <v>0</v>
      </c>
      <c r="BF667" s="181">
        <f t="shared" si="225"/>
        <v>0</v>
      </c>
      <c r="BG667" s="181">
        <f t="shared" si="226"/>
        <v>0</v>
      </c>
      <c r="BH667" s="181">
        <f t="shared" si="227"/>
        <v>0</v>
      </c>
      <c r="BI667" s="181">
        <f t="shared" si="228"/>
        <v>0</v>
      </c>
      <c r="BJ667" s="15" t="s">
        <v>22</v>
      </c>
      <c r="BK667" s="181">
        <f t="shared" si="229"/>
        <v>0</v>
      </c>
      <c r="BL667" s="15" t="s">
        <v>143</v>
      </c>
      <c r="BM667" s="15" t="s">
        <v>4679</v>
      </c>
    </row>
    <row r="668" spans="2:65" s="1" customFormat="1" ht="22.5" customHeight="1">
      <c r="B668" s="32"/>
      <c r="C668" s="170" t="s">
        <v>4680</v>
      </c>
      <c r="D668" s="170" t="s">
        <v>145</v>
      </c>
      <c r="E668" s="171" t="s">
        <v>4681</v>
      </c>
      <c r="F668" s="172" t="s">
        <v>4682</v>
      </c>
      <c r="G668" s="173" t="s">
        <v>1550</v>
      </c>
      <c r="H668" s="174">
        <v>112.548</v>
      </c>
      <c r="I668" s="175"/>
      <c r="J668" s="176">
        <f t="shared" si="220"/>
        <v>0</v>
      </c>
      <c r="K668" s="172" t="s">
        <v>1286</v>
      </c>
      <c r="L668" s="52"/>
      <c r="M668" s="177" t="s">
        <v>20</v>
      </c>
      <c r="N668" s="178" t="s">
        <v>45</v>
      </c>
      <c r="O668" s="33"/>
      <c r="P668" s="179">
        <f t="shared" si="221"/>
        <v>0</v>
      </c>
      <c r="Q668" s="179">
        <v>0</v>
      </c>
      <c r="R668" s="179">
        <f t="shared" si="222"/>
        <v>0</v>
      </c>
      <c r="S668" s="179">
        <v>0</v>
      </c>
      <c r="T668" s="180">
        <f t="shared" si="223"/>
        <v>0</v>
      </c>
      <c r="AR668" s="15" t="s">
        <v>143</v>
      </c>
      <c r="AT668" s="15" t="s">
        <v>145</v>
      </c>
      <c r="AU668" s="15" t="s">
        <v>22</v>
      </c>
      <c r="AY668" s="15" t="s">
        <v>144</v>
      </c>
      <c r="BE668" s="181">
        <f t="shared" si="224"/>
        <v>0</v>
      </c>
      <c r="BF668" s="181">
        <f t="shared" si="225"/>
        <v>0</v>
      </c>
      <c r="BG668" s="181">
        <f t="shared" si="226"/>
        <v>0</v>
      </c>
      <c r="BH668" s="181">
        <f t="shared" si="227"/>
        <v>0</v>
      </c>
      <c r="BI668" s="181">
        <f t="shared" si="228"/>
        <v>0</v>
      </c>
      <c r="BJ668" s="15" t="s">
        <v>22</v>
      </c>
      <c r="BK668" s="181">
        <f t="shared" si="229"/>
        <v>0</v>
      </c>
      <c r="BL668" s="15" t="s">
        <v>143</v>
      </c>
      <c r="BM668" s="15" t="s">
        <v>4683</v>
      </c>
    </row>
    <row r="669" spans="2:65" s="1" customFormat="1" ht="22.5" customHeight="1">
      <c r="B669" s="32"/>
      <c r="C669" s="170" t="s">
        <v>4684</v>
      </c>
      <c r="D669" s="170" t="s">
        <v>145</v>
      </c>
      <c r="E669" s="171" t="s">
        <v>4685</v>
      </c>
      <c r="F669" s="172" t="s">
        <v>4686</v>
      </c>
      <c r="G669" s="173" t="s">
        <v>1550</v>
      </c>
      <c r="H669" s="174">
        <v>118.175</v>
      </c>
      <c r="I669" s="175"/>
      <c r="J669" s="176">
        <f t="shared" si="220"/>
        <v>0</v>
      </c>
      <c r="K669" s="172" t="s">
        <v>1286</v>
      </c>
      <c r="L669" s="52"/>
      <c r="M669" s="177" t="s">
        <v>20</v>
      </c>
      <c r="N669" s="178" t="s">
        <v>45</v>
      </c>
      <c r="O669" s="33"/>
      <c r="P669" s="179">
        <f t="shared" si="221"/>
        <v>0</v>
      </c>
      <c r="Q669" s="179">
        <v>0</v>
      </c>
      <c r="R669" s="179">
        <f t="shared" si="222"/>
        <v>0</v>
      </c>
      <c r="S669" s="179">
        <v>0</v>
      </c>
      <c r="T669" s="180">
        <f t="shared" si="223"/>
        <v>0</v>
      </c>
      <c r="AR669" s="15" t="s">
        <v>143</v>
      </c>
      <c r="AT669" s="15" t="s">
        <v>145</v>
      </c>
      <c r="AU669" s="15" t="s">
        <v>22</v>
      </c>
      <c r="AY669" s="15" t="s">
        <v>144</v>
      </c>
      <c r="BE669" s="181">
        <f t="shared" si="224"/>
        <v>0</v>
      </c>
      <c r="BF669" s="181">
        <f t="shared" si="225"/>
        <v>0</v>
      </c>
      <c r="BG669" s="181">
        <f t="shared" si="226"/>
        <v>0</v>
      </c>
      <c r="BH669" s="181">
        <f t="shared" si="227"/>
        <v>0</v>
      </c>
      <c r="BI669" s="181">
        <f t="shared" si="228"/>
        <v>0</v>
      </c>
      <c r="BJ669" s="15" t="s">
        <v>22</v>
      </c>
      <c r="BK669" s="181">
        <f t="shared" si="229"/>
        <v>0</v>
      </c>
      <c r="BL669" s="15" t="s">
        <v>143</v>
      </c>
      <c r="BM669" s="15" t="s">
        <v>4687</v>
      </c>
    </row>
    <row r="670" spans="2:65" s="1" customFormat="1" ht="22.5" customHeight="1">
      <c r="B670" s="32"/>
      <c r="C670" s="170" t="s">
        <v>4688</v>
      </c>
      <c r="D670" s="170" t="s">
        <v>145</v>
      </c>
      <c r="E670" s="171" t="s">
        <v>4689</v>
      </c>
      <c r="F670" s="172" t="s">
        <v>4690</v>
      </c>
      <c r="G670" s="173" t="s">
        <v>1550</v>
      </c>
      <c r="H670" s="174">
        <v>10.56</v>
      </c>
      <c r="I670" s="175"/>
      <c r="J670" s="176">
        <f t="shared" si="220"/>
        <v>0</v>
      </c>
      <c r="K670" s="172" t="s">
        <v>1286</v>
      </c>
      <c r="L670" s="52"/>
      <c r="M670" s="177" t="s">
        <v>20</v>
      </c>
      <c r="N670" s="178" t="s">
        <v>45</v>
      </c>
      <c r="O670" s="33"/>
      <c r="P670" s="179">
        <f t="shared" si="221"/>
        <v>0</v>
      </c>
      <c r="Q670" s="179">
        <v>0</v>
      </c>
      <c r="R670" s="179">
        <f t="shared" si="222"/>
        <v>0</v>
      </c>
      <c r="S670" s="179">
        <v>0</v>
      </c>
      <c r="T670" s="180">
        <f t="shared" si="223"/>
        <v>0</v>
      </c>
      <c r="AR670" s="15" t="s">
        <v>143</v>
      </c>
      <c r="AT670" s="15" t="s">
        <v>145</v>
      </c>
      <c r="AU670" s="15" t="s">
        <v>22</v>
      </c>
      <c r="AY670" s="15" t="s">
        <v>144</v>
      </c>
      <c r="BE670" s="181">
        <f t="shared" si="224"/>
        <v>0</v>
      </c>
      <c r="BF670" s="181">
        <f t="shared" si="225"/>
        <v>0</v>
      </c>
      <c r="BG670" s="181">
        <f t="shared" si="226"/>
        <v>0</v>
      </c>
      <c r="BH670" s="181">
        <f t="shared" si="227"/>
        <v>0</v>
      </c>
      <c r="BI670" s="181">
        <f t="shared" si="228"/>
        <v>0</v>
      </c>
      <c r="BJ670" s="15" t="s">
        <v>22</v>
      </c>
      <c r="BK670" s="181">
        <f t="shared" si="229"/>
        <v>0</v>
      </c>
      <c r="BL670" s="15" t="s">
        <v>143</v>
      </c>
      <c r="BM670" s="15" t="s">
        <v>4691</v>
      </c>
    </row>
    <row r="671" spans="2:65" s="1" customFormat="1" ht="22.5" customHeight="1">
      <c r="B671" s="32"/>
      <c r="C671" s="170" t="s">
        <v>4692</v>
      </c>
      <c r="D671" s="170" t="s">
        <v>145</v>
      </c>
      <c r="E671" s="171" t="s">
        <v>4693</v>
      </c>
      <c r="F671" s="172" t="s">
        <v>4694</v>
      </c>
      <c r="G671" s="173" t="s">
        <v>1550</v>
      </c>
      <c r="H671" s="174">
        <v>11.088</v>
      </c>
      <c r="I671" s="175"/>
      <c r="J671" s="176">
        <f t="shared" si="220"/>
        <v>0</v>
      </c>
      <c r="K671" s="172" t="s">
        <v>1286</v>
      </c>
      <c r="L671" s="52"/>
      <c r="M671" s="177" t="s">
        <v>20</v>
      </c>
      <c r="N671" s="178" t="s">
        <v>45</v>
      </c>
      <c r="O671" s="33"/>
      <c r="P671" s="179">
        <f t="shared" si="221"/>
        <v>0</v>
      </c>
      <c r="Q671" s="179">
        <v>0</v>
      </c>
      <c r="R671" s="179">
        <f t="shared" si="222"/>
        <v>0</v>
      </c>
      <c r="S671" s="179">
        <v>0</v>
      </c>
      <c r="T671" s="180">
        <f t="shared" si="223"/>
        <v>0</v>
      </c>
      <c r="AR671" s="15" t="s">
        <v>143</v>
      </c>
      <c r="AT671" s="15" t="s">
        <v>145</v>
      </c>
      <c r="AU671" s="15" t="s">
        <v>22</v>
      </c>
      <c r="AY671" s="15" t="s">
        <v>144</v>
      </c>
      <c r="BE671" s="181">
        <f t="shared" si="224"/>
        <v>0</v>
      </c>
      <c r="BF671" s="181">
        <f t="shared" si="225"/>
        <v>0</v>
      </c>
      <c r="BG671" s="181">
        <f t="shared" si="226"/>
        <v>0</v>
      </c>
      <c r="BH671" s="181">
        <f t="shared" si="227"/>
        <v>0</v>
      </c>
      <c r="BI671" s="181">
        <f t="shared" si="228"/>
        <v>0</v>
      </c>
      <c r="BJ671" s="15" t="s">
        <v>22</v>
      </c>
      <c r="BK671" s="181">
        <f t="shared" si="229"/>
        <v>0</v>
      </c>
      <c r="BL671" s="15" t="s">
        <v>143</v>
      </c>
      <c r="BM671" s="15" t="s">
        <v>4695</v>
      </c>
    </row>
    <row r="672" spans="2:65" s="1" customFormat="1" ht="22.5" customHeight="1">
      <c r="B672" s="32"/>
      <c r="C672" s="170" t="s">
        <v>4696</v>
      </c>
      <c r="D672" s="170" t="s">
        <v>145</v>
      </c>
      <c r="E672" s="171" t="s">
        <v>4697</v>
      </c>
      <c r="F672" s="172" t="s">
        <v>4698</v>
      </c>
      <c r="G672" s="173" t="s">
        <v>192</v>
      </c>
      <c r="H672" s="174">
        <v>40</v>
      </c>
      <c r="I672" s="175"/>
      <c r="J672" s="176">
        <f t="shared" si="220"/>
        <v>0</v>
      </c>
      <c r="K672" s="172" t="s">
        <v>1286</v>
      </c>
      <c r="L672" s="52"/>
      <c r="M672" s="177" t="s">
        <v>20</v>
      </c>
      <c r="N672" s="178" t="s">
        <v>45</v>
      </c>
      <c r="O672" s="33"/>
      <c r="P672" s="179">
        <f t="shared" si="221"/>
        <v>0</v>
      </c>
      <c r="Q672" s="179">
        <v>0</v>
      </c>
      <c r="R672" s="179">
        <f t="shared" si="222"/>
        <v>0</v>
      </c>
      <c r="S672" s="179">
        <v>0</v>
      </c>
      <c r="T672" s="180">
        <f t="shared" si="223"/>
        <v>0</v>
      </c>
      <c r="AR672" s="15" t="s">
        <v>143</v>
      </c>
      <c r="AT672" s="15" t="s">
        <v>145</v>
      </c>
      <c r="AU672" s="15" t="s">
        <v>22</v>
      </c>
      <c r="AY672" s="15" t="s">
        <v>144</v>
      </c>
      <c r="BE672" s="181">
        <f t="shared" si="224"/>
        <v>0</v>
      </c>
      <c r="BF672" s="181">
        <f t="shared" si="225"/>
        <v>0</v>
      </c>
      <c r="BG672" s="181">
        <f t="shared" si="226"/>
        <v>0</v>
      </c>
      <c r="BH672" s="181">
        <f t="shared" si="227"/>
        <v>0</v>
      </c>
      <c r="BI672" s="181">
        <f t="shared" si="228"/>
        <v>0</v>
      </c>
      <c r="BJ672" s="15" t="s">
        <v>22</v>
      </c>
      <c r="BK672" s="181">
        <f t="shared" si="229"/>
        <v>0</v>
      </c>
      <c r="BL672" s="15" t="s">
        <v>143</v>
      </c>
      <c r="BM672" s="15" t="s">
        <v>4699</v>
      </c>
    </row>
    <row r="673" spans="2:65" s="1" customFormat="1" ht="22.5" customHeight="1">
      <c r="B673" s="32"/>
      <c r="C673" s="170" t="s">
        <v>4700</v>
      </c>
      <c r="D673" s="170" t="s">
        <v>145</v>
      </c>
      <c r="E673" s="171" t="s">
        <v>4701</v>
      </c>
      <c r="F673" s="172" t="s">
        <v>4702</v>
      </c>
      <c r="G673" s="173" t="s">
        <v>4703</v>
      </c>
      <c r="H673" s="174">
        <v>0.5</v>
      </c>
      <c r="I673" s="175"/>
      <c r="J673" s="176">
        <f t="shared" si="220"/>
        <v>0</v>
      </c>
      <c r="K673" s="172" t="s">
        <v>1286</v>
      </c>
      <c r="L673" s="52"/>
      <c r="M673" s="177" t="s">
        <v>20</v>
      </c>
      <c r="N673" s="178" t="s">
        <v>45</v>
      </c>
      <c r="O673" s="33"/>
      <c r="P673" s="179">
        <f t="shared" si="221"/>
        <v>0</v>
      </c>
      <c r="Q673" s="179">
        <v>0</v>
      </c>
      <c r="R673" s="179">
        <f t="shared" si="222"/>
        <v>0</v>
      </c>
      <c r="S673" s="179">
        <v>0</v>
      </c>
      <c r="T673" s="180">
        <f t="shared" si="223"/>
        <v>0</v>
      </c>
      <c r="AR673" s="15" t="s">
        <v>143</v>
      </c>
      <c r="AT673" s="15" t="s">
        <v>145</v>
      </c>
      <c r="AU673" s="15" t="s">
        <v>22</v>
      </c>
      <c r="AY673" s="15" t="s">
        <v>144</v>
      </c>
      <c r="BE673" s="181">
        <f t="shared" si="224"/>
        <v>0</v>
      </c>
      <c r="BF673" s="181">
        <f t="shared" si="225"/>
        <v>0</v>
      </c>
      <c r="BG673" s="181">
        <f t="shared" si="226"/>
        <v>0</v>
      </c>
      <c r="BH673" s="181">
        <f t="shared" si="227"/>
        <v>0</v>
      </c>
      <c r="BI673" s="181">
        <f t="shared" si="228"/>
        <v>0</v>
      </c>
      <c r="BJ673" s="15" t="s">
        <v>22</v>
      </c>
      <c r="BK673" s="181">
        <f t="shared" si="229"/>
        <v>0</v>
      </c>
      <c r="BL673" s="15" t="s">
        <v>143</v>
      </c>
      <c r="BM673" s="15" t="s">
        <v>4704</v>
      </c>
    </row>
    <row r="674" spans="2:65" s="1" customFormat="1" ht="22.5" customHeight="1">
      <c r="B674" s="32"/>
      <c r="C674" s="170" t="s">
        <v>4705</v>
      </c>
      <c r="D674" s="170" t="s">
        <v>145</v>
      </c>
      <c r="E674" s="171" t="s">
        <v>4706</v>
      </c>
      <c r="F674" s="172" t="s">
        <v>4707</v>
      </c>
      <c r="G674" s="173" t="s">
        <v>1550</v>
      </c>
      <c r="H674" s="174">
        <v>289.483</v>
      </c>
      <c r="I674" s="175"/>
      <c r="J674" s="176">
        <f t="shared" si="220"/>
        <v>0</v>
      </c>
      <c r="K674" s="172" t="s">
        <v>1286</v>
      </c>
      <c r="L674" s="52"/>
      <c r="M674" s="177" t="s">
        <v>20</v>
      </c>
      <c r="N674" s="178" t="s">
        <v>45</v>
      </c>
      <c r="O674" s="33"/>
      <c r="P674" s="179">
        <f t="shared" si="221"/>
        <v>0</v>
      </c>
      <c r="Q674" s="179">
        <v>0</v>
      </c>
      <c r="R674" s="179">
        <f t="shared" si="222"/>
        <v>0</v>
      </c>
      <c r="S674" s="179">
        <v>0</v>
      </c>
      <c r="T674" s="180">
        <f t="shared" si="223"/>
        <v>0</v>
      </c>
      <c r="AR674" s="15" t="s">
        <v>143</v>
      </c>
      <c r="AT674" s="15" t="s">
        <v>145</v>
      </c>
      <c r="AU674" s="15" t="s">
        <v>22</v>
      </c>
      <c r="AY674" s="15" t="s">
        <v>144</v>
      </c>
      <c r="BE674" s="181">
        <f t="shared" si="224"/>
        <v>0</v>
      </c>
      <c r="BF674" s="181">
        <f t="shared" si="225"/>
        <v>0</v>
      </c>
      <c r="BG674" s="181">
        <f t="shared" si="226"/>
        <v>0</v>
      </c>
      <c r="BH674" s="181">
        <f t="shared" si="227"/>
        <v>0</v>
      </c>
      <c r="BI674" s="181">
        <f t="shared" si="228"/>
        <v>0</v>
      </c>
      <c r="BJ674" s="15" t="s">
        <v>22</v>
      </c>
      <c r="BK674" s="181">
        <f t="shared" si="229"/>
        <v>0</v>
      </c>
      <c r="BL674" s="15" t="s">
        <v>143</v>
      </c>
      <c r="BM674" s="15" t="s">
        <v>4708</v>
      </c>
    </row>
    <row r="675" spans="2:65" s="1" customFormat="1" ht="22.5" customHeight="1">
      <c r="B675" s="32"/>
      <c r="C675" s="170" t="s">
        <v>4709</v>
      </c>
      <c r="D675" s="170" t="s">
        <v>145</v>
      </c>
      <c r="E675" s="171" t="s">
        <v>4710</v>
      </c>
      <c r="F675" s="172" t="s">
        <v>4711</v>
      </c>
      <c r="G675" s="173" t="s">
        <v>1550</v>
      </c>
      <c r="H675" s="174">
        <v>303.957</v>
      </c>
      <c r="I675" s="175"/>
      <c r="J675" s="176">
        <f t="shared" si="220"/>
        <v>0</v>
      </c>
      <c r="K675" s="172" t="s">
        <v>1286</v>
      </c>
      <c r="L675" s="52"/>
      <c r="M675" s="177" t="s">
        <v>20</v>
      </c>
      <c r="N675" s="178" t="s">
        <v>45</v>
      </c>
      <c r="O675" s="33"/>
      <c r="P675" s="179">
        <f t="shared" si="221"/>
        <v>0</v>
      </c>
      <c r="Q675" s="179">
        <v>0</v>
      </c>
      <c r="R675" s="179">
        <f t="shared" si="222"/>
        <v>0</v>
      </c>
      <c r="S675" s="179">
        <v>0</v>
      </c>
      <c r="T675" s="180">
        <f t="shared" si="223"/>
        <v>0</v>
      </c>
      <c r="AR675" s="15" t="s">
        <v>143</v>
      </c>
      <c r="AT675" s="15" t="s">
        <v>145</v>
      </c>
      <c r="AU675" s="15" t="s">
        <v>22</v>
      </c>
      <c r="AY675" s="15" t="s">
        <v>144</v>
      </c>
      <c r="BE675" s="181">
        <f t="shared" si="224"/>
        <v>0</v>
      </c>
      <c r="BF675" s="181">
        <f t="shared" si="225"/>
        <v>0</v>
      </c>
      <c r="BG675" s="181">
        <f t="shared" si="226"/>
        <v>0</v>
      </c>
      <c r="BH675" s="181">
        <f t="shared" si="227"/>
        <v>0</v>
      </c>
      <c r="BI675" s="181">
        <f t="shared" si="228"/>
        <v>0</v>
      </c>
      <c r="BJ675" s="15" t="s">
        <v>22</v>
      </c>
      <c r="BK675" s="181">
        <f t="shared" si="229"/>
        <v>0</v>
      </c>
      <c r="BL675" s="15" t="s">
        <v>143</v>
      </c>
      <c r="BM675" s="15" t="s">
        <v>4712</v>
      </c>
    </row>
    <row r="676" spans="2:65" s="1" customFormat="1" ht="22.5" customHeight="1">
      <c r="B676" s="32"/>
      <c r="C676" s="170" t="s">
        <v>4713</v>
      </c>
      <c r="D676" s="170" t="s">
        <v>145</v>
      </c>
      <c r="E676" s="171" t="s">
        <v>4714</v>
      </c>
      <c r="F676" s="172" t="s">
        <v>4715</v>
      </c>
      <c r="G676" s="173" t="s">
        <v>1550</v>
      </c>
      <c r="H676" s="174">
        <v>10.353</v>
      </c>
      <c r="I676" s="175"/>
      <c r="J676" s="176">
        <f t="shared" si="220"/>
        <v>0</v>
      </c>
      <c r="K676" s="172" t="s">
        <v>1286</v>
      </c>
      <c r="L676" s="52"/>
      <c r="M676" s="177" t="s">
        <v>20</v>
      </c>
      <c r="N676" s="178" t="s">
        <v>45</v>
      </c>
      <c r="O676" s="33"/>
      <c r="P676" s="179">
        <f t="shared" si="221"/>
        <v>0</v>
      </c>
      <c r="Q676" s="179">
        <v>0</v>
      </c>
      <c r="R676" s="179">
        <f t="shared" si="222"/>
        <v>0</v>
      </c>
      <c r="S676" s="179">
        <v>0</v>
      </c>
      <c r="T676" s="180">
        <f t="shared" si="223"/>
        <v>0</v>
      </c>
      <c r="AR676" s="15" t="s">
        <v>143</v>
      </c>
      <c r="AT676" s="15" t="s">
        <v>145</v>
      </c>
      <c r="AU676" s="15" t="s">
        <v>22</v>
      </c>
      <c r="AY676" s="15" t="s">
        <v>144</v>
      </c>
      <c r="BE676" s="181">
        <f t="shared" si="224"/>
        <v>0</v>
      </c>
      <c r="BF676" s="181">
        <f t="shared" si="225"/>
        <v>0</v>
      </c>
      <c r="BG676" s="181">
        <f t="shared" si="226"/>
        <v>0</v>
      </c>
      <c r="BH676" s="181">
        <f t="shared" si="227"/>
        <v>0</v>
      </c>
      <c r="BI676" s="181">
        <f t="shared" si="228"/>
        <v>0</v>
      </c>
      <c r="BJ676" s="15" t="s">
        <v>22</v>
      </c>
      <c r="BK676" s="181">
        <f t="shared" si="229"/>
        <v>0</v>
      </c>
      <c r="BL676" s="15" t="s">
        <v>143</v>
      </c>
      <c r="BM676" s="15" t="s">
        <v>4716</v>
      </c>
    </row>
    <row r="677" spans="2:65" s="1" customFormat="1" ht="22.5" customHeight="1">
      <c r="B677" s="32"/>
      <c r="C677" s="170" t="s">
        <v>4717</v>
      </c>
      <c r="D677" s="170" t="s">
        <v>145</v>
      </c>
      <c r="E677" s="171" t="s">
        <v>4718</v>
      </c>
      <c r="F677" s="172" t="s">
        <v>4719</v>
      </c>
      <c r="G677" s="173" t="s">
        <v>1550</v>
      </c>
      <c r="H677" s="174">
        <v>412.591</v>
      </c>
      <c r="I677" s="175"/>
      <c r="J677" s="176">
        <f t="shared" si="220"/>
        <v>0</v>
      </c>
      <c r="K677" s="172" t="s">
        <v>1286</v>
      </c>
      <c r="L677" s="52"/>
      <c r="M677" s="177" t="s">
        <v>20</v>
      </c>
      <c r="N677" s="178" t="s">
        <v>45</v>
      </c>
      <c r="O677" s="33"/>
      <c r="P677" s="179">
        <f t="shared" si="221"/>
        <v>0</v>
      </c>
      <c r="Q677" s="179">
        <v>0</v>
      </c>
      <c r="R677" s="179">
        <f t="shared" si="222"/>
        <v>0</v>
      </c>
      <c r="S677" s="179">
        <v>0</v>
      </c>
      <c r="T677" s="180">
        <f t="shared" si="223"/>
        <v>0</v>
      </c>
      <c r="AR677" s="15" t="s">
        <v>143</v>
      </c>
      <c r="AT677" s="15" t="s">
        <v>145</v>
      </c>
      <c r="AU677" s="15" t="s">
        <v>22</v>
      </c>
      <c r="AY677" s="15" t="s">
        <v>144</v>
      </c>
      <c r="BE677" s="181">
        <f t="shared" si="224"/>
        <v>0</v>
      </c>
      <c r="BF677" s="181">
        <f t="shared" si="225"/>
        <v>0</v>
      </c>
      <c r="BG677" s="181">
        <f t="shared" si="226"/>
        <v>0</v>
      </c>
      <c r="BH677" s="181">
        <f t="shared" si="227"/>
        <v>0</v>
      </c>
      <c r="BI677" s="181">
        <f t="shared" si="228"/>
        <v>0</v>
      </c>
      <c r="BJ677" s="15" t="s">
        <v>22</v>
      </c>
      <c r="BK677" s="181">
        <f t="shared" si="229"/>
        <v>0</v>
      </c>
      <c r="BL677" s="15" t="s">
        <v>143</v>
      </c>
      <c r="BM677" s="15" t="s">
        <v>4720</v>
      </c>
    </row>
    <row r="678" spans="2:65" s="1" customFormat="1" ht="22.5" customHeight="1">
      <c r="B678" s="32"/>
      <c r="C678" s="170" t="s">
        <v>4721</v>
      </c>
      <c r="D678" s="170" t="s">
        <v>145</v>
      </c>
      <c r="E678" s="171" t="s">
        <v>4722</v>
      </c>
      <c r="F678" s="172" t="s">
        <v>4723</v>
      </c>
      <c r="G678" s="173" t="s">
        <v>1980</v>
      </c>
      <c r="H678" s="174">
        <v>3.326</v>
      </c>
      <c r="I678" s="175"/>
      <c r="J678" s="176">
        <f t="shared" si="220"/>
        <v>0</v>
      </c>
      <c r="K678" s="172" t="s">
        <v>1286</v>
      </c>
      <c r="L678" s="52"/>
      <c r="M678" s="177" t="s">
        <v>20</v>
      </c>
      <c r="N678" s="178" t="s">
        <v>45</v>
      </c>
      <c r="O678" s="33"/>
      <c r="P678" s="179">
        <f t="shared" si="221"/>
        <v>0</v>
      </c>
      <c r="Q678" s="179">
        <v>0</v>
      </c>
      <c r="R678" s="179">
        <f t="shared" si="222"/>
        <v>0</v>
      </c>
      <c r="S678" s="179">
        <v>0</v>
      </c>
      <c r="T678" s="180">
        <f t="shared" si="223"/>
        <v>0</v>
      </c>
      <c r="AR678" s="15" t="s">
        <v>143</v>
      </c>
      <c r="AT678" s="15" t="s">
        <v>145</v>
      </c>
      <c r="AU678" s="15" t="s">
        <v>22</v>
      </c>
      <c r="AY678" s="15" t="s">
        <v>144</v>
      </c>
      <c r="BE678" s="181">
        <f t="shared" si="224"/>
        <v>0</v>
      </c>
      <c r="BF678" s="181">
        <f t="shared" si="225"/>
        <v>0</v>
      </c>
      <c r="BG678" s="181">
        <f t="shared" si="226"/>
        <v>0</v>
      </c>
      <c r="BH678" s="181">
        <f t="shared" si="227"/>
        <v>0</v>
      </c>
      <c r="BI678" s="181">
        <f t="shared" si="228"/>
        <v>0</v>
      </c>
      <c r="BJ678" s="15" t="s">
        <v>22</v>
      </c>
      <c r="BK678" s="181">
        <f t="shared" si="229"/>
        <v>0</v>
      </c>
      <c r="BL678" s="15" t="s">
        <v>143</v>
      </c>
      <c r="BM678" s="15" t="s">
        <v>4724</v>
      </c>
    </row>
    <row r="679" spans="2:65" s="1" customFormat="1" ht="22.5" customHeight="1">
      <c r="B679" s="32"/>
      <c r="C679" s="170" t="s">
        <v>4725</v>
      </c>
      <c r="D679" s="170" t="s">
        <v>145</v>
      </c>
      <c r="E679" s="171" t="s">
        <v>4726</v>
      </c>
      <c r="F679" s="172" t="s">
        <v>4727</v>
      </c>
      <c r="G679" s="173" t="s">
        <v>192</v>
      </c>
      <c r="H679" s="174">
        <v>20.35</v>
      </c>
      <c r="I679" s="175"/>
      <c r="J679" s="176">
        <f t="shared" si="220"/>
        <v>0</v>
      </c>
      <c r="K679" s="172" t="s">
        <v>1286</v>
      </c>
      <c r="L679" s="52"/>
      <c r="M679" s="177" t="s">
        <v>20</v>
      </c>
      <c r="N679" s="178" t="s">
        <v>45</v>
      </c>
      <c r="O679" s="33"/>
      <c r="P679" s="179">
        <f t="shared" si="221"/>
        <v>0</v>
      </c>
      <c r="Q679" s="179">
        <v>0</v>
      </c>
      <c r="R679" s="179">
        <f t="shared" si="222"/>
        <v>0</v>
      </c>
      <c r="S679" s="179">
        <v>0</v>
      </c>
      <c r="T679" s="180">
        <f t="shared" si="223"/>
        <v>0</v>
      </c>
      <c r="AR679" s="15" t="s">
        <v>143</v>
      </c>
      <c r="AT679" s="15" t="s">
        <v>145</v>
      </c>
      <c r="AU679" s="15" t="s">
        <v>22</v>
      </c>
      <c r="AY679" s="15" t="s">
        <v>144</v>
      </c>
      <c r="BE679" s="181">
        <f t="shared" si="224"/>
        <v>0</v>
      </c>
      <c r="BF679" s="181">
        <f t="shared" si="225"/>
        <v>0</v>
      </c>
      <c r="BG679" s="181">
        <f t="shared" si="226"/>
        <v>0</v>
      </c>
      <c r="BH679" s="181">
        <f t="shared" si="227"/>
        <v>0</v>
      </c>
      <c r="BI679" s="181">
        <f t="shared" si="228"/>
        <v>0</v>
      </c>
      <c r="BJ679" s="15" t="s">
        <v>22</v>
      </c>
      <c r="BK679" s="181">
        <f t="shared" si="229"/>
        <v>0</v>
      </c>
      <c r="BL679" s="15" t="s">
        <v>143</v>
      </c>
      <c r="BM679" s="15" t="s">
        <v>4728</v>
      </c>
    </row>
    <row r="680" spans="2:65" s="1" customFormat="1" ht="22.5" customHeight="1">
      <c r="B680" s="32"/>
      <c r="C680" s="170" t="s">
        <v>4729</v>
      </c>
      <c r="D680" s="170" t="s">
        <v>145</v>
      </c>
      <c r="E680" s="171" t="s">
        <v>4730</v>
      </c>
      <c r="F680" s="172" t="s">
        <v>4731</v>
      </c>
      <c r="G680" s="173" t="s">
        <v>1550</v>
      </c>
      <c r="H680" s="174">
        <v>20.25</v>
      </c>
      <c r="I680" s="175"/>
      <c r="J680" s="176">
        <f t="shared" si="220"/>
        <v>0</v>
      </c>
      <c r="K680" s="172" t="s">
        <v>1286</v>
      </c>
      <c r="L680" s="52"/>
      <c r="M680" s="177" t="s">
        <v>20</v>
      </c>
      <c r="N680" s="178" t="s">
        <v>45</v>
      </c>
      <c r="O680" s="33"/>
      <c r="P680" s="179">
        <f t="shared" si="221"/>
        <v>0</v>
      </c>
      <c r="Q680" s="179">
        <v>0</v>
      </c>
      <c r="R680" s="179">
        <f t="shared" si="222"/>
        <v>0</v>
      </c>
      <c r="S680" s="179">
        <v>0</v>
      </c>
      <c r="T680" s="180">
        <f t="shared" si="223"/>
        <v>0</v>
      </c>
      <c r="AR680" s="15" t="s">
        <v>143</v>
      </c>
      <c r="AT680" s="15" t="s">
        <v>145</v>
      </c>
      <c r="AU680" s="15" t="s">
        <v>22</v>
      </c>
      <c r="AY680" s="15" t="s">
        <v>144</v>
      </c>
      <c r="BE680" s="181">
        <f t="shared" si="224"/>
        <v>0</v>
      </c>
      <c r="BF680" s="181">
        <f t="shared" si="225"/>
        <v>0</v>
      </c>
      <c r="BG680" s="181">
        <f t="shared" si="226"/>
        <v>0</v>
      </c>
      <c r="BH680" s="181">
        <f t="shared" si="227"/>
        <v>0</v>
      </c>
      <c r="BI680" s="181">
        <f t="shared" si="228"/>
        <v>0</v>
      </c>
      <c r="BJ680" s="15" t="s">
        <v>22</v>
      </c>
      <c r="BK680" s="181">
        <f t="shared" si="229"/>
        <v>0</v>
      </c>
      <c r="BL680" s="15" t="s">
        <v>143</v>
      </c>
      <c r="BM680" s="15" t="s">
        <v>4732</v>
      </c>
    </row>
    <row r="681" spans="2:63" s="9" customFormat="1" ht="37.35" customHeight="1">
      <c r="B681" s="156"/>
      <c r="C681" s="157"/>
      <c r="D681" s="158" t="s">
        <v>73</v>
      </c>
      <c r="E681" s="159" t="s">
        <v>4733</v>
      </c>
      <c r="F681" s="159" t="s">
        <v>4734</v>
      </c>
      <c r="G681" s="157"/>
      <c r="H681" s="157"/>
      <c r="I681" s="160"/>
      <c r="J681" s="161">
        <f>BK681</f>
        <v>0</v>
      </c>
      <c r="K681" s="157"/>
      <c r="L681" s="162"/>
      <c r="M681" s="163"/>
      <c r="N681" s="164"/>
      <c r="O681" s="164"/>
      <c r="P681" s="165">
        <f>SUM(P682:P697)</f>
        <v>0</v>
      </c>
      <c r="Q681" s="164"/>
      <c r="R681" s="165">
        <f>SUM(R682:R697)</f>
        <v>0</v>
      </c>
      <c r="S681" s="164"/>
      <c r="T681" s="166">
        <f>SUM(T682:T697)</f>
        <v>0</v>
      </c>
      <c r="AR681" s="167" t="s">
        <v>143</v>
      </c>
      <c r="AT681" s="168" t="s">
        <v>73</v>
      </c>
      <c r="AU681" s="168" t="s">
        <v>74</v>
      </c>
      <c r="AY681" s="167" t="s">
        <v>144</v>
      </c>
      <c r="BK681" s="169">
        <f>SUM(BK682:BK697)</f>
        <v>0</v>
      </c>
    </row>
    <row r="682" spans="2:65" s="1" customFormat="1" ht="22.5" customHeight="1">
      <c r="B682" s="32"/>
      <c r="C682" s="170" t="s">
        <v>4735</v>
      </c>
      <c r="D682" s="170" t="s">
        <v>145</v>
      </c>
      <c r="E682" s="171" t="s">
        <v>4736</v>
      </c>
      <c r="F682" s="172" t="s">
        <v>4737</v>
      </c>
      <c r="G682" s="173" t="s">
        <v>1550</v>
      </c>
      <c r="H682" s="174">
        <v>396.279</v>
      </c>
      <c r="I682" s="175"/>
      <c r="J682" s="176">
        <f aca="true" t="shared" si="230" ref="J682:J697">ROUND(I682*H682,2)</f>
        <v>0</v>
      </c>
      <c r="K682" s="172" t="s">
        <v>1286</v>
      </c>
      <c r="L682" s="52"/>
      <c r="M682" s="177" t="s">
        <v>20</v>
      </c>
      <c r="N682" s="178" t="s">
        <v>45</v>
      </c>
      <c r="O682" s="33"/>
      <c r="P682" s="179">
        <f aca="true" t="shared" si="231" ref="P682:P697">O682*H682</f>
        <v>0</v>
      </c>
      <c r="Q682" s="179">
        <v>0</v>
      </c>
      <c r="R682" s="179">
        <f aca="true" t="shared" si="232" ref="R682:R697">Q682*H682</f>
        <v>0</v>
      </c>
      <c r="S682" s="179">
        <v>0</v>
      </c>
      <c r="T682" s="180">
        <f aca="true" t="shared" si="233" ref="T682:T697">S682*H682</f>
        <v>0</v>
      </c>
      <c r="AR682" s="15" t="s">
        <v>143</v>
      </c>
      <c r="AT682" s="15" t="s">
        <v>145</v>
      </c>
      <c r="AU682" s="15" t="s">
        <v>22</v>
      </c>
      <c r="AY682" s="15" t="s">
        <v>144</v>
      </c>
      <c r="BE682" s="181">
        <f aca="true" t="shared" si="234" ref="BE682:BE697">IF(N682="základní",J682,0)</f>
        <v>0</v>
      </c>
      <c r="BF682" s="181">
        <f aca="true" t="shared" si="235" ref="BF682:BF697">IF(N682="snížená",J682,0)</f>
        <v>0</v>
      </c>
      <c r="BG682" s="181">
        <f aca="true" t="shared" si="236" ref="BG682:BG697">IF(N682="zákl. přenesená",J682,0)</f>
        <v>0</v>
      </c>
      <c r="BH682" s="181">
        <f aca="true" t="shared" si="237" ref="BH682:BH697">IF(N682="sníž. přenesená",J682,0)</f>
        <v>0</v>
      </c>
      <c r="BI682" s="181">
        <f aca="true" t="shared" si="238" ref="BI682:BI697">IF(N682="nulová",J682,0)</f>
        <v>0</v>
      </c>
      <c r="BJ682" s="15" t="s">
        <v>22</v>
      </c>
      <c r="BK682" s="181">
        <f aca="true" t="shared" si="239" ref="BK682:BK697">ROUND(I682*H682,2)</f>
        <v>0</v>
      </c>
      <c r="BL682" s="15" t="s">
        <v>143</v>
      </c>
      <c r="BM682" s="15" t="s">
        <v>4738</v>
      </c>
    </row>
    <row r="683" spans="2:65" s="1" customFormat="1" ht="22.5" customHeight="1">
      <c r="B683" s="32"/>
      <c r="C683" s="170" t="s">
        <v>4739</v>
      </c>
      <c r="D683" s="170" t="s">
        <v>145</v>
      </c>
      <c r="E683" s="171" t="s">
        <v>4740</v>
      </c>
      <c r="F683" s="172" t="s">
        <v>4741</v>
      </c>
      <c r="G683" s="173" t="s">
        <v>1550</v>
      </c>
      <c r="H683" s="174">
        <v>416.093</v>
      </c>
      <c r="I683" s="175"/>
      <c r="J683" s="176">
        <f t="shared" si="230"/>
        <v>0</v>
      </c>
      <c r="K683" s="172" t="s">
        <v>1286</v>
      </c>
      <c r="L683" s="52"/>
      <c r="M683" s="177" t="s">
        <v>20</v>
      </c>
      <c r="N683" s="178" t="s">
        <v>45</v>
      </c>
      <c r="O683" s="33"/>
      <c r="P683" s="179">
        <f t="shared" si="231"/>
        <v>0</v>
      </c>
      <c r="Q683" s="179">
        <v>0</v>
      </c>
      <c r="R683" s="179">
        <f t="shared" si="232"/>
        <v>0</v>
      </c>
      <c r="S683" s="179">
        <v>0</v>
      </c>
      <c r="T683" s="180">
        <f t="shared" si="233"/>
        <v>0</v>
      </c>
      <c r="AR683" s="15" t="s">
        <v>143</v>
      </c>
      <c r="AT683" s="15" t="s">
        <v>145</v>
      </c>
      <c r="AU683" s="15" t="s">
        <v>22</v>
      </c>
      <c r="AY683" s="15" t="s">
        <v>144</v>
      </c>
      <c r="BE683" s="181">
        <f t="shared" si="234"/>
        <v>0</v>
      </c>
      <c r="BF683" s="181">
        <f t="shared" si="235"/>
        <v>0</v>
      </c>
      <c r="BG683" s="181">
        <f t="shared" si="236"/>
        <v>0</v>
      </c>
      <c r="BH683" s="181">
        <f t="shared" si="237"/>
        <v>0</v>
      </c>
      <c r="BI683" s="181">
        <f t="shared" si="238"/>
        <v>0</v>
      </c>
      <c r="BJ683" s="15" t="s">
        <v>22</v>
      </c>
      <c r="BK683" s="181">
        <f t="shared" si="239"/>
        <v>0</v>
      </c>
      <c r="BL683" s="15" t="s">
        <v>143</v>
      </c>
      <c r="BM683" s="15" t="s">
        <v>4742</v>
      </c>
    </row>
    <row r="684" spans="2:65" s="1" customFormat="1" ht="22.5" customHeight="1">
      <c r="B684" s="32"/>
      <c r="C684" s="170" t="s">
        <v>4743</v>
      </c>
      <c r="D684" s="170" t="s">
        <v>145</v>
      </c>
      <c r="E684" s="171" t="s">
        <v>4744</v>
      </c>
      <c r="F684" s="172" t="s">
        <v>4745</v>
      </c>
      <c r="G684" s="173" t="s">
        <v>192</v>
      </c>
      <c r="H684" s="174">
        <v>181.52</v>
      </c>
      <c r="I684" s="175"/>
      <c r="J684" s="176">
        <f t="shared" si="230"/>
        <v>0</v>
      </c>
      <c r="K684" s="172" t="s">
        <v>1286</v>
      </c>
      <c r="L684" s="52"/>
      <c r="M684" s="177" t="s">
        <v>20</v>
      </c>
      <c r="N684" s="178" t="s">
        <v>45</v>
      </c>
      <c r="O684" s="33"/>
      <c r="P684" s="179">
        <f t="shared" si="231"/>
        <v>0</v>
      </c>
      <c r="Q684" s="179">
        <v>0</v>
      </c>
      <c r="R684" s="179">
        <f t="shared" si="232"/>
        <v>0</v>
      </c>
      <c r="S684" s="179">
        <v>0</v>
      </c>
      <c r="T684" s="180">
        <f t="shared" si="233"/>
        <v>0</v>
      </c>
      <c r="AR684" s="15" t="s">
        <v>143</v>
      </c>
      <c r="AT684" s="15" t="s">
        <v>145</v>
      </c>
      <c r="AU684" s="15" t="s">
        <v>22</v>
      </c>
      <c r="AY684" s="15" t="s">
        <v>144</v>
      </c>
      <c r="BE684" s="181">
        <f t="shared" si="234"/>
        <v>0</v>
      </c>
      <c r="BF684" s="181">
        <f t="shared" si="235"/>
        <v>0</v>
      </c>
      <c r="BG684" s="181">
        <f t="shared" si="236"/>
        <v>0</v>
      </c>
      <c r="BH684" s="181">
        <f t="shared" si="237"/>
        <v>0</v>
      </c>
      <c r="BI684" s="181">
        <f t="shared" si="238"/>
        <v>0</v>
      </c>
      <c r="BJ684" s="15" t="s">
        <v>22</v>
      </c>
      <c r="BK684" s="181">
        <f t="shared" si="239"/>
        <v>0</v>
      </c>
      <c r="BL684" s="15" t="s">
        <v>143</v>
      </c>
      <c r="BM684" s="15" t="s">
        <v>4746</v>
      </c>
    </row>
    <row r="685" spans="2:65" s="1" customFormat="1" ht="22.5" customHeight="1">
      <c r="B685" s="32"/>
      <c r="C685" s="170" t="s">
        <v>4747</v>
      </c>
      <c r="D685" s="170" t="s">
        <v>145</v>
      </c>
      <c r="E685" s="171" t="s">
        <v>4748</v>
      </c>
      <c r="F685" s="172" t="s">
        <v>4749</v>
      </c>
      <c r="G685" s="173" t="s">
        <v>192</v>
      </c>
      <c r="H685" s="174">
        <v>190.596</v>
      </c>
      <c r="I685" s="175"/>
      <c r="J685" s="176">
        <f t="shared" si="230"/>
        <v>0</v>
      </c>
      <c r="K685" s="172" t="s">
        <v>1286</v>
      </c>
      <c r="L685" s="52"/>
      <c r="M685" s="177" t="s">
        <v>20</v>
      </c>
      <c r="N685" s="178" t="s">
        <v>45</v>
      </c>
      <c r="O685" s="33"/>
      <c r="P685" s="179">
        <f t="shared" si="231"/>
        <v>0</v>
      </c>
      <c r="Q685" s="179">
        <v>0</v>
      </c>
      <c r="R685" s="179">
        <f t="shared" si="232"/>
        <v>0</v>
      </c>
      <c r="S685" s="179">
        <v>0</v>
      </c>
      <c r="T685" s="180">
        <f t="shared" si="233"/>
        <v>0</v>
      </c>
      <c r="AR685" s="15" t="s">
        <v>143</v>
      </c>
      <c r="AT685" s="15" t="s">
        <v>145</v>
      </c>
      <c r="AU685" s="15" t="s">
        <v>22</v>
      </c>
      <c r="AY685" s="15" t="s">
        <v>144</v>
      </c>
      <c r="BE685" s="181">
        <f t="shared" si="234"/>
        <v>0</v>
      </c>
      <c r="BF685" s="181">
        <f t="shared" si="235"/>
        <v>0</v>
      </c>
      <c r="BG685" s="181">
        <f t="shared" si="236"/>
        <v>0</v>
      </c>
      <c r="BH685" s="181">
        <f t="shared" si="237"/>
        <v>0</v>
      </c>
      <c r="BI685" s="181">
        <f t="shared" si="238"/>
        <v>0</v>
      </c>
      <c r="BJ685" s="15" t="s">
        <v>22</v>
      </c>
      <c r="BK685" s="181">
        <f t="shared" si="239"/>
        <v>0</v>
      </c>
      <c r="BL685" s="15" t="s">
        <v>143</v>
      </c>
      <c r="BM685" s="15" t="s">
        <v>4750</v>
      </c>
    </row>
    <row r="686" spans="2:65" s="1" customFormat="1" ht="22.5" customHeight="1">
      <c r="B686" s="32"/>
      <c r="C686" s="170" t="s">
        <v>4751</v>
      </c>
      <c r="D686" s="170" t="s">
        <v>145</v>
      </c>
      <c r="E686" s="171" t="s">
        <v>4752</v>
      </c>
      <c r="F686" s="172" t="s">
        <v>4753</v>
      </c>
      <c r="G686" s="173" t="s">
        <v>192</v>
      </c>
      <c r="H686" s="174">
        <v>60.995</v>
      </c>
      <c r="I686" s="175"/>
      <c r="J686" s="176">
        <f t="shared" si="230"/>
        <v>0</v>
      </c>
      <c r="K686" s="172" t="s">
        <v>1286</v>
      </c>
      <c r="L686" s="52"/>
      <c r="M686" s="177" t="s">
        <v>20</v>
      </c>
      <c r="N686" s="178" t="s">
        <v>45</v>
      </c>
      <c r="O686" s="33"/>
      <c r="P686" s="179">
        <f t="shared" si="231"/>
        <v>0</v>
      </c>
      <c r="Q686" s="179">
        <v>0</v>
      </c>
      <c r="R686" s="179">
        <f t="shared" si="232"/>
        <v>0</v>
      </c>
      <c r="S686" s="179">
        <v>0</v>
      </c>
      <c r="T686" s="180">
        <f t="shared" si="233"/>
        <v>0</v>
      </c>
      <c r="AR686" s="15" t="s">
        <v>143</v>
      </c>
      <c r="AT686" s="15" t="s">
        <v>145</v>
      </c>
      <c r="AU686" s="15" t="s">
        <v>22</v>
      </c>
      <c r="AY686" s="15" t="s">
        <v>144</v>
      </c>
      <c r="BE686" s="181">
        <f t="shared" si="234"/>
        <v>0</v>
      </c>
      <c r="BF686" s="181">
        <f t="shared" si="235"/>
        <v>0</v>
      </c>
      <c r="BG686" s="181">
        <f t="shared" si="236"/>
        <v>0</v>
      </c>
      <c r="BH686" s="181">
        <f t="shared" si="237"/>
        <v>0</v>
      </c>
      <c r="BI686" s="181">
        <f t="shared" si="238"/>
        <v>0</v>
      </c>
      <c r="BJ686" s="15" t="s">
        <v>22</v>
      </c>
      <c r="BK686" s="181">
        <f t="shared" si="239"/>
        <v>0</v>
      </c>
      <c r="BL686" s="15" t="s">
        <v>143</v>
      </c>
      <c r="BM686" s="15" t="s">
        <v>4754</v>
      </c>
    </row>
    <row r="687" spans="2:65" s="1" customFormat="1" ht="22.5" customHeight="1">
      <c r="B687" s="32"/>
      <c r="C687" s="170" t="s">
        <v>4755</v>
      </c>
      <c r="D687" s="170" t="s">
        <v>145</v>
      </c>
      <c r="E687" s="171" t="s">
        <v>4756</v>
      </c>
      <c r="F687" s="172" t="s">
        <v>4757</v>
      </c>
      <c r="G687" s="173" t="s">
        <v>192</v>
      </c>
      <c r="H687" s="174">
        <v>10</v>
      </c>
      <c r="I687" s="175"/>
      <c r="J687" s="176">
        <f t="shared" si="230"/>
        <v>0</v>
      </c>
      <c r="K687" s="172" t="s">
        <v>1286</v>
      </c>
      <c r="L687" s="52"/>
      <c r="M687" s="177" t="s">
        <v>20</v>
      </c>
      <c r="N687" s="178" t="s">
        <v>45</v>
      </c>
      <c r="O687" s="33"/>
      <c r="P687" s="179">
        <f t="shared" si="231"/>
        <v>0</v>
      </c>
      <c r="Q687" s="179">
        <v>0</v>
      </c>
      <c r="R687" s="179">
        <f t="shared" si="232"/>
        <v>0</v>
      </c>
      <c r="S687" s="179">
        <v>0</v>
      </c>
      <c r="T687" s="180">
        <f t="shared" si="233"/>
        <v>0</v>
      </c>
      <c r="AR687" s="15" t="s">
        <v>143</v>
      </c>
      <c r="AT687" s="15" t="s">
        <v>145</v>
      </c>
      <c r="AU687" s="15" t="s">
        <v>22</v>
      </c>
      <c r="AY687" s="15" t="s">
        <v>144</v>
      </c>
      <c r="BE687" s="181">
        <f t="shared" si="234"/>
        <v>0</v>
      </c>
      <c r="BF687" s="181">
        <f t="shared" si="235"/>
        <v>0</v>
      </c>
      <c r="BG687" s="181">
        <f t="shared" si="236"/>
        <v>0</v>
      </c>
      <c r="BH687" s="181">
        <f t="shared" si="237"/>
        <v>0</v>
      </c>
      <c r="BI687" s="181">
        <f t="shared" si="238"/>
        <v>0</v>
      </c>
      <c r="BJ687" s="15" t="s">
        <v>22</v>
      </c>
      <c r="BK687" s="181">
        <f t="shared" si="239"/>
        <v>0</v>
      </c>
      <c r="BL687" s="15" t="s">
        <v>143</v>
      </c>
      <c r="BM687" s="15" t="s">
        <v>4758</v>
      </c>
    </row>
    <row r="688" spans="2:65" s="1" customFormat="1" ht="22.5" customHeight="1">
      <c r="B688" s="32"/>
      <c r="C688" s="170" t="s">
        <v>4759</v>
      </c>
      <c r="D688" s="170" t="s">
        <v>145</v>
      </c>
      <c r="E688" s="171" t="s">
        <v>4760</v>
      </c>
      <c r="F688" s="172" t="s">
        <v>4761</v>
      </c>
      <c r="G688" s="173" t="s">
        <v>192</v>
      </c>
      <c r="H688" s="174">
        <v>268.595</v>
      </c>
      <c r="I688" s="175"/>
      <c r="J688" s="176">
        <f t="shared" si="230"/>
        <v>0</v>
      </c>
      <c r="K688" s="172" t="s">
        <v>1286</v>
      </c>
      <c r="L688" s="52"/>
      <c r="M688" s="177" t="s">
        <v>20</v>
      </c>
      <c r="N688" s="178" t="s">
        <v>45</v>
      </c>
      <c r="O688" s="33"/>
      <c r="P688" s="179">
        <f t="shared" si="231"/>
        <v>0</v>
      </c>
      <c r="Q688" s="179">
        <v>0</v>
      </c>
      <c r="R688" s="179">
        <f t="shared" si="232"/>
        <v>0</v>
      </c>
      <c r="S688" s="179">
        <v>0</v>
      </c>
      <c r="T688" s="180">
        <f t="shared" si="233"/>
        <v>0</v>
      </c>
      <c r="AR688" s="15" t="s">
        <v>143</v>
      </c>
      <c r="AT688" s="15" t="s">
        <v>145</v>
      </c>
      <c r="AU688" s="15" t="s">
        <v>22</v>
      </c>
      <c r="AY688" s="15" t="s">
        <v>144</v>
      </c>
      <c r="BE688" s="181">
        <f t="shared" si="234"/>
        <v>0</v>
      </c>
      <c r="BF688" s="181">
        <f t="shared" si="235"/>
        <v>0</v>
      </c>
      <c r="BG688" s="181">
        <f t="shared" si="236"/>
        <v>0</v>
      </c>
      <c r="BH688" s="181">
        <f t="shared" si="237"/>
        <v>0</v>
      </c>
      <c r="BI688" s="181">
        <f t="shared" si="238"/>
        <v>0</v>
      </c>
      <c r="BJ688" s="15" t="s">
        <v>22</v>
      </c>
      <c r="BK688" s="181">
        <f t="shared" si="239"/>
        <v>0</v>
      </c>
      <c r="BL688" s="15" t="s">
        <v>143</v>
      </c>
      <c r="BM688" s="15" t="s">
        <v>4762</v>
      </c>
    </row>
    <row r="689" spans="2:65" s="1" customFormat="1" ht="22.5" customHeight="1">
      <c r="B689" s="32"/>
      <c r="C689" s="170" t="s">
        <v>4763</v>
      </c>
      <c r="D689" s="170" t="s">
        <v>145</v>
      </c>
      <c r="E689" s="171" t="s">
        <v>4764</v>
      </c>
      <c r="F689" s="172" t="s">
        <v>4765</v>
      </c>
      <c r="G689" s="173" t="s">
        <v>1903</v>
      </c>
      <c r="H689" s="174">
        <v>100</v>
      </c>
      <c r="I689" s="175"/>
      <c r="J689" s="176">
        <f t="shared" si="230"/>
        <v>0</v>
      </c>
      <c r="K689" s="172" t="s">
        <v>1286</v>
      </c>
      <c r="L689" s="52"/>
      <c r="M689" s="177" t="s">
        <v>20</v>
      </c>
      <c r="N689" s="178" t="s">
        <v>45</v>
      </c>
      <c r="O689" s="33"/>
      <c r="P689" s="179">
        <f t="shared" si="231"/>
        <v>0</v>
      </c>
      <c r="Q689" s="179">
        <v>0</v>
      </c>
      <c r="R689" s="179">
        <f t="shared" si="232"/>
        <v>0</v>
      </c>
      <c r="S689" s="179">
        <v>0</v>
      </c>
      <c r="T689" s="180">
        <f t="shared" si="233"/>
        <v>0</v>
      </c>
      <c r="AR689" s="15" t="s">
        <v>143</v>
      </c>
      <c r="AT689" s="15" t="s">
        <v>145</v>
      </c>
      <c r="AU689" s="15" t="s">
        <v>22</v>
      </c>
      <c r="AY689" s="15" t="s">
        <v>144</v>
      </c>
      <c r="BE689" s="181">
        <f t="shared" si="234"/>
        <v>0</v>
      </c>
      <c r="BF689" s="181">
        <f t="shared" si="235"/>
        <v>0</v>
      </c>
      <c r="BG689" s="181">
        <f t="shared" si="236"/>
        <v>0</v>
      </c>
      <c r="BH689" s="181">
        <f t="shared" si="237"/>
        <v>0</v>
      </c>
      <c r="BI689" s="181">
        <f t="shared" si="238"/>
        <v>0</v>
      </c>
      <c r="BJ689" s="15" t="s">
        <v>22</v>
      </c>
      <c r="BK689" s="181">
        <f t="shared" si="239"/>
        <v>0</v>
      </c>
      <c r="BL689" s="15" t="s">
        <v>143</v>
      </c>
      <c r="BM689" s="15" t="s">
        <v>4766</v>
      </c>
    </row>
    <row r="690" spans="2:65" s="1" customFormat="1" ht="22.5" customHeight="1">
      <c r="B690" s="32"/>
      <c r="C690" s="170" t="s">
        <v>4767</v>
      </c>
      <c r="D690" s="170" t="s">
        <v>145</v>
      </c>
      <c r="E690" s="171" t="s">
        <v>4768</v>
      </c>
      <c r="F690" s="172" t="s">
        <v>4769</v>
      </c>
      <c r="G690" s="173" t="s">
        <v>1903</v>
      </c>
      <c r="H690" s="174">
        <v>20</v>
      </c>
      <c r="I690" s="175"/>
      <c r="J690" s="176">
        <f t="shared" si="230"/>
        <v>0</v>
      </c>
      <c r="K690" s="172" t="s">
        <v>1286</v>
      </c>
      <c r="L690" s="52"/>
      <c r="M690" s="177" t="s">
        <v>20</v>
      </c>
      <c r="N690" s="178" t="s">
        <v>45</v>
      </c>
      <c r="O690" s="33"/>
      <c r="P690" s="179">
        <f t="shared" si="231"/>
        <v>0</v>
      </c>
      <c r="Q690" s="179">
        <v>0</v>
      </c>
      <c r="R690" s="179">
        <f t="shared" si="232"/>
        <v>0</v>
      </c>
      <c r="S690" s="179">
        <v>0</v>
      </c>
      <c r="T690" s="180">
        <f t="shared" si="233"/>
        <v>0</v>
      </c>
      <c r="AR690" s="15" t="s">
        <v>143</v>
      </c>
      <c r="AT690" s="15" t="s">
        <v>145</v>
      </c>
      <c r="AU690" s="15" t="s">
        <v>22</v>
      </c>
      <c r="AY690" s="15" t="s">
        <v>144</v>
      </c>
      <c r="BE690" s="181">
        <f t="shared" si="234"/>
        <v>0</v>
      </c>
      <c r="BF690" s="181">
        <f t="shared" si="235"/>
        <v>0</v>
      </c>
      <c r="BG690" s="181">
        <f t="shared" si="236"/>
        <v>0</v>
      </c>
      <c r="BH690" s="181">
        <f t="shared" si="237"/>
        <v>0</v>
      </c>
      <c r="BI690" s="181">
        <f t="shared" si="238"/>
        <v>0</v>
      </c>
      <c r="BJ690" s="15" t="s">
        <v>22</v>
      </c>
      <c r="BK690" s="181">
        <f t="shared" si="239"/>
        <v>0</v>
      </c>
      <c r="BL690" s="15" t="s">
        <v>143</v>
      </c>
      <c r="BM690" s="15" t="s">
        <v>4770</v>
      </c>
    </row>
    <row r="691" spans="2:65" s="1" customFormat="1" ht="22.5" customHeight="1">
      <c r="B691" s="32"/>
      <c r="C691" s="170" t="s">
        <v>4771</v>
      </c>
      <c r="D691" s="170" t="s">
        <v>145</v>
      </c>
      <c r="E691" s="171" t="s">
        <v>4772</v>
      </c>
      <c r="F691" s="172" t="s">
        <v>4773</v>
      </c>
      <c r="G691" s="173" t="s">
        <v>192</v>
      </c>
      <c r="H691" s="174">
        <v>6.5</v>
      </c>
      <c r="I691" s="175"/>
      <c r="J691" s="176">
        <f t="shared" si="230"/>
        <v>0</v>
      </c>
      <c r="K691" s="172" t="s">
        <v>1286</v>
      </c>
      <c r="L691" s="52"/>
      <c r="M691" s="177" t="s">
        <v>20</v>
      </c>
      <c r="N691" s="178" t="s">
        <v>45</v>
      </c>
      <c r="O691" s="33"/>
      <c r="P691" s="179">
        <f t="shared" si="231"/>
        <v>0</v>
      </c>
      <c r="Q691" s="179">
        <v>0</v>
      </c>
      <c r="R691" s="179">
        <f t="shared" si="232"/>
        <v>0</v>
      </c>
      <c r="S691" s="179">
        <v>0</v>
      </c>
      <c r="T691" s="180">
        <f t="shared" si="233"/>
        <v>0</v>
      </c>
      <c r="AR691" s="15" t="s">
        <v>143</v>
      </c>
      <c r="AT691" s="15" t="s">
        <v>145</v>
      </c>
      <c r="AU691" s="15" t="s">
        <v>22</v>
      </c>
      <c r="AY691" s="15" t="s">
        <v>144</v>
      </c>
      <c r="BE691" s="181">
        <f t="shared" si="234"/>
        <v>0</v>
      </c>
      <c r="BF691" s="181">
        <f t="shared" si="235"/>
        <v>0</v>
      </c>
      <c r="BG691" s="181">
        <f t="shared" si="236"/>
        <v>0</v>
      </c>
      <c r="BH691" s="181">
        <f t="shared" si="237"/>
        <v>0</v>
      </c>
      <c r="BI691" s="181">
        <f t="shared" si="238"/>
        <v>0</v>
      </c>
      <c r="BJ691" s="15" t="s">
        <v>22</v>
      </c>
      <c r="BK691" s="181">
        <f t="shared" si="239"/>
        <v>0</v>
      </c>
      <c r="BL691" s="15" t="s">
        <v>143</v>
      </c>
      <c r="BM691" s="15" t="s">
        <v>4774</v>
      </c>
    </row>
    <row r="692" spans="2:65" s="1" customFormat="1" ht="22.5" customHeight="1">
      <c r="B692" s="32"/>
      <c r="C692" s="170" t="s">
        <v>4775</v>
      </c>
      <c r="D692" s="170" t="s">
        <v>145</v>
      </c>
      <c r="E692" s="171" t="s">
        <v>4776</v>
      </c>
      <c r="F692" s="172" t="s">
        <v>4741</v>
      </c>
      <c r="G692" s="173" t="s">
        <v>1550</v>
      </c>
      <c r="H692" s="174">
        <v>2.048</v>
      </c>
      <c r="I692" s="175"/>
      <c r="J692" s="176">
        <f t="shared" si="230"/>
        <v>0</v>
      </c>
      <c r="K692" s="172" t="s">
        <v>1286</v>
      </c>
      <c r="L692" s="52"/>
      <c r="M692" s="177" t="s">
        <v>20</v>
      </c>
      <c r="N692" s="178" t="s">
        <v>45</v>
      </c>
      <c r="O692" s="33"/>
      <c r="P692" s="179">
        <f t="shared" si="231"/>
        <v>0</v>
      </c>
      <c r="Q692" s="179">
        <v>0</v>
      </c>
      <c r="R692" s="179">
        <f t="shared" si="232"/>
        <v>0</v>
      </c>
      <c r="S692" s="179">
        <v>0</v>
      </c>
      <c r="T692" s="180">
        <f t="shared" si="233"/>
        <v>0</v>
      </c>
      <c r="AR692" s="15" t="s">
        <v>143</v>
      </c>
      <c r="AT692" s="15" t="s">
        <v>145</v>
      </c>
      <c r="AU692" s="15" t="s">
        <v>22</v>
      </c>
      <c r="AY692" s="15" t="s">
        <v>144</v>
      </c>
      <c r="BE692" s="181">
        <f t="shared" si="234"/>
        <v>0</v>
      </c>
      <c r="BF692" s="181">
        <f t="shared" si="235"/>
        <v>0</v>
      </c>
      <c r="BG692" s="181">
        <f t="shared" si="236"/>
        <v>0</v>
      </c>
      <c r="BH692" s="181">
        <f t="shared" si="237"/>
        <v>0</v>
      </c>
      <c r="BI692" s="181">
        <f t="shared" si="238"/>
        <v>0</v>
      </c>
      <c r="BJ692" s="15" t="s">
        <v>22</v>
      </c>
      <c r="BK692" s="181">
        <f t="shared" si="239"/>
        <v>0</v>
      </c>
      <c r="BL692" s="15" t="s">
        <v>143</v>
      </c>
      <c r="BM692" s="15" t="s">
        <v>4777</v>
      </c>
    </row>
    <row r="693" spans="2:65" s="1" customFormat="1" ht="22.5" customHeight="1">
      <c r="B693" s="32"/>
      <c r="C693" s="170" t="s">
        <v>4778</v>
      </c>
      <c r="D693" s="170" t="s">
        <v>145</v>
      </c>
      <c r="E693" s="171" t="s">
        <v>4779</v>
      </c>
      <c r="F693" s="172" t="s">
        <v>4780</v>
      </c>
      <c r="G693" s="173" t="s">
        <v>1550</v>
      </c>
      <c r="H693" s="174">
        <v>286.336</v>
      </c>
      <c r="I693" s="175"/>
      <c r="J693" s="176">
        <f t="shared" si="230"/>
        <v>0</v>
      </c>
      <c r="K693" s="172" t="s">
        <v>1286</v>
      </c>
      <c r="L693" s="52"/>
      <c r="M693" s="177" t="s">
        <v>20</v>
      </c>
      <c r="N693" s="178" t="s">
        <v>45</v>
      </c>
      <c r="O693" s="33"/>
      <c r="P693" s="179">
        <f t="shared" si="231"/>
        <v>0</v>
      </c>
      <c r="Q693" s="179">
        <v>0</v>
      </c>
      <c r="R693" s="179">
        <f t="shared" si="232"/>
        <v>0</v>
      </c>
      <c r="S693" s="179">
        <v>0</v>
      </c>
      <c r="T693" s="180">
        <f t="shared" si="233"/>
        <v>0</v>
      </c>
      <c r="AR693" s="15" t="s">
        <v>143</v>
      </c>
      <c r="AT693" s="15" t="s">
        <v>145</v>
      </c>
      <c r="AU693" s="15" t="s">
        <v>22</v>
      </c>
      <c r="AY693" s="15" t="s">
        <v>144</v>
      </c>
      <c r="BE693" s="181">
        <f t="shared" si="234"/>
        <v>0</v>
      </c>
      <c r="BF693" s="181">
        <f t="shared" si="235"/>
        <v>0</v>
      </c>
      <c r="BG693" s="181">
        <f t="shared" si="236"/>
        <v>0</v>
      </c>
      <c r="BH693" s="181">
        <f t="shared" si="237"/>
        <v>0</v>
      </c>
      <c r="BI693" s="181">
        <f t="shared" si="238"/>
        <v>0</v>
      </c>
      <c r="BJ693" s="15" t="s">
        <v>22</v>
      </c>
      <c r="BK693" s="181">
        <f t="shared" si="239"/>
        <v>0</v>
      </c>
      <c r="BL693" s="15" t="s">
        <v>143</v>
      </c>
      <c r="BM693" s="15" t="s">
        <v>4781</v>
      </c>
    </row>
    <row r="694" spans="2:65" s="1" customFormat="1" ht="22.5" customHeight="1">
      <c r="B694" s="32"/>
      <c r="C694" s="170" t="s">
        <v>4782</v>
      </c>
      <c r="D694" s="170" t="s">
        <v>145</v>
      </c>
      <c r="E694" s="171" t="s">
        <v>4783</v>
      </c>
      <c r="F694" s="172" t="s">
        <v>4784</v>
      </c>
      <c r="G694" s="173" t="s">
        <v>1550</v>
      </c>
      <c r="H694" s="174">
        <v>300.653</v>
      </c>
      <c r="I694" s="175"/>
      <c r="J694" s="176">
        <f t="shared" si="230"/>
        <v>0</v>
      </c>
      <c r="K694" s="172" t="s">
        <v>1286</v>
      </c>
      <c r="L694" s="52"/>
      <c r="M694" s="177" t="s">
        <v>20</v>
      </c>
      <c r="N694" s="178" t="s">
        <v>45</v>
      </c>
      <c r="O694" s="33"/>
      <c r="P694" s="179">
        <f t="shared" si="231"/>
        <v>0</v>
      </c>
      <c r="Q694" s="179">
        <v>0</v>
      </c>
      <c r="R694" s="179">
        <f t="shared" si="232"/>
        <v>0</v>
      </c>
      <c r="S694" s="179">
        <v>0</v>
      </c>
      <c r="T694" s="180">
        <f t="shared" si="233"/>
        <v>0</v>
      </c>
      <c r="AR694" s="15" t="s">
        <v>143</v>
      </c>
      <c r="AT694" s="15" t="s">
        <v>145</v>
      </c>
      <c r="AU694" s="15" t="s">
        <v>22</v>
      </c>
      <c r="AY694" s="15" t="s">
        <v>144</v>
      </c>
      <c r="BE694" s="181">
        <f t="shared" si="234"/>
        <v>0</v>
      </c>
      <c r="BF694" s="181">
        <f t="shared" si="235"/>
        <v>0</v>
      </c>
      <c r="BG694" s="181">
        <f t="shared" si="236"/>
        <v>0</v>
      </c>
      <c r="BH694" s="181">
        <f t="shared" si="237"/>
        <v>0</v>
      </c>
      <c r="BI694" s="181">
        <f t="shared" si="238"/>
        <v>0</v>
      </c>
      <c r="BJ694" s="15" t="s">
        <v>22</v>
      </c>
      <c r="BK694" s="181">
        <f t="shared" si="239"/>
        <v>0</v>
      </c>
      <c r="BL694" s="15" t="s">
        <v>143</v>
      </c>
      <c r="BM694" s="15" t="s">
        <v>4785</v>
      </c>
    </row>
    <row r="695" spans="2:65" s="1" customFormat="1" ht="22.5" customHeight="1">
      <c r="B695" s="32"/>
      <c r="C695" s="170" t="s">
        <v>4786</v>
      </c>
      <c r="D695" s="170" t="s">
        <v>145</v>
      </c>
      <c r="E695" s="171" t="s">
        <v>4787</v>
      </c>
      <c r="F695" s="172" t="s">
        <v>4788</v>
      </c>
      <c r="G695" s="173" t="s">
        <v>192</v>
      </c>
      <c r="H695" s="174">
        <v>58.68</v>
      </c>
      <c r="I695" s="175"/>
      <c r="J695" s="176">
        <f t="shared" si="230"/>
        <v>0</v>
      </c>
      <c r="K695" s="172" t="s">
        <v>149</v>
      </c>
      <c r="L695" s="52"/>
      <c r="M695" s="177" t="s">
        <v>20</v>
      </c>
      <c r="N695" s="178" t="s">
        <v>45</v>
      </c>
      <c r="O695" s="33"/>
      <c r="P695" s="179">
        <f t="shared" si="231"/>
        <v>0</v>
      </c>
      <c r="Q695" s="179">
        <v>0</v>
      </c>
      <c r="R695" s="179">
        <f t="shared" si="232"/>
        <v>0</v>
      </c>
      <c r="S695" s="179">
        <v>0</v>
      </c>
      <c r="T695" s="180">
        <f t="shared" si="233"/>
        <v>0</v>
      </c>
      <c r="AR695" s="15" t="s">
        <v>143</v>
      </c>
      <c r="AT695" s="15" t="s">
        <v>145</v>
      </c>
      <c r="AU695" s="15" t="s">
        <v>22</v>
      </c>
      <c r="AY695" s="15" t="s">
        <v>144</v>
      </c>
      <c r="BE695" s="181">
        <f t="shared" si="234"/>
        <v>0</v>
      </c>
      <c r="BF695" s="181">
        <f t="shared" si="235"/>
        <v>0</v>
      </c>
      <c r="BG695" s="181">
        <f t="shared" si="236"/>
        <v>0</v>
      </c>
      <c r="BH695" s="181">
        <f t="shared" si="237"/>
        <v>0</v>
      </c>
      <c r="BI695" s="181">
        <f t="shared" si="238"/>
        <v>0</v>
      </c>
      <c r="BJ695" s="15" t="s">
        <v>22</v>
      </c>
      <c r="BK695" s="181">
        <f t="shared" si="239"/>
        <v>0</v>
      </c>
      <c r="BL695" s="15" t="s">
        <v>143</v>
      </c>
      <c r="BM695" s="15" t="s">
        <v>4789</v>
      </c>
    </row>
    <row r="696" spans="2:65" s="1" customFormat="1" ht="22.5" customHeight="1">
      <c r="B696" s="32"/>
      <c r="C696" s="170" t="s">
        <v>4790</v>
      </c>
      <c r="D696" s="170" t="s">
        <v>145</v>
      </c>
      <c r="E696" s="171" t="s">
        <v>4791</v>
      </c>
      <c r="F696" s="172" t="s">
        <v>4792</v>
      </c>
      <c r="G696" s="173" t="s">
        <v>192</v>
      </c>
      <c r="H696" s="174">
        <v>58.68</v>
      </c>
      <c r="I696" s="175"/>
      <c r="J696" s="176">
        <f t="shared" si="230"/>
        <v>0</v>
      </c>
      <c r="K696" s="172" t="s">
        <v>1286</v>
      </c>
      <c r="L696" s="52"/>
      <c r="M696" s="177" t="s">
        <v>20</v>
      </c>
      <c r="N696" s="178" t="s">
        <v>45</v>
      </c>
      <c r="O696" s="33"/>
      <c r="P696" s="179">
        <f t="shared" si="231"/>
        <v>0</v>
      </c>
      <c r="Q696" s="179">
        <v>0</v>
      </c>
      <c r="R696" s="179">
        <f t="shared" si="232"/>
        <v>0</v>
      </c>
      <c r="S696" s="179">
        <v>0</v>
      </c>
      <c r="T696" s="180">
        <f t="shared" si="233"/>
        <v>0</v>
      </c>
      <c r="AR696" s="15" t="s">
        <v>143</v>
      </c>
      <c r="AT696" s="15" t="s">
        <v>145</v>
      </c>
      <c r="AU696" s="15" t="s">
        <v>22</v>
      </c>
      <c r="AY696" s="15" t="s">
        <v>144</v>
      </c>
      <c r="BE696" s="181">
        <f t="shared" si="234"/>
        <v>0</v>
      </c>
      <c r="BF696" s="181">
        <f t="shared" si="235"/>
        <v>0</v>
      </c>
      <c r="BG696" s="181">
        <f t="shared" si="236"/>
        <v>0</v>
      </c>
      <c r="BH696" s="181">
        <f t="shared" si="237"/>
        <v>0</v>
      </c>
      <c r="BI696" s="181">
        <f t="shared" si="238"/>
        <v>0</v>
      </c>
      <c r="BJ696" s="15" t="s">
        <v>22</v>
      </c>
      <c r="BK696" s="181">
        <f t="shared" si="239"/>
        <v>0</v>
      </c>
      <c r="BL696" s="15" t="s">
        <v>143</v>
      </c>
      <c r="BM696" s="15" t="s">
        <v>4793</v>
      </c>
    </row>
    <row r="697" spans="2:65" s="1" customFormat="1" ht="22.5" customHeight="1">
      <c r="B697" s="32"/>
      <c r="C697" s="170" t="s">
        <v>4794</v>
      </c>
      <c r="D697" s="170" t="s">
        <v>145</v>
      </c>
      <c r="E697" s="171" t="s">
        <v>4795</v>
      </c>
      <c r="F697" s="172" t="s">
        <v>4796</v>
      </c>
      <c r="G697" s="173" t="s">
        <v>1980</v>
      </c>
      <c r="H697" s="174">
        <v>10.714</v>
      </c>
      <c r="I697" s="175"/>
      <c r="J697" s="176">
        <f t="shared" si="230"/>
        <v>0</v>
      </c>
      <c r="K697" s="172" t="s">
        <v>1286</v>
      </c>
      <c r="L697" s="52"/>
      <c r="M697" s="177" t="s">
        <v>20</v>
      </c>
      <c r="N697" s="178" t="s">
        <v>45</v>
      </c>
      <c r="O697" s="33"/>
      <c r="P697" s="179">
        <f t="shared" si="231"/>
        <v>0</v>
      </c>
      <c r="Q697" s="179">
        <v>0</v>
      </c>
      <c r="R697" s="179">
        <f t="shared" si="232"/>
        <v>0</v>
      </c>
      <c r="S697" s="179">
        <v>0</v>
      </c>
      <c r="T697" s="180">
        <f t="shared" si="233"/>
        <v>0</v>
      </c>
      <c r="AR697" s="15" t="s">
        <v>143</v>
      </c>
      <c r="AT697" s="15" t="s">
        <v>145</v>
      </c>
      <c r="AU697" s="15" t="s">
        <v>22</v>
      </c>
      <c r="AY697" s="15" t="s">
        <v>144</v>
      </c>
      <c r="BE697" s="181">
        <f t="shared" si="234"/>
        <v>0</v>
      </c>
      <c r="BF697" s="181">
        <f t="shared" si="235"/>
        <v>0</v>
      </c>
      <c r="BG697" s="181">
        <f t="shared" si="236"/>
        <v>0</v>
      </c>
      <c r="BH697" s="181">
        <f t="shared" si="237"/>
        <v>0</v>
      </c>
      <c r="BI697" s="181">
        <f t="shared" si="238"/>
        <v>0</v>
      </c>
      <c r="BJ697" s="15" t="s">
        <v>22</v>
      </c>
      <c r="BK697" s="181">
        <f t="shared" si="239"/>
        <v>0</v>
      </c>
      <c r="BL697" s="15" t="s">
        <v>143</v>
      </c>
      <c r="BM697" s="15" t="s">
        <v>4797</v>
      </c>
    </row>
    <row r="698" spans="2:63" s="9" customFormat="1" ht="37.35" customHeight="1">
      <c r="B698" s="156"/>
      <c r="C698" s="157"/>
      <c r="D698" s="158" t="s">
        <v>73</v>
      </c>
      <c r="E698" s="159" t="s">
        <v>1046</v>
      </c>
      <c r="F698" s="159" t="s">
        <v>4798</v>
      </c>
      <c r="G698" s="157"/>
      <c r="H698" s="157"/>
      <c r="I698" s="160"/>
      <c r="J698" s="161">
        <f>BK698</f>
        <v>0</v>
      </c>
      <c r="K698" s="157"/>
      <c r="L698" s="162"/>
      <c r="M698" s="163"/>
      <c r="N698" s="164"/>
      <c r="O698" s="164"/>
      <c r="P698" s="165">
        <f>SUM(P699:P709)</f>
        <v>0</v>
      </c>
      <c r="Q698" s="164"/>
      <c r="R698" s="165">
        <f>SUM(R699:R709)</f>
        <v>0</v>
      </c>
      <c r="S698" s="164"/>
      <c r="T698" s="166">
        <f>SUM(T699:T709)</f>
        <v>0</v>
      </c>
      <c r="AR698" s="167" t="s">
        <v>143</v>
      </c>
      <c r="AT698" s="168" t="s">
        <v>73</v>
      </c>
      <c r="AU698" s="168" t="s">
        <v>74</v>
      </c>
      <c r="AY698" s="167" t="s">
        <v>144</v>
      </c>
      <c r="BK698" s="169">
        <f>SUM(BK699:BK709)</f>
        <v>0</v>
      </c>
    </row>
    <row r="699" spans="2:65" s="1" customFormat="1" ht="22.5" customHeight="1">
      <c r="B699" s="32"/>
      <c r="C699" s="170" t="s">
        <v>369</v>
      </c>
      <c r="D699" s="170" t="s">
        <v>145</v>
      </c>
      <c r="E699" s="171" t="s">
        <v>4799</v>
      </c>
      <c r="F699" s="172" t="s">
        <v>4800</v>
      </c>
      <c r="G699" s="173" t="s">
        <v>1550</v>
      </c>
      <c r="H699" s="174">
        <v>870.411</v>
      </c>
      <c r="I699" s="175"/>
      <c r="J699" s="176">
        <f aca="true" t="shared" si="240" ref="J699:J709">ROUND(I699*H699,2)</f>
        <v>0</v>
      </c>
      <c r="K699" s="172" t="s">
        <v>1286</v>
      </c>
      <c r="L699" s="52"/>
      <c r="M699" s="177" t="s">
        <v>20</v>
      </c>
      <c r="N699" s="178" t="s">
        <v>45</v>
      </c>
      <c r="O699" s="33"/>
      <c r="P699" s="179">
        <f aca="true" t="shared" si="241" ref="P699:P709">O699*H699</f>
        <v>0</v>
      </c>
      <c r="Q699" s="179">
        <v>0</v>
      </c>
      <c r="R699" s="179">
        <f aca="true" t="shared" si="242" ref="R699:R709">Q699*H699</f>
        <v>0</v>
      </c>
      <c r="S699" s="179">
        <v>0</v>
      </c>
      <c r="T699" s="180">
        <f aca="true" t="shared" si="243" ref="T699:T709">S699*H699</f>
        <v>0</v>
      </c>
      <c r="AR699" s="15" t="s">
        <v>143</v>
      </c>
      <c r="AT699" s="15" t="s">
        <v>145</v>
      </c>
      <c r="AU699" s="15" t="s">
        <v>22</v>
      </c>
      <c r="AY699" s="15" t="s">
        <v>144</v>
      </c>
      <c r="BE699" s="181">
        <f aca="true" t="shared" si="244" ref="BE699:BE709">IF(N699="základní",J699,0)</f>
        <v>0</v>
      </c>
      <c r="BF699" s="181">
        <f aca="true" t="shared" si="245" ref="BF699:BF709">IF(N699="snížená",J699,0)</f>
        <v>0</v>
      </c>
      <c r="BG699" s="181">
        <f aca="true" t="shared" si="246" ref="BG699:BG709">IF(N699="zákl. přenesená",J699,0)</f>
        <v>0</v>
      </c>
      <c r="BH699" s="181">
        <f aca="true" t="shared" si="247" ref="BH699:BH709">IF(N699="sníž. přenesená",J699,0)</f>
        <v>0</v>
      </c>
      <c r="BI699" s="181">
        <f aca="true" t="shared" si="248" ref="BI699:BI709">IF(N699="nulová",J699,0)</f>
        <v>0</v>
      </c>
      <c r="BJ699" s="15" t="s">
        <v>22</v>
      </c>
      <c r="BK699" s="181">
        <f aca="true" t="shared" si="249" ref="BK699:BK709">ROUND(I699*H699,2)</f>
        <v>0</v>
      </c>
      <c r="BL699" s="15" t="s">
        <v>143</v>
      </c>
      <c r="BM699" s="15" t="s">
        <v>4801</v>
      </c>
    </row>
    <row r="700" spans="2:65" s="1" customFormat="1" ht="22.5" customHeight="1">
      <c r="B700" s="32"/>
      <c r="C700" s="170" t="s">
        <v>373</v>
      </c>
      <c r="D700" s="170" t="s">
        <v>145</v>
      </c>
      <c r="E700" s="171" t="s">
        <v>4802</v>
      </c>
      <c r="F700" s="172" t="s">
        <v>4803</v>
      </c>
      <c r="G700" s="173" t="s">
        <v>1586</v>
      </c>
      <c r="H700" s="174">
        <v>41.99</v>
      </c>
      <c r="I700" s="175"/>
      <c r="J700" s="176">
        <f t="shared" si="240"/>
        <v>0</v>
      </c>
      <c r="K700" s="172" t="s">
        <v>1286</v>
      </c>
      <c r="L700" s="52"/>
      <c r="M700" s="177" t="s">
        <v>20</v>
      </c>
      <c r="N700" s="178" t="s">
        <v>45</v>
      </c>
      <c r="O700" s="33"/>
      <c r="P700" s="179">
        <f t="shared" si="241"/>
        <v>0</v>
      </c>
      <c r="Q700" s="179">
        <v>0</v>
      </c>
      <c r="R700" s="179">
        <f t="shared" si="242"/>
        <v>0</v>
      </c>
      <c r="S700" s="179">
        <v>0</v>
      </c>
      <c r="T700" s="180">
        <f t="shared" si="243"/>
        <v>0</v>
      </c>
      <c r="AR700" s="15" t="s">
        <v>143</v>
      </c>
      <c r="AT700" s="15" t="s">
        <v>145</v>
      </c>
      <c r="AU700" s="15" t="s">
        <v>22</v>
      </c>
      <c r="AY700" s="15" t="s">
        <v>144</v>
      </c>
      <c r="BE700" s="181">
        <f t="shared" si="244"/>
        <v>0</v>
      </c>
      <c r="BF700" s="181">
        <f t="shared" si="245"/>
        <v>0</v>
      </c>
      <c r="BG700" s="181">
        <f t="shared" si="246"/>
        <v>0</v>
      </c>
      <c r="BH700" s="181">
        <f t="shared" si="247"/>
        <v>0</v>
      </c>
      <c r="BI700" s="181">
        <f t="shared" si="248"/>
        <v>0</v>
      </c>
      <c r="BJ700" s="15" t="s">
        <v>22</v>
      </c>
      <c r="BK700" s="181">
        <f t="shared" si="249"/>
        <v>0</v>
      </c>
      <c r="BL700" s="15" t="s">
        <v>143</v>
      </c>
      <c r="BM700" s="15" t="s">
        <v>4804</v>
      </c>
    </row>
    <row r="701" spans="2:65" s="1" customFormat="1" ht="22.5" customHeight="1">
      <c r="B701" s="32"/>
      <c r="C701" s="170" t="s">
        <v>378</v>
      </c>
      <c r="D701" s="170" t="s">
        <v>145</v>
      </c>
      <c r="E701" s="171" t="s">
        <v>4805</v>
      </c>
      <c r="F701" s="172" t="s">
        <v>4806</v>
      </c>
      <c r="G701" s="173" t="s">
        <v>1586</v>
      </c>
      <c r="H701" s="174">
        <v>41.99</v>
      </c>
      <c r="I701" s="175"/>
      <c r="J701" s="176">
        <f t="shared" si="240"/>
        <v>0</v>
      </c>
      <c r="K701" s="172" t="s">
        <v>1286</v>
      </c>
      <c r="L701" s="52"/>
      <c r="M701" s="177" t="s">
        <v>20</v>
      </c>
      <c r="N701" s="178" t="s">
        <v>45</v>
      </c>
      <c r="O701" s="33"/>
      <c r="P701" s="179">
        <f t="shared" si="241"/>
        <v>0</v>
      </c>
      <c r="Q701" s="179">
        <v>0</v>
      </c>
      <c r="R701" s="179">
        <f t="shared" si="242"/>
        <v>0</v>
      </c>
      <c r="S701" s="179">
        <v>0</v>
      </c>
      <c r="T701" s="180">
        <f t="shared" si="243"/>
        <v>0</v>
      </c>
      <c r="AR701" s="15" t="s">
        <v>143</v>
      </c>
      <c r="AT701" s="15" t="s">
        <v>145</v>
      </c>
      <c r="AU701" s="15" t="s">
        <v>22</v>
      </c>
      <c r="AY701" s="15" t="s">
        <v>144</v>
      </c>
      <c r="BE701" s="181">
        <f t="shared" si="244"/>
        <v>0</v>
      </c>
      <c r="BF701" s="181">
        <f t="shared" si="245"/>
        <v>0</v>
      </c>
      <c r="BG701" s="181">
        <f t="shared" si="246"/>
        <v>0</v>
      </c>
      <c r="BH701" s="181">
        <f t="shared" si="247"/>
        <v>0</v>
      </c>
      <c r="BI701" s="181">
        <f t="shared" si="248"/>
        <v>0</v>
      </c>
      <c r="BJ701" s="15" t="s">
        <v>22</v>
      </c>
      <c r="BK701" s="181">
        <f t="shared" si="249"/>
        <v>0</v>
      </c>
      <c r="BL701" s="15" t="s">
        <v>143</v>
      </c>
      <c r="BM701" s="15" t="s">
        <v>4807</v>
      </c>
    </row>
    <row r="702" spans="2:65" s="1" customFormat="1" ht="22.5" customHeight="1">
      <c r="B702" s="32"/>
      <c r="C702" s="170" t="s">
        <v>383</v>
      </c>
      <c r="D702" s="170" t="s">
        <v>145</v>
      </c>
      <c r="E702" s="171" t="s">
        <v>4808</v>
      </c>
      <c r="F702" s="172" t="s">
        <v>4809</v>
      </c>
      <c r="G702" s="173" t="s">
        <v>1586</v>
      </c>
      <c r="H702" s="174">
        <v>41.99</v>
      </c>
      <c r="I702" s="175"/>
      <c r="J702" s="176">
        <f t="shared" si="240"/>
        <v>0</v>
      </c>
      <c r="K702" s="172" t="s">
        <v>1286</v>
      </c>
      <c r="L702" s="52"/>
      <c r="M702" s="177" t="s">
        <v>20</v>
      </c>
      <c r="N702" s="178" t="s">
        <v>45</v>
      </c>
      <c r="O702" s="33"/>
      <c r="P702" s="179">
        <f t="shared" si="241"/>
        <v>0</v>
      </c>
      <c r="Q702" s="179">
        <v>0</v>
      </c>
      <c r="R702" s="179">
        <f t="shared" si="242"/>
        <v>0</v>
      </c>
      <c r="S702" s="179">
        <v>0</v>
      </c>
      <c r="T702" s="180">
        <f t="shared" si="243"/>
        <v>0</v>
      </c>
      <c r="AR702" s="15" t="s">
        <v>143</v>
      </c>
      <c r="AT702" s="15" t="s">
        <v>145</v>
      </c>
      <c r="AU702" s="15" t="s">
        <v>22</v>
      </c>
      <c r="AY702" s="15" t="s">
        <v>144</v>
      </c>
      <c r="BE702" s="181">
        <f t="shared" si="244"/>
        <v>0</v>
      </c>
      <c r="BF702" s="181">
        <f t="shared" si="245"/>
        <v>0</v>
      </c>
      <c r="BG702" s="181">
        <f t="shared" si="246"/>
        <v>0</v>
      </c>
      <c r="BH702" s="181">
        <f t="shared" si="247"/>
        <v>0</v>
      </c>
      <c r="BI702" s="181">
        <f t="shared" si="248"/>
        <v>0</v>
      </c>
      <c r="BJ702" s="15" t="s">
        <v>22</v>
      </c>
      <c r="BK702" s="181">
        <f t="shared" si="249"/>
        <v>0</v>
      </c>
      <c r="BL702" s="15" t="s">
        <v>143</v>
      </c>
      <c r="BM702" s="15" t="s">
        <v>4810</v>
      </c>
    </row>
    <row r="703" spans="2:65" s="1" customFormat="1" ht="22.5" customHeight="1">
      <c r="B703" s="32"/>
      <c r="C703" s="170" t="s">
        <v>387</v>
      </c>
      <c r="D703" s="170" t="s">
        <v>145</v>
      </c>
      <c r="E703" s="171" t="s">
        <v>4811</v>
      </c>
      <c r="F703" s="172" t="s">
        <v>4812</v>
      </c>
      <c r="G703" s="173" t="s">
        <v>1550</v>
      </c>
      <c r="H703" s="174">
        <v>20.995</v>
      </c>
      <c r="I703" s="175"/>
      <c r="J703" s="176">
        <f t="shared" si="240"/>
        <v>0</v>
      </c>
      <c r="K703" s="172" t="s">
        <v>1286</v>
      </c>
      <c r="L703" s="52"/>
      <c r="M703" s="177" t="s">
        <v>20</v>
      </c>
      <c r="N703" s="178" t="s">
        <v>45</v>
      </c>
      <c r="O703" s="33"/>
      <c r="P703" s="179">
        <f t="shared" si="241"/>
        <v>0</v>
      </c>
      <c r="Q703" s="179">
        <v>0</v>
      </c>
      <c r="R703" s="179">
        <f t="shared" si="242"/>
        <v>0</v>
      </c>
      <c r="S703" s="179">
        <v>0</v>
      </c>
      <c r="T703" s="180">
        <f t="shared" si="243"/>
        <v>0</v>
      </c>
      <c r="AR703" s="15" t="s">
        <v>143</v>
      </c>
      <c r="AT703" s="15" t="s">
        <v>145</v>
      </c>
      <c r="AU703" s="15" t="s">
        <v>22</v>
      </c>
      <c r="AY703" s="15" t="s">
        <v>144</v>
      </c>
      <c r="BE703" s="181">
        <f t="shared" si="244"/>
        <v>0</v>
      </c>
      <c r="BF703" s="181">
        <f t="shared" si="245"/>
        <v>0</v>
      </c>
      <c r="BG703" s="181">
        <f t="shared" si="246"/>
        <v>0</v>
      </c>
      <c r="BH703" s="181">
        <f t="shared" si="247"/>
        <v>0</v>
      </c>
      <c r="BI703" s="181">
        <f t="shared" si="248"/>
        <v>0</v>
      </c>
      <c r="BJ703" s="15" t="s">
        <v>22</v>
      </c>
      <c r="BK703" s="181">
        <f t="shared" si="249"/>
        <v>0</v>
      </c>
      <c r="BL703" s="15" t="s">
        <v>143</v>
      </c>
      <c r="BM703" s="15" t="s">
        <v>4813</v>
      </c>
    </row>
    <row r="704" spans="2:65" s="1" customFormat="1" ht="22.5" customHeight="1">
      <c r="B704" s="32"/>
      <c r="C704" s="170" t="s">
        <v>810</v>
      </c>
      <c r="D704" s="170" t="s">
        <v>145</v>
      </c>
      <c r="E704" s="171" t="s">
        <v>4814</v>
      </c>
      <c r="F704" s="172" t="s">
        <v>4815</v>
      </c>
      <c r="G704" s="173" t="s">
        <v>1550</v>
      </c>
      <c r="H704" s="174">
        <v>20.995</v>
      </c>
      <c r="I704" s="175"/>
      <c r="J704" s="176">
        <f t="shared" si="240"/>
        <v>0</v>
      </c>
      <c r="K704" s="172" t="s">
        <v>1286</v>
      </c>
      <c r="L704" s="52"/>
      <c r="M704" s="177" t="s">
        <v>20</v>
      </c>
      <c r="N704" s="178" t="s">
        <v>45</v>
      </c>
      <c r="O704" s="33"/>
      <c r="P704" s="179">
        <f t="shared" si="241"/>
        <v>0</v>
      </c>
      <c r="Q704" s="179">
        <v>0</v>
      </c>
      <c r="R704" s="179">
        <f t="shared" si="242"/>
        <v>0</v>
      </c>
      <c r="S704" s="179">
        <v>0</v>
      </c>
      <c r="T704" s="180">
        <f t="shared" si="243"/>
        <v>0</v>
      </c>
      <c r="AR704" s="15" t="s">
        <v>143</v>
      </c>
      <c r="AT704" s="15" t="s">
        <v>145</v>
      </c>
      <c r="AU704" s="15" t="s">
        <v>22</v>
      </c>
      <c r="AY704" s="15" t="s">
        <v>144</v>
      </c>
      <c r="BE704" s="181">
        <f t="shared" si="244"/>
        <v>0</v>
      </c>
      <c r="BF704" s="181">
        <f t="shared" si="245"/>
        <v>0</v>
      </c>
      <c r="BG704" s="181">
        <f t="shared" si="246"/>
        <v>0</v>
      </c>
      <c r="BH704" s="181">
        <f t="shared" si="247"/>
        <v>0</v>
      </c>
      <c r="BI704" s="181">
        <f t="shared" si="248"/>
        <v>0</v>
      </c>
      <c r="BJ704" s="15" t="s">
        <v>22</v>
      </c>
      <c r="BK704" s="181">
        <f t="shared" si="249"/>
        <v>0</v>
      </c>
      <c r="BL704" s="15" t="s">
        <v>143</v>
      </c>
      <c r="BM704" s="15" t="s">
        <v>4816</v>
      </c>
    </row>
    <row r="705" spans="2:65" s="1" customFormat="1" ht="22.5" customHeight="1">
      <c r="B705" s="32"/>
      <c r="C705" s="170" t="s">
        <v>814</v>
      </c>
      <c r="D705" s="170" t="s">
        <v>145</v>
      </c>
      <c r="E705" s="171" t="s">
        <v>4817</v>
      </c>
      <c r="F705" s="172" t="s">
        <v>4818</v>
      </c>
      <c r="G705" s="173" t="s">
        <v>1550</v>
      </c>
      <c r="H705" s="174">
        <v>1383.496</v>
      </c>
      <c r="I705" s="175"/>
      <c r="J705" s="176">
        <f t="shared" si="240"/>
        <v>0</v>
      </c>
      <c r="K705" s="172" t="s">
        <v>1286</v>
      </c>
      <c r="L705" s="52"/>
      <c r="M705" s="177" t="s">
        <v>20</v>
      </c>
      <c r="N705" s="178" t="s">
        <v>45</v>
      </c>
      <c r="O705" s="33"/>
      <c r="P705" s="179">
        <f t="shared" si="241"/>
        <v>0</v>
      </c>
      <c r="Q705" s="179">
        <v>0</v>
      </c>
      <c r="R705" s="179">
        <f t="shared" si="242"/>
        <v>0</v>
      </c>
      <c r="S705" s="179">
        <v>0</v>
      </c>
      <c r="T705" s="180">
        <f t="shared" si="243"/>
        <v>0</v>
      </c>
      <c r="AR705" s="15" t="s">
        <v>143</v>
      </c>
      <c r="AT705" s="15" t="s">
        <v>145</v>
      </c>
      <c r="AU705" s="15" t="s">
        <v>22</v>
      </c>
      <c r="AY705" s="15" t="s">
        <v>144</v>
      </c>
      <c r="BE705" s="181">
        <f t="shared" si="244"/>
        <v>0</v>
      </c>
      <c r="BF705" s="181">
        <f t="shared" si="245"/>
        <v>0</v>
      </c>
      <c r="BG705" s="181">
        <f t="shared" si="246"/>
        <v>0</v>
      </c>
      <c r="BH705" s="181">
        <f t="shared" si="247"/>
        <v>0</v>
      </c>
      <c r="BI705" s="181">
        <f t="shared" si="248"/>
        <v>0</v>
      </c>
      <c r="BJ705" s="15" t="s">
        <v>22</v>
      </c>
      <c r="BK705" s="181">
        <f t="shared" si="249"/>
        <v>0</v>
      </c>
      <c r="BL705" s="15" t="s">
        <v>143</v>
      </c>
      <c r="BM705" s="15" t="s">
        <v>4819</v>
      </c>
    </row>
    <row r="706" spans="2:65" s="1" customFormat="1" ht="22.5" customHeight="1">
      <c r="B706" s="32"/>
      <c r="C706" s="170" t="s">
        <v>818</v>
      </c>
      <c r="D706" s="170" t="s">
        <v>145</v>
      </c>
      <c r="E706" s="171" t="s">
        <v>4820</v>
      </c>
      <c r="F706" s="172" t="s">
        <v>4821</v>
      </c>
      <c r="G706" s="173" t="s">
        <v>1550</v>
      </c>
      <c r="H706" s="174">
        <v>4903.984</v>
      </c>
      <c r="I706" s="175"/>
      <c r="J706" s="176">
        <f t="shared" si="240"/>
        <v>0</v>
      </c>
      <c r="K706" s="172" t="s">
        <v>1286</v>
      </c>
      <c r="L706" s="52"/>
      <c r="M706" s="177" t="s">
        <v>20</v>
      </c>
      <c r="N706" s="178" t="s">
        <v>45</v>
      </c>
      <c r="O706" s="33"/>
      <c r="P706" s="179">
        <f t="shared" si="241"/>
        <v>0</v>
      </c>
      <c r="Q706" s="179">
        <v>0</v>
      </c>
      <c r="R706" s="179">
        <f t="shared" si="242"/>
        <v>0</v>
      </c>
      <c r="S706" s="179">
        <v>0</v>
      </c>
      <c r="T706" s="180">
        <f t="shared" si="243"/>
        <v>0</v>
      </c>
      <c r="AR706" s="15" t="s">
        <v>143</v>
      </c>
      <c r="AT706" s="15" t="s">
        <v>145</v>
      </c>
      <c r="AU706" s="15" t="s">
        <v>22</v>
      </c>
      <c r="AY706" s="15" t="s">
        <v>144</v>
      </c>
      <c r="BE706" s="181">
        <f t="shared" si="244"/>
        <v>0</v>
      </c>
      <c r="BF706" s="181">
        <f t="shared" si="245"/>
        <v>0</v>
      </c>
      <c r="BG706" s="181">
        <f t="shared" si="246"/>
        <v>0</v>
      </c>
      <c r="BH706" s="181">
        <f t="shared" si="247"/>
        <v>0</v>
      </c>
      <c r="BI706" s="181">
        <f t="shared" si="248"/>
        <v>0</v>
      </c>
      <c r="BJ706" s="15" t="s">
        <v>22</v>
      </c>
      <c r="BK706" s="181">
        <f t="shared" si="249"/>
        <v>0</v>
      </c>
      <c r="BL706" s="15" t="s">
        <v>143</v>
      </c>
      <c r="BM706" s="15" t="s">
        <v>4822</v>
      </c>
    </row>
    <row r="707" spans="2:65" s="1" customFormat="1" ht="22.5" customHeight="1">
      <c r="B707" s="32"/>
      <c r="C707" s="170" t="s">
        <v>822</v>
      </c>
      <c r="D707" s="170" t="s">
        <v>145</v>
      </c>
      <c r="E707" s="171" t="s">
        <v>4823</v>
      </c>
      <c r="F707" s="172" t="s">
        <v>4824</v>
      </c>
      <c r="G707" s="173" t="s">
        <v>1586</v>
      </c>
      <c r="H707" s="174">
        <v>41.99</v>
      </c>
      <c r="I707" s="175"/>
      <c r="J707" s="176">
        <f t="shared" si="240"/>
        <v>0</v>
      </c>
      <c r="K707" s="172" t="s">
        <v>1286</v>
      </c>
      <c r="L707" s="52"/>
      <c r="M707" s="177" t="s">
        <v>20</v>
      </c>
      <c r="N707" s="178" t="s">
        <v>45</v>
      </c>
      <c r="O707" s="33"/>
      <c r="P707" s="179">
        <f t="shared" si="241"/>
        <v>0</v>
      </c>
      <c r="Q707" s="179">
        <v>0</v>
      </c>
      <c r="R707" s="179">
        <f t="shared" si="242"/>
        <v>0</v>
      </c>
      <c r="S707" s="179">
        <v>0</v>
      </c>
      <c r="T707" s="180">
        <f t="shared" si="243"/>
        <v>0</v>
      </c>
      <c r="AR707" s="15" t="s">
        <v>143</v>
      </c>
      <c r="AT707" s="15" t="s">
        <v>145</v>
      </c>
      <c r="AU707" s="15" t="s">
        <v>22</v>
      </c>
      <c r="AY707" s="15" t="s">
        <v>144</v>
      </c>
      <c r="BE707" s="181">
        <f t="shared" si="244"/>
        <v>0</v>
      </c>
      <c r="BF707" s="181">
        <f t="shared" si="245"/>
        <v>0</v>
      </c>
      <c r="BG707" s="181">
        <f t="shared" si="246"/>
        <v>0</v>
      </c>
      <c r="BH707" s="181">
        <f t="shared" si="247"/>
        <v>0</v>
      </c>
      <c r="BI707" s="181">
        <f t="shared" si="248"/>
        <v>0</v>
      </c>
      <c r="BJ707" s="15" t="s">
        <v>22</v>
      </c>
      <c r="BK707" s="181">
        <f t="shared" si="249"/>
        <v>0</v>
      </c>
      <c r="BL707" s="15" t="s">
        <v>143</v>
      </c>
      <c r="BM707" s="15" t="s">
        <v>4825</v>
      </c>
    </row>
    <row r="708" spans="2:65" s="1" customFormat="1" ht="22.5" customHeight="1">
      <c r="B708" s="32"/>
      <c r="C708" s="170" t="s">
        <v>824</v>
      </c>
      <c r="D708" s="170" t="s">
        <v>145</v>
      </c>
      <c r="E708" s="171" t="s">
        <v>4826</v>
      </c>
      <c r="F708" s="172" t="s">
        <v>4827</v>
      </c>
      <c r="G708" s="173" t="s">
        <v>1550</v>
      </c>
      <c r="H708" s="174">
        <v>20.995</v>
      </c>
      <c r="I708" s="175"/>
      <c r="J708" s="176">
        <f t="shared" si="240"/>
        <v>0</v>
      </c>
      <c r="K708" s="172" t="s">
        <v>1286</v>
      </c>
      <c r="L708" s="52"/>
      <c r="M708" s="177" t="s">
        <v>20</v>
      </c>
      <c r="N708" s="178" t="s">
        <v>45</v>
      </c>
      <c r="O708" s="33"/>
      <c r="P708" s="179">
        <f t="shared" si="241"/>
        <v>0</v>
      </c>
      <c r="Q708" s="179">
        <v>0</v>
      </c>
      <c r="R708" s="179">
        <f t="shared" si="242"/>
        <v>0</v>
      </c>
      <c r="S708" s="179">
        <v>0</v>
      </c>
      <c r="T708" s="180">
        <f t="shared" si="243"/>
        <v>0</v>
      </c>
      <c r="AR708" s="15" t="s">
        <v>143</v>
      </c>
      <c r="AT708" s="15" t="s">
        <v>145</v>
      </c>
      <c r="AU708" s="15" t="s">
        <v>22</v>
      </c>
      <c r="AY708" s="15" t="s">
        <v>144</v>
      </c>
      <c r="BE708" s="181">
        <f t="shared" si="244"/>
        <v>0</v>
      </c>
      <c r="BF708" s="181">
        <f t="shared" si="245"/>
        <v>0</v>
      </c>
      <c r="BG708" s="181">
        <f t="shared" si="246"/>
        <v>0</v>
      </c>
      <c r="BH708" s="181">
        <f t="shared" si="247"/>
        <v>0</v>
      </c>
      <c r="BI708" s="181">
        <f t="shared" si="248"/>
        <v>0</v>
      </c>
      <c r="BJ708" s="15" t="s">
        <v>22</v>
      </c>
      <c r="BK708" s="181">
        <f t="shared" si="249"/>
        <v>0</v>
      </c>
      <c r="BL708" s="15" t="s">
        <v>143</v>
      </c>
      <c r="BM708" s="15" t="s">
        <v>4828</v>
      </c>
    </row>
    <row r="709" spans="2:65" s="1" customFormat="1" ht="22.5" customHeight="1">
      <c r="B709" s="32"/>
      <c r="C709" s="170" t="s">
        <v>826</v>
      </c>
      <c r="D709" s="170" t="s">
        <v>145</v>
      </c>
      <c r="E709" s="171" t="s">
        <v>4829</v>
      </c>
      <c r="F709" s="172" t="s">
        <v>4830</v>
      </c>
      <c r="G709" s="173" t="s">
        <v>1550</v>
      </c>
      <c r="H709" s="174">
        <v>1383.496</v>
      </c>
      <c r="I709" s="175"/>
      <c r="J709" s="176">
        <f t="shared" si="240"/>
        <v>0</v>
      </c>
      <c r="K709" s="172" t="s">
        <v>1286</v>
      </c>
      <c r="L709" s="52"/>
      <c r="M709" s="177" t="s">
        <v>20</v>
      </c>
      <c r="N709" s="178" t="s">
        <v>45</v>
      </c>
      <c r="O709" s="33"/>
      <c r="P709" s="179">
        <f t="shared" si="241"/>
        <v>0</v>
      </c>
      <c r="Q709" s="179">
        <v>0</v>
      </c>
      <c r="R709" s="179">
        <f t="shared" si="242"/>
        <v>0</v>
      </c>
      <c r="S709" s="179">
        <v>0</v>
      </c>
      <c r="T709" s="180">
        <f t="shared" si="243"/>
        <v>0</v>
      </c>
      <c r="AR709" s="15" t="s">
        <v>143</v>
      </c>
      <c r="AT709" s="15" t="s">
        <v>145</v>
      </c>
      <c r="AU709" s="15" t="s">
        <v>22</v>
      </c>
      <c r="AY709" s="15" t="s">
        <v>144</v>
      </c>
      <c r="BE709" s="181">
        <f t="shared" si="244"/>
        <v>0</v>
      </c>
      <c r="BF709" s="181">
        <f t="shared" si="245"/>
        <v>0</v>
      </c>
      <c r="BG709" s="181">
        <f t="shared" si="246"/>
        <v>0</v>
      </c>
      <c r="BH709" s="181">
        <f t="shared" si="247"/>
        <v>0</v>
      </c>
      <c r="BI709" s="181">
        <f t="shared" si="248"/>
        <v>0</v>
      </c>
      <c r="BJ709" s="15" t="s">
        <v>22</v>
      </c>
      <c r="BK709" s="181">
        <f t="shared" si="249"/>
        <v>0</v>
      </c>
      <c r="BL709" s="15" t="s">
        <v>143</v>
      </c>
      <c r="BM709" s="15" t="s">
        <v>4831</v>
      </c>
    </row>
    <row r="710" spans="2:63" s="9" customFormat="1" ht="37.35" customHeight="1">
      <c r="B710" s="156"/>
      <c r="C710" s="157"/>
      <c r="D710" s="158" t="s">
        <v>73</v>
      </c>
      <c r="E710" s="159" t="s">
        <v>4832</v>
      </c>
      <c r="F710" s="159" t="s">
        <v>4833</v>
      </c>
      <c r="G710" s="157"/>
      <c r="H710" s="157"/>
      <c r="I710" s="160"/>
      <c r="J710" s="161">
        <f>BK710</f>
        <v>0</v>
      </c>
      <c r="K710" s="157"/>
      <c r="L710" s="162"/>
      <c r="M710" s="163"/>
      <c r="N710" s="164"/>
      <c r="O710" s="164"/>
      <c r="P710" s="165">
        <f>SUM(P711:P714)</f>
        <v>0</v>
      </c>
      <c r="Q710" s="164"/>
      <c r="R710" s="165">
        <f>SUM(R711:R714)</f>
        <v>0</v>
      </c>
      <c r="S710" s="164"/>
      <c r="T710" s="166">
        <f>SUM(T711:T714)</f>
        <v>0</v>
      </c>
      <c r="AR710" s="167" t="s">
        <v>143</v>
      </c>
      <c r="AT710" s="168" t="s">
        <v>73</v>
      </c>
      <c r="AU710" s="168" t="s">
        <v>74</v>
      </c>
      <c r="AY710" s="167" t="s">
        <v>144</v>
      </c>
      <c r="BK710" s="169">
        <f>SUM(BK711:BK714)</f>
        <v>0</v>
      </c>
    </row>
    <row r="711" spans="2:65" s="1" customFormat="1" ht="22.5" customHeight="1">
      <c r="B711" s="32"/>
      <c r="C711" s="170" t="s">
        <v>4834</v>
      </c>
      <c r="D711" s="170" t="s">
        <v>145</v>
      </c>
      <c r="E711" s="171" t="s">
        <v>4835</v>
      </c>
      <c r="F711" s="172" t="s">
        <v>4836</v>
      </c>
      <c r="G711" s="173" t="s">
        <v>1550</v>
      </c>
      <c r="H711" s="174">
        <v>176.023</v>
      </c>
      <c r="I711" s="175"/>
      <c r="J711" s="176">
        <f>ROUND(I711*H711,2)</f>
        <v>0</v>
      </c>
      <c r="K711" s="172" t="s">
        <v>1286</v>
      </c>
      <c r="L711" s="52"/>
      <c r="M711" s="177" t="s">
        <v>20</v>
      </c>
      <c r="N711" s="178" t="s">
        <v>45</v>
      </c>
      <c r="O711" s="33"/>
      <c r="P711" s="179">
        <f>O711*H711</f>
        <v>0</v>
      </c>
      <c r="Q711" s="179">
        <v>0</v>
      </c>
      <c r="R711" s="179">
        <f>Q711*H711</f>
        <v>0</v>
      </c>
      <c r="S711" s="179">
        <v>0</v>
      </c>
      <c r="T711" s="180">
        <f>S711*H711</f>
        <v>0</v>
      </c>
      <c r="AR711" s="15" t="s">
        <v>143</v>
      </c>
      <c r="AT711" s="15" t="s">
        <v>145</v>
      </c>
      <c r="AU711" s="15" t="s">
        <v>22</v>
      </c>
      <c r="AY711" s="15" t="s">
        <v>144</v>
      </c>
      <c r="BE711" s="181">
        <f>IF(N711="základní",J711,0)</f>
        <v>0</v>
      </c>
      <c r="BF711" s="181">
        <f>IF(N711="snížená",J711,0)</f>
        <v>0</v>
      </c>
      <c r="BG711" s="181">
        <f>IF(N711="zákl. přenesená",J711,0)</f>
        <v>0</v>
      </c>
      <c r="BH711" s="181">
        <f>IF(N711="sníž. přenesená",J711,0)</f>
        <v>0</v>
      </c>
      <c r="BI711" s="181">
        <f>IF(N711="nulová",J711,0)</f>
        <v>0</v>
      </c>
      <c r="BJ711" s="15" t="s">
        <v>22</v>
      </c>
      <c r="BK711" s="181">
        <f>ROUND(I711*H711,2)</f>
        <v>0</v>
      </c>
      <c r="BL711" s="15" t="s">
        <v>143</v>
      </c>
      <c r="BM711" s="15" t="s">
        <v>4837</v>
      </c>
    </row>
    <row r="712" spans="2:65" s="1" customFormat="1" ht="22.5" customHeight="1">
      <c r="B712" s="32"/>
      <c r="C712" s="170" t="s">
        <v>4838</v>
      </c>
      <c r="D712" s="170" t="s">
        <v>145</v>
      </c>
      <c r="E712" s="171" t="s">
        <v>4839</v>
      </c>
      <c r="F712" s="172" t="s">
        <v>4840</v>
      </c>
      <c r="G712" s="173" t="s">
        <v>1550</v>
      </c>
      <c r="H712" s="174">
        <v>176.023</v>
      </c>
      <c r="I712" s="175"/>
      <c r="J712" s="176">
        <f>ROUND(I712*H712,2)</f>
        <v>0</v>
      </c>
      <c r="K712" s="172" t="s">
        <v>1286</v>
      </c>
      <c r="L712" s="52"/>
      <c r="M712" s="177" t="s">
        <v>20</v>
      </c>
      <c r="N712" s="178" t="s">
        <v>45</v>
      </c>
      <c r="O712" s="33"/>
      <c r="P712" s="179">
        <f>O712*H712</f>
        <v>0</v>
      </c>
      <c r="Q712" s="179">
        <v>0</v>
      </c>
      <c r="R712" s="179">
        <f>Q712*H712</f>
        <v>0</v>
      </c>
      <c r="S712" s="179">
        <v>0</v>
      </c>
      <c r="T712" s="180">
        <f>S712*H712</f>
        <v>0</v>
      </c>
      <c r="AR712" s="15" t="s">
        <v>143</v>
      </c>
      <c r="AT712" s="15" t="s">
        <v>145</v>
      </c>
      <c r="AU712" s="15" t="s">
        <v>22</v>
      </c>
      <c r="AY712" s="15" t="s">
        <v>144</v>
      </c>
      <c r="BE712" s="181">
        <f>IF(N712="základní",J712,0)</f>
        <v>0</v>
      </c>
      <c r="BF712" s="181">
        <f>IF(N712="snížená",J712,0)</f>
        <v>0</v>
      </c>
      <c r="BG712" s="181">
        <f>IF(N712="zákl. přenesená",J712,0)</f>
        <v>0</v>
      </c>
      <c r="BH712" s="181">
        <f>IF(N712="sníž. přenesená",J712,0)</f>
        <v>0</v>
      </c>
      <c r="BI712" s="181">
        <f>IF(N712="nulová",J712,0)</f>
        <v>0</v>
      </c>
      <c r="BJ712" s="15" t="s">
        <v>22</v>
      </c>
      <c r="BK712" s="181">
        <f>ROUND(I712*H712,2)</f>
        <v>0</v>
      </c>
      <c r="BL712" s="15" t="s">
        <v>143</v>
      </c>
      <c r="BM712" s="15" t="s">
        <v>4841</v>
      </c>
    </row>
    <row r="713" spans="2:65" s="1" customFormat="1" ht="22.5" customHeight="1">
      <c r="B713" s="32"/>
      <c r="C713" s="170" t="s">
        <v>4842</v>
      </c>
      <c r="D713" s="170" t="s">
        <v>145</v>
      </c>
      <c r="E713" s="171" t="s">
        <v>4843</v>
      </c>
      <c r="F713" s="172" t="s">
        <v>4844</v>
      </c>
      <c r="G713" s="173" t="s">
        <v>1550</v>
      </c>
      <c r="H713" s="174">
        <v>286.336</v>
      </c>
      <c r="I713" s="175"/>
      <c r="J713" s="176">
        <f>ROUND(I713*H713,2)</f>
        <v>0</v>
      </c>
      <c r="K713" s="172" t="s">
        <v>1286</v>
      </c>
      <c r="L713" s="52"/>
      <c r="M713" s="177" t="s">
        <v>20</v>
      </c>
      <c r="N713" s="178" t="s">
        <v>45</v>
      </c>
      <c r="O713" s="33"/>
      <c r="P713" s="179">
        <f>O713*H713</f>
        <v>0</v>
      </c>
      <c r="Q713" s="179">
        <v>0</v>
      </c>
      <c r="R713" s="179">
        <f>Q713*H713</f>
        <v>0</v>
      </c>
      <c r="S713" s="179">
        <v>0</v>
      </c>
      <c r="T713" s="180">
        <f>S713*H713</f>
        <v>0</v>
      </c>
      <c r="AR713" s="15" t="s">
        <v>143</v>
      </c>
      <c r="AT713" s="15" t="s">
        <v>145</v>
      </c>
      <c r="AU713" s="15" t="s">
        <v>22</v>
      </c>
      <c r="AY713" s="15" t="s">
        <v>144</v>
      </c>
      <c r="BE713" s="181">
        <f>IF(N713="základní",J713,0)</f>
        <v>0</v>
      </c>
      <c r="BF713" s="181">
        <f>IF(N713="snížená",J713,0)</f>
        <v>0</v>
      </c>
      <c r="BG713" s="181">
        <f>IF(N713="zákl. přenesená",J713,0)</f>
        <v>0</v>
      </c>
      <c r="BH713" s="181">
        <f>IF(N713="sníž. přenesená",J713,0)</f>
        <v>0</v>
      </c>
      <c r="BI713" s="181">
        <f>IF(N713="nulová",J713,0)</f>
        <v>0</v>
      </c>
      <c r="BJ713" s="15" t="s">
        <v>22</v>
      </c>
      <c r="BK713" s="181">
        <f>ROUND(I713*H713,2)</f>
        <v>0</v>
      </c>
      <c r="BL713" s="15" t="s">
        <v>143</v>
      </c>
      <c r="BM713" s="15" t="s">
        <v>4845</v>
      </c>
    </row>
    <row r="714" spans="2:65" s="1" customFormat="1" ht="22.5" customHeight="1">
      <c r="B714" s="32"/>
      <c r="C714" s="170" t="s">
        <v>4846</v>
      </c>
      <c r="D714" s="170" t="s">
        <v>145</v>
      </c>
      <c r="E714" s="171" t="s">
        <v>4847</v>
      </c>
      <c r="F714" s="172" t="s">
        <v>4848</v>
      </c>
      <c r="G714" s="173" t="s">
        <v>1550</v>
      </c>
      <c r="H714" s="174">
        <v>29.546</v>
      </c>
      <c r="I714" s="175"/>
      <c r="J714" s="176">
        <f>ROUND(I714*H714,2)</f>
        <v>0</v>
      </c>
      <c r="K714" s="172" t="s">
        <v>1286</v>
      </c>
      <c r="L714" s="52"/>
      <c r="M714" s="177" t="s">
        <v>20</v>
      </c>
      <c r="N714" s="178" t="s">
        <v>45</v>
      </c>
      <c r="O714" s="33"/>
      <c r="P714" s="179">
        <f>O714*H714</f>
        <v>0</v>
      </c>
      <c r="Q714" s="179">
        <v>0</v>
      </c>
      <c r="R714" s="179">
        <f>Q714*H714</f>
        <v>0</v>
      </c>
      <c r="S714" s="179">
        <v>0</v>
      </c>
      <c r="T714" s="180">
        <f>S714*H714</f>
        <v>0</v>
      </c>
      <c r="AR714" s="15" t="s">
        <v>143</v>
      </c>
      <c r="AT714" s="15" t="s">
        <v>145</v>
      </c>
      <c r="AU714" s="15" t="s">
        <v>22</v>
      </c>
      <c r="AY714" s="15" t="s">
        <v>144</v>
      </c>
      <c r="BE714" s="181">
        <f>IF(N714="základní",J714,0)</f>
        <v>0</v>
      </c>
      <c r="BF714" s="181">
        <f>IF(N714="snížená",J714,0)</f>
        <v>0</v>
      </c>
      <c r="BG714" s="181">
        <f>IF(N714="zákl. přenesená",J714,0)</f>
        <v>0</v>
      </c>
      <c r="BH714" s="181">
        <f>IF(N714="sníž. přenesená",J714,0)</f>
        <v>0</v>
      </c>
      <c r="BI714" s="181">
        <f>IF(N714="nulová",J714,0)</f>
        <v>0</v>
      </c>
      <c r="BJ714" s="15" t="s">
        <v>22</v>
      </c>
      <c r="BK714" s="181">
        <f>ROUND(I714*H714,2)</f>
        <v>0</v>
      </c>
      <c r="BL714" s="15" t="s">
        <v>143</v>
      </c>
      <c r="BM714" s="15" t="s">
        <v>4849</v>
      </c>
    </row>
    <row r="715" spans="2:63" s="9" customFormat="1" ht="37.35" customHeight="1">
      <c r="B715" s="156"/>
      <c r="C715" s="157"/>
      <c r="D715" s="158" t="s">
        <v>73</v>
      </c>
      <c r="E715" s="159" t="s">
        <v>4850</v>
      </c>
      <c r="F715" s="159" t="s">
        <v>4851</v>
      </c>
      <c r="G715" s="157"/>
      <c r="H715" s="157"/>
      <c r="I715" s="160"/>
      <c r="J715" s="161">
        <f>BK715</f>
        <v>0</v>
      </c>
      <c r="K715" s="157"/>
      <c r="L715" s="162"/>
      <c r="M715" s="163"/>
      <c r="N715" s="164"/>
      <c r="O715" s="164"/>
      <c r="P715" s="165">
        <f>SUM(P716:P725)</f>
        <v>0</v>
      </c>
      <c r="Q715" s="164"/>
      <c r="R715" s="165">
        <f>SUM(R716:R725)</f>
        <v>0</v>
      </c>
      <c r="S715" s="164"/>
      <c r="T715" s="166">
        <f>SUM(T716:T725)</f>
        <v>0</v>
      </c>
      <c r="AR715" s="167" t="s">
        <v>143</v>
      </c>
      <c r="AT715" s="168" t="s">
        <v>73</v>
      </c>
      <c r="AU715" s="168" t="s">
        <v>74</v>
      </c>
      <c r="AY715" s="167" t="s">
        <v>144</v>
      </c>
      <c r="BK715" s="169">
        <f>SUM(BK716:BK725)</f>
        <v>0</v>
      </c>
    </row>
    <row r="716" spans="2:65" s="1" customFormat="1" ht="22.5" customHeight="1">
      <c r="B716" s="32"/>
      <c r="C716" s="170" t="s">
        <v>4852</v>
      </c>
      <c r="D716" s="170" t="s">
        <v>145</v>
      </c>
      <c r="E716" s="171" t="s">
        <v>4853</v>
      </c>
      <c r="F716" s="172" t="s">
        <v>4854</v>
      </c>
      <c r="G716" s="173" t="s">
        <v>1550</v>
      </c>
      <c r="H716" s="174">
        <v>3057.569</v>
      </c>
      <c r="I716" s="175"/>
      <c r="J716" s="176">
        <f aca="true" t="shared" si="250" ref="J716:J725">ROUND(I716*H716,2)</f>
        <v>0</v>
      </c>
      <c r="K716" s="172" t="s">
        <v>1286</v>
      </c>
      <c r="L716" s="52"/>
      <c r="M716" s="177" t="s">
        <v>20</v>
      </c>
      <c r="N716" s="178" t="s">
        <v>45</v>
      </c>
      <c r="O716" s="33"/>
      <c r="P716" s="179">
        <f aca="true" t="shared" si="251" ref="P716:P725">O716*H716</f>
        <v>0</v>
      </c>
      <c r="Q716" s="179">
        <v>0</v>
      </c>
      <c r="R716" s="179">
        <f aca="true" t="shared" si="252" ref="R716:R725">Q716*H716</f>
        <v>0</v>
      </c>
      <c r="S716" s="179">
        <v>0</v>
      </c>
      <c r="T716" s="180">
        <f aca="true" t="shared" si="253" ref="T716:T725">S716*H716</f>
        <v>0</v>
      </c>
      <c r="AR716" s="15" t="s">
        <v>143</v>
      </c>
      <c r="AT716" s="15" t="s">
        <v>145</v>
      </c>
      <c r="AU716" s="15" t="s">
        <v>22</v>
      </c>
      <c r="AY716" s="15" t="s">
        <v>144</v>
      </c>
      <c r="BE716" s="181">
        <f aca="true" t="shared" si="254" ref="BE716:BE725">IF(N716="základní",J716,0)</f>
        <v>0</v>
      </c>
      <c r="BF716" s="181">
        <f aca="true" t="shared" si="255" ref="BF716:BF725">IF(N716="snížená",J716,0)</f>
        <v>0</v>
      </c>
      <c r="BG716" s="181">
        <f aca="true" t="shared" si="256" ref="BG716:BG725">IF(N716="zákl. přenesená",J716,0)</f>
        <v>0</v>
      </c>
      <c r="BH716" s="181">
        <f aca="true" t="shared" si="257" ref="BH716:BH725">IF(N716="sníž. přenesená",J716,0)</f>
        <v>0</v>
      </c>
      <c r="BI716" s="181">
        <f aca="true" t="shared" si="258" ref="BI716:BI725">IF(N716="nulová",J716,0)</f>
        <v>0</v>
      </c>
      <c r="BJ716" s="15" t="s">
        <v>22</v>
      </c>
      <c r="BK716" s="181">
        <f aca="true" t="shared" si="259" ref="BK716:BK725">ROUND(I716*H716,2)</f>
        <v>0</v>
      </c>
      <c r="BL716" s="15" t="s">
        <v>143</v>
      </c>
      <c r="BM716" s="15" t="s">
        <v>4855</v>
      </c>
    </row>
    <row r="717" spans="2:65" s="1" customFormat="1" ht="22.5" customHeight="1">
      <c r="B717" s="32"/>
      <c r="C717" s="170" t="s">
        <v>4856</v>
      </c>
      <c r="D717" s="170" t="s">
        <v>145</v>
      </c>
      <c r="E717" s="171" t="s">
        <v>4857</v>
      </c>
      <c r="F717" s="172" t="s">
        <v>4858</v>
      </c>
      <c r="G717" s="173" t="s">
        <v>1550</v>
      </c>
      <c r="H717" s="174">
        <v>29.32</v>
      </c>
      <c r="I717" s="175"/>
      <c r="J717" s="176">
        <f t="shared" si="250"/>
        <v>0</v>
      </c>
      <c r="K717" s="172" t="s">
        <v>1286</v>
      </c>
      <c r="L717" s="52"/>
      <c r="M717" s="177" t="s">
        <v>20</v>
      </c>
      <c r="N717" s="178" t="s">
        <v>45</v>
      </c>
      <c r="O717" s="33"/>
      <c r="P717" s="179">
        <f t="shared" si="251"/>
        <v>0</v>
      </c>
      <c r="Q717" s="179">
        <v>0</v>
      </c>
      <c r="R717" s="179">
        <f t="shared" si="252"/>
        <v>0</v>
      </c>
      <c r="S717" s="179">
        <v>0</v>
      </c>
      <c r="T717" s="180">
        <f t="shared" si="253"/>
        <v>0</v>
      </c>
      <c r="AR717" s="15" t="s">
        <v>143</v>
      </c>
      <c r="AT717" s="15" t="s">
        <v>145</v>
      </c>
      <c r="AU717" s="15" t="s">
        <v>22</v>
      </c>
      <c r="AY717" s="15" t="s">
        <v>144</v>
      </c>
      <c r="BE717" s="181">
        <f t="shared" si="254"/>
        <v>0</v>
      </c>
      <c r="BF717" s="181">
        <f t="shared" si="255"/>
        <v>0</v>
      </c>
      <c r="BG717" s="181">
        <f t="shared" si="256"/>
        <v>0</v>
      </c>
      <c r="BH717" s="181">
        <f t="shared" si="257"/>
        <v>0</v>
      </c>
      <c r="BI717" s="181">
        <f t="shared" si="258"/>
        <v>0</v>
      </c>
      <c r="BJ717" s="15" t="s">
        <v>22</v>
      </c>
      <c r="BK717" s="181">
        <f t="shared" si="259"/>
        <v>0</v>
      </c>
      <c r="BL717" s="15" t="s">
        <v>143</v>
      </c>
      <c r="BM717" s="15" t="s">
        <v>4859</v>
      </c>
    </row>
    <row r="718" spans="2:65" s="1" customFormat="1" ht="22.5" customHeight="1">
      <c r="B718" s="32"/>
      <c r="C718" s="170" t="s">
        <v>4860</v>
      </c>
      <c r="D718" s="170" t="s">
        <v>145</v>
      </c>
      <c r="E718" s="171" t="s">
        <v>4861</v>
      </c>
      <c r="F718" s="172" t="s">
        <v>4862</v>
      </c>
      <c r="G718" s="173" t="s">
        <v>1550</v>
      </c>
      <c r="H718" s="174">
        <v>89.918</v>
      </c>
      <c r="I718" s="175"/>
      <c r="J718" s="176">
        <f t="shared" si="250"/>
        <v>0</v>
      </c>
      <c r="K718" s="172" t="s">
        <v>1286</v>
      </c>
      <c r="L718" s="52"/>
      <c r="M718" s="177" t="s">
        <v>20</v>
      </c>
      <c r="N718" s="178" t="s">
        <v>45</v>
      </c>
      <c r="O718" s="33"/>
      <c r="P718" s="179">
        <f t="shared" si="251"/>
        <v>0</v>
      </c>
      <c r="Q718" s="179">
        <v>0</v>
      </c>
      <c r="R718" s="179">
        <f t="shared" si="252"/>
        <v>0</v>
      </c>
      <c r="S718" s="179">
        <v>0</v>
      </c>
      <c r="T718" s="180">
        <f t="shared" si="253"/>
        <v>0</v>
      </c>
      <c r="AR718" s="15" t="s">
        <v>143</v>
      </c>
      <c r="AT718" s="15" t="s">
        <v>145</v>
      </c>
      <c r="AU718" s="15" t="s">
        <v>22</v>
      </c>
      <c r="AY718" s="15" t="s">
        <v>144</v>
      </c>
      <c r="BE718" s="181">
        <f t="shared" si="254"/>
        <v>0</v>
      </c>
      <c r="BF718" s="181">
        <f t="shared" si="255"/>
        <v>0</v>
      </c>
      <c r="BG718" s="181">
        <f t="shared" si="256"/>
        <v>0</v>
      </c>
      <c r="BH718" s="181">
        <f t="shared" si="257"/>
        <v>0</v>
      </c>
      <c r="BI718" s="181">
        <f t="shared" si="258"/>
        <v>0</v>
      </c>
      <c r="BJ718" s="15" t="s">
        <v>22</v>
      </c>
      <c r="BK718" s="181">
        <f t="shared" si="259"/>
        <v>0</v>
      </c>
      <c r="BL718" s="15" t="s">
        <v>143</v>
      </c>
      <c r="BM718" s="15" t="s">
        <v>4863</v>
      </c>
    </row>
    <row r="719" spans="2:65" s="1" customFormat="1" ht="22.5" customHeight="1">
      <c r="B719" s="32"/>
      <c r="C719" s="170" t="s">
        <v>4864</v>
      </c>
      <c r="D719" s="170" t="s">
        <v>145</v>
      </c>
      <c r="E719" s="171" t="s">
        <v>4865</v>
      </c>
      <c r="F719" s="172" t="s">
        <v>4866</v>
      </c>
      <c r="G719" s="173" t="s">
        <v>1550</v>
      </c>
      <c r="H719" s="174">
        <v>373.224</v>
      </c>
      <c r="I719" s="175"/>
      <c r="J719" s="176">
        <f t="shared" si="250"/>
        <v>0</v>
      </c>
      <c r="K719" s="172" t="s">
        <v>1286</v>
      </c>
      <c r="L719" s="52"/>
      <c r="M719" s="177" t="s">
        <v>20</v>
      </c>
      <c r="N719" s="178" t="s">
        <v>45</v>
      </c>
      <c r="O719" s="33"/>
      <c r="P719" s="179">
        <f t="shared" si="251"/>
        <v>0</v>
      </c>
      <c r="Q719" s="179">
        <v>0</v>
      </c>
      <c r="R719" s="179">
        <f t="shared" si="252"/>
        <v>0</v>
      </c>
      <c r="S719" s="179">
        <v>0</v>
      </c>
      <c r="T719" s="180">
        <f t="shared" si="253"/>
        <v>0</v>
      </c>
      <c r="AR719" s="15" t="s">
        <v>143</v>
      </c>
      <c r="AT719" s="15" t="s">
        <v>145</v>
      </c>
      <c r="AU719" s="15" t="s">
        <v>22</v>
      </c>
      <c r="AY719" s="15" t="s">
        <v>144</v>
      </c>
      <c r="BE719" s="181">
        <f t="shared" si="254"/>
        <v>0</v>
      </c>
      <c r="BF719" s="181">
        <f t="shared" si="255"/>
        <v>0</v>
      </c>
      <c r="BG719" s="181">
        <f t="shared" si="256"/>
        <v>0</v>
      </c>
      <c r="BH719" s="181">
        <f t="shared" si="257"/>
        <v>0</v>
      </c>
      <c r="BI719" s="181">
        <f t="shared" si="258"/>
        <v>0</v>
      </c>
      <c r="BJ719" s="15" t="s">
        <v>22</v>
      </c>
      <c r="BK719" s="181">
        <f t="shared" si="259"/>
        <v>0</v>
      </c>
      <c r="BL719" s="15" t="s">
        <v>143</v>
      </c>
      <c r="BM719" s="15" t="s">
        <v>4867</v>
      </c>
    </row>
    <row r="720" spans="2:65" s="1" customFormat="1" ht="22.5" customHeight="1">
      <c r="B720" s="32"/>
      <c r="C720" s="170" t="s">
        <v>4868</v>
      </c>
      <c r="D720" s="170" t="s">
        <v>145</v>
      </c>
      <c r="E720" s="171" t="s">
        <v>4869</v>
      </c>
      <c r="F720" s="172" t="s">
        <v>4870</v>
      </c>
      <c r="G720" s="173" t="s">
        <v>1550</v>
      </c>
      <c r="H720" s="174">
        <v>373.224</v>
      </c>
      <c r="I720" s="175"/>
      <c r="J720" s="176">
        <f t="shared" si="250"/>
        <v>0</v>
      </c>
      <c r="K720" s="172" t="s">
        <v>1286</v>
      </c>
      <c r="L720" s="52"/>
      <c r="M720" s="177" t="s">
        <v>20</v>
      </c>
      <c r="N720" s="178" t="s">
        <v>45</v>
      </c>
      <c r="O720" s="33"/>
      <c r="P720" s="179">
        <f t="shared" si="251"/>
        <v>0</v>
      </c>
      <c r="Q720" s="179">
        <v>0</v>
      </c>
      <c r="R720" s="179">
        <f t="shared" si="252"/>
        <v>0</v>
      </c>
      <c r="S720" s="179">
        <v>0</v>
      </c>
      <c r="T720" s="180">
        <f t="shared" si="253"/>
        <v>0</v>
      </c>
      <c r="AR720" s="15" t="s">
        <v>143</v>
      </c>
      <c r="AT720" s="15" t="s">
        <v>145</v>
      </c>
      <c r="AU720" s="15" t="s">
        <v>22</v>
      </c>
      <c r="AY720" s="15" t="s">
        <v>144</v>
      </c>
      <c r="BE720" s="181">
        <f t="shared" si="254"/>
        <v>0</v>
      </c>
      <c r="BF720" s="181">
        <f t="shared" si="255"/>
        <v>0</v>
      </c>
      <c r="BG720" s="181">
        <f t="shared" si="256"/>
        <v>0</v>
      </c>
      <c r="BH720" s="181">
        <f t="shared" si="257"/>
        <v>0</v>
      </c>
      <c r="BI720" s="181">
        <f t="shared" si="258"/>
        <v>0</v>
      </c>
      <c r="BJ720" s="15" t="s">
        <v>22</v>
      </c>
      <c r="BK720" s="181">
        <f t="shared" si="259"/>
        <v>0</v>
      </c>
      <c r="BL720" s="15" t="s">
        <v>143</v>
      </c>
      <c r="BM720" s="15" t="s">
        <v>4871</v>
      </c>
    </row>
    <row r="721" spans="2:65" s="1" customFormat="1" ht="22.5" customHeight="1">
      <c r="B721" s="32"/>
      <c r="C721" s="170" t="s">
        <v>4872</v>
      </c>
      <c r="D721" s="170" t="s">
        <v>145</v>
      </c>
      <c r="E721" s="171" t="s">
        <v>4873</v>
      </c>
      <c r="F721" s="172" t="s">
        <v>4874</v>
      </c>
      <c r="G721" s="173" t="s">
        <v>1550</v>
      </c>
      <c r="H721" s="174">
        <v>2508.322</v>
      </c>
      <c r="I721" s="175"/>
      <c r="J721" s="176">
        <f t="shared" si="250"/>
        <v>0</v>
      </c>
      <c r="K721" s="172" t="s">
        <v>1286</v>
      </c>
      <c r="L721" s="52"/>
      <c r="M721" s="177" t="s">
        <v>20</v>
      </c>
      <c r="N721" s="178" t="s">
        <v>45</v>
      </c>
      <c r="O721" s="33"/>
      <c r="P721" s="179">
        <f t="shared" si="251"/>
        <v>0</v>
      </c>
      <c r="Q721" s="179">
        <v>0</v>
      </c>
      <c r="R721" s="179">
        <f t="shared" si="252"/>
        <v>0</v>
      </c>
      <c r="S721" s="179">
        <v>0</v>
      </c>
      <c r="T721" s="180">
        <f t="shared" si="253"/>
        <v>0</v>
      </c>
      <c r="AR721" s="15" t="s">
        <v>143</v>
      </c>
      <c r="AT721" s="15" t="s">
        <v>145</v>
      </c>
      <c r="AU721" s="15" t="s">
        <v>22</v>
      </c>
      <c r="AY721" s="15" t="s">
        <v>144</v>
      </c>
      <c r="BE721" s="181">
        <f t="shared" si="254"/>
        <v>0</v>
      </c>
      <c r="BF721" s="181">
        <f t="shared" si="255"/>
        <v>0</v>
      </c>
      <c r="BG721" s="181">
        <f t="shared" si="256"/>
        <v>0</v>
      </c>
      <c r="BH721" s="181">
        <f t="shared" si="257"/>
        <v>0</v>
      </c>
      <c r="BI721" s="181">
        <f t="shared" si="258"/>
        <v>0</v>
      </c>
      <c r="BJ721" s="15" t="s">
        <v>22</v>
      </c>
      <c r="BK721" s="181">
        <f t="shared" si="259"/>
        <v>0</v>
      </c>
      <c r="BL721" s="15" t="s">
        <v>143</v>
      </c>
      <c r="BM721" s="15" t="s">
        <v>4875</v>
      </c>
    </row>
    <row r="722" spans="2:65" s="1" customFormat="1" ht="22.5" customHeight="1">
      <c r="B722" s="32"/>
      <c r="C722" s="170" t="s">
        <v>4876</v>
      </c>
      <c r="D722" s="170" t="s">
        <v>145</v>
      </c>
      <c r="E722" s="171" t="s">
        <v>4877</v>
      </c>
      <c r="F722" s="172" t="s">
        <v>4878</v>
      </c>
      <c r="G722" s="173" t="s">
        <v>1550</v>
      </c>
      <c r="H722" s="174">
        <v>29.32</v>
      </c>
      <c r="I722" s="175"/>
      <c r="J722" s="176">
        <f t="shared" si="250"/>
        <v>0</v>
      </c>
      <c r="K722" s="172" t="s">
        <v>1286</v>
      </c>
      <c r="L722" s="52"/>
      <c r="M722" s="177" t="s">
        <v>20</v>
      </c>
      <c r="N722" s="178" t="s">
        <v>45</v>
      </c>
      <c r="O722" s="33"/>
      <c r="P722" s="179">
        <f t="shared" si="251"/>
        <v>0</v>
      </c>
      <c r="Q722" s="179">
        <v>0</v>
      </c>
      <c r="R722" s="179">
        <f t="shared" si="252"/>
        <v>0</v>
      </c>
      <c r="S722" s="179">
        <v>0</v>
      </c>
      <c r="T722" s="180">
        <f t="shared" si="253"/>
        <v>0</v>
      </c>
      <c r="AR722" s="15" t="s">
        <v>143</v>
      </c>
      <c r="AT722" s="15" t="s">
        <v>145</v>
      </c>
      <c r="AU722" s="15" t="s">
        <v>22</v>
      </c>
      <c r="AY722" s="15" t="s">
        <v>144</v>
      </c>
      <c r="BE722" s="181">
        <f t="shared" si="254"/>
        <v>0</v>
      </c>
      <c r="BF722" s="181">
        <f t="shared" si="255"/>
        <v>0</v>
      </c>
      <c r="BG722" s="181">
        <f t="shared" si="256"/>
        <v>0</v>
      </c>
      <c r="BH722" s="181">
        <f t="shared" si="257"/>
        <v>0</v>
      </c>
      <c r="BI722" s="181">
        <f t="shared" si="258"/>
        <v>0</v>
      </c>
      <c r="BJ722" s="15" t="s">
        <v>22</v>
      </c>
      <c r="BK722" s="181">
        <f t="shared" si="259"/>
        <v>0</v>
      </c>
      <c r="BL722" s="15" t="s">
        <v>143</v>
      </c>
      <c r="BM722" s="15" t="s">
        <v>4879</v>
      </c>
    </row>
    <row r="723" spans="2:65" s="1" customFormat="1" ht="22.5" customHeight="1">
      <c r="B723" s="32"/>
      <c r="C723" s="170" t="s">
        <v>4880</v>
      </c>
      <c r="D723" s="170" t="s">
        <v>145</v>
      </c>
      <c r="E723" s="171" t="s">
        <v>4881</v>
      </c>
      <c r="F723" s="172" t="s">
        <v>4882</v>
      </c>
      <c r="G723" s="173" t="s">
        <v>1550</v>
      </c>
      <c r="H723" s="174">
        <v>89.918</v>
      </c>
      <c r="I723" s="175"/>
      <c r="J723" s="176">
        <f t="shared" si="250"/>
        <v>0</v>
      </c>
      <c r="K723" s="172" t="s">
        <v>1286</v>
      </c>
      <c r="L723" s="52"/>
      <c r="M723" s="177" t="s">
        <v>20</v>
      </c>
      <c r="N723" s="178" t="s">
        <v>45</v>
      </c>
      <c r="O723" s="33"/>
      <c r="P723" s="179">
        <f t="shared" si="251"/>
        <v>0</v>
      </c>
      <c r="Q723" s="179">
        <v>0</v>
      </c>
      <c r="R723" s="179">
        <f t="shared" si="252"/>
        <v>0</v>
      </c>
      <c r="S723" s="179">
        <v>0</v>
      </c>
      <c r="T723" s="180">
        <f t="shared" si="253"/>
        <v>0</v>
      </c>
      <c r="AR723" s="15" t="s">
        <v>143</v>
      </c>
      <c r="AT723" s="15" t="s">
        <v>145</v>
      </c>
      <c r="AU723" s="15" t="s">
        <v>22</v>
      </c>
      <c r="AY723" s="15" t="s">
        <v>144</v>
      </c>
      <c r="BE723" s="181">
        <f t="shared" si="254"/>
        <v>0</v>
      </c>
      <c r="BF723" s="181">
        <f t="shared" si="255"/>
        <v>0</v>
      </c>
      <c r="BG723" s="181">
        <f t="shared" si="256"/>
        <v>0</v>
      </c>
      <c r="BH723" s="181">
        <f t="shared" si="257"/>
        <v>0</v>
      </c>
      <c r="BI723" s="181">
        <f t="shared" si="258"/>
        <v>0</v>
      </c>
      <c r="BJ723" s="15" t="s">
        <v>22</v>
      </c>
      <c r="BK723" s="181">
        <f t="shared" si="259"/>
        <v>0</v>
      </c>
      <c r="BL723" s="15" t="s">
        <v>143</v>
      </c>
      <c r="BM723" s="15" t="s">
        <v>4883</v>
      </c>
    </row>
    <row r="724" spans="2:65" s="1" customFormat="1" ht="22.5" customHeight="1">
      <c r="B724" s="32"/>
      <c r="C724" s="170" t="s">
        <v>4884</v>
      </c>
      <c r="D724" s="170" t="s">
        <v>145</v>
      </c>
      <c r="E724" s="171" t="s">
        <v>4885</v>
      </c>
      <c r="F724" s="172" t="s">
        <v>4886</v>
      </c>
      <c r="G724" s="173" t="s">
        <v>1550</v>
      </c>
      <c r="H724" s="174">
        <v>2537.642</v>
      </c>
      <c r="I724" s="175"/>
      <c r="J724" s="176">
        <f t="shared" si="250"/>
        <v>0</v>
      </c>
      <c r="K724" s="172" t="s">
        <v>1286</v>
      </c>
      <c r="L724" s="52"/>
      <c r="M724" s="177" t="s">
        <v>20</v>
      </c>
      <c r="N724" s="178" t="s">
        <v>45</v>
      </c>
      <c r="O724" s="33"/>
      <c r="P724" s="179">
        <f t="shared" si="251"/>
        <v>0</v>
      </c>
      <c r="Q724" s="179">
        <v>0</v>
      </c>
      <c r="R724" s="179">
        <f t="shared" si="252"/>
        <v>0</v>
      </c>
      <c r="S724" s="179">
        <v>0</v>
      </c>
      <c r="T724" s="180">
        <f t="shared" si="253"/>
        <v>0</v>
      </c>
      <c r="AR724" s="15" t="s">
        <v>143</v>
      </c>
      <c r="AT724" s="15" t="s">
        <v>145</v>
      </c>
      <c r="AU724" s="15" t="s">
        <v>22</v>
      </c>
      <c r="AY724" s="15" t="s">
        <v>144</v>
      </c>
      <c r="BE724" s="181">
        <f t="shared" si="254"/>
        <v>0</v>
      </c>
      <c r="BF724" s="181">
        <f t="shared" si="255"/>
        <v>0</v>
      </c>
      <c r="BG724" s="181">
        <f t="shared" si="256"/>
        <v>0</v>
      </c>
      <c r="BH724" s="181">
        <f t="shared" si="257"/>
        <v>0</v>
      </c>
      <c r="BI724" s="181">
        <f t="shared" si="258"/>
        <v>0</v>
      </c>
      <c r="BJ724" s="15" t="s">
        <v>22</v>
      </c>
      <c r="BK724" s="181">
        <f t="shared" si="259"/>
        <v>0</v>
      </c>
      <c r="BL724" s="15" t="s">
        <v>143</v>
      </c>
      <c r="BM724" s="15" t="s">
        <v>4887</v>
      </c>
    </row>
    <row r="725" spans="2:65" s="1" customFormat="1" ht="22.5" customHeight="1">
      <c r="B725" s="32"/>
      <c r="C725" s="170" t="s">
        <v>4888</v>
      </c>
      <c r="D725" s="170" t="s">
        <v>145</v>
      </c>
      <c r="E725" s="171" t="s">
        <v>4889</v>
      </c>
      <c r="F725" s="172" t="s">
        <v>4890</v>
      </c>
      <c r="G725" s="173" t="s">
        <v>1550</v>
      </c>
      <c r="H725" s="174">
        <v>39.61</v>
      </c>
      <c r="I725" s="175"/>
      <c r="J725" s="176">
        <f t="shared" si="250"/>
        <v>0</v>
      </c>
      <c r="K725" s="172" t="s">
        <v>1286</v>
      </c>
      <c r="L725" s="52"/>
      <c r="M725" s="177" t="s">
        <v>20</v>
      </c>
      <c r="N725" s="178" t="s">
        <v>45</v>
      </c>
      <c r="O725" s="33"/>
      <c r="P725" s="179">
        <f t="shared" si="251"/>
        <v>0</v>
      </c>
      <c r="Q725" s="179">
        <v>0</v>
      </c>
      <c r="R725" s="179">
        <f t="shared" si="252"/>
        <v>0</v>
      </c>
      <c r="S725" s="179">
        <v>0</v>
      </c>
      <c r="T725" s="180">
        <f t="shared" si="253"/>
        <v>0</v>
      </c>
      <c r="AR725" s="15" t="s">
        <v>143</v>
      </c>
      <c r="AT725" s="15" t="s">
        <v>145</v>
      </c>
      <c r="AU725" s="15" t="s">
        <v>22</v>
      </c>
      <c r="AY725" s="15" t="s">
        <v>144</v>
      </c>
      <c r="BE725" s="181">
        <f t="shared" si="254"/>
        <v>0</v>
      </c>
      <c r="BF725" s="181">
        <f t="shared" si="255"/>
        <v>0</v>
      </c>
      <c r="BG725" s="181">
        <f t="shared" si="256"/>
        <v>0</v>
      </c>
      <c r="BH725" s="181">
        <f t="shared" si="257"/>
        <v>0</v>
      </c>
      <c r="BI725" s="181">
        <f t="shared" si="258"/>
        <v>0</v>
      </c>
      <c r="BJ725" s="15" t="s">
        <v>22</v>
      </c>
      <c r="BK725" s="181">
        <f t="shared" si="259"/>
        <v>0</v>
      </c>
      <c r="BL725" s="15" t="s">
        <v>143</v>
      </c>
      <c r="BM725" s="15" t="s">
        <v>4891</v>
      </c>
    </row>
    <row r="726" spans="2:63" s="9" customFormat="1" ht="37.35" customHeight="1">
      <c r="B726" s="156"/>
      <c r="C726" s="157"/>
      <c r="D726" s="158" t="s">
        <v>73</v>
      </c>
      <c r="E726" s="159" t="s">
        <v>4892</v>
      </c>
      <c r="F726" s="159" t="s">
        <v>4893</v>
      </c>
      <c r="G726" s="157"/>
      <c r="H726" s="157"/>
      <c r="I726" s="160"/>
      <c r="J726" s="161">
        <f>BK726</f>
        <v>0</v>
      </c>
      <c r="K726" s="157"/>
      <c r="L726" s="162"/>
      <c r="M726" s="163"/>
      <c r="N726" s="164"/>
      <c r="O726" s="164"/>
      <c r="P726" s="165">
        <f>SUM(P727:P729)</f>
        <v>0</v>
      </c>
      <c r="Q726" s="164"/>
      <c r="R726" s="165">
        <f>SUM(R727:R729)</f>
        <v>0</v>
      </c>
      <c r="S726" s="164"/>
      <c r="T726" s="166">
        <f>SUM(T727:T729)</f>
        <v>0</v>
      </c>
      <c r="AR726" s="167" t="s">
        <v>143</v>
      </c>
      <c r="AT726" s="168" t="s">
        <v>73</v>
      </c>
      <c r="AU726" s="168" t="s">
        <v>74</v>
      </c>
      <c r="AY726" s="167" t="s">
        <v>144</v>
      </c>
      <c r="BK726" s="169">
        <f>SUM(BK727:BK729)</f>
        <v>0</v>
      </c>
    </row>
    <row r="727" spans="2:65" s="1" customFormat="1" ht="22.5" customHeight="1">
      <c r="B727" s="32"/>
      <c r="C727" s="170" t="s">
        <v>4894</v>
      </c>
      <c r="D727" s="170" t="s">
        <v>145</v>
      </c>
      <c r="E727" s="171" t="s">
        <v>4895</v>
      </c>
      <c r="F727" s="172" t="s">
        <v>4896</v>
      </c>
      <c r="G727" s="173" t="s">
        <v>1550</v>
      </c>
      <c r="H727" s="174">
        <v>96.59</v>
      </c>
      <c r="I727" s="175"/>
      <c r="J727" s="176">
        <f>ROUND(I727*H727,2)</f>
        <v>0</v>
      </c>
      <c r="K727" s="172" t="s">
        <v>1286</v>
      </c>
      <c r="L727" s="52"/>
      <c r="M727" s="177" t="s">
        <v>20</v>
      </c>
      <c r="N727" s="178" t="s">
        <v>45</v>
      </c>
      <c r="O727" s="33"/>
      <c r="P727" s="179">
        <f>O727*H727</f>
        <v>0</v>
      </c>
      <c r="Q727" s="179">
        <v>0</v>
      </c>
      <c r="R727" s="179">
        <f>Q727*H727</f>
        <v>0</v>
      </c>
      <c r="S727" s="179">
        <v>0</v>
      </c>
      <c r="T727" s="180">
        <f>S727*H727</f>
        <v>0</v>
      </c>
      <c r="AR727" s="15" t="s">
        <v>143</v>
      </c>
      <c r="AT727" s="15" t="s">
        <v>145</v>
      </c>
      <c r="AU727" s="15" t="s">
        <v>22</v>
      </c>
      <c r="AY727" s="15" t="s">
        <v>144</v>
      </c>
      <c r="BE727" s="181">
        <f>IF(N727="základní",J727,0)</f>
        <v>0</v>
      </c>
      <c r="BF727" s="181">
        <f>IF(N727="snížená",J727,0)</f>
        <v>0</v>
      </c>
      <c r="BG727" s="181">
        <f>IF(N727="zákl. přenesená",J727,0)</f>
        <v>0</v>
      </c>
      <c r="BH727" s="181">
        <f>IF(N727="sníž. přenesená",J727,0)</f>
        <v>0</v>
      </c>
      <c r="BI727" s="181">
        <f>IF(N727="nulová",J727,0)</f>
        <v>0</v>
      </c>
      <c r="BJ727" s="15" t="s">
        <v>22</v>
      </c>
      <c r="BK727" s="181">
        <f>ROUND(I727*H727,2)</f>
        <v>0</v>
      </c>
      <c r="BL727" s="15" t="s">
        <v>143</v>
      </c>
      <c r="BM727" s="15" t="s">
        <v>4897</v>
      </c>
    </row>
    <row r="728" spans="2:65" s="1" customFormat="1" ht="22.5" customHeight="1">
      <c r="B728" s="32"/>
      <c r="C728" s="170" t="s">
        <v>4898</v>
      </c>
      <c r="D728" s="170" t="s">
        <v>145</v>
      </c>
      <c r="E728" s="171" t="s">
        <v>4899</v>
      </c>
      <c r="F728" s="172" t="s">
        <v>4900</v>
      </c>
      <c r="G728" s="173" t="s">
        <v>1550</v>
      </c>
      <c r="H728" s="174">
        <v>96.59</v>
      </c>
      <c r="I728" s="175"/>
      <c r="J728" s="176">
        <f>ROUND(I728*H728,2)</f>
        <v>0</v>
      </c>
      <c r="K728" s="172" t="s">
        <v>1286</v>
      </c>
      <c r="L728" s="52"/>
      <c r="M728" s="177" t="s">
        <v>20</v>
      </c>
      <c r="N728" s="178" t="s">
        <v>45</v>
      </c>
      <c r="O728" s="33"/>
      <c r="P728" s="179">
        <f>O728*H728</f>
        <v>0</v>
      </c>
      <c r="Q728" s="179">
        <v>0</v>
      </c>
      <c r="R728" s="179">
        <f>Q728*H728</f>
        <v>0</v>
      </c>
      <c r="S728" s="179">
        <v>0</v>
      </c>
      <c r="T728" s="180">
        <f>S728*H728</f>
        <v>0</v>
      </c>
      <c r="AR728" s="15" t="s">
        <v>143</v>
      </c>
      <c r="AT728" s="15" t="s">
        <v>145</v>
      </c>
      <c r="AU728" s="15" t="s">
        <v>22</v>
      </c>
      <c r="AY728" s="15" t="s">
        <v>144</v>
      </c>
      <c r="BE728" s="181">
        <f>IF(N728="základní",J728,0)</f>
        <v>0</v>
      </c>
      <c r="BF728" s="181">
        <f>IF(N728="snížená",J728,0)</f>
        <v>0</v>
      </c>
      <c r="BG728" s="181">
        <f>IF(N728="zákl. přenesená",J728,0)</f>
        <v>0</v>
      </c>
      <c r="BH728" s="181">
        <f>IF(N728="sníž. přenesená",J728,0)</f>
        <v>0</v>
      </c>
      <c r="BI728" s="181">
        <f>IF(N728="nulová",J728,0)</f>
        <v>0</v>
      </c>
      <c r="BJ728" s="15" t="s">
        <v>22</v>
      </c>
      <c r="BK728" s="181">
        <f>ROUND(I728*H728,2)</f>
        <v>0</v>
      </c>
      <c r="BL728" s="15" t="s">
        <v>143</v>
      </c>
      <c r="BM728" s="15" t="s">
        <v>4901</v>
      </c>
    </row>
    <row r="729" spans="2:65" s="1" customFormat="1" ht="22.5" customHeight="1">
      <c r="B729" s="32"/>
      <c r="C729" s="170" t="s">
        <v>4902</v>
      </c>
      <c r="D729" s="170" t="s">
        <v>145</v>
      </c>
      <c r="E729" s="171" t="s">
        <v>4903</v>
      </c>
      <c r="F729" s="172" t="s">
        <v>4904</v>
      </c>
      <c r="G729" s="173" t="s">
        <v>1980</v>
      </c>
      <c r="H729" s="174">
        <v>0.145</v>
      </c>
      <c r="I729" s="175"/>
      <c r="J729" s="176">
        <f>ROUND(I729*H729,2)</f>
        <v>0</v>
      </c>
      <c r="K729" s="172" t="s">
        <v>1286</v>
      </c>
      <c r="L729" s="52"/>
      <c r="M729" s="177" t="s">
        <v>20</v>
      </c>
      <c r="N729" s="178" t="s">
        <v>45</v>
      </c>
      <c r="O729" s="33"/>
      <c r="P729" s="179">
        <f>O729*H729</f>
        <v>0</v>
      </c>
      <c r="Q729" s="179">
        <v>0</v>
      </c>
      <c r="R729" s="179">
        <f>Q729*H729</f>
        <v>0</v>
      </c>
      <c r="S729" s="179">
        <v>0</v>
      </c>
      <c r="T729" s="180">
        <f>S729*H729</f>
        <v>0</v>
      </c>
      <c r="AR729" s="15" t="s">
        <v>143</v>
      </c>
      <c r="AT729" s="15" t="s">
        <v>145</v>
      </c>
      <c r="AU729" s="15" t="s">
        <v>22</v>
      </c>
      <c r="AY729" s="15" t="s">
        <v>144</v>
      </c>
      <c r="BE729" s="181">
        <f>IF(N729="základní",J729,0)</f>
        <v>0</v>
      </c>
      <c r="BF729" s="181">
        <f>IF(N729="snížená",J729,0)</f>
        <v>0</v>
      </c>
      <c r="BG729" s="181">
        <f>IF(N729="zákl. přenesená",J729,0)</f>
        <v>0</v>
      </c>
      <c r="BH729" s="181">
        <f>IF(N729="sníž. přenesená",J729,0)</f>
        <v>0</v>
      </c>
      <c r="BI729" s="181">
        <f>IF(N729="nulová",J729,0)</f>
        <v>0</v>
      </c>
      <c r="BJ729" s="15" t="s">
        <v>22</v>
      </c>
      <c r="BK729" s="181">
        <f>ROUND(I729*H729,2)</f>
        <v>0</v>
      </c>
      <c r="BL729" s="15" t="s">
        <v>143</v>
      </c>
      <c r="BM729" s="15" t="s">
        <v>4905</v>
      </c>
    </row>
    <row r="730" spans="2:63" s="9" customFormat="1" ht="37.35" customHeight="1">
      <c r="B730" s="156"/>
      <c r="C730" s="157"/>
      <c r="D730" s="158" t="s">
        <v>73</v>
      </c>
      <c r="E730" s="159" t="s">
        <v>4906</v>
      </c>
      <c r="F730" s="159" t="s">
        <v>4907</v>
      </c>
      <c r="G730" s="157"/>
      <c r="H730" s="157"/>
      <c r="I730" s="160"/>
      <c r="J730" s="161">
        <f>BK730</f>
        <v>0</v>
      </c>
      <c r="K730" s="157"/>
      <c r="L730" s="162"/>
      <c r="M730" s="163"/>
      <c r="N730" s="164"/>
      <c r="O730" s="164"/>
      <c r="P730" s="165">
        <f>P731</f>
        <v>0</v>
      </c>
      <c r="Q730" s="164"/>
      <c r="R730" s="165">
        <f>R731</f>
        <v>0</v>
      </c>
      <c r="S730" s="164"/>
      <c r="T730" s="166">
        <f>T731</f>
        <v>0</v>
      </c>
      <c r="AR730" s="167" t="s">
        <v>143</v>
      </c>
      <c r="AT730" s="168" t="s">
        <v>73</v>
      </c>
      <c r="AU730" s="168" t="s">
        <v>74</v>
      </c>
      <c r="AY730" s="167" t="s">
        <v>144</v>
      </c>
      <c r="BK730" s="169">
        <f>BK731</f>
        <v>0</v>
      </c>
    </row>
    <row r="731" spans="2:65" s="1" customFormat="1" ht="22.5" customHeight="1">
      <c r="B731" s="32"/>
      <c r="C731" s="170" t="s">
        <v>4908</v>
      </c>
      <c r="D731" s="170" t="s">
        <v>145</v>
      </c>
      <c r="E731" s="171" t="s">
        <v>4909</v>
      </c>
      <c r="F731" s="172" t="s">
        <v>4910</v>
      </c>
      <c r="G731" s="173" t="s">
        <v>376</v>
      </c>
      <c r="H731" s="174">
        <v>1</v>
      </c>
      <c r="I731" s="175"/>
      <c r="J731" s="176">
        <f>ROUND(I731*H731,2)</f>
        <v>0</v>
      </c>
      <c r="K731" s="172" t="s">
        <v>149</v>
      </c>
      <c r="L731" s="52"/>
      <c r="M731" s="177" t="s">
        <v>20</v>
      </c>
      <c r="N731" s="178" t="s">
        <v>45</v>
      </c>
      <c r="O731" s="33"/>
      <c r="P731" s="179">
        <f>O731*H731</f>
        <v>0</v>
      </c>
      <c r="Q731" s="179">
        <v>0</v>
      </c>
      <c r="R731" s="179">
        <f>Q731*H731</f>
        <v>0</v>
      </c>
      <c r="S731" s="179">
        <v>0</v>
      </c>
      <c r="T731" s="180">
        <f>S731*H731</f>
        <v>0</v>
      </c>
      <c r="AR731" s="15" t="s">
        <v>143</v>
      </c>
      <c r="AT731" s="15" t="s">
        <v>145</v>
      </c>
      <c r="AU731" s="15" t="s">
        <v>22</v>
      </c>
      <c r="AY731" s="15" t="s">
        <v>144</v>
      </c>
      <c r="BE731" s="181">
        <f>IF(N731="základní",J731,0)</f>
        <v>0</v>
      </c>
      <c r="BF731" s="181">
        <f>IF(N731="snížená",J731,0)</f>
        <v>0</v>
      </c>
      <c r="BG731" s="181">
        <f>IF(N731="zákl. přenesená",J731,0)</f>
        <v>0</v>
      </c>
      <c r="BH731" s="181">
        <f>IF(N731="sníž. přenesená",J731,0)</f>
        <v>0</v>
      </c>
      <c r="BI731" s="181">
        <f>IF(N731="nulová",J731,0)</f>
        <v>0</v>
      </c>
      <c r="BJ731" s="15" t="s">
        <v>22</v>
      </c>
      <c r="BK731" s="181">
        <f>ROUND(I731*H731,2)</f>
        <v>0</v>
      </c>
      <c r="BL731" s="15" t="s">
        <v>143</v>
      </c>
      <c r="BM731" s="15" t="s">
        <v>4911</v>
      </c>
    </row>
    <row r="732" spans="2:63" s="9" customFormat="1" ht="37.35" customHeight="1">
      <c r="B732" s="156"/>
      <c r="C732" s="157"/>
      <c r="D732" s="158" t="s">
        <v>73</v>
      </c>
      <c r="E732" s="159" t="s">
        <v>4912</v>
      </c>
      <c r="F732" s="159" t="s">
        <v>4913</v>
      </c>
      <c r="G732" s="157"/>
      <c r="H732" s="157"/>
      <c r="I732" s="160"/>
      <c r="J732" s="161">
        <f>BK732</f>
        <v>0</v>
      </c>
      <c r="K732" s="157"/>
      <c r="L732" s="162"/>
      <c r="M732" s="163"/>
      <c r="N732" s="164"/>
      <c r="O732" s="164"/>
      <c r="P732" s="165">
        <f>P733</f>
        <v>0</v>
      </c>
      <c r="Q732" s="164"/>
      <c r="R732" s="165">
        <f>R733</f>
        <v>0</v>
      </c>
      <c r="S732" s="164"/>
      <c r="T732" s="166">
        <f>T733</f>
        <v>0</v>
      </c>
      <c r="AR732" s="167" t="s">
        <v>143</v>
      </c>
      <c r="AT732" s="168" t="s">
        <v>73</v>
      </c>
      <c r="AU732" s="168" t="s">
        <v>74</v>
      </c>
      <c r="AY732" s="167" t="s">
        <v>144</v>
      </c>
      <c r="BK732" s="169">
        <f>BK733</f>
        <v>0</v>
      </c>
    </row>
    <row r="733" spans="2:65" s="1" customFormat="1" ht="22.5" customHeight="1">
      <c r="B733" s="32"/>
      <c r="C733" s="170" t="s">
        <v>4914</v>
      </c>
      <c r="D733" s="170" t="s">
        <v>145</v>
      </c>
      <c r="E733" s="171" t="s">
        <v>4915</v>
      </c>
      <c r="F733" s="172" t="s">
        <v>4916</v>
      </c>
      <c r="G733" s="173" t="s">
        <v>376</v>
      </c>
      <c r="H733" s="174">
        <v>1</v>
      </c>
      <c r="I733" s="175"/>
      <c r="J733" s="176">
        <f>ROUND(I733*H733,2)</f>
        <v>0</v>
      </c>
      <c r="K733" s="172" t="s">
        <v>149</v>
      </c>
      <c r="L733" s="52"/>
      <c r="M733" s="177" t="s">
        <v>20</v>
      </c>
      <c r="N733" s="178" t="s">
        <v>45</v>
      </c>
      <c r="O733" s="33"/>
      <c r="P733" s="179">
        <f>O733*H733</f>
        <v>0</v>
      </c>
      <c r="Q733" s="179">
        <v>0</v>
      </c>
      <c r="R733" s="179">
        <f>Q733*H733</f>
        <v>0</v>
      </c>
      <c r="S733" s="179">
        <v>0</v>
      </c>
      <c r="T733" s="180">
        <f>S733*H733</f>
        <v>0</v>
      </c>
      <c r="AR733" s="15" t="s">
        <v>143</v>
      </c>
      <c r="AT733" s="15" t="s">
        <v>145</v>
      </c>
      <c r="AU733" s="15" t="s">
        <v>22</v>
      </c>
      <c r="AY733" s="15" t="s">
        <v>144</v>
      </c>
      <c r="BE733" s="181">
        <f>IF(N733="základní",J733,0)</f>
        <v>0</v>
      </c>
      <c r="BF733" s="181">
        <f>IF(N733="snížená",J733,0)</f>
        <v>0</v>
      </c>
      <c r="BG733" s="181">
        <f>IF(N733="zákl. přenesená",J733,0)</f>
        <v>0</v>
      </c>
      <c r="BH733" s="181">
        <f>IF(N733="sníž. přenesená",J733,0)</f>
        <v>0</v>
      </c>
      <c r="BI733" s="181">
        <f>IF(N733="nulová",J733,0)</f>
        <v>0</v>
      </c>
      <c r="BJ733" s="15" t="s">
        <v>22</v>
      </c>
      <c r="BK733" s="181">
        <f>ROUND(I733*H733,2)</f>
        <v>0</v>
      </c>
      <c r="BL733" s="15" t="s">
        <v>143</v>
      </c>
      <c r="BM733" s="15" t="s">
        <v>4917</v>
      </c>
    </row>
    <row r="734" spans="2:63" s="9" customFormat="1" ht="37.35" customHeight="1">
      <c r="B734" s="156"/>
      <c r="C734" s="157"/>
      <c r="D734" s="158" t="s">
        <v>73</v>
      </c>
      <c r="E734" s="159" t="s">
        <v>4918</v>
      </c>
      <c r="F734" s="159" t="s">
        <v>4919</v>
      </c>
      <c r="G734" s="157"/>
      <c r="H734" s="157"/>
      <c r="I734" s="160"/>
      <c r="J734" s="161">
        <f>BK734</f>
        <v>0</v>
      </c>
      <c r="K734" s="157"/>
      <c r="L734" s="162"/>
      <c r="M734" s="163"/>
      <c r="N734" s="164"/>
      <c r="O734" s="164"/>
      <c r="P734" s="165">
        <f>SUM(P735:P736)</f>
        <v>0</v>
      </c>
      <c r="Q734" s="164"/>
      <c r="R734" s="165">
        <f>SUM(R735:R736)</f>
        <v>0</v>
      </c>
      <c r="S734" s="164"/>
      <c r="T734" s="166">
        <f>SUM(T735:T736)</f>
        <v>0</v>
      </c>
      <c r="AR734" s="167" t="s">
        <v>143</v>
      </c>
      <c r="AT734" s="168" t="s">
        <v>73</v>
      </c>
      <c r="AU734" s="168" t="s">
        <v>74</v>
      </c>
      <c r="AY734" s="167" t="s">
        <v>144</v>
      </c>
      <c r="BK734" s="169">
        <f>SUM(BK735:BK736)</f>
        <v>0</v>
      </c>
    </row>
    <row r="735" spans="2:65" s="1" customFormat="1" ht="22.5" customHeight="1">
      <c r="B735" s="32"/>
      <c r="C735" s="170" t="s">
        <v>4920</v>
      </c>
      <c r="D735" s="170" t="s">
        <v>145</v>
      </c>
      <c r="E735" s="171" t="s">
        <v>4921</v>
      </c>
      <c r="F735" s="172" t="s">
        <v>4922</v>
      </c>
      <c r="G735" s="173" t="s">
        <v>376</v>
      </c>
      <c r="H735" s="174">
        <v>1</v>
      </c>
      <c r="I735" s="175"/>
      <c r="J735" s="176">
        <f>ROUND(I735*H735,2)</f>
        <v>0</v>
      </c>
      <c r="K735" s="172" t="s">
        <v>149</v>
      </c>
      <c r="L735" s="52"/>
      <c r="M735" s="177" t="s">
        <v>20</v>
      </c>
      <c r="N735" s="178" t="s">
        <v>45</v>
      </c>
      <c r="O735" s="33"/>
      <c r="P735" s="179">
        <f>O735*H735</f>
        <v>0</v>
      </c>
      <c r="Q735" s="179">
        <v>0</v>
      </c>
      <c r="R735" s="179">
        <f>Q735*H735</f>
        <v>0</v>
      </c>
      <c r="S735" s="179">
        <v>0</v>
      </c>
      <c r="T735" s="180">
        <f>S735*H735</f>
        <v>0</v>
      </c>
      <c r="AR735" s="15" t="s">
        <v>143</v>
      </c>
      <c r="AT735" s="15" t="s">
        <v>145</v>
      </c>
      <c r="AU735" s="15" t="s">
        <v>22</v>
      </c>
      <c r="AY735" s="15" t="s">
        <v>144</v>
      </c>
      <c r="BE735" s="181">
        <f>IF(N735="základní",J735,0)</f>
        <v>0</v>
      </c>
      <c r="BF735" s="181">
        <f>IF(N735="snížená",J735,0)</f>
        <v>0</v>
      </c>
      <c r="BG735" s="181">
        <f>IF(N735="zákl. přenesená",J735,0)</f>
        <v>0</v>
      </c>
      <c r="BH735" s="181">
        <f>IF(N735="sníž. přenesená",J735,0)</f>
        <v>0</v>
      </c>
      <c r="BI735" s="181">
        <f>IF(N735="nulová",J735,0)</f>
        <v>0</v>
      </c>
      <c r="BJ735" s="15" t="s">
        <v>22</v>
      </c>
      <c r="BK735" s="181">
        <f>ROUND(I735*H735,2)</f>
        <v>0</v>
      </c>
      <c r="BL735" s="15" t="s">
        <v>143</v>
      </c>
      <c r="BM735" s="15" t="s">
        <v>4923</v>
      </c>
    </row>
    <row r="736" spans="2:65" s="1" customFormat="1" ht="22.5" customHeight="1">
      <c r="B736" s="32"/>
      <c r="C736" s="170" t="s">
        <v>4924</v>
      </c>
      <c r="D736" s="170" t="s">
        <v>145</v>
      </c>
      <c r="E736" s="171" t="s">
        <v>4925</v>
      </c>
      <c r="F736" s="172" t="s">
        <v>4926</v>
      </c>
      <c r="G736" s="173" t="s">
        <v>376</v>
      </c>
      <c r="H736" s="174">
        <v>1</v>
      </c>
      <c r="I736" s="175"/>
      <c r="J736" s="176">
        <f>ROUND(I736*H736,2)</f>
        <v>0</v>
      </c>
      <c r="K736" s="172" t="s">
        <v>149</v>
      </c>
      <c r="L736" s="52"/>
      <c r="M736" s="177" t="s">
        <v>20</v>
      </c>
      <c r="N736" s="178" t="s">
        <v>45</v>
      </c>
      <c r="O736" s="33"/>
      <c r="P736" s="179">
        <f>O736*H736</f>
        <v>0</v>
      </c>
      <c r="Q736" s="179">
        <v>0</v>
      </c>
      <c r="R736" s="179">
        <f>Q736*H736</f>
        <v>0</v>
      </c>
      <c r="S736" s="179">
        <v>0</v>
      </c>
      <c r="T736" s="180">
        <f>S736*H736</f>
        <v>0</v>
      </c>
      <c r="AR736" s="15" t="s">
        <v>143</v>
      </c>
      <c r="AT736" s="15" t="s">
        <v>145</v>
      </c>
      <c r="AU736" s="15" t="s">
        <v>22</v>
      </c>
      <c r="AY736" s="15" t="s">
        <v>144</v>
      </c>
      <c r="BE736" s="181">
        <f>IF(N736="základní",J736,0)</f>
        <v>0</v>
      </c>
      <c r="BF736" s="181">
        <f>IF(N736="snížená",J736,0)</f>
        <v>0</v>
      </c>
      <c r="BG736" s="181">
        <f>IF(N736="zákl. přenesená",J736,0)</f>
        <v>0</v>
      </c>
      <c r="BH736" s="181">
        <f>IF(N736="sníž. přenesená",J736,0)</f>
        <v>0</v>
      </c>
      <c r="BI736" s="181">
        <f>IF(N736="nulová",J736,0)</f>
        <v>0</v>
      </c>
      <c r="BJ736" s="15" t="s">
        <v>22</v>
      </c>
      <c r="BK736" s="181">
        <f>ROUND(I736*H736,2)</f>
        <v>0</v>
      </c>
      <c r="BL736" s="15" t="s">
        <v>143</v>
      </c>
      <c r="BM736" s="15" t="s">
        <v>4927</v>
      </c>
    </row>
    <row r="737" spans="2:63" s="9" customFormat="1" ht="37.35" customHeight="1">
      <c r="B737" s="156"/>
      <c r="C737" s="157"/>
      <c r="D737" s="158" t="s">
        <v>73</v>
      </c>
      <c r="E737" s="159" t="s">
        <v>1152</v>
      </c>
      <c r="F737" s="159" t="s">
        <v>4928</v>
      </c>
      <c r="G737" s="157"/>
      <c r="H737" s="157"/>
      <c r="I737" s="160"/>
      <c r="J737" s="161">
        <f>BK737</f>
        <v>0</v>
      </c>
      <c r="K737" s="157"/>
      <c r="L737" s="162"/>
      <c r="M737" s="163"/>
      <c r="N737" s="164"/>
      <c r="O737" s="164"/>
      <c r="P737" s="165">
        <f>SUM(P738:P745)</f>
        <v>0</v>
      </c>
      <c r="Q737" s="164"/>
      <c r="R737" s="165">
        <f>SUM(R738:R745)</f>
        <v>0</v>
      </c>
      <c r="S737" s="164"/>
      <c r="T737" s="166">
        <f>SUM(T738:T745)</f>
        <v>0</v>
      </c>
      <c r="AR737" s="167" t="s">
        <v>143</v>
      </c>
      <c r="AT737" s="168" t="s">
        <v>73</v>
      </c>
      <c r="AU737" s="168" t="s">
        <v>74</v>
      </c>
      <c r="AY737" s="167" t="s">
        <v>144</v>
      </c>
      <c r="BK737" s="169">
        <f>SUM(BK738:BK745)</f>
        <v>0</v>
      </c>
    </row>
    <row r="738" spans="2:65" s="1" customFormat="1" ht="22.5" customHeight="1">
      <c r="B738" s="32"/>
      <c r="C738" s="170" t="s">
        <v>828</v>
      </c>
      <c r="D738" s="170" t="s">
        <v>145</v>
      </c>
      <c r="E738" s="171" t="s">
        <v>4929</v>
      </c>
      <c r="F738" s="172" t="s">
        <v>4930</v>
      </c>
      <c r="G738" s="173" t="s">
        <v>1980</v>
      </c>
      <c r="H738" s="174">
        <v>1814.979</v>
      </c>
      <c r="I738" s="175"/>
      <c r="J738" s="176">
        <f aca="true" t="shared" si="260" ref="J738:J745">ROUND(I738*H738,2)</f>
        <v>0</v>
      </c>
      <c r="K738" s="172" t="s">
        <v>1286</v>
      </c>
      <c r="L738" s="52"/>
      <c r="M738" s="177" t="s">
        <v>20</v>
      </c>
      <c r="N738" s="178" t="s">
        <v>45</v>
      </c>
      <c r="O738" s="33"/>
      <c r="P738" s="179">
        <f aca="true" t="shared" si="261" ref="P738:P745">O738*H738</f>
        <v>0</v>
      </c>
      <c r="Q738" s="179">
        <v>0</v>
      </c>
      <c r="R738" s="179">
        <f aca="true" t="shared" si="262" ref="R738:R745">Q738*H738</f>
        <v>0</v>
      </c>
      <c r="S738" s="179">
        <v>0</v>
      </c>
      <c r="T738" s="180">
        <f aca="true" t="shared" si="263" ref="T738:T745">S738*H738</f>
        <v>0</v>
      </c>
      <c r="AR738" s="15" t="s">
        <v>143</v>
      </c>
      <c r="AT738" s="15" t="s">
        <v>145</v>
      </c>
      <c r="AU738" s="15" t="s">
        <v>22</v>
      </c>
      <c r="AY738" s="15" t="s">
        <v>144</v>
      </c>
      <c r="BE738" s="181">
        <f aca="true" t="shared" si="264" ref="BE738:BE745">IF(N738="základní",J738,0)</f>
        <v>0</v>
      </c>
      <c r="BF738" s="181">
        <f aca="true" t="shared" si="265" ref="BF738:BF745">IF(N738="snížená",J738,0)</f>
        <v>0</v>
      </c>
      <c r="BG738" s="181">
        <f aca="true" t="shared" si="266" ref="BG738:BG745">IF(N738="zákl. přenesená",J738,0)</f>
        <v>0</v>
      </c>
      <c r="BH738" s="181">
        <f aca="true" t="shared" si="267" ref="BH738:BH745">IF(N738="sníž. přenesená",J738,0)</f>
        <v>0</v>
      </c>
      <c r="BI738" s="181">
        <f aca="true" t="shared" si="268" ref="BI738:BI745">IF(N738="nulová",J738,0)</f>
        <v>0</v>
      </c>
      <c r="BJ738" s="15" t="s">
        <v>22</v>
      </c>
      <c r="BK738" s="181">
        <f aca="true" t="shared" si="269" ref="BK738:BK745">ROUND(I738*H738,2)</f>
        <v>0</v>
      </c>
      <c r="BL738" s="15" t="s">
        <v>143</v>
      </c>
      <c r="BM738" s="15" t="s">
        <v>4931</v>
      </c>
    </row>
    <row r="739" spans="2:65" s="1" customFormat="1" ht="22.5" customHeight="1">
      <c r="B739" s="32"/>
      <c r="C739" s="170" t="s">
        <v>832</v>
      </c>
      <c r="D739" s="170" t="s">
        <v>145</v>
      </c>
      <c r="E739" s="171" t="s">
        <v>4932</v>
      </c>
      <c r="F739" s="172" t="s">
        <v>4933</v>
      </c>
      <c r="G739" s="173" t="s">
        <v>1980</v>
      </c>
      <c r="H739" s="174">
        <v>1814.979</v>
      </c>
      <c r="I739" s="175"/>
      <c r="J739" s="176">
        <f t="shared" si="260"/>
        <v>0</v>
      </c>
      <c r="K739" s="172" t="s">
        <v>1286</v>
      </c>
      <c r="L739" s="52"/>
      <c r="M739" s="177" t="s">
        <v>20</v>
      </c>
      <c r="N739" s="178" t="s">
        <v>45</v>
      </c>
      <c r="O739" s="33"/>
      <c r="P739" s="179">
        <f t="shared" si="261"/>
        <v>0</v>
      </c>
      <c r="Q739" s="179">
        <v>0</v>
      </c>
      <c r="R739" s="179">
        <f t="shared" si="262"/>
        <v>0</v>
      </c>
      <c r="S739" s="179">
        <v>0</v>
      </c>
      <c r="T739" s="180">
        <f t="shared" si="263"/>
        <v>0</v>
      </c>
      <c r="AR739" s="15" t="s">
        <v>143</v>
      </c>
      <c r="AT739" s="15" t="s">
        <v>145</v>
      </c>
      <c r="AU739" s="15" t="s">
        <v>22</v>
      </c>
      <c r="AY739" s="15" t="s">
        <v>144</v>
      </c>
      <c r="BE739" s="181">
        <f t="shared" si="264"/>
        <v>0</v>
      </c>
      <c r="BF739" s="181">
        <f t="shared" si="265"/>
        <v>0</v>
      </c>
      <c r="BG739" s="181">
        <f t="shared" si="266"/>
        <v>0</v>
      </c>
      <c r="BH739" s="181">
        <f t="shared" si="267"/>
        <v>0</v>
      </c>
      <c r="BI739" s="181">
        <f t="shared" si="268"/>
        <v>0</v>
      </c>
      <c r="BJ739" s="15" t="s">
        <v>22</v>
      </c>
      <c r="BK739" s="181">
        <f t="shared" si="269"/>
        <v>0</v>
      </c>
      <c r="BL739" s="15" t="s">
        <v>143</v>
      </c>
      <c r="BM739" s="15" t="s">
        <v>4934</v>
      </c>
    </row>
    <row r="740" spans="2:65" s="1" customFormat="1" ht="22.5" customHeight="1">
      <c r="B740" s="32"/>
      <c r="C740" s="170" t="s">
        <v>835</v>
      </c>
      <c r="D740" s="170" t="s">
        <v>145</v>
      </c>
      <c r="E740" s="171" t="s">
        <v>3483</v>
      </c>
      <c r="F740" s="172" t="s">
        <v>3484</v>
      </c>
      <c r="G740" s="173" t="s">
        <v>1980</v>
      </c>
      <c r="H740" s="174">
        <v>1814.979</v>
      </c>
      <c r="I740" s="175"/>
      <c r="J740" s="176">
        <f t="shared" si="260"/>
        <v>0</v>
      </c>
      <c r="K740" s="172" t="s">
        <v>149</v>
      </c>
      <c r="L740" s="52"/>
      <c r="M740" s="177" t="s">
        <v>20</v>
      </c>
      <c r="N740" s="178" t="s">
        <v>45</v>
      </c>
      <c r="O740" s="33"/>
      <c r="P740" s="179">
        <f t="shared" si="261"/>
        <v>0</v>
      </c>
      <c r="Q740" s="179">
        <v>0</v>
      </c>
      <c r="R740" s="179">
        <f t="shared" si="262"/>
        <v>0</v>
      </c>
      <c r="S740" s="179">
        <v>0</v>
      </c>
      <c r="T740" s="180">
        <f t="shared" si="263"/>
        <v>0</v>
      </c>
      <c r="AR740" s="15" t="s">
        <v>143</v>
      </c>
      <c r="AT740" s="15" t="s">
        <v>145</v>
      </c>
      <c r="AU740" s="15" t="s">
        <v>22</v>
      </c>
      <c r="AY740" s="15" t="s">
        <v>144</v>
      </c>
      <c r="BE740" s="181">
        <f t="shared" si="264"/>
        <v>0</v>
      </c>
      <c r="BF740" s="181">
        <f t="shared" si="265"/>
        <v>0</v>
      </c>
      <c r="BG740" s="181">
        <f t="shared" si="266"/>
        <v>0</v>
      </c>
      <c r="BH740" s="181">
        <f t="shared" si="267"/>
        <v>0</v>
      </c>
      <c r="BI740" s="181">
        <f t="shared" si="268"/>
        <v>0</v>
      </c>
      <c r="BJ740" s="15" t="s">
        <v>22</v>
      </c>
      <c r="BK740" s="181">
        <f t="shared" si="269"/>
        <v>0</v>
      </c>
      <c r="BL740" s="15" t="s">
        <v>143</v>
      </c>
      <c r="BM740" s="15" t="s">
        <v>4935</v>
      </c>
    </row>
    <row r="741" spans="2:65" s="1" customFormat="1" ht="22.5" customHeight="1">
      <c r="B741" s="32"/>
      <c r="C741" s="170" t="s">
        <v>840</v>
      </c>
      <c r="D741" s="170" t="s">
        <v>145</v>
      </c>
      <c r="E741" s="171" t="s">
        <v>4936</v>
      </c>
      <c r="F741" s="172" t="s">
        <v>4937</v>
      </c>
      <c r="G741" s="173" t="s">
        <v>1586</v>
      </c>
      <c r="H741" s="174">
        <v>4033.286</v>
      </c>
      <c r="I741" s="175"/>
      <c r="J741" s="176">
        <f t="shared" si="260"/>
        <v>0</v>
      </c>
      <c r="K741" s="172" t="s">
        <v>1286</v>
      </c>
      <c r="L741" s="52"/>
      <c r="M741" s="177" t="s">
        <v>20</v>
      </c>
      <c r="N741" s="178" t="s">
        <v>45</v>
      </c>
      <c r="O741" s="33"/>
      <c r="P741" s="179">
        <f t="shared" si="261"/>
        <v>0</v>
      </c>
      <c r="Q741" s="179">
        <v>0</v>
      </c>
      <c r="R741" s="179">
        <f t="shared" si="262"/>
        <v>0</v>
      </c>
      <c r="S741" s="179">
        <v>0</v>
      </c>
      <c r="T741" s="180">
        <f t="shared" si="263"/>
        <v>0</v>
      </c>
      <c r="AR741" s="15" t="s">
        <v>143</v>
      </c>
      <c r="AT741" s="15" t="s">
        <v>145</v>
      </c>
      <c r="AU741" s="15" t="s">
        <v>22</v>
      </c>
      <c r="AY741" s="15" t="s">
        <v>144</v>
      </c>
      <c r="BE741" s="181">
        <f t="shared" si="264"/>
        <v>0</v>
      </c>
      <c r="BF741" s="181">
        <f t="shared" si="265"/>
        <v>0</v>
      </c>
      <c r="BG741" s="181">
        <f t="shared" si="266"/>
        <v>0</v>
      </c>
      <c r="BH741" s="181">
        <f t="shared" si="267"/>
        <v>0</v>
      </c>
      <c r="BI741" s="181">
        <f t="shared" si="268"/>
        <v>0</v>
      </c>
      <c r="BJ741" s="15" t="s">
        <v>22</v>
      </c>
      <c r="BK741" s="181">
        <f t="shared" si="269"/>
        <v>0</v>
      </c>
      <c r="BL741" s="15" t="s">
        <v>143</v>
      </c>
      <c r="BM741" s="15" t="s">
        <v>4938</v>
      </c>
    </row>
    <row r="742" spans="2:65" s="1" customFormat="1" ht="22.5" customHeight="1">
      <c r="B742" s="32"/>
      <c r="C742" s="170" t="s">
        <v>844</v>
      </c>
      <c r="D742" s="170" t="s">
        <v>145</v>
      </c>
      <c r="E742" s="171" t="s">
        <v>4939</v>
      </c>
      <c r="F742" s="172" t="s">
        <v>4940</v>
      </c>
      <c r="G742" s="173" t="s">
        <v>192</v>
      </c>
      <c r="H742" s="174">
        <v>1.2</v>
      </c>
      <c r="I742" s="175"/>
      <c r="J742" s="176">
        <f t="shared" si="260"/>
        <v>0</v>
      </c>
      <c r="K742" s="172" t="s">
        <v>1286</v>
      </c>
      <c r="L742" s="52"/>
      <c r="M742" s="177" t="s">
        <v>20</v>
      </c>
      <c r="N742" s="178" t="s">
        <v>45</v>
      </c>
      <c r="O742" s="33"/>
      <c r="P742" s="179">
        <f t="shared" si="261"/>
        <v>0</v>
      </c>
      <c r="Q742" s="179">
        <v>0</v>
      </c>
      <c r="R742" s="179">
        <f t="shared" si="262"/>
        <v>0</v>
      </c>
      <c r="S742" s="179">
        <v>0</v>
      </c>
      <c r="T742" s="180">
        <f t="shared" si="263"/>
        <v>0</v>
      </c>
      <c r="AR742" s="15" t="s">
        <v>143</v>
      </c>
      <c r="AT742" s="15" t="s">
        <v>145</v>
      </c>
      <c r="AU742" s="15" t="s">
        <v>22</v>
      </c>
      <c r="AY742" s="15" t="s">
        <v>144</v>
      </c>
      <c r="BE742" s="181">
        <f t="shared" si="264"/>
        <v>0</v>
      </c>
      <c r="BF742" s="181">
        <f t="shared" si="265"/>
        <v>0</v>
      </c>
      <c r="BG742" s="181">
        <f t="shared" si="266"/>
        <v>0</v>
      </c>
      <c r="BH742" s="181">
        <f t="shared" si="267"/>
        <v>0</v>
      </c>
      <c r="BI742" s="181">
        <f t="shared" si="268"/>
        <v>0</v>
      </c>
      <c r="BJ742" s="15" t="s">
        <v>22</v>
      </c>
      <c r="BK742" s="181">
        <f t="shared" si="269"/>
        <v>0</v>
      </c>
      <c r="BL742" s="15" t="s">
        <v>143</v>
      </c>
      <c r="BM742" s="15" t="s">
        <v>4941</v>
      </c>
    </row>
    <row r="743" spans="2:65" s="1" customFormat="1" ht="22.5" customHeight="1">
      <c r="B743" s="32"/>
      <c r="C743" s="170" t="s">
        <v>848</v>
      </c>
      <c r="D743" s="170" t="s">
        <v>145</v>
      </c>
      <c r="E743" s="171" t="s">
        <v>4942</v>
      </c>
      <c r="F743" s="172" t="s">
        <v>4943</v>
      </c>
      <c r="G743" s="173" t="s">
        <v>192</v>
      </c>
      <c r="H743" s="174">
        <v>0.6</v>
      </c>
      <c r="I743" s="175"/>
      <c r="J743" s="176">
        <f t="shared" si="260"/>
        <v>0</v>
      </c>
      <c r="K743" s="172" t="s">
        <v>1286</v>
      </c>
      <c r="L743" s="52"/>
      <c r="M743" s="177" t="s">
        <v>20</v>
      </c>
      <c r="N743" s="178" t="s">
        <v>45</v>
      </c>
      <c r="O743" s="33"/>
      <c r="P743" s="179">
        <f t="shared" si="261"/>
        <v>0</v>
      </c>
      <c r="Q743" s="179">
        <v>0</v>
      </c>
      <c r="R743" s="179">
        <f t="shared" si="262"/>
        <v>0</v>
      </c>
      <c r="S743" s="179">
        <v>0</v>
      </c>
      <c r="T743" s="180">
        <f t="shared" si="263"/>
        <v>0</v>
      </c>
      <c r="AR743" s="15" t="s">
        <v>143</v>
      </c>
      <c r="AT743" s="15" t="s">
        <v>145</v>
      </c>
      <c r="AU743" s="15" t="s">
        <v>22</v>
      </c>
      <c r="AY743" s="15" t="s">
        <v>144</v>
      </c>
      <c r="BE743" s="181">
        <f t="shared" si="264"/>
        <v>0</v>
      </c>
      <c r="BF743" s="181">
        <f t="shared" si="265"/>
        <v>0</v>
      </c>
      <c r="BG743" s="181">
        <f t="shared" si="266"/>
        <v>0</v>
      </c>
      <c r="BH743" s="181">
        <f t="shared" si="267"/>
        <v>0</v>
      </c>
      <c r="BI743" s="181">
        <f t="shared" si="268"/>
        <v>0</v>
      </c>
      <c r="BJ743" s="15" t="s">
        <v>22</v>
      </c>
      <c r="BK743" s="181">
        <f t="shared" si="269"/>
        <v>0</v>
      </c>
      <c r="BL743" s="15" t="s">
        <v>143</v>
      </c>
      <c r="BM743" s="15" t="s">
        <v>4944</v>
      </c>
    </row>
    <row r="744" spans="2:65" s="1" customFormat="1" ht="22.5" customHeight="1">
      <c r="B744" s="32"/>
      <c r="C744" s="170" t="s">
        <v>852</v>
      </c>
      <c r="D744" s="170" t="s">
        <v>145</v>
      </c>
      <c r="E744" s="171" t="s">
        <v>4945</v>
      </c>
      <c r="F744" s="172" t="s">
        <v>4946</v>
      </c>
      <c r="G744" s="173" t="s">
        <v>192</v>
      </c>
      <c r="H744" s="174">
        <v>0.2</v>
      </c>
      <c r="I744" s="175"/>
      <c r="J744" s="176">
        <f t="shared" si="260"/>
        <v>0</v>
      </c>
      <c r="K744" s="172" t="s">
        <v>1286</v>
      </c>
      <c r="L744" s="52"/>
      <c r="M744" s="177" t="s">
        <v>20</v>
      </c>
      <c r="N744" s="178" t="s">
        <v>45</v>
      </c>
      <c r="O744" s="33"/>
      <c r="P744" s="179">
        <f t="shared" si="261"/>
        <v>0</v>
      </c>
      <c r="Q744" s="179">
        <v>0</v>
      </c>
      <c r="R744" s="179">
        <f t="shared" si="262"/>
        <v>0</v>
      </c>
      <c r="S744" s="179">
        <v>0</v>
      </c>
      <c r="T744" s="180">
        <f t="shared" si="263"/>
        <v>0</v>
      </c>
      <c r="AR744" s="15" t="s">
        <v>143</v>
      </c>
      <c r="AT744" s="15" t="s">
        <v>145</v>
      </c>
      <c r="AU744" s="15" t="s">
        <v>22</v>
      </c>
      <c r="AY744" s="15" t="s">
        <v>144</v>
      </c>
      <c r="BE744" s="181">
        <f t="shared" si="264"/>
        <v>0</v>
      </c>
      <c r="BF744" s="181">
        <f t="shared" si="265"/>
        <v>0</v>
      </c>
      <c r="BG744" s="181">
        <f t="shared" si="266"/>
        <v>0</v>
      </c>
      <c r="BH744" s="181">
        <f t="shared" si="267"/>
        <v>0</v>
      </c>
      <c r="BI744" s="181">
        <f t="shared" si="268"/>
        <v>0</v>
      </c>
      <c r="BJ744" s="15" t="s">
        <v>22</v>
      </c>
      <c r="BK744" s="181">
        <f t="shared" si="269"/>
        <v>0</v>
      </c>
      <c r="BL744" s="15" t="s">
        <v>143</v>
      </c>
      <c r="BM744" s="15" t="s">
        <v>4947</v>
      </c>
    </row>
    <row r="745" spans="2:65" s="1" customFormat="1" ht="22.5" customHeight="1">
      <c r="B745" s="32"/>
      <c r="C745" s="170" t="s">
        <v>856</v>
      </c>
      <c r="D745" s="170" t="s">
        <v>145</v>
      </c>
      <c r="E745" s="171" t="s">
        <v>4948</v>
      </c>
      <c r="F745" s="172" t="s">
        <v>4949</v>
      </c>
      <c r="G745" s="173" t="s">
        <v>192</v>
      </c>
      <c r="H745" s="174">
        <v>50</v>
      </c>
      <c r="I745" s="175"/>
      <c r="J745" s="176">
        <f t="shared" si="260"/>
        <v>0</v>
      </c>
      <c r="K745" s="172" t="s">
        <v>1286</v>
      </c>
      <c r="L745" s="52"/>
      <c r="M745" s="177" t="s">
        <v>20</v>
      </c>
      <c r="N745" s="182" t="s">
        <v>45</v>
      </c>
      <c r="O745" s="183"/>
      <c r="P745" s="184">
        <f t="shared" si="261"/>
        <v>0</v>
      </c>
      <c r="Q745" s="184">
        <v>0</v>
      </c>
      <c r="R745" s="184">
        <f t="shared" si="262"/>
        <v>0</v>
      </c>
      <c r="S745" s="184">
        <v>0</v>
      </c>
      <c r="T745" s="185">
        <f t="shared" si="263"/>
        <v>0</v>
      </c>
      <c r="AR745" s="15" t="s">
        <v>143</v>
      </c>
      <c r="AT745" s="15" t="s">
        <v>145</v>
      </c>
      <c r="AU745" s="15" t="s">
        <v>22</v>
      </c>
      <c r="AY745" s="15" t="s">
        <v>144</v>
      </c>
      <c r="BE745" s="181">
        <f t="shared" si="264"/>
        <v>0</v>
      </c>
      <c r="BF745" s="181">
        <f t="shared" si="265"/>
        <v>0</v>
      </c>
      <c r="BG745" s="181">
        <f t="shared" si="266"/>
        <v>0</v>
      </c>
      <c r="BH745" s="181">
        <f t="shared" si="267"/>
        <v>0</v>
      </c>
      <c r="BI745" s="181">
        <f t="shared" si="268"/>
        <v>0</v>
      </c>
      <c r="BJ745" s="15" t="s">
        <v>22</v>
      </c>
      <c r="BK745" s="181">
        <f t="shared" si="269"/>
        <v>0</v>
      </c>
      <c r="BL745" s="15" t="s">
        <v>143</v>
      </c>
      <c r="BM745" s="15" t="s">
        <v>4950</v>
      </c>
    </row>
    <row r="746" spans="2:12" s="1" customFormat="1" ht="6.95" customHeight="1">
      <c r="B746" s="47"/>
      <c r="C746" s="48"/>
      <c r="D746" s="48"/>
      <c r="E746" s="48"/>
      <c r="F746" s="48"/>
      <c r="G746" s="48"/>
      <c r="H746" s="48"/>
      <c r="I746" s="126"/>
      <c r="J746" s="48"/>
      <c r="K746" s="48"/>
      <c r="L746" s="52"/>
    </row>
  </sheetData>
  <sheetProtection password="CC35" sheet="1" objects="1" scenarios="1" formatColumns="0" formatRows="0" sort="0" autoFilter="0"/>
  <autoFilter ref="C109:K109"/>
  <mergeCells count="9">
    <mergeCell ref="E100:H100"/>
    <mergeCell ref="E102:H102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tooltip="Krycí list soupisu" display="1) Krycí list soupisu"/>
    <hyperlink ref="G1:H1" location="C54" tooltip="Rekapitulace" display="2) Rekapitulace"/>
    <hyperlink ref="J1" location="C109" tooltip="Soupis prací" display="3) Soupis prací"/>
    <hyperlink ref="L1:V1" location="'Rekapitulace stavby'!C2" tooltip="Rekapitulace stavby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94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02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3"/>
      <c r="B1" s="262"/>
      <c r="C1" s="262"/>
      <c r="D1" s="261" t="s">
        <v>1</v>
      </c>
      <c r="E1" s="262"/>
      <c r="F1" s="263" t="s">
        <v>4989</v>
      </c>
      <c r="G1" s="267" t="s">
        <v>4990</v>
      </c>
      <c r="H1" s="267"/>
      <c r="I1" s="268"/>
      <c r="J1" s="263" t="s">
        <v>4991</v>
      </c>
      <c r="K1" s="261" t="s">
        <v>104</v>
      </c>
      <c r="L1" s="263" t="s">
        <v>4992</v>
      </c>
      <c r="M1" s="263"/>
      <c r="N1" s="263"/>
      <c r="O1" s="263"/>
      <c r="P1" s="263"/>
      <c r="Q1" s="263"/>
      <c r="R1" s="263"/>
      <c r="S1" s="263"/>
      <c r="T1" s="263"/>
      <c r="U1" s="259"/>
      <c r="V1" s="259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</row>
    <row r="2" spans="3:46" ht="36.95" customHeight="1"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17"/>
      <c r="AT2" s="15" t="s">
        <v>103</v>
      </c>
    </row>
    <row r="3" spans="2:46" ht="6.95" customHeight="1">
      <c r="B3" s="16"/>
      <c r="C3" s="17"/>
      <c r="D3" s="17"/>
      <c r="E3" s="17"/>
      <c r="F3" s="17"/>
      <c r="G3" s="17"/>
      <c r="H3" s="17"/>
      <c r="I3" s="103"/>
      <c r="J3" s="17"/>
      <c r="K3" s="18"/>
      <c r="AT3" s="15" t="s">
        <v>82</v>
      </c>
    </row>
    <row r="4" spans="2:46" ht="36.95" customHeight="1">
      <c r="B4" s="19"/>
      <c r="C4" s="20"/>
      <c r="D4" s="21" t="s">
        <v>105</v>
      </c>
      <c r="E4" s="20"/>
      <c r="F4" s="20"/>
      <c r="G4" s="20"/>
      <c r="H4" s="20"/>
      <c r="I4" s="104"/>
      <c r="J4" s="20"/>
      <c r="K4" s="22"/>
      <c r="M4" s="23" t="s">
        <v>10</v>
      </c>
      <c r="AT4" s="15" t="s">
        <v>4</v>
      </c>
    </row>
    <row r="5" spans="2:11" ht="6.95" customHeight="1">
      <c r="B5" s="19"/>
      <c r="C5" s="20"/>
      <c r="D5" s="20"/>
      <c r="E5" s="20"/>
      <c r="F5" s="20"/>
      <c r="G5" s="20"/>
      <c r="H5" s="20"/>
      <c r="I5" s="104"/>
      <c r="J5" s="20"/>
      <c r="K5" s="22"/>
    </row>
    <row r="6" spans="2:11" ht="13.5">
      <c r="B6" s="19"/>
      <c r="C6" s="20"/>
      <c r="D6" s="28" t="s">
        <v>16</v>
      </c>
      <c r="E6" s="20"/>
      <c r="F6" s="20"/>
      <c r="G6" s="20"/>
      <c r="H6" s="20"/>
      <c r="I6" s="104"/>
      <c r="J6" s="20"/>
      <c r="K6" s="22"/>
    </row>
    <row r="7" spans="2:11" ht="22.5" customHeight="1">
      <c r="B7" s="19"/>
      <c r="C7" s="20"/>
      <c r="D7" s="20"/>
      <c r="E7" s="255" t="str">
        <f>'Rekapitulace stavby'!K6</f>
        <v>CENTRUM DUŠEVNÍHO ZDRAVÍ, NA NIVÁCH 57</v>
      </c>
      <c r="F7" s="221"/>
      <c r="G7" s="221"/>
      <c r="H7" s="221"/>
      <c r="I7" s="104"/>
      <c r="J7" s="20"/>
      <c r="K7" s="22"/>
    </row>
    <row r="8" spans="2:11" s="1" customFormat="1" ht="13.5">
      <c r="B8" s="32"/>
      <c r="C8" s="33"/>
      <c r="D8" s="28" t="s">
        <v>106</v>
      </c>
      <c r="E8" s="33"/>
      <c r="F8" s="33"/>
      <c r="G8" s="33"/>
      <c r="H8" s="33"/>
      <c r="I8" s="105"/>
      <c r="J8" s="33"/>
      <c r="K8" s="36"/>
    </row>
    <row r="9" spans="2:11" s="1" customFormat="1" ht="36.95" customHeight="1">
      <c r="B9" s="32"/>
      <c r="C9" s="33"/>
      <c r="D9" s="33"/>
      <c r="E9" s="256" t="s">
        <v>4951</v>
      </c>
      <c r="F9" s="228"/>
      <c r="G9" s="228"/>
      <c r="H9" s="228"/>
      <c r="I9" s="105"/>
      <c r="J9" s="33"/>
      <c r="K9" s="36"/>
    </row>
    <row r="10" spans="2:11" s="1" customFormat="1" ht="13.5">
      <c r="B10" s="32"/>
      <c r="C10" s="33"/>
      <c r="D10" s="33"/>
      <c r="E10" s="33"/>
      <c r="F10" s="33"/>
      <c r="G10" s="33"/>
      <c r="H10" s="33"/>
      <c r="I10" s="105"/>
      <c r="J10" s="33"/>
      <c r="K10" s="36"/>
    </row>
    <row r="11" spans="2:11" s="1" customFormat="1" ht="14.45" customHeight="1">
      <c r="B11" s="32"/>
      <c r="C11" s="33"/>
      <c r="D11" s="28" t="s">
        <v>19</v>
      </c>
      <c r="E11" s="33"/>
      <c r="F11" s="26" t="s">
        <v>20</v>
      </c>
      <c r="G11" s="33"/>
      <c r="H11" s="33"/>
      <c r="I11" s="106" t="s">
        <v>21</v>
      </c>
      <c r="J11" s="26" t="s">
        <v>20</v>
      </c>
      <c r="K11" s="36"/>
    </row>
    <row r="12" spans="2:11" s="1" customFormat="1" ht="14.45" customHeight="1">
      <c r="B12" s="32"/>
      <c r="C12" s="33"/>
      <c r="D12" s="28" t="s">
        <v>23</v>
      </c>
      <c r="E12" s="33"/>
      <c r="F12" s="26" t="s">
        <v>24</v>
      </c>
      <c r="G12" s="33"/>
      <c r="H12" s="33"/>
      <c r="I12" s="106" t="s">
        <v>25</v>
      </c>
      <c r="J12" s="107" t="str">
        <f>'Rekapitulace stavby'!AN8</f>
        <v>23. 2. 2018</v>
      </c>
      <c r="K12" s="36"/>
    </row>
    <row r="13" spans="2:11" s="1" customFormat="1" ht="10.9" customHeight="1">
      <c r="B13" s="32"/>
      <c r="C13" s="33"/>
      <c r="D13" s="33"/>
      <c r="E13" s="33"/>
      <c r="F13" s="33"/>
      <c r="G13" s="33"/>
      <c r="H13" s="33"/>
      <c r="I13" s="105"/>
      <c r="J13" s="33"/>
      <c r="K13" s="36"/>
    </row>
    <row r="14" spans="2:11" s="1" customFormat="1" ht="14.45" customHeight="1">
      <c r="B14" s="32"/>
      <c r="C14" s="33"/>
      <c r="D14" s="28" t="s">
        <v>29</v>
      </c>
      <c r="E14" s="33"/>
      <c r="F14" s="33"/>
      <c r="G14" s="33"/>
      <c r="H14" s="33"/>
      <c r="I14" s="106" t="s">
        <v>30</v>
      </c>
      <c r="J14" s="26" t="s">
        <v>20</v>
      </c>
      <c r="K14" s="36"/>
    </row>
    <row r="15" spans="2:11" s="1" customFormat="1" ht="18" customHeight="1">
      <c r="B15" s="32"/>
      <c r="C15" s="33"/>
      <c r="D15" s="33"/>
      <c r="E15" s="26" t="s">
        <v>31</v>
      </c>
      <c r="F15" s="33"/>
      <c r="G15" s="33"/>
      <c r="H15" s="33"/>
      <c r="I15" s="106" t="s">
        <v>32</v>
      </c>
      <c r="J15" s="26" t="s">
        <v>20</v>
      </c>
      <c r="K15" s="36"/>
    </row>
    <row r="16" spans="2:11" s="1" customFormat="1" ht="6.95" customHeight="1">
      <c r="B16" s="32"/>
      <c r="C16" s="33"/>
      <c r="D16" s="33"/>
      <c r="E16" s="33"/>
      <c r="F16" s="33"/>
      <c r="G16" s="33"/>
      <c r="H16" s="33"/>
      <c r="I16" s="105"/>
      <c r="J16" s="33"/>
      <c r="K16" s="36"/>
    </row>
    <row r="17" spans="2:11" s="1" customFormat="1" ht="14.45" customHeight="1">
      <c r="B17" s="32"/>
      <c r="C17" s="33"/>
      <c r="D17" s="28" t="s">
        <v>33</v>
      </c>
      <c r="E17" s="33"/>
      <c r="F17" s="33"/>
      <c r="G17" s="33"/>
      <c r="H17" s="33"/>
      <c r="I17" s="106" t="s">
        <v>30</v>
      </c>
      <c r="J17" s="26" t="str">
        <f>IF('Rekapitulace stavby'!AN13="Vyplň údaj","",IF('Rekapitulace stavby'!AN13="","",'Rekapitulace stavby'!AN13))</f>
        <v/>
      </c>
      <c r="K17" s="36"/>
    </row>
    <row r="18" spans="2:11" s="1" customFormat="1" ht="18" customHeight="1">
      <c r="B18" s="32"/>
      <c r="C18" s="33"/>
      <c r="D18" s="33"/>
      <c r="E18" s="26" t="str">
        <f>IF('Rekapitulace stavby'!E14="Vyplň údaj","",IF('Rekapitulace stavby'!E14="","",'Rekapitulace stavby'!E14))</f>
        <v/>
      </c>
      <c r="F18" s="33"/>
      <c r="G18" s="33"/>
      <c r="H18" s="33"/>
      <c r="I18" s="106" t="s">
        <v>32</v>
      </c>
      <c r="J18" s="26" t="str">
        <f>IF('Rekapitulace stavby'!AN14="Vyplň údaj","",IF('Rekapitulace stavby'!AN14="","",'Rekapitulace stavby'!AN14))</f>
        <v/>
      </c>
      <c r="K18" s="36"/>
    </row>
    <row r="19" spans="2:11" s="1" customFormat="1" ht="6.95" customHeight="1">
      <c r="B19" s="32"/>
      <c r="C19" s="33"/>
      <c r="D19" s="33"/>
      <c r="E19" s="33"/>
      <c r="F19" s="33"/>
      <c r="G19" s="33"/>
      <c r="H19" s="33"/>
      <c r="I19" s="105"/>
      <c r="J19" s="33"/>
      <c r="K19" s="36"/>
    </row>
    <row r="20" spans="2:11" s="1" customFormat="1" ht="14.45" customHeight="1">
      <c r="B20" s="32"/>
      <c r="C20" s="33"/>
      <c r="D20" s="28" t="s">
        <v>35</v>
      </c>
      <c r="E20" s="33"/>
      <c r="F20" s="33"/>
      <c r="G20" s="33"/>
      <c r="H20" s="33"/>
      <c r="I20" s="106" t="s">
        <v>30</v>
      </c>
      <c r="J20" s="26" t="s">
        <v>20</v>
      </c>
      <c r="K20" s="36"/>
    </row>
    <row r="21" spans="2:11" s="1" customFormat="1" ht="18" customHeight="1">
      <c r="B21" s="32"/>
      <c r="C21" s="33"/>
      <c r="D21" s="33"/>
      <c r="E21" s="26" t="s">
        <v>36</v>
      </c>
      <c r="F21" s="33"/>
      <c r="G21" s="33"/>
      <c r="H21" s="33"/>
      <c r="I21" s="106" t="s">
        <v>32</v>
      </c>
      <c r="J21" s="26" t="s">
        <v>20</v>
      </c>
      <c r="K21" s="36"/>
    </row>
    <row r="22" spans="2:11" s="1" customFormat="1" ht="6.95" customHeight="1">
      <c r="B22" s="32"/>
      <c r="C22" s="33"/>
      <c r="D22" s="33"/>
      <c r="E22" s="33"/>
      <c r="F22" s="33"/>
      <c r="G22" s="33"/>
      <c r="H22" s="33"/>
      <c r="I22" s="105"/>
      <c r="J22" s="33"/>
      <c r="K22" s="36"/>
    </row>
    <row r="23" spans="2:11" s="1" customFormat="1" ht="14.45" customHeight="1">
      <c r="B23" s="32"/>
      <c r="C23" s="33"/>
      <c r="D23" s="28" t="s">
        <v>38</v>
      </c>
      <c r="E23" s="33"/>
      <c r="F23" s="33"/>
      <c r="G23" s="33"/>
      <c r="H23" s="33"/>
      <c r="I23" s="105"/>
      <c r="J23" s="33"/>
      <c r="K23" s="36"/>
    </row>
    <row r="24" spans="2:11" s="6" customFormat="1" ht="22.5" customHeight="1">
      <c r="B24" s="108"/>
      <c r="C24" s="109"/>
      <c r="D24" s="109"/>
      <c r="E24" s="224" t="s">
        <v>20</v>
      </c>
      <c r="F24" s="257"/>
      <c r="G24" s="257"/>
      <c r="H24" s="257"/>
      <c r="I24" s="110"/>
      <c r="J24" s="109"/>
      <c r="K24" s="111"/>
    </row>
    <row r="25" spans="2:11" s="1" customFormat="1" ht="6.95" customHeight="1">
      <c r="B25" s="32"/>
      <c r="C25" s="33"/>
      <c r="D25" s="33"/>
      <c r="E25" s="33"/>
      <c r="F25" s="33"/>
      <c r="G25" s="33"/>
      <c r="H25" s="33"/>
      <c r="I25" s="105"/>
      <c r="J25" s="33"/>
      <c r="K25" s="36"/>
    </row>
    <row r="26" spans="2:11" s="1" customFormat="1" ht="6.95" customHeight="1">
      <c r="B26" s="32"/>
      <c r="C26" s="33"/>
      <c r="D26" s="77"/>
      <c r="E26" s="77"/>
      <c r="F26" s="77"/>
      <c r="G26" s="77"/>
      <c r="H26" s="77"/>
      <c r="I26" s="112"/>
      <c r="J26" s="77"/>
      <c r="K26" s="113"/>
    </row>
    <row r="27" spans="2:11" s="1" customFormat="1" ht="25.35" customHeight="1">
      <c r="B27" s="32"/>
      <c r="C27" s="33"/>
      <c r="D27" s="114" t="s">
        <v>40</v>
      </c>
      <c r="E27" s="33"/>
      <c r="F27" s="33"/>
      <c r="G27" s="33"/>
      <c r="H27" s="33"/>
      <c r="I27" s="105"/>
      <c r="J27" s="115">
        <f>ROUND(J82,2)</f>
        <v>0</v>
      </c>
      <c r="K27" s="36"/>
    </row>
    <row r="28" spans="2:11" s="1" customFormat="1" ht="6.95" customHeight="1">
      <c r="B28" s="32"/>
      <c r="C28" s="33"/>
      <c r="D28" s="77"/>
      <c r="E28" s="77"/>
      <c r="F28" s="77"/>
      <c r="G28" s="77"/>
      <c r="H28" s="77"/>
      <c r="I28" s="112"/>
      <c r="J28" s="77"/>
      <c r="K28" s="113"/>
    </row>
    <row r="29" spans="2:11" s="1" customFormat="1" ht="14.45" customHeight="1">
      <c r="B29" s="32"/>
      <c r="C29" s="33"/>
      <c r="D29" s="33"/>
      <c r="E29" s="33"/>
      <c r="F29" s="37" t="s">
        <v>42</v>
      </c>
      <c r="G29" s="33"/>
      <c r="H29" s="33"/>
      <c r="I29" s="116" t="s">
        <v>41</v>
      </c>
      <c r="J29" s="37" t="s">
        <v>43</v>
      </c>
      <c r="K29" s="36"/>
    </row>
    <row r="30" spans="2:11" s="1" customFormat="1" ht="14.45" customHeight="1">
      <c r="B30" s="32"/>
      <c r="C30" s="33"/>
      <c r="D30" s="40" t="s">
        <v>44</v>
      </c>
      <c r="E30" s="40" t="s">
        <v>45</v>
      </c>
      <c r="F30" s="117">
        <f>ROUND(SUM(BE82:BE93),2)</f>
        <v>0</v>
      </c>
      <c r="G30" s="33"/>
      <c r="H30" s="33"/>
      <c r="I30" s="118">
        <v>0.21</v>
      </c>
      <c r="J30" s="117">
        <f>ROUND(ROUND((SUM(BE82:BE93)),2)*I30,2)</f>
        <v>0</v>
      </c>
      <c r="K30" s="36"/>
    </row>
    <row r="31" spans="2:11" s="1" customFormat="1" ht="14.45" customHeight="1">
      <c r="B31" s="32"/>
      <c r="C31" s="33"/>
      <c r="D31" s="33"/>
      <c r="E31" s="40" t="s">
        <v>46</v>
      </c>
      <c r="F31" s="117">
        <f>ROUND(SUM(BF82:BF93),2)</f>
        <v>0</v>
      </c>
      <c r="G31" s="33"/>
      <c r="H31" s="33"/>
      <c r="I31" s="118">
        <v>0.15</v>
      </c>
      <c r="J31" s="117">
        <f>ROUND(ROUND((SUM(BF82:BF93)),2)*I31,2)</f>
        <v>0</v>
      </c>
      <c r="K31" s="36"/>
    </row>
    <row r="32" spans="2:11" s="1" customFormat="1" ht="14.45" customHeight="1" hidden="1">
      <c r="B32" s="32"/>
      <c r="C32" s="33"/>
      <c r="D32" s="33"/>
      <c r="E32" s="40" t="s">
        <v>47</v>
      </c>
      <c r="F32" s="117">
        <f>ROUND(SUM(BG82:BG93),2)</f>
        <v>0</v>
      </c>
      <c r="G32" s="33"/>
      <c r="H32" s="33"/>
      <c r="I32" s="118">
        <v>0.21</v>
      </c>
      <c r="J32" s="117">
        <v>0</v>
      </c>
      <c r="K32" s="36"/>
    </row>
    <row r="33" spans="2:11" s="1" customFormat="1" ht="14.45" customHeight="1" hidden="1">
      <c r="B33" s="32"/>
      <c r="C33" s="33"/>
      <c r="D33" s="33"/>
      <c r="E33" s="40" t="s">
        <v>48</v>
      </c>
      <c r="F33" s="117">
        <f>ROUND(SUM(BH82:BH93),2)</f>
        <v>0</v>
      </c>
      <c r="G33" s="33"/>
      <c r="H33" s="33"/>
      <c r="I33" s="118">
        <v>0.15</v>
      </c>
      <c r="J33" s="117">
        <v>0</v>
      </c>
      <c r="K33" s="36"/>
    </row>
    <row r="34" spans="2:11" s="1" customFormat="1" ht="14.45" customHeight="1" hidden="1">
      <c r="B34" s="32"/>
      <c r="C34" s="33"/>
      <c r="D34" s="33"/>
      <c r="E34" s="40" t="s">
        <v>49</v>
      </c>
      <c r="F34" s="117">
        <f>ROUND(SUM(BI82:BI93),2)</f>
        <v>0</v>
      </c>
      <c r="G34" s="33"/>
      <c r="H34" s="33"/>
      <c r="I34" s="118">
        <v>0</v>
      </c>
      <c r="J34" s="117">
        <v>0</v>
      </c>
      <c r="K34" s="36"/>
    </row>
    <row r="35" spans="2:11" s="1" customFormat="1" ht="6.95" customHeight="1">
      <c r="B35" s="32"/>
      <c r="C35" s="33"/>
      <c r="D35" s="33"/>
      <c r="E35" s="33"/>
      <c r="F35" s="33"/>
      <c r="G35" s="33"/>
      <c r="H35" s="33"/>
      <c r="I35" s="105"/>
      <c r="J35" s="33"/>
      <c r="K35" s="36"/>
    </row>
    <row r="36" spans="2:11" s="1" customFormat="1" ht="25.35" customHeight="1">
      <c r="B36" s="32"/>
      <c r="C36" s="119"/>
      <c r="D36" s="120" t="s">
        <v>50</v>
      </c>
      <c r="E36" s="71"/>
      <c r="F36" s="71"/>
      <c r="G36" s="121" t="s">
        <v>51</v>
      </c>
      <c r="H36" s="122" t="s">
        <v>52</v>
      </c>
      <c r="I36" s="123"/>
      <c r="J36" s="124">
        <f>SUM(J27:J34)</f>
        <v>0</v>
      </c>
      <c r="K36" s="125"/>
    </row>
    <row r="37" spans="2:11" s="1" customFormat="1" ht="14.45" customHeight="1">
      <c r="B37" s="47"/>
      <c r="C37" s="48"/>
      <c r="D37" s="48"/>
      <c r="E37" s="48"/>
      <c r="F37" s="48"/>
      <c r="G37" s="48"/>
      <c r="H37" s="48"/>
      <c r="I37" s="126"/>
      <c r="J37" s="48"/>
      <c r="K37" s="49"/>
    </row>
    <row r="41" spans="2:11" s="1" customFormat="1" ht="6.95" customHeight="1">
      <c r="B41" s="127"/>
      <c r="C41" s="128"/>
      <c r="D41" s="128"/>
      <c r="E41" s="128"/>
      <c r="F41" s="128"/>
      <c r="G41" s="128"/>
      <c r="H41" s="128"/>
      <c r="I41" s="129"/>
      <c r="J41" s="128"/>
      <c r="K41" s="130"/>
    </row>
    <row r="42" spans="2:11" s="1" customFormat="1" ht="36.95" customHeight="1">
      <c r="B42" s="32"/>
      <c r="C42" s="21" t="s">
        <v>108</v>
      </c>
      <c r="D42" s="33"/>
      <c r="E42" s="33"/>
      <c r="F42" s="33"/>
      <c r="G42" s="33"/>
      <c r="H42" s="33"/>
      <c r="I42" s="105"/>
      <c r="J42" s="33"/>
      <c r="K42" s="36"/>
    </row>
    <row r="43" spans="2:11" s="1" customFormat="1" ht="6.95" customHeight="1">
      <c r="B43" s="32"/>
      <c r="C43" s="33"/>
      <c r="D43" s="33"/>
      <c r="E43" s="33"/>
      <c r="F43" s="33"/>
      <c r="G43" s="33"/>
      <c r="H43" s="33"/>
      <c r="I43" s="105"/>
      <c r="J43" s="33"/>
      <c r="K43" s="36"/>
    </row>
    <row r="44" spans="2:11" s="1" customFormat="1" ht="14.45" customHeight="1">
      <c r="B44" s="32"/>
      <c r="C44" s="28" t="s">
        <v>16</v>
      </c>
      <c r="D44" s="33"/>
      <c r="E44" s="33"/>
      <c r="F44" s="33"/>
      <c r="G44" s="33"/>
      <c r="H44" s="33"/>
      <c r="I44" s="105"/>
      <c r="J44" s="33"/>
      <c r="K44" s="36"/>
    </row>
    <row r="45" spans="2:11" s="1" customFormat="1" ht="22.5" customHeight="1">
      <c r="B45" s="32"/>
      <c r="C45" s="33"/>
      <c r="D45" s="33"/>
      <c r="E45" s="255" t="str">
        <f>E7</f>
        <v>CENTRUM DUŠEVNÍHO ZDRAVÍ, NA NIVÁCH 57</v>
      </c>
      <c r="F45" s="228"/>
      <c r="G45" s="228"/>
      <c r="H45" s="228"/>
      <c r="I45" s="105"/>
      <c r="J45" s="33"/>
      <c r="K45" s="36"/>
    </row>
    <row r="46" spans="2:11" s="1" customFormat="1" ht="14.45" customHeight="1">
      <c r="B46" s="32"/>
      <c r="C46" s="28" t="s">
        <v>106</v>
      </c>
      <c r="D46" s="33"/>
      <c r="E46" s="33"/>
      <c r="F46" s="33"/>
      <c r="G46" s="33"/>
      <c r="H46" s="33"/>
      <c r="I46" s="105"/>
      <c r="J46" s="33"/>
      <c r="K46" s="36"/>
    </row>
    <row r="47" spans="2:11" s="1" customFormat="1" ht="23.25" customHeight="1">
      <c r="B47" s="32"/>
      <c r="C47" s="33"/>
      <c r="D47" s="33"/>
      <c r="E47" s="256" t="str">
        <f>E9</f>
        <v>08 - Vedlejší rozpočtové náklady</v>
      </c>
      <c r="F47" s="228"/>
      <c r="G47" s="228"/>
      <c r="H47" s="228"/>
      <c r="I47" s="105"/>
      <c r="J47" s="33"/>
      <c r="K47" s="36"/>
    </row>
    <row r="48" spans="2:11" s="1" customFormat="1" ht="6.95" customHeight="1">
      <c r="B48" s="32"/>
      <c r="C48" s="33"/>
      <c r="D48" s="33"/>
      <c r="E48" s="33"/>
      <c r="F48" s="33"/>
      <c r="G48" s="33"/>
      <c r="H48" s="33"/>
      <c r="I48" s="105"/>
      <c r="J48" s="33"/>
      <c r="K48" s="36"/>
    </row>
    <row r="49" spans="2:11" s="1" customFormat="1" ht="18" customHeight="1">
      <c r="B49" s="32"/>
      <c r="C49" s="28" t="s">
        <v>23</v>
      </c>
      <c r="D49" s="33"/>
      <c r="E49" s="33"/>
      <c r="F49" s="26" t="str">
        <f>F12</f>
        <v>TRUTNOV</v>
      </c>
      <c r="G49" s="33"/>
      <c r="H49" s="33"/>
      <c r="I49" s="106" t="s">
        <v>25</v>
      </c>
      <c r="J49" s="107" t="str">
        <f>IF(J12="","",J12)</f>
        <v>23. 2. 2018</v>
      </c>
      <c r="K49" s="36"/>
    </row>
    <row r="50" spans="2:11" s="1" customFormat="1" ht="6.95" customHeight="1">
      <c r="B50" s="32"/>
      <c r="C50" s="33"/>
      <c r="D50" s="33"/>
      <c r="E50" s="33"/>
      <c r="F50" s="33"/>
      <c r="G50" s="33"/>
      <c r="H50" s="33"/>
      <c r="I50" s="105"/>
      <c r="J50" s="33"/>
      <c r="K50" s="36"/>
    </row>
    <row r="51" spans="2:11" s="1" customFormat="1" ht="13.5">
      <c r="B51" s="32"/>
      <c r="C51" s="28" t="s">
        <v>29</v>
      </c>
      <c r="D51" s="33"/>
      <c r="E51" s="33"/>
      <c r="F51" s="26" t="str">
        <f>E15</f>
        <v>SDRUŽENÍ OZDRAVOVEN A LÉČEBEN OKRESU TRUTNOV</v>
      </c>
      <c r="G51" s="33"/>
      <c r="H51" s="33"/>
      <c r="I51" s="106" t="s">
        <v>35</v>
      </c>
      <c r="J51" s="26" t="str">
        <f>E21</f>
        <v>ATELIER PAVLÍČEK</v>
      </c>
      <c r="K51" s="36"/>
    </row>
    <row r="52" spans="2:11" s="1" customFormat="1" ht="14.45" customHeight="1">
      <c r="B52" s="32"/>
      <c r="C52" s="28" t="s">
        <v>33</v>
      </c>
      <c r="D52" s="33"/>
      <c r="E52" s="33"/>
      <c r="F52" s="26" t="str">
        <f>IF(E18="","",E18)</f>
        <v/>
      </c>
      <c r="G52" s="33"/>
      <c r="H52" s="33"/>
      <c r="I52" s="105"/>
      <c r="J52" s="33"/>
      <c r="K52" s="36"/>
    </row>
    <row r="53" spans="2:11" s="1" customFormat="1" ht="10.35" customHeight="1">
      <c r="B53" s="32"/>
      <c r="C53" s="33"/>
      <c r="D53" s="33"/>
      <c r="E53" s="33"/>
      <c r="F53" s="33"/>
      <c r="G53" s="33"/>
      <c r="H53" s="33"/>
      <c r="I53" s="105"/>
      <c r="J53" s="33"/>
      <c r="K53" s="36"/>
    </row>
    <row r="54" spans="2:11" s="1" customFormat="1" ht="29.25" customHeight="1">
      <c r="B54" s="32"/>
      <c r="C54" s="131" t="s">
        <v>109</v>
      </c>
      <c r="D54" s="119"/>
      <c r="E54" s="119"/>
      <c r="F54" s="119"/>
      <c r="G54" s="119"/>
      <c r="H54" s="119"/>
      <c r="I54" s="132"/>
      <c r="J54" s="133" t="s">
        <v>110</v>
      </c>
      <c r="K54" s="134"/>
    </row>
    <row r="55" spans="2:11" s="1" customFormat="1" ht="10.35" customHeight="1">
      <c r="B55" s="32"/>
      <c r="C55" s="33"/>
      <c r="D55" s="33"/>
      <c r="E55" s="33"/>
      <c r="F55" s="33"/>
      <c r="G55" s="33"/>
      <c r="H55" s="33"/>
      <c r="I55" s="105"/>
      <c r="J55" s="33"/>
      <c r="K55" s="36"/>
    </row>
    <row r="56" spans="2:47" s="1" customFormat="1" ht="29.25" customHeight="1">
      <c r="B56" s="32"/>
      <c r="C56" s="135" t="s">
        <v>111</v>
      </c>
      <c r="D56" s="33"/>
      <c r="E56" s="33"/>
      <c r="F56" s="33"/>
      <c r="G56" s="33"/>
      <c r="H56" s="33"/>
      <c r="I56" s="105"/>
      <c r="J56" s="115">
        <f>J82</f>
        <v>0</v>
      </c>
      <c r="K56" s="36"/>
      <c r="AU56" s="15" t="s">
        <v>112</v>
      </c>
    </row>
    <row r="57" spans="2:11" s="7" customFormat="1" ht="24.95" customHeight="1">
      <c r="B57" s="136"/>
      <c r="C57" s="137"/>
      <c r="D57" s="138" t="s">
        <v>4952</v>
      </c>
      <c r="E57" s="139"/>
      <c r="F57" s="139"/>
      <c r="G57" s="139"/>
      <c r="H57" s="139"/>
      <c r="I57" s="140"/>
      <c r="J57" s="141">
        <f>J83</f>
        <v>0</v>
      </c>
      <c r="K57" s="142"/>
    </row>
    <row r="58" spans="2:11" s="11" customFormat="1" ht="19.9" customHeight="1">
      <c r="B58" s="204"/>
      <c r="C58" s="205"/>
      <c r="D58" s="206" t="s">
        <v>4953</v>
      </c>
      <c r="E58" s="207"/>
      <c r="F58" s="207"/>
      <c r="G58" s="207"/>
      <c r="H58" s="207"/>
      <c r="I58" s="208"/>
      <c r="J58" s="209">
        <f>J84</f>
        <v>0</v>
      </c>
      <c r="K58" s="210"/>
    </row>
    <row r="59" spans="2:11" s="11" customFormat="1" ht="19.9" customHeight="1">
      <c r="B59" s="204"/>
      <c r="C59" s="205"/>
      <c r="D59" s="206" t="s">
        <v>4954</v>
      </c>
      <c r="E59" s="207"/>
      <c r="F59" s="207"/>
      <c r="G59" s="207"/>
      <c r="H59" s="207"/>
      <c r="I59" s="208"/>
      <c r="J59" s="209">
        <f>J86</f>
        <v>0</v>
      </c>
      <c r="K59" s="210"/>
    </row>
    <row r="60" spans="2:11" s="11" customFormat="1" ht="19.9" customHeight="1">
      <c r="B60" s="204"/>
      <c r="C60" s="205"/>
      <c r="D60" s="206" t="s">
        <v>4955</v>
      </c>
      <c r="E60" s="207"/>
      <c r="F60" s="207"/>
      <c r="G60" s="207"/>
      <c r="H60" s="207"/>
      <c r="I60" s="208"/>
      <c r="J60" s="209">
        <f>J88</f>
        <v>0</v>
      </c>
      <c r="K60" s="210"/>
    </row>
    <row r="61" spans="2:11" s="11" customFormat="1" ht="19.9" customHeight="1">
      <c r="B61" s="204"/>
      <c r="C61" s="205"/>
      <c r="D61" s="206" t="s">
        <v>4956</v>
      </c>
      <c r="E61" s="207"/>
      <c r="F61" s="207"/>
      <c r="G61" s="207"/>
      <c r="H61" s="207"/>
      <c r="I61" s="208"/>
      <c r="J61" s="209">
        <f>J90</f>
        <v>0</v>
      </c>
      <c r="K61" s="210"/>
    </row>
    <row r="62" spans="2:11" s="11" customFormat="1" ht="19.9" customHeight="1">
      <c r="B62" s="204"/>
      <c r="C62" s="205"/>
      <c r="D62" s="206" t="s">
        <v>4957</v>
      </c>
      <c r="E62" s="207"/>
      <c r="F62" s="207"/>
      <c r="G62" s="207"/>
      <c r="H62" s="207"/>
      <c r="I62" s="208"/>
      <c r="J62" s="209">
        <f>J92</f>
        <v>0</v>
      </c>
      <c r="K62" s="210"/>
    </row>
    <row r="63" spans="2:11" s="1" customFormat="1" ht="21.75" customHeight="1">
      <c r="B63" s="32"/>
      <c r="C63" s="33"/>
      <c r="D63" s="33"/>
      <c r="E63" s="33"/>
      <c r="F63" s="33"/>
      <c r="G63" s="33"/>
      <c r="H63" s="33"/>
      <c r="I63" s="105"/>
      <c r="J63" s="33"/>
      <c r="K63" s="36"/>
    </row>
    <row r="64" spans="2:11" s="1" customFormat="1" ht="6.95" customHeight="1">
      <c r="B64" s="47"/>
      <c r="C64" s="48"/>
      <c r="D64" s="48"/>
      <c r="E64" s="48"/>
      <c r="F64" s="48"/>
      <c r="G64" s="48"/>
      <c r="H64" s="48"/>
      <c r="I64" s="126"/>
      <c r="J64" s="48"/>
      <c r="K64" s="49"/>
    </row>
    <row r="68" spans="2:12" s="1" customFormat="1" ht="6.95" customHeight="1">
      <c r="B68" s="50"/>
      <c r="C68" s="51"/>
      <c r="D68" s="51"/>
      <c r="E68" s="51"/>
      <c r="F68" s="51"/>
      <c r="G68" s="51"/>
      <c r="H68" s="51"/>
      <c r="I68" s="129"/>
      <c r="J68" s="51"/>
      <c r="K68" s="51"/>
      <c r="L68" s="52"/>
    </row>
    <row r="69" spans="2:12" s="1" customFormat="1" ht="36.95" customHeight="1">
      <c r="B69" s="32"/>
      <c r="C69" s="53" t="s">
        <v>127</v>
      </c>
      <c r="D69" s="54"/>
      <c r="E69" s="54"/>
      <c r="F69" s="54"/>
      <c r="G69" s="54"/>
      <c r="H69" s="54"/>
      <c r="I69" s="143"/>
      <c r="J69" s="54"/>
      <c r="K69" s="54"/>
      <c r="L69" s="52"/>
    </row>
    <row r="70" spans="2:12" s="1" customFormat="1" ht="6.95" customHeight="1">
      <c r="B70" s="32"/>
      <c r="C70" s="54"/>
      <c r="D70" s="54"/>
      <c r="E70" s="54"/>
      <c r="F70" s="54"/>
      <c r="G70" s="54"/>
      <c r="H70" s="54"/>
      <c r="I70" s="143"/>
      <c r="J70" s="54"/>
      <c r="K70" s="54"/>
      <c r="L70" s="52"/>
    </row>
    <row r="71" spans="2:12" s="1" customFormat="1" ht="14.45" customHeight="1">
      <c r="B71" s="32"/>
      <c r="C71" s="56" t="s">
        <v>16</v>
      </c>
      <c r="D71" s="54"/>
      <c r="E71" s="54"/>
      <c r="F71" s="54"/>
      <c r="G71" s="54"/>
      <c r="H71" s="54"/>
      <c r="I71" s="143"/>
      <c r="J71" s="54"/>
      <c r="K71" s="54"/>
      <c r="L71" s="52"/>
    </row>
    <row r="72" spans="2:12" s="1" customFormat="1" ht="22.5" customHeight="1">
      <c r="B72" s="32"/>
      <c r="C72" s="54"/>
      <c r="D72" s="54"/>
      <c r="E72" s="258" t="str">
        <f>E7</f>
        <v>CENTRUM DUŠEVNÍHO ZDRAVÍ, NA NIVÁCH 57</v>
      </c>
      <c r="F72" s="239"/>
      <c r="G72" s="239"/>
      <c r="H72" s="239"/>
      <c r="I72" s="143"/>
      <c r="J72" s="54"/>
      <c r="K72" s="54"/>
      <c r="L72" s="52"/>
    </row>
    <row r="73" spans="2:12" s="1" customFormat="1" ht="14.45" customHeight="1">
      <c r="B73" s="32"/>
      <c r="C73" s="56" t="s">
        <v>106</v>
      </c>
      <c r="D73" s="54"/>
      <c r="E73" s="54"/>
      <c r="F73" s="54"/>
      <c r="G73" s="54"/>
      <c r="H73" s="54"/>
      <c r="I73" s="143"/>
      <c r="J73" s="54"/>
      <c r="K73" s="54"/>
      <c r="L73" s="52"/>
    </row>
    <row r="74" spans="2:12" s="1" customFormat="1" ht="23.25" customHeight="1">
      <c r="B74" s="32"/>
      <c r="C74" s="54"/>
      <c r="D74" s="54"/>
      <c r="E74" s="236" t="str">
        <f>E9</f>
        <v>08 - Vedlejší rozpočtové náklady</v>
      </c>
      <c r="F74" s="239"/>
      <c r="G74" s="239"/>
      <c r="H74" s="239"/>
      <c r="I74" s="143"/>
      <c r="J74" s="54"/>
      <c r="K74" s="54"/>
      <c r="L74" s="52"/>
    </row>
    <row r="75" spans="2:12" s="1" customFormat="1" ht="6.95" customHeight="1">
      <c r="B75" s="32"/>
      <c r="C75" s="54"/>
      <c r="D75" s="54"/>
      <c r="E75" s="54"/>
      <c r="F75" s="54"/>
      <c r="G75" s="54"/>
      <c r="H75" s="54"/>
      <c r="I75" s="143"/>
      <c r="J75" s="54"/>
      <c r="K75" s="54"/>
      <c r="L75" s="52"/>
    </row>
    <row r="76" spans="2:12" s="1" customFormat="1" ht="18" customHeight="1">
      <c r="B76" s="32"/>
      <c r="C76" s="56" t="s">
        <v>23</v>
      </c>
      <c r="D76" s="54"/>
      <c r="E76" s="54"/>
      <c r="F76" s="144" t="str">
        <f>F12</f>
        <v>TRUTNOV</v>
      </c>
      <c r="G76" s="54"/>
      <c r="H76" s="54"/>
      <c r="I76" s="145" t="s">
        <v>25</v>
      </c>
      <c r="J76" s="64" t="str">
        <f>IF(J12="","",J12)</f>
        <v>23. 2. 2018</v>
      </c>
      <c r="K76" s="54"/>
      <c r="L76" s="52"/>
    </row>
    <row r="77" spans="2:12" s="1" customFormat="1" ht="6.95" customHeight="1">
      <c r="B77" s="32"/>
      <c r="C77" s="54"/>
      <c r="D77" s="54"/>
      <c r="E77" s="54"/>
      <c r="F77" s="54"/>
      <c r="G77" s="54"/>
      <c r="H77" s="54"/>
      <c r="I77" s="143"/>
      <c r="J77" s="54"/>
      <c r="K77" s="54"/>
      <c r="L77" s="52"/>
    </row>
    <row r="78" spans="2:12" s="1" customFormat="1" ht="13.5">
      <c r="B78" s="32"/>
      <c r="C78" s="56" t="s">
        <v>29</v>
      </c>
      <c r="D78" s="54"/>
      <c r="E78" s="54"/>
      <c r="F78" s="144" t="str">
        <f>E15</f>
        <v>SDRUŽENÍ OZDRAVOVEN A LÉČEBEN OKRESU TRUTNOV</v>
      </c>
      <c r="G78" s="54"/>
      <c r="H78" s="54"/>
      <c r="I78" s="145" t="s">
        <v>35</v>
      </c>
      <c r="J78" s="144" t="str">
        <f>E21</f>
        <v>ATELIER PAVLÍČEK</v>
      </c>
      <c r="K78" s="54"/>
      <c r="L78" s="52"/>
    </row>
    <row r="79" spans="2:12" s="1" customFormat="1" ht="14.45" customHeight="1">
      <c r="B79" s="32"/>
      <c r="C79" s="56" t="s">
        <v>33</v>
      </c>
      <c r="D79" s="54"/>
      <c r="E79" s="54"/>
      <c r="F79" s="144" t="str">
        <f>IF(E18="","",E18)</f>
        <v/>
      </c>
      <c r="G79" s="54"/>
      <c r="H79" s="54"/>
      <c r="I79" s="143"/>
      <c r="J79" s="54"/>
      <c r="K79" s="54"/>
      <c r="L79" s="52"/>
    </row>
    <row r="80" spans="2:12" s="1" customFormat="1" ht="10.35" customHeight="1">
      <c r="B80" s="32"/>
      <c r="C80" s="54"/>
      <c r="D80" s="54"/>
      <c r="E80" s="54"/>
      <c r="F80" s="54"/>
      <c r="G80" s="54"/>
      <c r="H80" s="54"/>
      <c r="I80" s="143"/>
      <c r="J80" s="54"/>
      <c r="K80" s="54"/>
      <c r="L80" s="52"/>
    </row>
    <row r="81" spans="2:20" s="8" customFormat="1" ht="29.25" customHeight="1">
      <c r="B81" s="146"/>
      <c r="C81" s="147" t="s">
        <v>128</v>
      </c>
      <c r="D81" s="148" t="s">
        <v>59</v>
      </c>
      <c r="E81" s="148" t="s">
        <v>55</v>
      </c>
      <c r="F81" s="148" t="s">
        <v>129</v>
      </c>
      <c r="G81" s="148" t="s">
        <v>130</v>
      </c>
      <c r="H81" s="148" t="s">
        <v>131</v>
      </c>
      <c r="I81" s="149" t="s">
        <v>132</v>
      </c>
      <c r="J81" s="148" t="s">
        <v>110</v>
      </c>
      <c r="K81" s="150" t="s">
        <v>133</v>
      </c>
      <c r="L81" s="151"/>
      <c r="M81" s="73" t="s">
        <v>134</v>
      </c>
      <c r="N81" s="74" t="s">
        <v>44</v>
      </c>
      <c r="O81" s="74" t="s">
        <v>135</v>
      </c>
      <c r="P81" s="74" t="s">
        <v>136</v>
      </c>
      <c r="Q81" s="74" t="s">
        <v>137</v>
      </c>
      <c r="R81" s="74" t="s">
        <v>138</v>
      </c>
      <c r="S81" s="74" t="s">
        <v>139</v>
      </c>
      <c r="T81" s="75" t="s">
        <v>140</v>
      </c>
    </row>
    <row r="82" spans="2:63" s="1" customFormat="1" ht="29.25" customHeight="1">
      <c r="B82" s="32"/>
      <c r="C82" s="79" t="s">
        <v>111</v>
      </c>
      <c r="D82" s="54"/>
      <c r="E82" s="54"/>
      <c r="F82" s="54"/>
      <c r="G82" s="54"/>
      <c r="H82" s="54"/>
      <c r="I82" s="143"/>
      <c r="J82" s="152">
        <f>BK82</f>
        <v>0</v>
      </c>
      <c r="K82" s="54"/>
      <c r="L82" s="52"/>
      <c r="M82" s="76"/>
      <c r="N82" s="77"/>
      <c r="O82" s="77"/>
      <c r="P82" s="153">
        <f>P83</f>
        <v>0</v>
      </c>
      <c r="Q82" s="77"/>
      <c r="R82" s="153">
        <f>R83</f>
        <v>0</v>
      </c>
      <c r="S82" s="77"/>
      <c r="T82" s="154">
        <f>T83</f>
        <v>0</v>
      </c>
      <c r="AT82" s="15" t="s">
        <v>73</v>
      </c>
      <c r="AU82" s="15" t="s">
        <v>112</v>
      </c>
      <c r="BK82" s="155">
        <f>BK83</f>
        <v>0</v>
      </c>
    </row>
    <row r="83" spans="2:63" s="9" customFormat="1" ht="37.35" customHeight="1">
      <c r="B83" s="156"/>
      <c r="C83" s="157"/>
      <c r="D83" s="211" t="s">
        <v>73</v>
      </c>
      <c r="E83" s="212" t="s">
        <v>4958</v>
      </c>
      <c r="F83" s="212" t="s">
        <v>102</v>
      </c>
      <c r="G83" s="157"/>
      <c r="H83" s="157"/>
      <c r="I83" s="160"/>
      <c r="J83" s="213">
        <f>BK83</f>
        <v>0</v>
      </c>
      <c r="K83" s="157"/>
      <c r="L83" s="162"/>
      <c r="M83" s="163"/>
      <c r="N83" s="164"/>
      <c r="O83" s="164"/>
      <c r="P83" s="165">
        <f>P84+P86+P88+P90+P92</f>
        <v>0</v>
      </c>
      <c r="Q83" s="164"/>
      <c r="R83" s="165">
        <f>R84+R86+R88+R90+R92</f>
        <v>0</v>
      </c>
      <c r="S83" s="164"/>
      <c r="T83" s="166">
        <f>T84+T86+T88+T90+T92</f>
        <v>0</v>
      </c>
      <c r="AR83" s="167" t="s">
        <v>162</v>
      </c>
      <c r="AT83" s="168" t="s">
        <v>73</v>
      </c>
      <c r="AU83" s="168" t="s">
        <v>74</v>
      </c>
      <c r="AY83" s="167" t="s">
        <v>144</v>
      </c>
      <c r="BK83" s="169">
        <f>BK84+BK86+BK88+BK90+BK92</f>
        <v>0</v>
      </c>
    </row>
    <row r="84" spans="2:63" s="9" customFormat="1" ht="19.9" customHeight="1">
      <c r="B84" s="156"/>
      <c r="C84" s="157"/>
      <c r="D84" s="158" t="s">
        <v>73</v>
      </c>
      <c r="E84" s="214" t="s">
        <v>4959</v>
      </c>
      <c r="F84" s="214" t="s">
        <v>4960</v>
      </c>
      <c r="G84" s="157"/>
      <c r="H84" s="157"/>
      <c r="I84" s="160"/>
      <c r="J84" s="215">
        <f>BK84</f>
        <v>0</v>
      </c>
      <c r="K84" s="157"/>
      <c r="L84" s="162"/>
      <c r="M84" s="163"/>
      <c r="N84" s="164"/>
      <c r="O84" s="164"/>
      <c r="P84" s="165">
        <f>P85</f>
        <v>0</v>
      </c>
      <c r="Q84" s="164"/>
      <c r="R84" s="165">
        <f>R85</f>
        <v>0</v>
      </c>
      <c r="S84" s="164"/>
      <c r="T84" s="166">
        <f>T85</f>
        <v>0</v>
      </c>
      <c r="AR84" s="167" t="s">
        <v>162</v>
      </c>
      <c r="AT84" s="168" t="s">
        <v>73</v>
      </c>
      <c r="AU84" s="168" t="s">
        <v>22</v>
      </c>
      <c r="AY84" s="167" t="s">
        <v>144</v>
      </c>
      <c r="BK84" s="169">
        <f>BK85</f>
        <v>0</v>
      </c>
    </row>
    <row r="85" spans="2:65" s="1" customFormat="1" ht="31.5" customHeight="1">
      <c r="B85" s="32"/>
      <c r="C85" s="170" t="s">
        <v>22</v>
      </c>
      <c r="D85" s="170" t="s">
        <v>145</v>
      </c>
      <c r="E85" s="171" t="s">
        <v>4961</v>
      </c>
      <c r="F85" s="172" t="s">
        <v>4962</v>
      </c>
      <c r="G85" s="173" t="s">
        <v>376</v>
      </c>
      <c r="H85" s="174">
        <v>1</v>
      </c>
      <c r="I85" s="175"/>
      <c r="J85" s="176">
        <f>ROUND(I85*H85,2)</f>
        <v>0</v>
      </c>
      <c r="K85" s="172" t="s">
        <v>4963</v>
      </c>
      <c r="L85" s="52"/>
      <c r="M85" s="177" t="s">
        <v>20</v>
      </c>
      <c r="N85" s="178" t="s">
        <v>45</v>
      </c>
      <c r="O85" s="33"/>
      <c r="P85" s="179">
        <f>O85*H85</f>
        <v>0</v>
      </c>
      <c r="Q85" s="179">
        <v>0</v>
      </c>
      <c r="R85" s="179">
        <f>Q85*H85</f>
        <v>0</v>
      </c>
      <c r="S85" s="179">
        <v>0</v>
      </c>
      <c r="T85" s="180">
        <f>S85*H85</f>
        <v>0</v>
      </c>
      <c r="AR85" s="15" t="s">
        <v>4964</v>
      </c>
      <c r="AT85" s="15" t="s">
        <v>145</v>
      </c>
      <c r="AU85" s="15" t="s">
        <v>82</v>
      </c>
      <c r="AY85" s="15" t="s">
        <v>144</v>
      </c>
      <c r="BE85" s="181">
        <f>IF(N85="základní",J85,0)</f>
        <v>0</v>
      </c>
      <c r="BF85" s="181">
        <f>IF(N85="snížená",J85,0)</f>
        <v>0</v>
      </c>
      <c r="BG85" s="181">
        <f>IF(N85="zákl. přenesená",J85,0)</f>
        <v>0</v>
      </c>
      <c r="BH85" s="181">
        <f>IF(N85="sníž. přenesená",J85,0)</f>
        <v>0</v>
      </c>
      <c r="BI85" s="181">
        <f>IF(N85="nulová",J85,0)</f>
        <v>0</v>
      </c>
      <c r="BJ85" s="15" t="s">
        <v>22</v>
      </c>
      <c r="BK85" s="181">
        <f>ROUND(I85*H85,2)</f>
        <v>0</v>
      </c>
      <c r="BL85" s="15" t="s">
        <v>4964</v>
      </c>
      <c r="BM85" s="15" t="s">
        <v>4965</v>
      </c>
    </row>
    <row r="86" spans="2:63" s="9" customFormat="1" ht="29.85" customHeight="1">
      <c r="B86" s="156"/>
      <c r="C86" s="157"/>
      <c r="D86" s="158" t="s">
        <v>73</v>
      </c>
      <c r="E86" s="214" t="s">
        <v>4966</v>
      </c>
      <c r="F86" s="214" t="s">
        <v>4967</v>
      </c>
      <c r="G86" s="157"/>
      <c r="H86" s="157"/>
      <c r="I86" s="160"/>
      <c r="J86" s="215">
        <f>BK86</f>
        <v>0</v>
      </c>
      <c r="K86" s="157"/>
      <c r="L86" s="162"/>
      <c r="M86" s="163"/>
      <c r="N86" s="164"/>
      <c r="O86" s="164"/>
      <c r="P86" s="165">
        <f>P87</f>
        <v>0</v>
      </c>
      <c r="Q86" s="164"/>
      <c r="R86" s="165">
        <f>R87</f>
        <v>0</v>
      </c>
      <c r="S86" s="164"/>
      <c r="T86" s="166">
        <f>T87</f>
        <v>0</v>
      </c>
      <c r="AR86" s="167" t="s">
        <v>162</v>
      </c>
      <c r="AT86" s="168" t="s">
        <v>73</v>
      </c>
      <c r="AU86" s="168" t="s">
        <v>22</v>
      </c>
      <c r="AY86" s="167" t="s">
        <v>144</v>
      </c>
      <c r="BK86" s="169">
        <f>BK87</f>
        <v>0</v>
      </c>
    </row>
    <row r="87" spans="2:65" s="1" customFormat="1" ht="22.5" customHeight="1">
      <c r="B87" s="32"/>
      <c r="C87" s="170" t="s">
        <v>82</v>
      </c>
      <c r="D87" s="170" t="s">
        <v>145</v>
      </c>
      <c r="E87" s="171" t="s">
        <v>4968</v>
      </c>
      <c r="F87" s="172" t="s">
        <v>4969</v>
      </c>
      <c r="G87" s="173" t="s">
        <v>376</v>
      </c>
      <c r="H87" s="174">
        <v>1</v>
      </c>
      <c r="I87" s="175"/>
      <c r="J87" s="176">
        <f>ROUND(I87*H87,2)</f>
        <v>0</v>
      </c>
      <c r="K87" s="172" t="s">
        <v>4963</v>
      </c>
      <c r="L87" s="52"/>
      <c r="M87" s="177" t="s">
        <v>20</v>
      </c>
      <c r="N87" s="178" t="s">
        <v>45</v>
      </c>
      <c r="O87" s="33"/>
      <c r="P87" s="179">
        <f>O87*H87</f>
        <v>0</v>
      </c>
      <c r="Q87" s="179">
        <v>0</v>
      </c>
      <c r="R87" s="179">
        <f>Q87*H87</f>
        <v>0</v>
      </c>
      <c r="S87" s="179">
        <v>0</v>
      </c>
      <c r="T87" s="180">
        <f>S87*H87</f>
        <v>0</v>
      </c>
      <c r="AR87" s="15" t="s">
        <v>4964</v>
      </c>
      <c r="AT87" s="15" t="s">
        <v>145</v>
      </c>
      <c r="AU87" s="15" t="s">
        <v>82</v>
      </c>
      <c r="AY87" s="15" t="s">
        <v>144</v>
      </c>
      <c r="BE87" s="181">
        <f>IF(N87="základní",J87,0)</f>
        <v>0</v>
      </c>
      <c r="BF87" s="181">
        <f>IF(N87="snížená",J87,0)</f>
        <v>0</v>
      </c>
      <c r="BG87" s="181">
        <f>IF(N87="zákl. přenesená",J87,0)</f>
        <v>0</v>
      </c>
      <c r="BH87" s="181">
        <f>IF(N87="sníž. přenesená",J87,0)</f>
        <v>0</v>
      </c>
      <c r="BI87" s="181">
        <f>IF(N87="nulová",J87,0)</f>
        <v>0</v>
      </c>
      <c r="BJ87" s="15" t="s">
        <v>22</v>
      </c>
      <c r="BK87" s="181">
        <f>ROUND(I87*H87,2)</f>
        <v>0</v>
      </c>
      <c r="BL87" s="15" t="s">
        <v>4964</v>
      </c>
      <c r="BM87" s="15" t="s">
        <v>4970</v>
      </c>
    </row>
    <row r="88" spans="2:63" s="9" customFormat="1" ht="29.85" customHeight="1">
      <c r="B88" s="156"/>
      <c r="C88" s="157"/>
      <c r="D88" s="158" t="s">
        <v>73</v>
      </c>
      <c r="E88" s="214" t="s">
        <v>4971</v>
      </c>
      <c r="F88" s="214" t="s">
        <v>4972</v>
      </c>
      <c r="G88" s="157"/>
      <c r="H88" s="157"/>
      <c r="I88" s="160"/>
      <c r="J88" s="215">
        <f>BK88</f>
        <v>0</v>
      </c>
      <c r="K88" s="157"/>
      <c r="L88" s="162"/>
      <c r="M88" s="163"/>
      <c r="N88" s="164"/>
      <c r="O88" s="164"/>
      <c r="P88" s="165">
        <f>P89</f>
        <v>0</v>
      </c>
      <c r="Q88" s="164"/>
      <c r="R88" s="165">
        <f>R89</f>
        <v>0</v>
      </c>
      <c r="S88" s="164"/>
      <c r="T88" s="166">
        <f>T89</f>
        <v>0</v>
      </c>
      <c r="AR88" s="167" t="s">
        <v>162</v>
      </c>
      <c r="AT88" s="168" t="s">
        <v>73</v>
      </c>
      <c r="AU88" s="168" t="s">
        <v>22</v>
      </c>
      <c r="AY88" s="167" t="s">
        <v>144</v>
      </c>
      <c r="BK88" s="169">
        <f>BK89</f>
        <v>0</v>
      </c>
    </row>
    <row r="89" spans="2:65" s="1" customFormat="1" ht="22.5" customHeight="1">
      <c r="B89" s="32"/>
      <c r="C89" s="170" t="s">
        <v>155</v>
      </c>
      <c r="D89" s="170" t="s">
        <v>145</v>
      </c>
      <c r="E89" s="171" t="s">
        <v>4973</v>
      </c>
      <c r="F89" s="172" t="s">
        <v>4974</v>
      </c>
      <c r="G89" s="173" t="s">
        <v>376</v>
      </c>
      <c r="H89" s="174">
        <v>1</v>
      </c>
      <c r="I89" s="175"/>
      <c r="J89" s="176">
        <f>ROUND(I89*H89,2)</f>
        <v>0</v>
      </c>
      <c r="K89" s="172" t="s">
        <v>149</v>
      </c>
      <c r="L89" s="52"/>
      <c r="M89" s="177" t="s">
        <v>20</v>
      </c>
      <c r="N89" s="178" t="s">
        <v>45</v>
      </c>
      <c r="O89" s="33"/>
      <c r="P89" s="179">
        <f>O89*H89</f>
        <v>0</v>
      </c>
      <c r="Q89" s="179">
        <v>0</v>
      </c>
      <c r="R89" s="179">
        <f>Q89*H89</f>
        <v>0</v>
      </c>
      <c r="S89" s="179">
        <v>0</v>
      </c>
      <c r="T89" s="180">
        <f>S89*H89</f>
        <v>0</v>
      </c>
      <c r="AR89" s="15" t="s">
        <v>4964</v>
      </c>
      <c r="AT89" s="15" t="s">
        <v>145</v>
      </c>
      <c r="AU89" s="15" t="s">
        <v>82</v>
      </c>
      <c r="AY89" s="15" t="s">
        <v>144</v>
      </c>
      <c r="BE89" s="181">
        <f>IF(N89="základní",J89,0)</f>
        <v>0</v>
      </c>
      <c r="BF89" s="181">
        <f>IF(N89="snížená",J89,0)</f>
        <v>0</v>
      </c>
      <c r="BG89" s="181">
        <f>IF(N89="zákl. přenesená",J89,0)</f>
        <v>0</v>
      </c>
      <c r="BH89" s="181">
        <f>IF(N89="sníž. přenesená",J89,0)</f>
        <v>0</v>
      </c>
      <c r="BI89" s="181">
        <f>IF(N89="nulová",J89,0)</f>
        <v>0</v>
      </c>
      <c r="BJ89" s="15" t="s">
        <v>22</v>
      </c>
      <c r="BK89" s="181">
        <f>ROUND(I89*H89,2)</f>
        <v>0</v>
      </c>
      <c r="BL89" s="15" t="s">
        <v>4964</v>
      </c>
      <c r="BM89" s="15" t="s">
        <v>4975</v>
      </c>
    </row>
    <row r="90" spans="2:63" s="9" customFormat="1" ht="29.85" customHeight="1">
      <c r="B90" s="156"/>
      <c r="C90" s="157"/>
      <c r="D90" s="158" t="s">
        <v>73</v>
      </c>
      <c r="E90" s="214" t="s">
        <v>4976</v>
      </c>
      <c r="F90" s="214" t="s">
        <v>4977</v>
      </c>
      <c r="G90" s="157"/>
      <c r="H90" s="157"/>
      <c r="I90" s="160"/>
      <c r="J90" s="215">
        <f>BK90</f>
        <v>0</v>
      </c>
      <c r="K90" s="157"/>
      <c r="L90" s="162"/>
      <c r="M90" s="163"/>
      <c r="N90" s="164"/>
      <c r="O90" s="164"/>
      <c r="P90" s="165">
        <f>P91</f>
        <v>0</v>
      </c>
      <c r="Q90" s="164"/>
      <c r="R90" s="165">
        <f>R91</f>
        <v>0</v>
      </c>
      <c r="S90" s="164"/>
      <c r="T90" s="166">
        <f>T91</f>
        <v>0</v>
      </c>
      <c r="AR90" s="167" t="s">
        <v>162</v>
      </c>
      <c r="AT90" s="168" t="s">
        <v>73</v>
      </c>
      <c r="AU90" s="168" t="s">
        <v>22</v>
      </c>
      <c r="AY90" s="167" t="s">
        <v>144</v>
      </c>
      <c r="BK90" s="169">
        <f>BK91</f>
        <v>0</v>
      </c>
    </row>
    <row r="91" spans="2:65" s="1" customFormat="1" ht="22.5" customHeight="1">
      <c r="B91" s="32"/>
      <c r="C91" s="170" t="s">
        <v>143</v>
      </c>
      <c r="D91" s="170" t="s">
        <v>145</v>
      </c>
      <c r="E91" s="171" t="s">
        <v>4978</v>
      </c>
      <c r="F91" s="172" t="s">
        <v>4979</v>
      </c>
      <c r="G91" s="173" t="s">
        <v>376</v>
      </c>
      <c r="H91" s="174">
        <v>1</v>
      </c>
      <c r="I91" s="175"/>
      <c r="J91" s="176">
        <f>ROUND(I91*H91,2)</f>
        <v>0</v>
      </c>
      <c r="K91" s="172" t="s">
        <v>4963</v>
      </c>
      <c r="L91" s="52"/>
      <c r="M91" s="177" t="s">
        <v>20</v>
      </c>
      <c r="N91" s="178" t="s">
        <v>45</v>
      </c>
      <c r="O91" s="33"/>
      <c r="P91" s="179">
        <f>O91*H91</f>
        <v>0</v>
      </c>
      <c r="Q91" s="179">
        <v>0</v>
      </c>
      <c r="R91" s="179">
        <f>Q91*H91</f>
        <v>0</v>
      </c>
      <c r="S91" s="179">
        <v>0</v>
      </c>
      <c r="T91" s="180">
        <f>S91*H91</f>
        <v>0</v>
      </c>
      <c r="AR91" s="15" t="s">
        <v>4964</v>
      </c>
      <c r="AT91" s="15" t="s">
        <v>145</v>
      </c>
      <c r="AU91" s="15" t="s">
        <v>82</v>
      </c>
      <c r="AY91" s="15" t="s">
        <v>144</v>
      </c>
      <c r="BE91" s="181">
        <f>IF(N91="základní",J91,0)</f>
        <v>0</v>
      </c>
      <c r="BF91" s="181">
        <f>IF(N91="snížená",J91,0)</f>
        <v>0</v>
      </c>
      <c r="BG91" s="181">
        <f>IF(N91="zákl. přenesená",J91,0)</f>
        <v>0</v>
      </c>
      <c r="BH91" s="181">
        <f>IF(N91="sníž. přenesená",J91,0)</f>
        <v>0</v>
      </c>
      <c r="BI91" s="181">
        <f>IF(N91="nulová",J91,0)</f>
        <v>0</v>
      </c>
      <c r="BJ91" s="15" t="s">
        <v>22</v>
      </c>
      <c r="BK91" s="181">
        <f>ROUND(I91*H91,2)</f>
        <v>0</v>
      </c>
      <c r="BL91" s="15" t="s">
        <v>4964</v>
      </c>
      <c r="BM91" s="15" t="s">
        <v>4980</v>
      </c>
    </row>
    <row r="92" spans="2:63" s="9" customFormat="1" ht="29.85" customHeight="1">
      <c r="B92" s="156"/>
      <c r="C92" s="157"/>
      <c r="D92" s="158" t="s">
        <v>73</v>
      </c>
      <c r="E92" s="214" t="s">
        <v>4981</v>
      </c>
      <c r="F92" s="214" t="s">
        <v>4982</v>
      </c>
      <c r="G92" s="157"/>
      <c r="H92" s="157"/>
      <c r="I92" s="160"/>
      <c r="J92" s="215">
        <f>BK92</f>
        <v>0</v>
      </c>
      <c r="K92" s="157"/>
      <c r="L92" s="162"/>
      <c r="M92" s="163"/>
      <c r="N92" s="164"/>
      <c r="O92" s="164"/>
      <c r="P92" s="165">
        <f>P93</f>
        <v>0</v>
      </c>
      <c r="Q92" s="164"/>
      <c r="R92" s="165">
        <f>R93</f>
        <v>0</v>
      </c>
      <c r="S92" s="164"/>
      <c r="T92" s="166">
        <f>T93</f>
        <v>0</v>
      </c>
      <c r="AR92" s="167" t="s">
        <v>162</v>
      </c>
      <c r="AT92" s="168" t="s">
        <v>73</v>
      </c>
      <c r="AU92" s="168" t="s">
        <v>22</v>
      </c>
      <c r="AY92" s="167" t="s">
        <v>144</v>
      </c>
      <c r="BK92" s="169">
        <f>BK93</f>
        <v>0</v>
      </c>
    </row>
    <row r="93" spans="2:65" s="1" customFormat="1" ht="22.5" customHeight="1">
      <c r="B93" s="32"/>
      <c r="C93" s="170" t="s">
        <v>162</v>
      </c>
      <c r="D93" s="170" t="s">
        <v>145</v>
      </c>
      <c r="E93" s="171" t="s">
        <v>4983</v>
      </c>
      <c r="F93" s="172" t="s">
        <v>4984</v>
      </c>
      <c r="G93" s="173" t="s">
        <v>376</v>
      </c>
      <c r="H93" s="174">
        <v>1</v>
      </c>
      <c r="I93" s="175"/>
      <c r="J93" s="176">
        <f>ROUND(I93*H93,2)</f>
        <v>0</v>
      </c>
      <c r="K93" s="172" t="s">
        <v>4963</v>
      </c>
      <c r="L93" s="52"/>
      <c r="M93" s="177" t="s">
        <v>20</v>
      </c>
      <c r="N93" s="182" t="s">
        <v>45</v>
      </c>
      <c r="O93" s="183"/>
      <c r="P93" s="184">
        <f>O93*H93</f>
        <v>0</v>
      </c>
      <c r="Q93" s="184">
        <v>0</v>
      </c>
      <c r="R93" s="184">
        <f>Q93*H93</f>
        <v>0</v>
      </c>
      <c r="S93" s="184">
        <v>0</v>
      </c>
      <c r="T93" s="185">
        <f>S93*H93</f>
        <v>0</v>
      </c>
      <c r="AR93" s="15" t="s">
        <v>4964</v>
      </c>
      <c r="AT93" s="15" t="s">
        <v>145</v>
      </c>
      <c r="AU93" s="15" t="s">
        <v>82</v>
      </c>
      <c r="AY93" s="15" t="s">
        <v>144</v>
      </c>
      <c r="BE93" s="181">
        <f>IF(N93="základní",J93,0)</f>
        <v>0</v>
      </c>
      <c r="BF93" s="181">
        <f>IF(N93="snížená",J93,0)</f>
        <v>0</v>
      </c>
      <c r="BG93" s="181">
        <f>IF(N93="zákl. přenesená",J93,0)</f>
        <v>0</v>
      </c>
      <c r="BH93" s="181">
        <f>IF(N93="sníž. přenesená",J93,0)</f>
        <v>0</v>
      </c>
      <c r="BI93" s="181">
        <f>IF(N93="nulová",J93,0)</f>
        <v>0</v>
      </c>
      <c r="BJ93" s="15" t="s">
        <v>22</v>
      </c>
      <c r="BK93" s="181">
        <f>ROUND(I93*H93,2)</f>
        <v>0</v>
      </c>
      <c r="BL93" s="15" t="s">
        <v>4964</v>
      </c>
      <c r="BM93" s="15" t="s">
        <v>4985</v>
      </c>
    </row>
    <row r="94" spans="2:12" s="1" customFormat="1" ht="6.95" customHeight="1">
      <c r="B94" s="47"/>
      <c r="C94" s="48"/>
      <c r="D94" s="48"/>
      <c r="E94" s="48"/>
      <c r="F94" s="48"/>
      <c r="G94" s="48"/>
      <c r="H94" s="48"/>
      <c r="I94" s="126"/>
      <c r="J94" s="48"/>
      <c r="K94" s="48"/>
      <c r="L94" s="52"/>
    </row>
  </sheetData>
  <sheetProtection password="CC35" sheet="1" objects="1" scenarios="1" formatColumns="0" formatRows="0" sort="0" autoFilter="0"/>
  <autoFilter ref="C81:K81"/>
  <mergeCells count="9">
    <mergeCell ref="E72:H72"/>
    <mergeCell ref="E74:H74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tooltip="Krycí list soupisu" display="1) Krycí list soupisu"/>
    <hyperlink ref="G1:H1" location="C54" tooltip="Rekapitulace" display="2) Rekapitulace"/>
    <hyperlink ref="J1" location="C81" tooltip="Soupis prací" display="3) Soupis prací"/>
    <hyperlink ref="L1:V1" location="'Rekapitulace stavby'!C2" tooltip="Rekapitulace stavby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Bobik-PC\Jana</dc:creator>
  <cp:keywords/>
  <dc:description/>
  <cp:lastModifiedBy>Jana</cp:lastModifiedBy>
  <dcterms:created xsi:type="dcterms:W3CDTF">2018-02-28T13:32:45Z</dcterms:created>
  <dcterms:modified xsi:type="dcterms:W3CDTF">2018-02-28T13:33:44Z</dcterms:modified>
  <cp:category/>
  <cp:version/>
  <cp:contentType/>
  <cp:contentStatus/>
</cp:coreProperties>
</file>